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E4D99145-CB9F-41E0-9D26-DB163B59208D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Pasākumi_kārtas!$A$4:$R$93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H19" i="1"/>
  <c r="G19" i="1" s="1"/>
  <c r="L9" i="1"/>
  <c r="H9" i="1"/>
  <c r="G9" i="1" s="1"/>
  <c r="M19" i="1" l="1"/>
  <c r="M9" i="1"/>
  <c r="J6" i="1" l="1"/>
  <c r="H5" i="1" l="1"/>
  <c r="L20" i="1" l="1"/>
  <c r="L23" i="1"/>
  <c r="L24" i="1"/>
  <c r="L25" i="1"/>
  <c r="K26" i="1" l="1"/>
  <c r="L26" i="1"/>
  <c r="K25" i="1"/>
  <c r="K24" i="1"/>
  <c r="H24" i="1"/>
  <c r="G24" i="1" s="1"/>
  <c r="H25" i="1"/>
  <c r="G25" i="1" s="1"/>
  <c r="H26" i="1"/>
  <c r="G26" i="1" s="1"/>
  <c r="M24" i="1" l="1"/>
  <c r="M25" i="1"/>
  <c r="M26" i="1"/>
  <c r="K22" i="1" l="1"/>
  <c r="L22" i="1"/>
  <c r="H22" i="1"/>
  <c r="G22" i="1" s="1"/>
  <c r="K18" i="1"/>
  <c r="L18" i="1"/>
  <c r="H18" i="1"/>
  <c r="G18" i="1" s="1"/>
  <c r="H17" i="1"/>
  <c r="M22" i="1" l="1"/>
  <c r="M18" i="1"/>
  <c r="L8" i="1" l="1"/>
  <c r="L10" i="1"/>
  <c r="L11" i="1"/>
  <c r="H8" i="1"/>
  <c r="M8" i="1" s="1"/>
  <c r="H10" i="1"/>
  <c r="H11" i="1"/>
  <c r="M11" i="1" s="1"/>
  <c r="G11" i="1" l="1"/>
  <c r="G10" i="1"/>
  <c r="G8" i="1"/>
  <c r="H27" i="1" l="1"/>
  <c r="G27" i="1" s="1"/>
  <c r="H21" i="1"/>
  <c r="G21" i="1" s="1"/>
  <c r="G17" i="1"/>
  <c r="H14" i="1"/>
  <c r="G14" i="1" s="1"/>
  <c r="H12" i="1"/>
  <c r="G12" i="1" s="1"/>
  <c r="G5" i="1"/>
  <c r="H6" i="1"/>
  <c r="G6" i="1" s="1"/>
  <c r="H7" i="1"/>
  <c r="G7" i="1" s="1"/>
  <c r="H13" i="1"/>
  <c r="G13" i="1" s="1"/>
  <c r="H15" i="1"/>
  <c r="G15" i="1" s="1"/>
  <c r="H16" i="1"/>
  <c r="G16" i="1" s="1"/>
  <c r="H20" i="1"/>
  <c r="G20" i="1" s="1"/>
  <c r="H23" i="1"/>
  <c r="G23" i="1" s="1"/>
  <c r="K5" i="1" l="1"/>
  <c r="K7" i="1"/>
  <c r="K10" i="1"/>
  <c r="K12" i="1"/>
  <c r="K14" i="1"/>
  <c r="K15" i="1"/>
  <c r="K16" i="1"/>
  <c r="K17" i="1"/>
  <c r="K20" i="1"/>
  <c r="K21" i="1"/>
  <c r="K23" i="1"/>
  <c r="K27" i="1"/>
  <c r="M10" i="1" l="1"/>
  <c r="J13" i="1" l="1"/>
  <c r="K13" i="1" l="1"/>
  <c r="K6" i="1"/>
  <c r="L7" i="1"/>
  <c r="L12" i="1"/>
  <c r="L5" i="1"/>
  <c r="L6" i="1"/>
  <c r="L14" i="1"/>
  <c r="L15" i="1"/>
  <c r="L16" i="1"/>
  <c r="L17" i="1"/>
  <c r="L21" i="1"/>
  <c r="L27" i="1"/>
  <c r="M14" i="1" l="1"/>
  <c r="M12" i="1"/>
  <c r="M16" i="1"/>
  <c r="M7" i="1"/>
  <c r="M27" i="1"/>
  <c r="M6" i="1"/>
  <c r="M23" i="1"/>
  <c r="M5" i="1"/>
  <c r="M20" i="1"/>
  <c r="M17" i="1"/>
  <c r="M15" i="1"/>
  <c r="M21" i="1"/>
  <c r="M13" i="1" l="1"/>
  <c r="L13" i="1"/>
  <c r="F28" i="1" l="1"/>
  <c r="G28" i="1" l="1"/>
  <c r="H28" i="1"/>
  <c r="J28" i="1"/>
  <c r="L28" i="1" l="1"/>
  <c r="M28" i="1"/>
  <c r="K28" i="1"/>
</calcChain>
</file>

<file path=xl/sharedStrings.xml><?xml version="1.0" encoding="utf-8"?>
<sst xmlns="http://schemas.openxmlformats.org/spreadsheetml/2006/main" count="229" uniqueCount="77">
  <si>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</si>
  <si>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</si>
  <si>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</si>
  <si>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</si>
  <si>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</si>
  <si>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</si>
  <si>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</si>
  <si>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</si>
  <si>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</si>
  <si>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Pašvaldības</t>
  </si>
  <si>
    <t>Komersanti</t>
  </si>
  <si>
    <t>VARAM</t>
  </si>
  <si>
    <t>Ūdenssaimniecības sabiedrisko pakalpojumu sniedzēji</t>
  </si>
  <si>
    <t>Atkritumu dalītā vākšana</t>
  </si>
  <si>
    <t>Notekūdeņu dūņu pārstrāde</t>
  </si>
  <si>
    <t>Sabiedriskā pakalpojuma sniedzējs, komersanti</t>
  </si>
  <si>
    <t>Vides izglītību veicinoši pasākumi sabiedrības informētībai un prasmju attīstībai</t>
  </si>
  <si>
    <t>Pasākumi bioloģiskās daudzveidības veicināšanai un saglabāšanai</t>
  </si>
  <si>
    <t>Vides monitoringa attīstība harmonizētai vides un klimata datu informācijas nodrošināšanai</t>
  </si>
  <si>
    <t>Gaisa piesārņojuma samazināšanas pasākumi pašvaldībās</t>
  </si>
  <si>
    <t>Potenciāli pašvaldību kapitālsabiedrības</t>
  </si>
  <si>
    <t>Siltumapgādes sabiedriskā pakalpojuma sniedzēji</t>
  </si>
  <si>
    <t>KF</t>
  </si>
  <si>
    <t>_</t>
  </si>
  <si>
    <t>Jebkura banka, kas vēlas noslēgt sadarbības līgumu ar Altum</t>
  </si>
  <si>
    <t>Pasākuma nosaukums</t>
  </si>
  <si>
    <t>Pasākuma Nr.</t>
  </si>
  <si>
    <t>2.2.2.1.</t>
  </si>
  <si>
    <t>2.2.2.2.</t>
  </si>
  <si>
    <t>2.2.2.3.</t>
  </si>
  <si>
    <t>2.2.2.4.</t>
  </si>
  <si>
    <t>2.2.3.2.</t>
  </si>
  <si>
    <t>2.2.3.3.</t>
  </si>
  <si>
    <t>2.2.3.4.</t>
  </si>
  <si>
    <t>2.2.3.5.</t>
  </si>
  <si>
    <t>2.2.3.6.</t>
  </si>
  <si>
    <t>2.2.3.7.</t>
  </si>
  <si>
    <t>Indikatīvie sadarbības partneri</t>
  </si>
  <si>
    <t>“Veicināt ilgtspējīgu ūdenssaimniecību”</t>
  </si>
  <si>
    <t>“Pārejas uz aprites ekonomiku veicināšana”</t>
  </si>
  <si>
    <t>“Uzlabot dabas aizsardzību un bioloģisko daudzveidību, “zaļo” infrastruktūru, it īpaši pilsētvidē, un samazināt piesārņojumu”</t>
  </si>
  <si>
    <t>Atlases veids (IPIA / APIA/ Altum finanšu instrumenti)</t>
  </si>
  <si>
    <t>Uzsaukums par elastības finansējuma apjomu 2026.g.</t>
  </si>
  <si>
    <t>2.2.1.1.</t>
  </si>
  <si>
    <t>Notekūdeņu un to dūņu apsaimniekošanas sistēmas attīstība piesārņojuma samazināšanai</t>
  </si>
  <si>
    <t>Dabas aizsardzības pārvalde</t>
  </si>
  <si>
    <t>Privātpersonas, biedrības</t>
  </si>
  <si>
    <t>Altum
Gala labuma guvēji: komersanti (MVU, lielie uzņēmumi)</t>
  </si>
  <si>
    <t>ES kohēzijas politikas programmas Latvijai 2021. - 2027.gadam papildinājums</t>
  </si>
  <si>
    <t>Atkritumu šķirošana, pārstrāde un reģenerācija</t>
  </si>
  <si>
    <t>Gaisa piesārņojumu mazinošu pasākumu īstenošana, uzlabojot mājsaimniecību siltumapgādes sistēmas</t>
  </si>
  <si>
    <t>Gaisa piesārņojošo vielu emisiju samazināšana pašvaldību siltumapgādē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</si>
  <si>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</si>
  <si>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</si>
  <si>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</si>
  <si>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</si>
  <si>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</si>
  <si>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</si>
  <si>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</si>
  <si>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 xml:space="preserve">ES FONDU Elastības finansējums </t>
  </si>
  <si>
    <t>2024 III</t>
  </si>
  <si>
    <t>2024 II</t>
  </si>
  <si>
    <t>2025 I</t>
  </si>
  <si>
    <t>2025 II</t>
  </si>
  <si>
    <t>Komersanti,  t.sk. pašvaldību komersanti</t>
  </si>
  <si>
    <t>Pašvaldības un to iestādes, t.sk. pašvaldību komersanti</t>
  </si>
  <si>
    <t>Latvijas Vides, ģeoloģijas un meteoroloģijas centrs</t>
  </si>
  <si>
    <t>Valsts vides dienests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</si>
  <si>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</si>
  <si>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</si>
  <si>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Aprites ekonomikas principu ieviešana</t>
  </si>
  <si>
    <t>Atkritumu apsaimniekošanas sabiedriskā pakalpojuma sniedzēji</t>
  </si>
  <si>
    <t>Pašvaldības u.c.</t>
  </si>
  <si>
    <t>Atlase beigusies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</si>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</sst>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5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7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5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6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F31" sqref="F31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88" customWidth="1"/>
    <col min="19" max="16384" width="9.140625" style="8"/>
  </cols>
  <sheetData>
    <row r="1" spans="1:18" s="7" customFormat="1" ht="17.25" customHeight="1" x14ac:dyDescent="0.2">
      <c r="A1" s="1"/>
      <c r="B1" s="92" t="s">
        <v>48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7"/>
    </row>
    <row r="2" spans="1:18" ht="11.25" customHeight="1" x14ac:dyDescent="0.2">
      <c r="A2" s="1"/>
      <c r="B2" s="46" t="s">
        <v>75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5" t="s">
        <v>53</v>
      </c>
      <c r="G3" s="95"/>
      <c r="H3" s="95"/>
      <c r="I3" s="95" t="s">
        <v>55</v>
      </c>
      <c r="J3" s="95"/>
      <c r="K3" s="95"/>
      <c r="L3" s="95"/>
      <c r="M3" s="95"/>
      <c r="N3" s="18"/>
      <c r="O3" s="16"/>
      <c r="P3" s="16"/>
      <c r="Q3" s="18"/>
      <c r="R3" s="93"/>
    </row>
    <row r="4" spans="1:18" s="37" customFormat="1" ht="66.75" customHeight="1" x14ac:dyDescent="0.25">
      <c r="A4" s="43" t="s">
        <v>4</v>
      </c>
      <c r="B4" s="42" t="s">
        <v>26</v>
      </c>
      <c r="C4" s="42" t="s">
        <v>25</v>
      </c>
      <c r="D4" s="42" t="s">
        <v>2</v>
      </c>
      <c r="E4" s="43" t="s">
        <v>0</v>
      </c>
      <c r="F4" s="43" t="s">
        <v>76</v>
      </c>
      <c r="G4" s="43" t="s">
        <v>56</v>
      </c>
      <c r="H4" s="43" t="s">
        <v>58</v>
      </c>
      <c r="I4" s="43" t="s">
        <v>52</v>
      </c>
      <c r="J4" s="43" t="s">
        <v>59</v>
      </c>
      <c r="K4" s="43" t="s">
        <v>54</v>
      </c>
      <c r="L4" s="43" t="s">
        <v>68</v>
      </c>
      <c r="M4" s="43" t="s">
        <v>69</v>
      </c>
      <c r="N4" s="42" t="s">
        <v>3</v>
      </c>
      <c r="O4" s="42" t="s">
        <v>5</v>
      </c>
      <c r="P4" s="42" t="s">
        <v>37</v>
      </c>
      <c r="Q4" s="42" t="s">
        <v>41</v>
      </c>
      <c r="R4" s="91" t="s">
        <v>74</v>
      </c>
    </row>
    <row r="5" spans="1:18" s="44" customFormat="1" ht="11.25" customHeight="1" x14ac:dyDescent="0.25">
      <c r="A5" s="82" t="s">
        <v>38</v>
      </c>
      <c r="B5" s="19" t="s">
        <v>43</v>
      </c>
      <c r="C5" s="82" t="s">
        <v>44</v>
      </c>
      <c r="D5" s="20">
        <v>1</v>
      </c>
      <c r="E5" s="19" t="s">
        <v>1</v>
      </c>
      <c r="F5" s="21">
        <v>51850364</v>
      </c>
      <c r="G5" s="21">
        <f t="shared" ref="G5:G16" si="0">F5+H5</f>
        <v>61000429</v>
      </c>
      <c r="H5" s="21">
        <f t="shared" ref="H5:H11" si="1">ROUNDUP((F5/0.85)*0.15,0)</f>
        <v>9150065</v>
      </c>
      <c r="I5" s="22">
        <v>0.15772531601354717</v>
      </c>
      <c r="J5" s="21">
        <v>0</v>
      </c>
      <c r="K5" s="21">
        <f>ROUND((J5/0.85)*0.15,0)</f>
        <v>0</v>
      </c>
      <c r="L5" s="21">
        <f t="shared" ref="L5:L27" si="2">F5-J5</f>
        <v>51850364</v>
      </c>
      <c r="M5" s="21">
        <f t="shared" ref="M5:M27" si="3">H5-K5</f>
        <v>9150065</v>
      </c>
      <c r="N5" s="86" t="s">
        <v>11</v>
      </c>
      <c r="O5" s="21" t="s">
        <v>12</v>
      </c>
      <c r="P5" s="20" t="s">
        <v>7</v>
      </c>
      <c r="Q5" s="86" t="s">
        <v>8</v>
      </c>
      <c r="R5" s="20" t="s">
        <v>61</v>
      </c>
    </row>
    <row r="6" spans="1:18" s="44" customFormat="1" ht="11.25" customHeight="1" x14ac:dyDescent="0.25">
      <c r="A6" s="82" t="s">
        <v>38</v>
      </c>
      <c r="B6" s="19" t="s">
        <v>43</v>
      </c>
      <c r="C6" s="82" t="s">
        <v>44</v>
      </c>
      <c r="D6" s="20">
        <v>2</v>
      </c>
      <c r="E6" s="19" t="s">
        <v>1</v>
      </c>
      <c r="F6" s="21">
        <v>22309636</v>
      </c>
      <c r="G6" s="21">
        <f t="shared" si="0"/>
        <v>26246631</v>
      </c>
      <c r="H6" s="21">
        <f t="shared" si="1"/>
        <v>3936995</v>
      </c>
      <c r="I6" s="22">
        <v>0.15772531601354717</v>
      </c>
      <c r="J6" s="21">
        <f>F6-1</f>
        <v>22309635</v>
      </c>
      <c r="K6" s="21">
        <f>ROUNDUP((J6/0.85)*0.15,0)</f>
        <v>3936995</v>
      </c>
      <c r="L6" s="21">
        <f t="shared" si="2"/>
        <v>1</v>
      </c>
      <c r="M6" s="21">
        <f t="shared" si="3"/>
        <v>0</v>
      </c>
      <c r="N6" s="86" t="s">
        <v>11</v>
      </c>
      <c r="O6" s="21" t="s">
        <v>12</v>
      </c>
      <c r="P6" s="20" t="s">
        <v>7</v>
      </c>
      <c r="Q6" s="86" t="s">
        <v>8</v>
      </c>
      <c r="R6" s="20" t="s">
        <v>42</v>
      </c>
    </row>
    <row r="7" spans="1:18" s="44" customFormat="1" ht="11.25" customHeight="1" x14ac:dyDescent="0.25">
      <c r="A7" s="82" t="s">
        <v>39</v>
      </c>
      <c r="B7" s="83" t="s">
        <v>27</v>
      </c>
      <c r="C7" s="84" t="s">
        <v>49</v>
      </c>
      <c r="D7" s="20">
        <v>1</v>
      </c>
      <c r="E7" s="19" t="s">
        <v>22</v>
      </c>
      <c r="F7" s="21">
        <v>20000000</v>
      </c>
      <c r="G7" s="21">
        <f t="shared" si="0"/>
        <v>23529412</v>
      </c>
      <c r="H7" s="21">
        <f t="shared" si="1"/>
        <v>3529412</v>
      </c>
      <c r="I7" s="23">
        <v>0.15804956495055289</v>
      </c>
      <c r="J7" s="21">
        <v>0</v>
      </c>
      <c r="K7" s="21">
        <f>ROUND((J7/0.85)*0.15,0)</f>
        <v>0</v>
      </c>
      <c r="L7" s="21">
        <f t="shared" si="2"/>
        <v>20000000</v>
      </c>
      <c r="M7" s="21">
        <f t="shared" si="3"/>
        <v>3529412</v>
      </c>
      <c r="N7" s="85" t="s">
        <v>11</v>
      </c>
      <c r="O7" s="20" t="s">
        <v>10</v>
      </c>
      <c r="P7" s="20" t="s">
        <v>7</v>
      </c>
      <c r="Q7" s="85" t="s">
        <v>8</v>
      </c>
      <c r="R7" s="79">
        <v>45414</v>
      </c>
    </row>
    <row r="8" spans="1:18" s="44" customFormat="1" ht="11.25" customHeight="1" x14ac:dyDescent="0.25">
      <c r="A8" s="82" t="s">
        <v>39</v>
      </c>
      <c r="B8" s="83" t="s">
        <v>27</v>
      </c>
      <c r="C8" s="84" t="s">
        <v>49</v>
      </c>
      <c r="D8" s="20">
        <v>2</v>
      </c>
      <c r="E8" s="19" t="s">
        <v>22</v>
      </c>
      <c r="F8" s="21">
        <v>20000000</v>
      </c>
      <c r="G8" s="21">
        <f t="shared" si="0"/>
        <v>23529412</v>
      </c>
      <c r="H8" s="21">
        <f t="shared" si="1"/>
        <v>3529412</v>
      </c>
      <c r="I8" s="23">
        <v>0.15804956495055289</v>
      </c>
      <c r="J8" s="21">
        <v>0</v>
      </c>
      <c r="K8" s="21">
        <v>0</v>
      </c>
      <c r="L8" s="21">
        <f t="shared" si="2"/>
        <v>20000000</v>
      </c>
      <c r="M8" s="21">
        <f t="shared" si="3"/>
        <v>3529412</v>
      </c>
      <c r="N8" s="85" t="s">
        <v>11</v>
      </c>
      <c r="O8" s="20" t="s">
        <v>64</v>
      </c>
      <c r="P8" s="20" t="s">
        <v>7</v>
      </c>
      <c r="Q8" s="85" t="s">
        <v>8</v>
      </c>
      <c r="R8" s="80" t="s">
        <v>62</v>
      </c>
    </row>
    <row r="9" spans="1:18" s="44" customFormat="1" ht="11.25" customHeight="1" x14ac:dyDescent="0.25">
      <c r="A9" s="82" t="s">
        <v>39</v>
      </c>
      <c r="B9" s="83" t="s">
        <v>27</v>
      </c>
      <c r="C9" s="84" t="s">
        <v>49</v>
      </c>
      <c r="D9" s="20">
        <v>3</v>
      </c>
      <c r="E9" s="19" t="s">
        <v>22</v>
      </c>
      <c r="F9" s="21">
        <v>25030000</v>
      </c>
      <c r="G9" s="21">
        <f t="shared" si="0"/>
        <v>29447059</v>
      </c>
      <c r="H9" s="21">
        <f t="shared" si="1"/>
        <v>4417059</v>
      </c>
      <c r="I9" s="23">
        <v>0.15804956495055289</v>
      </c>
      <c r="J9" s="21">
        <v>0</v>
      </c>
      <c r="K9" s="21">
        <v>0</v>
      </c>
      <c r="L9" s="21">
        <f t="shared" si="2"/>
        <v>25030000</v>
      </c>
      <c r="M9" s="21">
        <f t="shared" si="3"/>
        <v>4417059</v>
      </c>
      <c r="N9" s="85" t="s">
        <v>11</v>
      </c>
      <c r="O9" s="20" t="s">
        <v>71</v>
      </c>
      <c r="P9" s="20" t="s">
        <v>7</v>
      </c>
      <c r="Q9" s="85" t="s">
        <v>6</v>
      </c>
      <c r="R9" s="80" t="s">
        <v>63</v>
      </c>
    </row>
    <row r="10" spans="1:18" s="44" customFormat="1" ht="11.25" customHeight="1" x14ac:dyDescent="0.25">
      <c r="A10" s="82" t="s">
        <v>39</v>
      </c>
      <c r="B10" s="83" t="s">
        <v>28</v>
      </c>
      <c r="C10" s="82" t="s">
        <v>13</v>
      </c>
      <c r="D10" s="20">
        <v>1</v>
      </c>
      <c r="E10" s="19" t="s">
        <v>22</v>
      </c>
      <c r="F10" s="21">
        <v>2000000</v>
      </c>
      <c r="G10" s="21">
        <f t="shared" si="0"/>
        <v>2352942</v>
      </c>
      <c r="H10" s="21">
        <f t="shared" si="1"/>
        <v>352942</v>
      </c>
      <c r="I10" s="23">
        <v>0.15804956495055289</v>
      </c>
      <c r="J10" s="21">
        <v>0</v>
      </c>
      <c r="K10" s="21">
        <f>ROUND((J10/0.85)*0.15,0)</f>
        <v>0</v>
      </c>
      <c r="L10" s="21">
        <f t="shared" si="2"/>
        <v>2000000</v>
      </c>
      <c r="M10" s="21">
        <f t="shared" si="3"/>
        <v>352942</v>
      </c>
      <c r="N10" s="85" t="s">
        <v>11</v>
      </c>
      <c r="O10" s="20" t="s">
        <v>64</v>
      </c>
      <c r="P10" s="20" t="s">
        <v>7</v>
      </c>
      <c r="Q10" s="85" t="s">
        <v>8</v>
      </c>
      <c r="R10" s="79">
        <v>45427</v>
      </c>
    </row>
    <row r="11" spans="1:18" s="44" customFormat="1" ht="11.25" customHeight="1" x14ac:dyDescent="0.25">
      <c r="A11" s="82" t="s">
        <v>39</v>
      </c>
      <c r="B11" s="83" t="s">
        <v>28</v>
      </c>
      <c r="C11" s="82" t="s">
        <v>13</v>
      </c>
      <c r="D11" s="20">
        <v>2</v>
      </c>
      <c r="E11" s="19" t="s">
        <v>22</v>
      </c>
      <c r="F11" s="21">
        <v>2000000</v>
      </c>
      <c r="G11" s="21">
        <f t="shared" si="0"/>
        <v>2352942</v>
      </c>
      <c r="H11" s="21">
        <f t="shared" si="1"/>
        <v>352942</v>
      </c>
      <c r="I11" s="23">
        <v>0.15804956495055289</v>
      </c>
      <c r="J11" s="21">
        <v>0</v>
      </c>
      <c r="K11" s="21">
        <v>0</v>
      </c>
      <c r="L11" s="21">
        <f t="shared" si="2"/>
        <v>2000000</v>
      </c>
      <c r="M11" s="21">
        <f t="shared" si="3"/>
        <v>352942</v>
      </c>
      <c r="N11" s="85" t="s">
        <v>11</v>
      </c>
      <c r="O11" s="20" t="s">
        <v>65</v>
      </c>
      <c r="P11" s="20" t="s">
        <v>7</v>
      </c>
      <c r="Q11" s="85" t="s">
        <v>8</v>
      </c>
      <c r="R11" s="20" t="s">
        <v>60</v>
      </c>
    </row>
    <row r="12" spans="1:18" s="44" customFormat="1" ht="11.25" customHeight="1" x14ac:dyDescent="0.25">
      <c r="A12" s="82" t="s">
        <v>39</v>
      </c>
      <c r="B12" s="83" t="s">
        <v>29</v>
      </c>
      <c r="C12" s="82" t="s">
        <v>14</v>
      </c>
      <c r="D12" s="20">
        <v>1</v>
      </c>
      <c r="E12" s="19" t="s">
        <v>22</v>
      </c>
      <c r="F12" s="21">
        <v>6999385</v>
      </c>
      <c r="G12" s="21">
        <f t="shared" si="0"/>
        <v>8234571</v>
      </c>
      <c r="H12" s="21">
        <f>ROUND((F12/0.85)*0.15,0)</f>
        <v>1235186</v>
      </c>
      <c r="I12" s="23">
        <v>0.15804956495055289</v>
      </c>
      <c r="J12" s="21">
        <v>0</v>
      </c>
      <c r="K12" s="21">
        <f>ROUND((J12/0.85)*0.15,0)</f>
        <v>0</v>
      </c>
      <c r="L12" s="21">
        <f t="shared" si="2"/>
        <v>6999385</v>
      </c>
      <c r="M12" s="21">
        <f t="shared" si="3"/>
        <v>1235186</v>
      </c>
      <c r="N12" s="85" t="s">
        <v>11</v>
      </c>
      <c r="O12" s="20" t="s">
        <v>15</v>
      </c>
      <c r="P12" s="20" t="s">
        <v>7</v>
      </c>
      <c r="Q12" s="69" t="s">
        <v>6</v>
      </c>
      <c r="R12" s="20" t="s">
        <v>63</v>
      </c>
    </row>
    <row r="13" spans="1:18" s="44" customFormat="1" ht="11.25" customHeight="1" x14ac:dyDescent="0.25">
      <c r="A13" s="82" t="s">
        <v>39</v>
      </c>
      <c r="B13" s="83" t="s">
        <v>29</v>
      </c>
      <c r="C13" s="82" t="s">
        <v>14</v>
      </c>
      <c r="D13" s="20">
        <v>2</v>
      </c>
      <c r="E13" s="19" t="s">
        <v>22</v>
      </c>
      <c r="F13" s="21">
        <v>16149296</v>
      </c>
      <c r="G13" s="21">
        <f t="shared" si="0"/>
        <v>18999172</v>
      </c>
      <c r="H13" s="21">
        <f>ROUNDUP((F13/0.85)*0.15,0)</f>
        <v>2849876</v>
      </c>
      <c r="I13" s="23">
        <v>0.15804956495055289</v>
      </c>
      <c r="J13" s="21">
        <f>F13</f>
        <v>16149296</v>
      </c>
      <c r="K13" s="21">
        <f>ROUNDUP((J13/0.85)*0.15,0)</f>
        <v>2849876</v>
      </c>
      <c r="L13" s="21">
        <f t="shared" si="2"/>
        <v>0</v>
      </c>
      <c r="M13" s="21">
        <f t="shared" si="3"/>
        <v>0</v>
      </c>
      <c r="N13" s="85" t="s">
        <v>11</v>
      </c>
      <c r="O13" s="20" t="s">
        <v>15</v>
      </c>
      <c r="P13" s="20" t="s">
        <v>7</v>
      </c>
      <c r="Q13" s="69" t="s">
        <v>6</v>
      </c>
      <c r="R13" s="20" t="s">
        <v>42</v>
      </c>
    </row>
    <row r="14" spans="1:18" s="44" customFormat="1" ht="11.25" customHeight="1" x14ac:dyDescent="0.25">
      <c r="A14" s="82" t="s">
        <v>39</v>
      </c>
      <c r="B14" s="83" t="s">
        <v>30</v>
      </c>
      <c r="C14" s="82" t="s">
        <v>70</v>
      </c>
      <c r="D14" s="20" t="s">
        <v>23</v>
      </c>
      <c r="E14" s="19" t="s">
        <v>22</v>
      </c>
      <c r="F14" s="21">
        <v>10000000</v>
      </c>
      <c r="G14" s="21">
        <f t="shared" si="0"/>
        <v>11764706</v>
      </c>
      <c r="H14" s="21">
        <f>ROUND((F14/0.85)*0.15,0)</f>
        <v>1764706</v>
      </c>
      <c r="I14" s="23">
        <v>0.15804956495055289</v>
      </c>
      <c r="J14" s="21">
        <v>0</v>
      </c>
      <c r="K14" s="21">
        <f t="shared" ref="K14:K27" si="4">ROUND((J14/0.85)*0.15,0)</f>
        <v>0</v>
      </c>
      <c r="L14" s="21">
        <f t="shared" si="2"/>
        <v>10000000</v>
      </c>
      <c r="M14" s="21">
        <f t="shared" si="3"/>
        <v>1764706</v>
      </c>
      <c r="N14" s="85" t="s">
        <v>11</v>
      </c>
      <c r="O14" s="20" t="s">
        <v>47</v>
      </c>
      <c r="P14" s="20" t="s">
        <v>24</v>
      </c>
      <c r="Q14" s="85" t="s">
        <v>8</v>
      </c>
      <c r="R14" s="20" t="s">
        <v>62</v>
      </c>
    </row>
    <row r="15" spans="1:18" s="44" customFormat="1" ht="11.25" customHeight="1" x14ac:dyDescent="0.25">
      <c r="A15" s="82" t="s">
        <v>40</v>
      </c>
      <c r="B15" s="83" t="s">
        <v>31</v>
      </c>
      <c r="C15" s="82" t="s">
        <v>16</v>
      </c>
      <c r="D15" s="20" t="s">
        <v>23</v>
      </c>
      <c r="E15" s="19" t="s">
        <v>1</v>
      </c>
      <c r="F15" s="21">
        <v>9428625</v>
      </c>
      <c r="G15" s="21">
        <f t="shared" si="0"/>
        <v>11092500</v>
      </c>
      <c r="H15" s="21">
        <f t="shared" ref="H15:H20" si="5">ROUNDUP((F15/0.85)*0.15,0)</f>
        <v>1663875</v>
      </c>
      <c r="I15" s="22">
        <v>0.15772531601354717</v>
      </c>
      <c r="J15" s="21">
        <v>0</v>
      </c>
      <c r="K15" s="21">
        <f t="shared" si="4"/>
        <v>0</v>
      </c>
      <c r="L15" s="21">
        <f t="shared" si="2"/>
        <v>9428625</v>
      </c>
      <c r="M15" s="21">
        <f t="shared" si="3"/>
        <v>1663875</v>
      </c>
      <c r="N15" s="86" t="s">
        <v>11</v>
      </c>
      <c r="O15" s="20" t="s">
        <v>45</v>
      </c>
      <c r="P15" s="20" t="s">
        <v>7</v>
      </c>
      <c r="Q15" s="85" t="s">
        <v>6</v>
      </c>
      <c r="R15" s="20" t="s">
        <v>61</v>
      </c>
    </row>
    <row r="16" spans="1:18" s="11" customFormat="1" ht="11.25" customHeight="1" x14ac:dyDescent="0.25">
      <c r="A16" s="82" t="s">
        <v>40</v>
      </c>
      <c r="B16" s="83" t="s">
        <v>32</v>
      </c>
      <c r="C16" s="82" t="s">
        <v>17</v>
      </c>
      <c r="D16" s="20">
        <v>1</v>
      </c>
      <c r="E16" s="19" t="s">
        <v>1</v>
      </c>
      <c r="F16" s="21">
        <v>2500000</v>
      </c>
      <c r="G16" s="21">
        <f t="shared" si="0"/>
        <v>2941177</v>
      </c>
      <c r="H16" s="21">
        <f t="shared" si="5"/>
        <v>441177</v>
      </c>
      <c r="I16" s="22">
        <v>0.15772531601354717</v>
      </c>
      <c r="J16" s="21">
        <v>0</v>
      </c>
      <c r="K16" s="21">
        <f t="shared" si="4"/>
        <v>0</v>
      </c>
      <c r="L16" s="21">
        <f t="shared" si="2"/>
        <v>2500000</v>
      </c>
      <c r="M16" s="21">
        <f t="shared" si="3"/>
        <v>441177</v>
      </c>
      <c r="N16" s="86" t="s">
        <v>11</v>
      </c>
      <c r="O16" s="20" t="s">
        <v>45</v>
      </c>
      <c r="P16" s="20" t="s">
        <v>7</v>
      </c>
      <c r="Q16" s="85" t="s">
        <v>6</v>
      </c>
      <c r="R16" s="79">
        <v>45408</v>
      </c>
    </row>
    <row r="17" spans="1:18" s="11" customFormat="1" ht="11.25" customHeight="1" x14ac:dyDescent="0.25">
      <c r="A17" s="82" t="s">
        <v>40</v>
      </c>
      <c r="B17" s="83" t="s">
        <v>32</v>
      </c>
      <c r="C17" s="82" t="s">
        <v>17</v>
      </c>
      <c r="D17" s="20">
        <v>2</v>
      </c>
      <c r="E17" s="19" t="s">
        <v>1</v>
      </c>
      <c r="F17" s="21">
        <v>2500000</v>
      </c>
      <c r="G17" s="21">
        <f t="shared" ref="G17:G27" si="6">F17+H17</f>
        <v>2941177</v>
      </c>
      <c r="H17" s="21">
        <f t="shared" si="5"/>
        <v>441177</v>
      </c>
      <c r="I17" s="22">
        <v>0.15772531601354717</v>
      </c>
      <c r="J17" s="21">
        <v>0</v>
      </c>
      <c r="K17" s="21">
        <f t="shared" si="4"/>
        <v>0</v>
      </c>
      <c r="L17" s="21">
        <f t="shared" si="2"/>
        <v>2500000</v>
      </c>
      <c r="M17" s="21">
        <f t="shared" si="3"/>
        <v>441177</v>
      </c>
      <c r="N17" s="86" t="s">
        <v>11</v>
      </c>
      <c r="O17" s="20" t="s">
        <v>9</v>
      </c>
      <c r="P17" s="20" t="s">
        <v>9</v>
      </c>
      <c r="Q17" s="85" t="s">
        <v>8</v>
      </c>
      <c r="R17" s="79">
        <v>45411</v>
      </c>
    </row>
    <row r="18" spans="1:18" s="11" customFormat="1" ht="11.25" customHeight="1" x14ac:dyDescent="0.25">
      <c r="A18" s="82" t="s">
        <v>40</v>
      </c>
      <c r="B18" s="83" t="s">
        <v>32</v>
      </c>
      <c r="C18" s="82" t="s">
        <v>17</v>
      </c>
      <c r="D18" s="20">
        <v>3</v>
      </c>
      <c r="E18" s="19" t="s">
        <v>1</v>
      </c>
      <c r="F18" s="21">
        <v>16000000</v>
      </c>
      <c r="G18" s="21">
        <f t="shared" si="6"/>
        <v>18823530</v>
      </c>
      <c r="H18" s="21">
        <f t="shared" si="5"/>
        <v>2823530</v>
      </c>
      <c r="I18" s="22">
        <v>0.15772531601354717</v>
      </c>
      <c r="J18" s="21">
        <v>0</v>
      </c>
      <c r="K18" s="21">
        <f t="shared" si="4"/>
        <v>0</v>
      </c>
      <c r="L18" s="21">
        <f t="shared" si="2"/>
        <v>16000000</v>
      </c>
      <c r="M18" s="21">
        <f t="shared" si="3"/>
        <v>2823530</v>
      </c>
      <c r="N18" s="86" t="s">
        <v>11</v>
      </c>
      <c r="O18" s="20" t="s">
        <v>45</v>
      </c>
      <c r="P18" s="20" t="s">
        <v>72</v>
      </c>
      <c r="Q18" s="85" t="s">
        <v>8</v>
      </c>
      <c r="R18" s="20" t="s">
        <v>62</v>
      </c>
    </row>
    <row r="19" spans="1:18" s="11" customFormat="1" ht="11.25" customHeight="1" x14ac:dyDescent="0.25">
      <c r="A19" s="82" t="s">
        <v>40</v>
      </c>
      <c r="B19" s="83" t="s">
        <v>32</v>
      </c>
      <c r="C19" s="82" t="s">
        <v>17</v>
      </c>
      <c r="D19" s="20">
        <v>4</v>
      </c>
      <c r="E19" s="19" t="s">
        <v>1</v>
      </c>
      <c r="F19" s="21">
        <v>7277500</v>
      </c>
      <c r="G19" s="21">
        <f t="shared" si="6"/>
        <v>8561765</v>
      </c>
      <c r="H19" s="21">
        <f t="shared" si="5"/>
        <v>1284265</v>
      </c>
      <c r="I19" s="22">
        <v>0.15772531601354717</v>
      </c>
      <c r="J19" s="21">
        <v>0</v>
      </c>
      <c r="K19" s="21">
        <v>0</v>
      </c>
      <c r="L19" s="21">
        <f t="shared" si="2"/>
        <v>7277500</v>
      </c>
      <c r="M19" s="21">
        <f t="shared" si="3"/>
        <v>1284265</v>
      </c>
      <c r="N19" s="86" t="s">
        <v>11</v>
      </c>
      <c r="O19" s="20" t="s">
        <v>9</v>
      </c>
      <c r="P19" s="20" t="s">
        <v>7</v>
      </c>
      <c r="Q19" s="85" t="s">
        <v>8</v>
      </c>
      <c r="R19" s="20" t="s">
        <v>62</v>
      </c>
    </row>
    <row r="20" spans="1:18" s="11" customFormat="1" ht="11.25" customHeight="1" x14ac:dyDescent="0.25">
      <c r="A20" s="82" t="s">
        <v>40</v>
      </c>
      <c r="B20" s="83" t="s">
        <v>33</v>
      </c>
      <c r="C20" s="82" t="s">
        <v>18</v>
      </c>
      <c r="D20" s="20">
        <v>1</v>
      </c>
      <c r="E20" s="19" t="s">
        <v>1</v>
      </c>
      <c r="F20" s="21">
        <v>9243750</v>
      </c>
      <c r="G20" s="21">
        <f t="shared" si="6"/>
        <v>10875000</v>
      </c>
      <c r="H20" s="21">
        <f t="shared" si="5"/>
        <v>1631250</v>
      </c>
      <c r="I20" s="22">
        <v>0.15772531601354717</v>
      </c>
      <c r="J20" s="21">
        <v>0</v>
      </c>
      <c r="K20" s="21">
        <f t="shared" si="4"/>
        <v>0</v>
      </c>
      <c r="L20" s="21">
        <f t="shared" si="2"/>
        <v>9243750</v>
      </c>
      <c r="M20" s="21">
        <f t="shared" si="3"/>
        <v>1631250</v>
      </c>
      <c r="N20" s="86" t="s">
        <v>11</v>
      </c>
      <c r="O20" s="20" t="s">
        <v>66</v>
      </c>
      <c r="P20" s="20" t="s">
        <v>67</v>
      </c>
      <c r="Q20" s="85" t="s">
        <v>6</v>
      </c>
      <c r="R20" s="79" t="s">
        <v>73</v>
      </c>
    </row>
    <row r="21" spans="1:18" s="11" customFormat="1" ht="11.25" customHeight="1" x14ac:dyDescent="0.25">
      <c r="A21" s="82" t="s">
        <v>40</v>
      </c>
      <c r="B21" s="19" t="s">
        <v>34</v>
      </c>
      <c r="C21" s="82" t="s">
        <v>19</v>
      </c>
      <c r="D21" s="20">
        <v>1</v>
      </c>
      <c r="E21" s="19" t="s">
        <v>1</v>
      </c>
      <c r="F21" s="21">
        <v>4225717</v>
      </c>
      <c r="G21" s="21">
        <f t="shared" si="6"/>
        <v>4971432</v>
      </c>
      <c r="H21" s="21">
        <f>ROUND((F21/0.85)*0.15,0)</f>
        <v>745715</v>
      </c>
      <c r="I21" s="22">
        <v>0.15772531601354717</v>
      </c>
      <c r="J21" s="21">
        <v>0</v>
      </c>
      <c r="K21" s="21">
        <f t="shared" si="4"/>
        <v>0</v>
      </c>
      <c r="L21" s="21">
        <f t="shared" si="2"/>
        <v>4225717</v>
      </c>
      <c r="M21" s="21">
        <f t="shared" si="3"/>
        <v>745715</v>
      </c>
      <c r="N21" s="85" t="s">
        <v>11</v>
      </c>
      <c r="O21" s="19" t="s">
        <v>9</v>
      </c>
      <c r="P21" s="20" t="s">
        <v>20</v>
      </c>
      <c r="Q21" s="86" t="s">
        <v>6</v>
      </c>
      <c r="R21" s="79">
        <v>45369</v>
      </c>
    </row>
    <row r="22" spans="1:18" s="11" customFormat="1" ht="11.25" customHeight="1" x14ac:dyDescent="0.25">
      <c r="A22" s="82" t="s">
        <v>40</v>
      </c>
      <c r="B22" s="19" t="s">
        <v>34</v>
      </c>
      <c r="C22" s="82" t="s">
        <v>19</v>
      </c>
      <c r="D22" s="20">
        <v>2</v>
      </c>
      <c r="E22" s="19" t="s">
        <v>1</v>
      </c>
      <c r="F22" s="21">
        <v>845143</v>
      </c>
      <c r="G22" s="21">
        <f t="shared" si="6"/>
        <v>994286</v>
      </c>
      <c r="H22" s="21">
        <f>ROUND((F22/0.85)*0.15,0)</f>
        <v>149143</v>
      </c>
      <c r="I22" s="22">
        <v>0.15772531601354717</v>
      </c>
      <c r="J22" s="21">
        <v>0</v>
      </c>
      <c r="K22" s="21">
        <f t="shared" si="4"/>
        <v>0</v>
      </c>
      <c r="L22" s="21">
        <f t="shared" si="2"/>
        <v>845143</v>
      </c>
      <c r="M22" s="21">
        <f t="shared" si="3"/>
        <v>149143</v>
      </c>
      <c r="N22" s="85" t="s">
        <v>11</v>
      </c>
      <c r="O22" s="19" t="s">
        <v>9</v>
      </c>
      <c r="P22" s="20" t="s">
        <v>20</v>
      </c>
      <c r="Q22" s="86" t="s">
        <v>6</v>
      </c>
      <c r="R22" s="20" t="s">
        <v>62</v>
      </c>
    </row>
    <row r="23" spans="1:18" s="44" customFormat="1" ht="11.25" customHeight="1" x14ac:dyDescent="0.25">
      <c r="A23" s="82" t="s">
        <v>40</v>
      </c>
      <c r="B23" s="83" t="s">
        <v>35</v>
      </c>
      <c r="C23" s="82" t="s">
        <v>50</v>
      </c>
      <c r="D23" s="20">
        <v>1</v>
      </c>
      <c r="E23" s="19" t="s">
        <v>1</v>
      </c>
      <c r="F23" s="21">
        <v>84801</v>
      </c>
      <c r="G23" s="21">
        <f t="shared" si="6"/>
        <v>99766</v>
      </c>
      <c r="H23" s="21">
        <f>ROUNDUP((F23/0.85)*0.15,0)</f>
        <v>14965</v>
      </c>
      <c r="I23" s="22">
        <v>0.15772531601354717</v>
      </c>
      <c r="J23" s="21">
        <v>0</v>
      </c>
      <c r="K23" s="21">
        <f t="shared" si="4"/>
        <v>0</v>
      </c>
      <c r="L23" s="21">
        <f t="shared" si="2"/>
        <v>84801</v>
      </c>
      <c r="M23" s="21">
        <f t="shared" si="3"/>
        <v>14965</v>
      </c>
      <c r="N23" s="85" t="s">
        <v>11</v>
      </c>
      <c r="O23" s="20" t="s">
        <v>46</v>
      </c>
      <c r="P23" s="20" t="s">
        <v>7</v>
      </c>
      <c r="Q23" s="85" t="s">
        <v>8</v>
      </c>
      <c r="R23" s="79" t="s">
        <v>73</v>
      </c>
    </row>
    <row r="24" spans="1:18" s="44" customFormat="1" ht="11.25" customHeight="1" x14ac:dyDescent="0.25">
      <c r="A24" s="82" t="s">
        <v>40</v>
      </c>
      <c r="B24" s="83" t="s">
        <v>35</v>
      </c>
      <c r="C24" s="82" t="s">
        <v>50</v>
      </c>
      <c r="D24" s="20">
        <v>2</v>
      </c>
      <c r="E24" s="19" t="s">
        <v>1</v>
      </c>
      <c r="F24" s="21">
        <v>2157997</v>
      </c>
      <c r="G24" s="21">
        <f t="shared" si="6"/>
        <v>2538820</v>
      </c>
      <c r="H24" s="21">
        <f>ROUNDUP((F24/0.85)*0.15,0)</f>
        <v>380823</v>
      </c>
      <c r="I24" s="22">
        <v>0.15772531601354717</v>
      </c>
      <c r="J24" s="21">
        <v>0</v>
      </c>
      <c r="K24" s="21">
        <f t="shared" si="4"/>
        <v>0</v>
      </c>
      <c r="L24" s="21">
        <f t="shared" si="2"/>
        <v>2157997</v>
      </c>
      <c r="M24" s="21">
        <f t="shared" si="3"/>
        <v>380823</v>
      </c>
      <c r="N24" s="85" t="s">
        <v>11</v>
      </c>
      <c r="O24" s="20" t="s">
        <v>46</v>
      </c>
      <c r="P24" s="20" t="s">
        <v>7</v>
      </c>
      <c r="Q24" s="85" t="s">
        <v>8</v>
      </c>
      <c r="R24" s="79" t="s">
        <v>73</v>
      </c>
    </row>
    <row r="25" spans="1:18" s="44" customFormat="1" ht="11.25" customHeight="1" x14ac:dyDescent="0.25">
      <c r="A25" s="82" t="s">
        <v>40</v>
      </c>
      <c r="B25" s="83" t="s">
        <v>35</v>
      </c>
      <c r="C25" s="82" t="s">
        <v>50</v>
      </c>
      <c r="D25" s="20">
        <v>3</v>
      </c>
      <c r="E25" s="19" t="s">
        <v>1</v>
      </c>
      <c r="F25" s="21">
        <v>667002</v>
      </c>
      <c r="G25" s="21">
        <f t="shared" si="6"/>
        <v>784709</v>
      </c>
      <c r="H25" s="21">
        <f>ROUNDUP((F25/0.85)*0.15,0)</f>
        <v>117707</v>
      </c>
      <c r="I25" s="22">
        <v>0.15772531601354717</v>
      </c>
      <c r="J25" s="21">
        <v>0</v>
      </c>
      <c r="K25" s="21">
        <f t="shared" si="4"/>
        <v>0</v>
      </c>
      <c r="L25" s="21">
        <f t="shared" si="2"/>
        <v>667002</v>
      </c>
      <c r="M25" s="21">
        <f t="shared" si="3"/>
        <v>117707</v>
      </c>
      <c r="N25" s="85" t="s">
        <v>11</v>
      </c>
      <c r="O25" s="20" t="s">
        <v>46</v>
      </c>
      <c r="P25" s="20" t="s">
        <v>7</v>
      </c>
      <c r="Q25" s="85" t="s">
        <v>8</v>
      </c>
      <c r="R25" s="79" t="s">
        <v>73</v>
      </c>
    </row>
    <row r="26" spans="1:18" s="44" customFormat="1" ht="11.25" customHeight="1" x14ac:dyDescent="0.25">
      <c r="A26" s="82" t="s">
        <v>40</v>
      </c>
      <c r="B26" s="83" t="s">
        <v>35</v>
      </c>
      <c r="C26" s="82" t="s">
        <v>50</v>
      </c>
      <c r="D26" s="20">
        <v>4</v>
      </c>
      <c r="E26" s="19" t="s">
        <v>1</v>
      </c>
      <c r="F26" s="21">
        <v>9533420</v>
      </c>
      <c r="G26" s="21">
        <f t="shared" si="6"/>
        <v>11215789</v>
      </c>
      <c r="H26" s="21">
        <f>ROUNDUP((F26/0.85)*0.15,0)</f>
        <v>1682369</v>
      </c>
      <c r="I26" s="22">
        <v>0.15772531601354717</v>
      </c>
      <c r="J26" s="21">
        <v>0</v>
      </c>
      <c r="K26" s="21">
        <f t="shared" si="4"/>
        <v>0</v>
      </c>
      <c r="L26" s="21">
        <f t="shared" si="2"/>
        <v>9533420</v>
      </c>
      <c r="M26" s="21">
        <f t="shared" si="3"/>
        <v>1682369</v>
      </c>
      <c r="N26" s="85" t="s">
        <v>11</v>
      </c>
      <c r="O26" s="20" t="s">
        <v>46</v>
      </c>
      <c r="P26" s="20" t="s">
        <v>7</v>
      </c>
      <c r="Q26" s="85" t="s">
        <v>8</v>
      </c>
      <c r="R26" s="79" t="s">
        <v>73</v>
      </c>
    </row>
    <row r="27" spans="1:18" s="44" customFormat="1" ht="11.25" customHeight="1" x14ac:dyDescent="0.25">
      <c r="A27" s="82" t="s">
        <v>40</v>
      </c>
      <c r="B27" s="83" t="s">
        <v>36</v>
      </c>
      <c r="C27" s="82" t="s">
        <v>51</v>
      </c>
      <c r="D27" s="20" t="s">
        <v>23</v>
      </c>
      <c r="E27" s="19" t="s">
        <v>1</v>
      </c>
      <c r="F27" s="21">
        <v>2822173</v>
      </c>
      <c r="G27" s="21">
        <f t="shared" si="6"/>
        <v>3320204</v>
      </c>
      <c r="H27" s="21">
        <f>ROUND((F27/0.85)*0.15,0)</f>
        <v>498031</v>
      </c>
      <c r="I27" s="22">
        <v>0.15772531601354717</v>
      </c>
      <c r="J27" s="21">
        <v>0</v>
      </c>
      <c r="K27" s="21">
        <f t="shared" si="4"/>
        <v>0</v>
      </c>
      <c r="L27" s="21">
        <f t="shared" si="2"/>
        <v>2822173</v>
      </c>
      <c r="M27" s="21">
        <f t="shared" si="3"/>
        <v>498031</v>
      </c>
      <c r="N27" s="85" t="s">
        <v>11</v>
      </c>
      <c r="O27" s="20" t="s">
        <v>21</v>
      </c>
      <c r="P27" s="20" t="s">
        <v>7</v>
      </c>
      <c r="Q27" s="85" t="s">
        <v>8</v>
      </c>
      <c r="R27" s="79">
        <v>45363</v>
      </c>
    </row>
    <row r="28" spans="1:18" s="44" customFormat="1" ht="10.5" customHeight="1" x14ac:dyDescent="0.25">
      <c r="A28" s="24" t="s">
        <v>57</v>
      </c>
      <c r="B28" s="24"/>
      <c r="C28" s="25"/>
      <c r="D28" s="25"/>
      <c r="E28" s="25" t="s">
        <v>57</v>
      </c>
      <c r="F28" s="25">
        <f>SUBTOTAL(9,F5:F27)</f>
        <v>243624809</v>
      </c>
      <c r="G28" s="25">
        <f>SUBTOTAL(9,G5:G27)</f>
        <v>286617431</v>
      </c>
      <c r="H28" s="25">
        <f>SUBTOTAL(9,H5:H27)</f>
        <v>42992622</v>
      </c>
      <c r="I28" s="25" t="s">
        <v>57</v>
      </c>
      <c r="J28" s="25">
        <f>SUBTOTAL(9,J5:J27)</f>
        <v>38458931</v>
      </c>
      <c r="K28" s="25">
        <f>SUBTOTAL(9,K5:K27)</f>
        <v>6786871</v>
      </c>
      <c r="L28" s="25">
        <f>SUBTOTAL(9,L5:L27)</f>
        <v>205165878</v>
      </c>
      <c r="M28" s="25">
        <f>SUBTOTAL(9,M5:M27)</f>
        <v>36205751</v>
      </c>
      <c r="N28" s="72"/>
      <c r="O28" s="72"/>
      <c r="P28" s="72"/>
      <c r="Q28" s="72"/>
      <c r="R28" s="89"/>
    </row>
    <row r="29" spans="1:18" s="1" customFormat="1" ht="15" customHeight="1" x14ac:dyDescent="0.2">
      <c r="B29" s="70"/>
      <c r="C29" s="71"/>
      <c r="D29" s="5"/>
      <c r="E29" s="74"/>
      <c r="F29" s="75"/>
      <c r="G29" s="48"/>
      <c r="H29" s="48"/>
      <c r="I29" s="47"/>
      <c r="J29" s="47"/>
      <c r="K29" s="47"/>
      <c r="L29" s="13"/>
      <c r="M29" s="13"/>
      <c r="N29" s="14"/>
      <c r="O29" s="6"/>
      <c r="P29" s="6"/>
      <c r="Q29" s="14"/>
      <c r="R29" s="90"/>
    </row>
    <row r="30" spans="1:18" s="1" customFormat="1" ht="15" customHeight="1" x14ac:dyDescent="0.2">
      <c r="B30" s="70"/>
      <c r="C30" s="71"/>
      <c r="D30" s="5"/>
      <c r="E30" s="6"/>
      <c r="F30" s="73"/>
      <c r="G30" s="48"/>
      <c r="H30" s="48"/>
      <c r="I30" s="47"/>
      <c r="J30" s="47"/>
      <c r="K30" s="47"/>
      <c r="L30" s="13"/>
      <c r="M30" s="13"/>
      <c r="N30" s="14"/>
      <c r="O30" s="6"/>
      <c r="P30" s="6"/>
      <c r="Q30" s="14"/>
      <c r="R30" s="90"/>
    </row>
    <row r="31" spans="1:18" s="10" customFormat="1" ht="11.25" x14ac:dyDescent="0.2">
      <c r="A31" s="1"/>
      <c r="B31" s="5"/>
      <c r="C31" s="6"/>
      <c r="D31" s="5"/>
      <c r="E31" s="6"/>
      <c r="F31" s="51"/>
      <c r="G31" s="51"/>
      <c r="H31" s="78"/>
      <c r="I31" s="3"/>
      <c r="J31" s="51"/>
      <c r="K31" s="53"/>
      <c r="L31" s="53"/>
      <c r="M31" s="53"/>
      <c r="N31" s="54"/>
      <c r="O31" s="16"/>
      <c r="P31" s="16"/>
      <c r="Q31" s="18"/>
      <c r="R31" s="36"/>
    </row>
    <row r="32" spans="1:18" s="10" customFormat="1" ht="11.25" x14ac:dyDescent="0.2">
      <c r="A32" s="1"/>
      <c r="B32" s="15"/>
      <c r="C32" s="16"/>
      <c r="D32" s="15"/>
      <c r="E32" s="52"/>
      <c r="F32" s="52"/>
      <c r="G32" s="52"/>
      <c r="H32" s="78"/>
      <c r="I32" s="3"/>
      <c r="J32" s="51"/>
      <c r="K32" s="53"/>
      <c r="L32" s="53"/>
      <c r="M32" s="53"/>
      <c r="N32" s="54"/>
      <c r="O32" s="16"/>
      <c r="P32" s="16"/>
      <c r="Q32" s="18"/>
      <c r="R32" s="36"/>
    </row>
    <row r="33" spans="1:18" s="10" customFormat="1" ht="37.5" customHeight="1" x14ac:dyDescent="0.2">
      <c r="A33" s="94"/>
      <c r="B33" s="94"/>
      <c r="C33" s="94"/>
      <c r="D33" s="94"/>
      <c r="E33" s="94"/>
      <c r="F33" s="94"/>
      <c r="G33" s="55"/>
      <c r="H33" s="78"/>
      <c r="I33" s="5"/>
      <c r="J33" s="53"/>
      <c r="K33" s="47"/>
      <c r="L33" s="47"/>
      <c r="M33" s="47"/>
      <c r="N33" s="30"/>
      <c r="O33" s="30"/>
      <c r="P33" s="30"/>
      <c r="Q33" s="18"/>
      <c r="R33" s="36"/>
    </row>
    <row r="34" spans="1:18" s="10" customFormat="1" ht="60.75" customHeight="1" x14ac:dyDescent="0.2">
      <c r="A34" s="94"/>
      <c r="B34" s="94"/>
      <c r="C34" s="94"/>
      <c r="D34" s="94"/>
      <c r="E34" s="94"/>
      <c r="F34" s="94"/>
      <c r="G34" s="29"/>
      <c r="H34" s="78"/>
      <c r="I34" s="5"/>
      <c r="J34" s="15"/>
      <c r="K34" s="47"/>
      <c r="L34" s="47"/>
      <c r="M34" s="47"/>
      <c r="N34" s="30"/>
      <c r="O34" s="30"/>
      <c r="P34" s="30"/>
      <c r="Q34" s="18"/>
      <c r="R34" s="36"/>
    </row>
    <row r="35" spans="1:18" s="10" customFormat="1" ht="54" customHeight="1" x14ac:dyDescent="0.2">
      <c r="A35" s="94"/>
      <c r="B35" s="94"/>
      <c r="C35" s="94"/>
      <c r="D35" s="94"/>
      <c r="E35" s="94"/>
      <c r="F35" s="94"/>
      <c r="G35" s="15"/>
      <c r="H35" s="78"/>
      <c r="I35" s="5"/>
      <c r="J35" s="15"/>
      <c r="K35" s="47"/>
      <c r="L35" s="47"/>
      <c r="M35" s="47"/>
      <c r="N35" s="30"/>
      <c r="O35" s="30"/>
      <c r="P35" s="30"/>
      <c r="Q35" s="18"/>
      <c r="R35" s="36"/>
    </row>
    <row r="36" spans="1:18" s="10" customFormat="1" ht="67.5" customHeight="1" x14ac:dyDescent="0.2">
      <c r="A36" s="94"/>
      <c r="B36" s="94"/>
      <c r="C36" s="94"/>
      <c r="D36" s="94"/>
      <c r="E36" s="94"/>
      <c r="F36" s="94"/>
      <c r="G36" s="15"/>
      <c r="H36" s="78"/>
      <c r="I36" s="5"/>
      <c r="J36" s="15"/>
      <c r="K36" s="47"/>
      <c r="L36" s="47"/>
      <c r="M36" s="47"/>
      <c r="N36" s="30"/>
      <c r="O36" s="30"/>
      <c r="P36" s="30"/>
      <c r="Q36" s="18"/>
      <c r="R36" s="36"/>
    </row>
    <row r="37" spans="1:18" s="10" customFormat="1" ht="10.5" customHeight="1" x14ac:dyDescent="0.2">
      <c r="A37" s="44"/>
      <c r="B37" s="44"/>
      <c r="C37" s="44"/>
      <c r="D37" s="44"/>
      <c r="E37" s="44"/>
      <c r="F37" s="76"/>
      <c r="G37" s="13"/>
      <c r="H37" s="13"/>
      <c r="I37" s="12"/>
      <c r="J37" s="29"/>
      <c r="K37" s="29"/>
      <c r="L37" s="56"/>
      <c r="M37" s="56"/>
      <c r="N37" s="18"/>
      <c r="O37" s="16"/>
      <c r="P37" s="30"/>
      <c r="Q37" s="18"/>
      <c r="R37" s="36"/>
    </row>
    <row r="38" spans="1:18" s="10" customFormat="1" ht="9.75" customHeight="1" x14ac:dyDescent="0.2">
      <c r="A38" s="57"/>
      <c r="B38" s="12"/>
      <c r="C38" s="12"/>
      <c r="D38" s="12"/>
      <c r="E38" s="56"/>
      <c r="F38" s="58"/>
      <c r="G38" s="13"/>
      <c r="H38" s="13"/>
      <c r="I38" s="12"/>
      <c r="J38" s="29"/>
      <c r="K38" s="29"/>
      <c r="L38" s="56"/>
      <c r="M38" s="56"/>
      <c r="N38" s="18"/>
      <c r="O38" s="16"/>
      <c r="P38" s="30"/>
      <c r="Q38" s="18"/>
      <c r="R38" s="36"/>
    </row>
    <row r="39" spans="1:18" s="10" customFormat="1" ht="9.75" customHeight="1" x14ac:dyDescent="0.2">
      <c r="A39" s="57"/>
      <c r="B39" s="12"/>
      <c r="C39" s="12"/>
      <c r="D39" s="12"/>
      <c r="E39" s="58"/>
      <c r="F39" s="50"/>
      <c r="G39" s="50"/>
      <c r="H39" s="13"/>
      <c r="I39" s="12"/>
      <c r="J39" s="29"/>
      <c r="K39" s="29"/>
      <c r="L39" s="56"/>
      <c r="M39" s="30"/>
      <c r="N39" s="18"/>
      <c r="O39" s="16"/>
      <c r="P39" s="30"/>
      <c r="Q39" s="59"/>
      <c r="R39" s="36"/>
    </row>
    <row r="40" spans="1:18" s="10" customFormat="1" ht="9.75" customHeight="1" x14ac:dyDescent="0.2">
      <c r="A40" s="57"/>
      <c r="B40" s="12"/>
      <c r="C40" s="12"/>
      <c r="D40" s="12"/>
      <c r="E40" s="58"/>
      <c r="F40" s="50"/>
      <c r="G40" s="50"/>
      <c r="H40" s="13"/>
      <c r="I40" s="12"/>
      <c r="J40" s="29"/>
      <c r="K40" s="29"/>
      <c r="L40" s="31"/>
      <c r="M40" s="30"/>
      <c r="N40" s="18"/>
      <c r="O40" s="16"/>
      <c r="P40" s="30"/>
      <c r="Q40" s="59"/>
      <c r="R40" s="36"/>
    </row>
    <row r="41" spans="1:18" s="10" customFormat="1" ht="9.75" customHeight="1" x14ac:dyDescent="0.2">
      <c r="A41" s="57"/>
      <c r="B41" s="12"/>
      <c r="C41" s="12"/>
      <c r="D41" s="12"/>
      <c r="E41" s="45"/>
      <c r="F41" s="50"/>
      <c r="G41" s="50"/>
      <c r="H41" s="13"/>
      <c r="I41" s="12"/>
      <c r="J41" s="29"/>
      <c r="K41" s="29"/>
      <c r="L41" s="31"/>
      <c r="M41" s="30"/>
      <c r="N41" s="18"/>
      <c r="O41" s="16"/>
      <c r="P41" s="30"/>
      <c r="Q41" s="59"/>
      <c r="R41" s="36"/>
    </row>
    <row r="42" spans="1:18" s="10" customFormat="1" ht="9.75" customHeight="1" x14ac:dyDescent="0.2">
      <c r="A42" s="57"/>
      <c r="B42" s="12"/>
      <c r="C42" s="12"/>
      <c r="D42" s="12"/>
      <c r="E42" s="58"/>
      <c r="G42" s="50"/>
      <c r="H42" s="29"/>
      <c r="I42" s="12"/>
      <c r="J42" s="29"/>
      <c r="K42" s="29"/>
      <c r="L42" s="31"/>
      <c r="M42" s="30"/>
      <c r="N42" s="18"/>
      <c r="O42" s="16"/>
      <c r="P42" s="30"/>
      <c r="Q42" s="59"/>
      <c r="R42" s="36"/>
    </row>
    <row r="43" spans="1:18" s="10" customFormat="1" ht="9.75" customHeight="1" x14ac:dyDescent="0.2">
      <c r="A43" s="44"/>
      <c r="B43" s="12"/>
      <c r="C43" s="12"/>
      <c r="D43" s="12"/>
      <c r="E43" s="49"/>
      <c r="F43" s="50"/>
      <c r="G43" s="50"/>
      <c r="H43" s="29"/>
      <c r="I43" s="12"/>
      <c r="J43" s="29"/>
      <c r="K43" s="29"/>
      <c r="L43" s="31"/>
      <c r="M43" s="30"/>
      <c r="N43" s="18"/>
      <c r="O43" s="16"/>
      <c r="P43" s="16"/>
      <c r="Q43" s="59"/>
      <c r="R43" s="36"/>
    </row>
    <row r="44" spans="1:18" s="10" customFormat="1" ht="9.75" customHeight="1" x14ac:dyDescent="0.2">
      <c r="A44" s="5"/>
      <c r="B44" s="12"/>
      <c r="C44" s="12"/>
      <c r="D44" s="12"/>
      <c r="E44" s="49"/>
      <c r="F44" s="49"/>
      <c r="G44" s="29"/>
      <c r="H44" s="29"/>
      <c r="I44" s="12"/>
      <c r="J44" s="29"/>
      <c r="K44" s="29"/>
      <c r="L44" s="30"/>
      <c r="M44" s="31"/>
      <c r="N44" s="18"/>
      <c r="O44" s="16"/>
      <c r="P44" s="30"/>
      <c r="Q44" s="59"/>
      <c r="R44" s="36"/>
    </row>
    <row r="45" spans="1:18" s="10" customFormat="1" ht="9.75" customHeight="1" x14ac:dyDescent="0.2">
      <c r="A45" s="5"/>
      <c r="B45" s="12"/>
      <c r="C45" s="12"/>
      <c r="D45" s="12"/>
      <c r="F45" s="50"/>
      <c r="G45" s="29"/>
      <c r="H45" s="29"/>
      <c r="I45" s="12"/>
      <c r="J45" s="29"/>
      <c r="K45" s="29"/>
      <c r="L45" s="31"/>
      <c r="M45" s="31"/>
      <c r="N45" s="18"/>
      <c r="O45" s="16"/>
      <c r="P45" s="16"/>
      <c r="Q45" s="59"/>
      <c r="R45" s="36"/>
    </row>
    <row r="46" spans="1:18" s="10" customFormat="1" ht="9.75" customHeight="1" x14ac:dyDescent="0.2">
      <c r="A46" s="5"/>
      <c r="B46" s="12"/>
      <c r="C46" s="12"/>
      <c r="D46" s="12"/>
      <c r="E46" s="49"/>
      <c r="F46" s="13"/>
      <c r="G46" s="29"/>
      <c r="H46" s="29"/>
      <c r="I46" s="12"/>
      <c r="J46" s="29"/>
      <c r="K46" s="29"/>
      <c r="L46" s="30"/>
      <c r="M46" s="31"/>
      <c r="N46" s="18"/>
      <c r="O46" s="16"/>
      <c r="P46" s="30"/>
      <c r="Q46" s="59"/>
      <c r="R46" s="36"/>
    </row>
    <row r="47" spans="1:18" s="10" customFormat="1" ht="9.75" customHeight="1" x14ac:dyDescent="0.2">
      <c r="A47" s="5"/>
      <c r="B47" s="5"/>
      <c r="C47" s="5"/>
      <c r="D47" s="5"/>
      <c r="E47" s="13"/>
      <c r="F47" s="13"/>
      <c r="G47" s="29"/>
      <c r="H47" s="29"/>
      <c r="I47" s="12"/>
      <c r="J47" s="29"/>
      <c r="K47" s="29"/>
      <c r="L47" s="17"/>
      <c r="M47" s="17"/>
      <c r="N47" s="18"/>
      <c r="O47" s="16"/>
      <c r="P47" s="30"/>
      <c r="Q47" s="59"/>
      <c r="R47" s="36"/>
    </row>
    <row r="48" spans="1:18" s="10" customFormat="1" ht="9.75" customHeight="1" x14ac:dyDescent="0.2">
      <c r="A48" s="5"/>
      <c r="B48" s="5"/>
      <c r="C48" s="5"/>
      <c r="D48" s="5"/>
      <c r="E48" s="13"/>
      <c r="F48" s="13"/>
      <c r="G48" s="29"/>
      <c r="H48" s="29"/>
      <c r="I48" s="12"/>
      <c r="J48" s="29"/>
      <c r="K48" s="29"/>
      <c r="L48" s="60"/>
      <c r="M48" s="60"/>
      <c r="N48" s="18"/>
      <c r="O48" s="16"/>
      <c r="P48" s="16"/>
      <c r="Q48" s="59"/>
      <c r="R48" s="36"/>
    </row>
    <row r="49" spans="1:18" s="10" customFormat="1" ht="9.75" customHeight="1" x14ac:dyDescent="0.2">
      <c r="A49" s="45"/>
      <c r="B49" s="12"/>
      <c r="C49" s="12"/>
      <c r="D49" s="12"/>
      <c r="E49" s="13"/>
      <c r="F49" s="13"/>
      <c r="G49" s="29"/>
      <c r="H49" s="29"/>
      <c r="I49" s="12"/>
      <c r="J49" s="29"/>
      <c r="K49" s="29"/>
      <c r="L49" s="60"/>
      <c r="M49" s="17"/>
      <c r="N49" s="17"/>
      <c r="P49" s="30"/>
      <c r="Q49" s="59"/>
      <c r="R49" s="36"/>
    </row>
    <row r="50" spans="1:18" s="10" customFormat="1" ht="9.75" customHeight="1" x14ac:dyDescent="0.2">
      <c r="A50" s="45"/>
      <c r="B50" s="12"/>
      <c r="C50" s="12"/>
      <c r="D50" s="12"/>
      <c r="E50" s="13"/>
      <c r="F50" s="13"/>
      <c r="G50" s="29"/>
      <c r="H50" s="29"/>
      <c r="I50" s="12"/>
      <c r="J50" s="29"/>
      <c r="K50" s="29"/>
      <c r="L50" s="17"/>
      <c r="M50" s="17"/>
      <c r="N50" s="17"/>
      <c r="P50" s="30"/>
      <c r="Q50" s="59"/>
      <c r="R50" s="36"/>
    </row>
    <row r="51" spans="1:18" s="10" customFormat="1" ht="9.75" customHeight="1" x14ac:dyDescent="0.2">
      <c r="A51" s="45"/>
      <c r="B51" s="5"/>
      <c r="C51" s="5"/>
      <c r="D51" s="5"/>
      <c r="E51" s="13"/>
      <c r="F51" s="13"/>
      <c r="G51" s="15"/>
      <c r="H51" s="15"/>
      <c r="I51" s="5"/>
      <c r="J51" s="15"/>
      <c r="K51" s="15"/>
      <c r="L51" s="17"/>
      <c r="M51" s="17"/>
      <c r="N51" s="18"/>
      <c r="O51" s="16"/>
      <c r="P51" s="30"/>
      <c r="Q51" s="59"/>
      <c r="R51" s="36"/>
    </row>
    <row r="52" spans="1:18" s="10" customFormat="1" ht="9.75" customHeight="1" x14ac:dyDescent="0.2">
      <c r="A52" s="45"/>
      <c r="B52" s="5"/>
      <c r="C52" s="5"/>
      <c r="D52" s="5"/>
      <c r="E52" s="13"/>
      <c r="F52" s="13"/>
      <c r="G52" s="15"/>
      <c r="H52" s="15"/>
      <c r="I52" s="5"/>
      <c r="J52" s="15"/>
      <c r="K52" s="15"/>
      <c r="L52" s="17"/>
      <c r="M52" s="17"/>
      <c r="N52" s="18"/>
      <c r="O52" s="16"/>
      <c r="P52" s="16"/>
      <c r="Q52" s="18"/>
      <c r="R52" s="36"/>
    </row>
    <row r="53" spans="1:18" s="10" customFormat="1" ht="9.75" customHeight="1" x14ac:dyDescent="0.2">
      <c r="A53" s="45"/>
      <c r="B53" s="5"/>
      <c r="C53" s="5"/>
      <c r="D53" s="5"/>
      <c r="E53" s="13"/>
      <c r="F53" s="13"/>
      <c r="G53" s="29"/>
      <c r="H53" s="29"/>
      <c r="I53" s="12"/>
      <c r="J53" s="29"/>
      <c r="K53" s="29"/>
      <c r="L53" s="17"/>
      <c r="M53" s="17"/>
      <c r="N53" s="18"/>
      <c r="O53" s="16"/>
      <c r="P53" s="16"/>
      <c r="Q53" s="59"/>
      <c r="R53" s="36"/>
    </row>
    <row r="54" spans="1:18" s="10" customFormat="1" ht="9.75" customHeight="1" x14ac:dyDescent="0.2">
      <c r="A54" s="45"/>
      <c r="B54" s="5"/>
      <c r="C54" s="5"/>
      <c r="D54" s="5"/>
      <c r="E54" s="13"/>
      <c r="F54" s="13"/>
      <c r="G54" s="29"/>
      <c r="H54" s="29"/>
      <c r="I54" s="12"/>
      <c r="J54" s="29"/>
      <c r="K54" s="29"/>
      <c r="L54" s="17"/>
      <c r="M54" s="17"/>
      <c r="N54" s="18"/>
      <c r="O54" s="16"/>
      <c r="P54" s="16"/>
      <c r="Q54" s="18"/>
      <c r="R54" s="36"/>
    </row>
    <row r="55" spans="1:18" s="10" customFormat="1" ht="9.75" customHeight="1" x14ac:dyDescent="0.2">
      <c r="A55" s="45"/>
      <c r="B55" s="5"/>
      <c r="C55" s="5"/>
      <c r="D55" s="5"/>
      <c r="E55" s="13"/>
      <c r="F55" s="13"/>
      <c r="G55" s="15"/>
      <c r="H55" s="15"/>
      <c r="I55" s="5"/>
      <c r="J55" s="15"/>
      <c r="K55" s="15"/>
      <c r="L55" s="17"/>
      <c r="M55" s="17"/>
      <c r="N55" s="18"/>
      <c r="O55" s="16"/>
      <c r="P55" s="16"/>
      <c r="Q55" s="18"/>
      <c r="R55" s="36"/>
    </row>
    <row r="56" spans="1:18" s="10" customFormat="1" ht="9.75" customHeight="1" x14ac:dyDescent="0.2">
      <c r="A56" s="45"/>
      <c r="B56" s="5"/>
      <c r="C56" s="5"/>
      <c r="D56" s="5"/>
      <c r="E56" s="13"/>
      <c r="F56" s="13"/>
      <c r="G56" s="15"/>
      <c r="H56" s="15"/>
      <c r="I56" s="5"/>
      <c r="J56" s="15"/>
      <c r="K56" s="15"/>
      <c r="L56" s="17"/>
      <c r="M56" s="17"/>
      <c r="N56" s="18"/>
      <c r="O56" s="16"/>
      <c r="P56" s="16"/>
      <c r="Q56" s="18"/>
      <c r="R56" s="36"/>
    </row>
    <row r="57" spans="1:18" s="10" customFormat="1" ht="9.75" customHeight="1" x14ac:dyDescent="0.2">
      <c r="A57" s="1"/>
      <c r="B57" s="5"/>
      <c r="C57" s="6"/>
      <c r="D57" s="5"/>
      <c r="E57" s="6"/>
      <c r="F57" s="5"/>
      <c r="G57" s="62"/>
      <c r="H57" s="63"/>
      <c r="I57" s="14"/>
      <c r="J57" s="18"/>
      <c r="K57" s="18"/>
      <c r="L57" s="16"/>
      <c r="M57" s="17"/>
      <c r="N57" s="18"/>
      <c r="O57" s="16"/>
      <c r="P57" s="16"/>
      <c r="Q57" s="18"/>
      <c r="R57" s="36"/>
    </row>
    <row r="58" spans="1:18" s="10" customFormat="1" ht="10.5" customHeight="1" x14ac:dyDescent="0.2">
      <c r="A58" s="61"/>
      <c r="B58" s="30"/>
      <c r="C58" s="16"/>
      <c r="D58" s="15"/>
      <c r="E58" s="15"/>
      <c r="F58" s="29"/>
      <c r="G58" s="29"/>
      <c r="H58" s="29"/>
      <c r="I58" s="12"/>
      <c r="J58" s="29"/>
      <c r="K58" s="29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61"/>
      <c r="B59" s="30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61"/>
      <c r="B60" s="30"/>
      <c r="C60" s="16"/>
      <c r="D60" s="15"/>
      <c r="E60" s="15"/>
      <c r="F60" s="29"/>
      <c r="G60" s="29"/>
      <c r="H60" s="29"/>
      <c r="I60" s="12"/>
      <c r="J60" s="29"/>
      <c r="K60" s="29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61"/>
      <c r="B61" s="30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61"/>
      <c r="B62" s="30"/>
      <c r="C62" s="16"/>
      <c r="D62" s="15"/>
      <c r="E62" s="15"/>
      <c r="F62" s="29"/>
      <c r="G62" s="29"/>
      <c r="H62" s="29"/>
      <c r="I62" s="12"/>
      <c r="J62" s="29"/>
      <c r="K62" s="29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61"/>
      <c r="B63" s="30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61"/>
      <c r="B64" s="30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0.5" customHeight="1" x14ac:dyDescent="0.2">
      <c r="A65" s="61"/>
      <c r="B65" s="30"/>
      <c r="C65" s="16"/>
      <c r="D65" s="15"/>
      <c r="E65" s="15"/>
      <c r="F65" s="29"/>
      <c r="G65" s="29"/>
      <c r="H65" s="29"/>
      <c r="I65" s="12"/>
      <c r="J65" s="29"/>
      <c r="K65" s="29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61"/>
      <c r="B66" s="30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61"/>
      <c r="B67" s="30"/>
      <c r="C67" s="16"/>
      <c r="D67" s="15"/>
      <c r="E67" s="15"/>
      <c r="F67" s="29"/>
      <c r="G67" s="29"/>
      <c r="H67" s="29"/>
      <c r="I67" s="12"/>
      <c r="J67" s="29"/>
      <c r="K67" s="29"/>
      <c r="L67" s="64"/>
      <c r="M67" s="17"/>
      <c r="N67" s="18"/>
      <c r="O67" s="16"/>
      <c r="P67" s="16"/>
      <c r="Q67" s="18"/>
      <c r="R67" s="36"/>
    </row>
    <row r="68" spans="1:18" s="10" customFormat="1" ht="10.5" customHeight="1" x14ac:dyDescent="0.2">
      <c r="A68" s="61"/>
      <c r="B68" s="30"/>
      <c r="C68" s="16"/>
      <c r="D68" s="15"/>
      <c r="E68" s="15"/>
      <c r="F68" s="15"/>
      <c r="G68" s="15"/>
      <c r="H68" s="17"/>
      <c r="I68" s="5"/>
      <c r="J68" s="15"/>
      <c r="K68" s="15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61"/>
      <c r="B69" s="30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61"/>
      <c r="B70" s="30"/>
      <c r="C70" s="16"/>
      <c r="D70" s="15"/>
      <c r="E70" s="15"/>
      <c r="F70" s="29"/>
      <c r="G70" s="29"/>
      <c r="H70" s="29"/>
      <c r="I70" s="12"/>
      <c r="J70" s="29"/>
      <c r="K70" s="29"/>
      <c r="L70" s="64"/>
      <c r="M70" s="17"/>
      <c r="N70" s="18"/>
      <c r="O70" s="16"/>
      <c r="P70" s="16"/>
      <c r="Q70" s="18"/>
      <c r="R70" s="36"/>
    </row>
    <row r="71" spans="1:18" s="10" customFormat="1" ht="12" customHeight="1" x14ac:dyDescent="0.2">
      <c r="A71" s="61"/>
      <c r="B71" s="30"/>
      <c r="C71" s="16"/>
      <c r="D71" s="1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15"/>
      <c r="E72" s="15"/>
      <c r="F72" s="29"/>
      <c r="G72" s="29"/>
      <c r="H72" s="29"/>
      <c r="I72" s="12"/>
      <c r="J72" s="29"/>
      <c r="K72" s="29"/>
      <c r="L72" s="64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15"/>
      <c r="F73" s="15"/>
      <c r="G73" s="15"/>
      <c r="H73" s="17"/>
      <c r="I73" s="5"/>
      <c r="J73" s="15"/>
      <c r="K73" s="15"/>
      <c r="L73" s="64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29"/>
      <c r="G74" s="29"/>
      <c r="H74" s="29"/>
      <c r="I74" s="12"/>
      <c r="J74" s="29"/>
      <c r="K74" s="29"/>
      <c r="L74" s="64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15"/>
      <c r="E75" s="15"/>
      <c r="F75" s="29"/>
      <c r="G75" s="29"/>
      <c r="H75" s="29"/>
      <c r="I75" s="12"/>
      <c r="J75" s="29"/>
      <c r="K75" s="29"/>
      <c r="L75" s="64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15"/>
      <c r="E76" s="15"/>
      <c r="F76" s="29"/>
      <c r="G76" s="29"/>
      <c r="H76" s="29"/>
      <c r="I76" s="12"/>
      <c r="J76" s="29"/>
      <c r="K76" s="29"/>
      <c r="L76" s="64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15"/>
      <c r="E77" s="15"/>
      <c r="F77" s="29"/>
      <c r="G77" s="29"/>
      <c r="H77" s="29"/>
      <c r="I77" s="12"/>
      <c r="J77" s="29"/>
      <c r="K77" s="29"/>
      <c r="L77" s="64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1"/>
      <c r="B78" s="15"/>
      <c r="C78" s="16"/>
      <c r="D78" s="15"/>
      <c r="E78" s="15"/>
      <c r="F78" s="29"/>
      <c r="G78" s="29"/>
      <c r="H78" s="29"/>
      <c r="I78" s="12"/>
      <c r="J78" s="29"/>
      <c r="K78" s="29"/>
      <c r="L78" s="64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1"/>
      <c r="B79" s="15"/>
      <c r="C79" s="16"/>
      <c r="D79" s="15"/>
      <c r="E79" s="15"/>
      <c r="F79" s="29"/>
      <c r="G79" s="29"/>
      <c r="H79" s="29"/>
      <c r="I79" s="12"/>
      <c r="J79" s="29"/>
      <c r="K79" s="29"/>
      <c r="L79" s="64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1"/>
      <c r="B80" s="15"/>
      <c r="C80" s="16"/>
      <c r="D80" s="15"/>
      <c r="E80" s="15"/>
      <c r="F80" s="29"/>
      <c r="G80" s="29"/>
      <c r="H80" s="29"/>
      <c r="I80" s="12"/>
      <c r="J80" s="29"/>
      <c r="K80" s="29"/>
      <c r="L80" s="64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1"/>
      <c r="B81" s="15"/>
      <c r="C81" s="16"/>
      <c r="D81" s="15"/>
      <c r="E81" s="15"/>
      <c r="F81" s="29"/>
      <c r="G81" s="29"/>
      <c r="H81" s="29"/>
      <c r="I81" s="12"/>
      <c r="J81" s="29"/>
      <c r="K81" s="29"/>
      <c r="L81" s="64"/>
      <c r="M81" s="17"/>
      <c r="N81" s="18"/>
      <c r="O81" s="16"/>
      <c r="P81" s="16"/>
      <c r="Q81" s="18"/>
      <c r="R81" s="36"/>
    </row>
    <row r="82" spans="1:18" s="10" customFormat="1" ht="10.5" customHeight="1" x14ac:dyDescent="0.2">
      <c r="A82" s="1"/>
      <c r="B82" s="15"/>
      <c r="C82" s="16"/>
      <c r="D82" s="15"/>
      <c r="E82" s="15"/>
      <c r="F82" s="29"/>
      <c r="G82" s="29"/>
      <c r="H82" s="29"/>
      <c r="I82" s="12"/>
      <c r="J82" s="29"/>
      <c r="K82" s="29"/>
      <c r="L82" s="64"/>
      <c r="M82" s="17"/>
      <c r="N82" s="18"/>
      <c r="O82" s="16"/>
      <c r="P82" s="16"/>
      <c r="Q82" s="18"/>
      <c r="R82" s="36"/>
    </row>
    <row r="83" spans="1:18" s="10" customFormat="1" ht="10.5" customHeight="1" x14ac:dyDescent="0.2">
      <c r="A83" s="1"/>
      <c r="B83" s="15"/>
      <c r="C83" s="16"/>
      <c r="D83" s="15"/>
      <c r="E83" s="15"/>
      <c r="F83" s="29"/>
      <c r="G83" s="29"/>
      <c r="H83" s="29"/>
      <c r="I83" s="12"/>
      <c r="J83" s="29"/>
      <c r="K83" s="29"/>
      <c r="L83" s="64"/>
      <c r="M83" s="17"/>
      <c r="N83" s="18"/>
      <c r="O83" s="16"/>
      <c r="P83" s="16"/>
      <c r="Q83" s="18"/>
      <c r="R83" s="36"/>
    </row>
    <row r="84" spans="1:18" s="10" customFormat="1" ht="10.5" customHeight="1" x14ac:dyDescent="0.2">
      <c r="A84" s="1"/>
      <c r="B84" s="15"/>
      <c r="C84" s="16"/>
      <c r="D84" s="15"/>
      <c r="E84" s="15"/>
      <c r="F84" s="29"/>
      <c r="G84" s="29"/>
      <c r="H84" s="29"/>
      <c r="I84" s="12"/>
      <c r="J84" s="29"/>
      <c r="K84" s="29"/>
      <c r="L84" s="64"/>
      <c r="M84" s="17"/>
      <c r="N84" s="18"/>
      <c r="O84" s="16"/>
      <c r="P84" s="16"/>
      <c r="Q84" s="18"/>
      <c r="R84" s="36"/>
    </row>
    <row r="85" spans="1:18" s="10" customFormat="1" ht="10.5" customHeight="1" x14ac:dyDescent="0.2">
      <c r="A85" s="1"/>
      <c r="B85" s="15"/>
      <c r="C85" s="16"/>
      <c r="D85" s="15"/>
      <c r="E85" s="15"/>
      <c r="F85" s="29"/>
      <c r="G85" s="29"/>
      <c r="H85" s="29"/>
      <c r="I85" s="12"/>
      <c r="J85" s="29"/>
      <c r="K85" s="29"/>
      <c r="L85" s="64"/>
      <c r="M85" s="17"/>
      <c r="N85" s="18"/>
      <c r="O85" s="16"/>
      <c r="P85" s="16"/>
      <c r="Q85" s="18"/>
      <c r="R85" s="36"/>
    </row>
    <row r="86" spans="1:18" s="10" customFormat="1" ht="10.5" customHeight="1" x14ac:dyDescent="0.2">
      <c r="A86" s="1"/>
      <c r="B86" s="15"/>
      <c r="C86" s="16"/>
      <c r="D86" s="15"/>
      <c r="E86" s="15"/>
      <c r="F86" s="29"/>
      <c r="G86" s="29"/>
      <c r="H86" s="29"/>
      <c r="I86" s="12"/>
      <c r="J86" s="29"/>
      <c r="K86" s="29"/>
      <c r="L86" s="64"/>
      <c r="M86" s="17"/>
      <c r="N86" s="18"/>
      <c r="O86" s="16"/>
      <c r="P86" s="16"/>
      <c r="Q86" s="18"/>
      <c r="R86" s="36"/>
    </row>
    <row r="87" spans="1:18" s="10" customFormat="1" ht="10.5" customHeight="1" x14ac:dyDescent="0.2">
      <c r="A87" s="1"/>
      <c r="B87" s="15"/>
      <c r="C87" s="16"/>
      <c r="D87" s="15"/>
      <c r="E87" s="15"/>
      <c r="F87" s="29"/>
      <c r="G87" s="29"/>
      <c r="H87" s="29"/>
      <c r="I87" s="12"/>
      <c r="J87" s="29"/>
      <c r="K87" s="29"/>
      <c r="L87" s="64"/>
      <c r="M87" s="17"/>
      <c r="N87" s="18"/>
      <c r="O87" s="16"/>
      <c r="P87" s="16"/>
      <c r="Q87" s="18"/>
      <c r="R87" s="36"/>
    </row>
    <row r="88" spans="1:18" s="10" customFormat="1" ht="10.5" customHeight="1" x14ac:dyDescent="0.2">
      <c r="A88" s="1"/>
      <c r="B88" s="15"/>
      <c r="C88" s="16"/>
      <c r="D88" s="15"/>
      <c r="E88" s="15"/>
      <c r="F88" s="29"/>
      <c r="G88" s="29"/>
      <c r="H88" s="29"/>
      <c r="I88" s="12"/>
      <c r="J88" s="29"/>
      <c r="K88" s="29"/>
      <c r="L88" s="64"/>
      <c r="M88" s="17"/>
      <c r="N88" s="18"/>
      <c r="O88" s="16"/>
      <c r="P88" s="16"/>
      <c r="Q88" s="18"/>
      <c r="R88" s="36"/>
    </row>
    <row r="89" spans="1:18" s="10" customFormat="1" ht="10.5" customHeight="1" x14ac:dyDescent="0.2">
      <c r="A89" s="1"/>
      <c r="B89" s="15"/>
      <c r="C89" s="16"/>
      <c r="D89" s="15"/>
      <c r="E89" s="15"/>
      <c r="F89" s="29"/>
      <c r="G89" s="29"/>
      <c r="H89" s="29"/>
      <c r="I89" s="12"/>
      <c r="J89" s="29"/>
      <c r="K89" s="29"/>
      <c r="L89" s="64"/>
      <c r="M89" s="17"/>
      <c r="N89" s="18"/>
      <c r="O89" s="16"/>
      <c r="P89" s="16"/>
      <c r="Q89" s="18"/>
      <c r="R89" s="36"/>
    </row>
    <row r="90" spans="1:18" s="10" customFormat="1" ht="10.5" customHeight="1" x14ac:dyDescent="0.2">
      <c r="A90" s="1"/>
      <c r="B90" s="15"/>
      <c r="C90" s="16"/>
      <c r="D90" s="65"/>
      <c r="E90" s="15"/>
      <c r="F90" s="29"/>
      <c r="G90" s="29"/>
      <c r="H90" s="29"/>
      <c r="I90" s="12"/>
      <c r="J90" s="29"/>
      <c r="K90" s="29"/>
      <c r="L90" s="64"/>
      <c r="M90" s="17"/>
      <c r="N90" s="18"/>
      <c r="O90" s="16"/>
      <c r="P90" s="16"/>
      <c r="Q90" s="18"/>
      <c r="R90" s="36"/>
    </row>
    <row r="91" spans="1:18" s="10" customFormat="1" ht="10.5" customHeight="1" x14ac:dyDescent="0.2">
      <c r="A91" s="1"/>
      <c r="B91" s="15"/>
      <c r="C91" s="16"/>
      <c r="D91" s="65"/>
      <c r="E91" s="15"/>
      <c r="F91" s="66"/>
      <c r="G91" s="66"/>
      <c r="H91" s="66"/>
      <c r="I91" s="67"/>
      <c r="J91" s="66"/>
      <c r="K91" s="66"/>
      <c r="L91" s="66"/>
      <c r="M91" s="17"/>
      <c r="N91" s="18"/>
      <c r="O91" s="16"/>
      <c r="P91" s="16"/>
      <c r="Q91" s="18"/>
      <c r="R91" s="36"/>
    </row>
    <row r="92" spans="1:18" s="10" customFormat="1" ht="10.5" customHeight="1" x14ac:dyDescent="0.2">
      <c r="A92" s="1"/>
      <c r="B92" s="15"/>
      <c r="C92" s="16"/>
      <c r="D92" s="15"/>
      <c r="E92" s="65"/>
      <c r="F92" s="60"/>
      <c r="G92" s="60"/>
      <c r="H92" s="60"/>
      <c r="I92" s="49"/>
      <c r="J92" s="60"/>
      <c r="K92" s="60"/>
      <c r="L92" s="68"/>
      <c r="M92" s="17"/>
      <c r="N92" s="18"/>
      <c r="O92" s="16"/>
      <c r="P92" s="16"/>
      <c r="Q92" s="18"/>
      <c r="R92" s="36"/>
    </row>
    <row r="93" spans="1:18" s="10" customFormat="1" ht="10.5" customHeight="1" x14ac:dyDescent="0.2">
      <c r="A93" s="1"/>
      <c r="B93" s="15"/>
      <c r="C93" s="16"/>
      <c r="D93" s="15"/>
      <c r="E93" s="15"/>
      <c r="F93" s="60"/>
      <c r="G93" s="60"/>
      <c r="H93" s="60"/>
      <c r="I93" s="49"/>
      <c r="J93" s="60"/>
      <c r="K93" s="60"/>
      <c r="L93" s="16"/>
      <c r="M93" s="17"/>
      <c r="N93" s="18"/>
      <c r="O93" s="16"/>
      <c r="P93" s="16"/>
      <c r="Q93" s="18"/>
      <c r="R93" s="36"/>
    </row>
    <row r="94" spans="1:18" s="10" customFormat="1" ht="10.5" customHeight="1" x14ac:dyDescent="0.2">
      <c r="A94" s="1"/>
      <c r="B94" s="15"/>
      <c r="C94" s="16"/>
      <c r="D94" s="15"/>
      <c r="E94" s="15"/>
      <c r="F94" s="53"/>
      <c r="G94" s="15"/>
      <c r="H94" s="17"/>
      <c r="I94" s="5"/>
      <c r="J94" s="15"/>
      <c r="K94" s="15"/>
      <c r="L94" s="16"/>
      <c r="M94" s="17"/>
      <c r="N94" s="18"/>
      <c r="O94" s="16"/>
      <c r="P94" s="16"/>
      <c r="Q94" s="18"/>
      <c r="R94" s="36"/>
    </row>
    <row r="95" spans="1:18" s="10" customFormat="1" ht="10.5" customHeight="1" x14ac:dyDescent="0.2">
      <c r="A95" s="1"/>
      <c r="B95" s="15"/>
      <c r="C95" s="16"/>
      <c r="D95" s="15"/>
      <c r="E95" s="16"/>
      <c r="F95" s="16"/>
      <c r="G95" s="16"/>
      <c r="H95" s="16"/>
      <c r="I95" s="6"/>
      <c r="J95" s="16"/>
      <c r="K95" s="16"/>
      <c r="L95" s="16"/>
      <c r="M95" s="17"/>
      <c r="N95" s="18"/>
      <c r="O95" s="16"/>
      <c r="P95" s="16"/>
      <c r="Q95" s="18"/>
      <c r="R95" s="36"/>
    </row>
    <row r="96" spans="1:18" s="10" customFormat="1" ht="10.5" customHeight="1" x14ac:dyDescent="0.2">
      <c r="A96" s="1"/>
      <c r="B96" s="15"/>
      <c r="C96" s="16"/>
      <c r="D96" s="15"/>
      <c r="E96" s="16"/>
      <c r="F96" s="29"/>
      <c r="G96" s="29"/>
      <c r="H96" s="29"/>
      <c r="I96" s="12"/>
      <c r="J96" s="29"/>
      <c r="K96" s="29"/>
      <c r="L96" s="59"/>
      <c r="M96" s="17"/>
      <c r="N96" s="18"/>
      <c r="O96" s="16"/>
      <c r="P96" s="16"/>
      <c r="Q96" s="18"/>
      <c r="R96" s="36"/>
    </row>
    <row r="97" spans="1:18" s="10" customFormat="1" ht="11.25" x14ac:dyDescent="0.2">
      <c r="A97" s="1"/>
      <c r="B97" s="15"/>
      <c r="C97" s="16"/>
      <c r="D97" s="15"/>
      <c r="E97" s="16"/>
      <c r="F97" s="15"/>
      <c r="G97" s="29"/>
      <c r="H97" s="29"/>
      <c r="I97" s="50"/>
      <c r="J97" s="52"/>
      <c r="K97" s="52"/>
      <c r="L97" s="59"/>
      <c r="M97" s="17"/>
      <c r="N97" s="18"/>
      <c r="O97" s="16"/>
      <c r="P97" s="16"/>
      <c r="Q97" s="18"/>
      <c r="R97" s="36"/>
    </row>
    <row r="98" spans="1:18" s="10" customFormat="1" ht="11.25" x14ac:dyDescent="0.2">
      <c r="A98" s="1"/>
      <c r="B98" s="15"/>
      <c r="C98" s="16"/>
      <c r="D98" s="15"/>
      <c r="E98" s="16"/>
      <c r="F98" s="15"/>
      <c r="G98" s="29"/>
      <c r="H98" s="29"/>
      <c r="I98" s="12"/>
      <c r="J98" s="29"/>
      <c r="K98" s="29"/>
      <c r="L98" s="16"/>
      <c r="M98" s="17"/>
      <c r="N98" s="18"/>
      <c r="O98" s="16"/>
      <c r="P98" s="16"/>
      <c r="Q98" s="18"/>
      <c r="R98" s="36"/>
    </row>
    <row r="99" spans="1:18" s="10" customFormat="1" ht="11.25" x14ac:dyDescent="0.2">
      <c r="A99" s="1"/>
      <c r="B99" s="15"/>
      <c r="C99" s="16"/>
      <c r="D99" s="15"/>
      <c r="E99" s="16"/>
      <c r="F99" s="15"/>
      <c r="G99" s="15"/>
      <c r="H99" s="15"/>
      <c r="I99" s="5"/>
      <c r="J99" s="15"/>
      <c r="K99" s="15"/>
      <c r="L99" s="17"/>
      <c r="M99" s="17"/>
      <c r="N99" s="59"/>
      <c r="O99" s="16"/>
      <c r="P99" s="16"/>
      <c r="Q99" s="18"/>
      <c r="R99" s="36"/>
    </row>
    <row r="100" spans="1:18" s="10" customFormat="1" ht="11.25" x14ac:dyDescent="0.2">
      <c r="A100" s="1"/>
      <c r="B100" s="15"/>
      <c r="C100" s="16"/>
      <c r="D100" s="15"/>
      <c r="E100" s="16"/>
      <c r="F100" s="15"/>
      <c r="G100" s="15"/>
      <c r="H100" s="15"/>
      <c r="I100" s="5"/>
      <c r="J100" s="15"/>
      <c r="K100" s="15"/>
      <c r="L100" s="17"/>
      <c r="M100" s="17"/>
      <c r="N100" s="18"/>
      <c r="O100" s="16"/>
      <c r="P100" s="16"/>
      <c r="Q100" s="18"/>
      <c r="R100" s="36"/>
    </row>
    <row r="101" spans="1:18" s="10" customFormat="1" ht="11.25" x14ac:dyDescent="0.2">
      <c r="A101" s="1"/>
      <c r="B101" s="15"/>
      <c r="C101" s="16"/>
      <c r="D101" s="15"/>
      <c r="E101" s="16"/>
      <c r="F101" s="15"/>
      <c r="G101" s="15"/>
      <c r="H101" s="15"/>
      <c r="I101" s="5"/>
      <c r="J101" s="15"/>
      <c r="K101" s="15"/>
      <c r="L101" s="17"/>
      <c r="M101" s="17"/>
      <c r="N101" s="18"/>
      <c r="O101" s="16"/>
      <c r="P101" s="16"/>
      <c r="Q101" s="18"/>
      <c r="R101" s="36"/>
    </row>
    <row r="102" spans="1:18" s="10" customFormat="1" ht="11.25" x14ac:dyDescent="0.2">
      <c r="A102" s="1"/>
      <c r="B102" s="15"/>
      <c r="C102" s="16"/>
      <c r="D102" s="15"/>
      <c r="E102" s="16"/>
      <c r="F102" s="15"/>
      <c r="G102" s="15"/>
      <c r="H102" s="15"/>
      <c r="I102" s="5"/>
      <c r="J102" s="29"/>
      <c r="K102" s="15"/>
      <c r="L102" s="17"/>
      <c r="M102" s="17"/>
      <c r="N102" s="18"/>
      <c r="O102" s="16"/>
      <c r="P102" s="16"/>
      <c r="Q102" s="18"/>
      <c r="R102" s="36"/>
    </row>
    <row r="103" spans="1:18" x14ac:dyDescent="0.2">
      <c r="F103" s="15"/>
      <c r="H103" s="81"/>
    </row>
    <row r="104" spans="1:18" x14ac:dyDescent="0.2">
      <c r="F104" s="15"/>
      <c r="I104" s="77"/>
      <c r="N104" s="39"/>
    </row>
    <row r="105" spans="1:18" x14ac:dyDescent="0.2">
      <c r="F105" s="15"/>
      <c r="N105" s="39"/>
    </row>
    <row r="106" spans="1:18" x14ac:dyDescent="0.2">
      <c r="N106" s="41"/>
    </row>
  </sheetData>
  <autoFilter ref="A4:R93" xr:uid="{00000000-0001-0000-0000-000000000000}"/>
  <sortState xmlns:xlrd2="http://schemas.microsoft.com/office/spreadsheetml/2017/richdata2" ref="G53:G69">
    <sortCondition ref="G51"/>
  </sortState>
  <mergeCells count="6">
    <mergeCell ref="I3:M3"/>
    <mergeCell ref="A36:F36"/>
    <mergeCell ref="A33:F33"/>
    <mergeCell ref="A34:F34"/>
    <mergeCell ref="A35:F35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K6 H12:H14 K13 H27 H21 H23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2024-06-12T10:48:54Z</dcterms:modified>
</cp:coreProperties>
</file>