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8_septembris_2016_iesn_MK_lidz_30.09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DPP!$A$6:$AC$18</definedName>
    <definedName name="_xlnm.Print_Titles" localSheetId="0">DPP!$3:$5</definedName>
  </definedNames>
  <calcPr calcId="152511"/>
</workbook>
</file>

<file path=xl/calcChain.xml><?xml version="1.0" encoding="utf-8"?>
<calcChain xmlns="http://schemas.openxmlformats.org/spreadsheetml/2006/main">
  <c r="F20" i="23" l="1"/>
  <c r="E20" i="23" s="1"/>
  <c r="E19" i="23" s="1"/>
  <c r="F19" i="23" l="1"/>
  <c r="P20" i="23"/>
  <c r="N20" i="23"/>
  <c r="R20" i="23"/>
  <c r="K20" i="23"/>
  <c r="L12" i="23"/>
  <c r="F12" i="23"/>
  <c r="L10" i="23"/>
  <c r="F10" i="23"/>
  <c r="F9" i="23" s="1"/>
  <c r="L16" i="23"/>
  <c r="F16" i="23"/>
  <c r="L18" i="23"/>
  <c r="F18" i="23"/>
  <c r="L14" i="23"/>
  <c r="F14" i="23"/>
  <c r="E16" i="23" l="1"/>
  <c r="P16" i="23" s="1"/>
  <c r="F15" i="23"/>
  <c r="E18" i="23"/>
  <c r="E17" i="23" s="1"/>
  <c r="E15" i="23"/>
  <c r="E12" i="23"/>
  <c r="R12" i="23" s="1"/>
  <c r="F11" i="23"/>
  <c r="E10" i="23"/>
  <c r="E14" i="23"/>
  <c r="E13" i="23" s="1"/>
  <c r="E11" i="23" s="1"/>
  <c r="N12" i="23"/>
  <c r="P12" i="23"/>
  <c r="K10" i="23"/>
  <c r="N10" i="23"/>
  <c r="P10" i="23"/>
  <c r="K16" i="23"/>
  <c r="R16" i="23"/>
  <c r="N16" i="23"/>
  <c r="N14" i="23"/>
  <c r="K18" i="23" l="1"/>
  <c r="R18" i="23"/>
  <c r="N18" i="23"/>
  <c r="K12" i="23"/>
  <c r="R14" i="23"/>
  <c r="P18" i="23"/>
  <c r="R10" i="23"/>
  <c r="E9" i="23"/>
  <c r="K14" i="23"/>
  <c r="P14" i="23"/>
  <c r="E8" i="23" l="1"/>
  <c r="E7" i="23"/>
  <c r="F17" i="23"/>
  <c r="F8" i="23" s="1"/>
  <c r="F13" i="23" l="1"/>
  <c r="F7" i="23" s="1"/>
  <c r="M13" i="22" l="1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<sst xmlns="http://schemas.openxmlformats.org/spreadsheetml/2006/main" count="183" uniqueCount="124">
  <si>
    <t>KF</t>
  </si>
  <si>
    <t>ERAF</t>
  </si>
  <si>
    <t>ESF</t>
  </si>
  <si>
    <t>IPIA</t>
  </si>
  <si>
    <t>Kopā</t>
  </si>
  <si>
    <t>NR</t>
  </si>
  <si>
    <t>Fonds</t>
  </si>
  <si>
    <t>YEI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</si>
  <si>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</si>
  <si>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</si>
  <si>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</si>
  <si>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</si>
  <si>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</si>
  <si>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</si>
  <si>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</si>
  <si>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</si>
  <si>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</si>
  <si>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</si>
  <si>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</si>
  <si>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</si>
  <si>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</si>
  <si>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</si>
  <si>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</si>
  <si>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</si>
  <si>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</si>
  <si>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</si>
  <si>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</si>
  <si>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</si>
  <si>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SAM/Pasākuma nosaukums/atlases kārta</t>
  </si>
  <si>
    <t>Nav pienācis</t>
  </si>
  <si>
    <t>Nav izpildīts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</si>
  <si>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</si>
  <si>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t>MK noteikumi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</si>
  <si>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</si>
  <si>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</si>
  <si>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</si>
  <si>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</si>
  <si>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</si>
  <si>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</si>
  <si>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</si>
  <si>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</si>
  <si>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</si>
  <si>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</si>
  <si>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</si>
  <si>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 xml:space="preserve">Sākotnēji plānotais
</t>
  </si>
  <si>
    <t>2016 aprīlis</t>
  </si>
  <si>
    <t>2016 marts</t>
  </si>
  <si>
    <t xml:space="preserve">Plānotais atlases uzsākšanas datums (sludinājums vai uzaicinājumu nosūtīšana) </t>
  </si>
  <si>
    <t>MKN spēkā stāšanās</t>
  </si>
  <si>
    <t>2016 jūnijs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</si>
  <si>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</si>
  <si>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</si>
  <si>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</si>
  <si>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</si>
  <si>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</si>
  <si>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</si>
  <si>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</si>
  <si>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[1] IPIA - ierobežota projektu iesniegumu atlase, APIA - atklāta projektu iesniegumu atlase</t>
  </si>
  <si>
    <t>D.Reizniece-Ozola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</si>
  <si>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</si>
  <si>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S.Skladovs</t>
  </si>
  <si>
    <t>67095699; Salvis.Skladovs@fm.gov.lv</t>
  </si>
  <si>
    <t>EUR
Indikatīvais finansējums kopā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</si>
  <si>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</si>
  <si>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Izpildīts
09.06.2016.</t>
  </si>
  <si>
    <t>EUR
JNI</t>
  </si>
  <si>
    <t>Ekonomikas ministrija</t>
  </si>
  <si>
    <t>Satiksmes ministrija</t>
  </si>
  <si>
    <t>Labklājības ministrija</t>
  </si>
  <si>
    <t xml:space="preserve">Kopā: </t>
  </si>
  <si>
    <t>Kavējuma iemesli/statuss</t>
  </si>
  <si>
    <t>[2] ERAF - Eiropas Reģionālās attīstības fonds; ESF - Eiropas Sociālais fonds; KF - Kohēzijas fonds;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</si>
  <si>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</si>
  <si>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t>VSS</t>
  </si>
  <si>
    <t>MK</t>
  </si>
  <si>
    <r>
      <t xml:space="preserve"> Izpilde</t>
    </r>
    <r>
      <rPr>
        <i/>
        <sz val="9"/>
        <rFont val="Calibri"/>
        <family val="2"/>
        <charset val="186"/>
        <scheme val="minor"/>
      </rPr>
      <t xml:space="preserve">
</t>
    </r>
  </si>
  <si>
    <t>Plānotais/
aktualizētais</t>
  </si>
  <si>
    <t>Finanšu ministre</t>
  </si>
  <si>
    <t>4.1.1.</t>
  </si>
  <si>
    <t>Veicināt efektīvu energoresursu izmantošanu, enerģijas patēriņa samazināšanu un pāreju uz AER apstrādes rūpniecības nozarē</t>
  </si>
  <si>
    <t>Izpildīts
21.04.2016.</t>
  </si>
  <si>
    <t>2016 maijs</t>
  </si>
  <si>
    <t>2016 septembris</t>
  </si>
  <si>
    <t>01.01.2015.</t>
  </si>
  <si>
    <t>9.3.1.1.</t>
  </si>
  <si>
    <t>Pakalpojumu infrastruktūras attīstība deinstitucionalizācijas plānu īstenošanai</t>
  </si>
  <si>
    <t>20.06.2016.</t>
  </si>
  <si>
    <t>2016 jūlijs</t>
  </si>
  <si>
    <t>Ir izpildīts 
07.07.2016</t>
  </si>
  <si>
    <t>Līguma/vienošanās noslēgšana</t>
  </si>
  <si>
    <t>9.3.2.</t>
  </si>
  <si>
    <t>Uzlabot kvalitatīvu veselības aprūpes pakalpojumu pieejamību, jo īpaši sociālās, teritoriālās atstumtības un nabadzības riskam pakļautajiem iedzīvotājiem,  attīstot veselības aprūpes infrastruktūru</t>
  </si>
  <si>
    <t>Veselības ministrija</t>
  </si>
  <si>
    <t>4.5.1.2.</t>
  </si>
  <si>
    <t>Attīstīt videi draudzīgu sabiedriskā transporta infrastruktūru</t>
  </si>
  <si>
    <t>Ir izpildīts 
21.07.2016</t>
  </si>
  <si>
    <t>5.4.2.2.</t>
  </si>
  <si>
    <t>Nodrošināt vides monitoringa un kontroles sistēmas attīstību un savlaicīgu vides risku novēršanu, kā arī sabiedrības līdzdalību vides pārvaldībā</t>
  </si>
  <si>
    <t>Vides aizsardzības un reģionālās attīstības ministrija</t>
  </si>
  <si>
    <t>SEPTEMBRĪ PLĀNOTO Ministru kabineta noteikumu apstiprināšana specifiskajiem atbalsta mērķiem/pasākumiem</t>
  </si>
  <si>
    <t>Izpildīts
06.09.2016.</t>
  </si>
  <si>
    <t>MK noteikumi netiks apstiprināti septembrī, ņemot vērā LLPA lūgumu atlikt noteikumu projekta izskatīšanu, jo vēl nav panāktas atsevišķas konceptuālas vienošanās par pasākuma ieviešanas mehānismu (un sasaisti ar 9.2.2.1.pasākumu "Deinstitucionalizācija")</t>
  </si>
  <si>
    <t>Valsts kanceleja</t>
  </si>
  <si>
    <t>3.4.2.2.</t>
  </si>
  <si>
    <t>Sociālā dialoga attīstība labāka tiesiska regulējuma izstrādē uzņēmējdarbības atbalsta jomā</t>
  </si>
  <si>
    <t>Ir izpildīts
20.04.2016</t>
  </si>
  <si>
    <t>06.07.2016.</t>
  </si>
  <si>
    <t>Ir izpildīts
30.06.2016</t>
  </si>
  <si>
    <t>2016 decembris</t>
  </si>
  <si>
    <r>
      <t xml:space="preserve">2016 septembris/
</t>
    </r>
    <r>
      <rPr>
        <sz val="10"/>
        <color rgb="FFFF0000"/>
        <rFont val="Calibri"/>
        <family val="2"/>
        <charset val="186"/>
        <scheme val="minor"/>
      </rPr>
      <t>2016 novembris</t>
    </r>
  </si>
  <si>
    <r>
      <t xml:space="preserve">2016 jūlijs/
</t>
    </r>
    <r>
      <rPr>
        <sz val="10"/>
        <color rgb="FFFF0000"/>
        <rFont val="Calibri"/>
        <family val="2"/>
        <charset val="186"/>
        <scheme val="minor"/>
      </rPr>
      <t>2016 IV ceturksnis</t>
    </r>
  </si>
  <si>
    <r>
      <t xml:space="preserve">2016 septembris/
</t>
    </r>
    <r>
      <rPr>
        <sz val="10"/>
        <color rgb="FFFF0000"/>
        <rFont val="Calibri"/>
        <family val="2"/>
        <charset val="186"/>
        <scheme val="minor"/>
      </rPr>
      <t>2016 decembris</t>
    </r>
  </si>
  <si>
    <r>
      <t xml:space="preserve">2016 septembris/
</t>
    </r>
    <r>
      <rPr>
        <sz val="10"/>
        <color rgb="FFFF0000"/>
        <rFont val="Calibri"/>
        <family val="2"/>
        <charset val="186"/>
      </rPr>
      <t>2017 I ceturksnis</t>
    </r>
  </si>
  <si>
    <t>4.pielikums</t>
  </si>
  <si>
    <t>27.09.2016.</t>
  </si>
  <si>
    <t>2016 augusts</t>
  </si>
  <si>
    <t>Izpildīts
15.09.2016.</t>
  </si>
  <si>
    <r>
      <t>Izpilde uz 19.09.2016</t>
    </r>
    <r>
      <rPr>
        <b/>
        <i/>
        <sz val="9"/>
        <rFont val="Calibri"/>
        <family val="2"/>
        <charset val="186"/>
        <scheme val="minor"/>
      </rPr>
      <t xml:space="preserve">
</t>
    </r>
  </si>
  <si>
    <t>Kavēšanās skaidrojama ar ilgstošu darbu pie paplašinātā sākotnējā novērtējuma un kritērijiem, ņemot vērā specifisko investīciju jomu, lai nodrošinātu efektīvākās un pamatotās investīcijas, tai skaitā, vienojoties ar potenciālajiem finansējuma saņēmējiem.</t>
  </si>
  <si>
    <t>Kavējās Pasaules Bankas pētījums, kuru izstrādā  9.2.3.SAM ietvaros, uz kura pamata ir plānotas investīcijas veselības sektorā (aktualizētie termiņi norādīti Rīcības plānā)</t>
  </si>
  <si>
    <t xml:space="preserve">Regulējums ir izstrādes procesā, t.sk. tiek veikta projektu priekšatlase, kuras ietvaros tiek padziļināti vērtēta ieguldījumu pamatotība un nepieciešamība ES direktīvu prasību izpildes nodrošināšanai.  </t>
  </si>
  <si>
    <t>t.sk. vēl neizpildītie uz 19.09.2016</t>
  </si>
  <si>
    <r>
      <t xml:space="preserve">2016 aprīlis/
</t>
    </r>
    <r>
      <rPr>
        <sz val="10"/>
        <color rgb="FFFF0000"/>
        <rFont val="Calibri"/>
        <family val="2"/>
        <charset val="186"/>
        <scheme val="minor"/>
      </rPr>
      <t>17.11.2016</t>
    </r>
  </si>
  <si>
    <r>
      <t xml:space="preserve">2016 septembris/
</t>
    </r>
    <r>
      <rPr>
        <sz val="10"/>
        <color rgb="FFFF0000"/>
        <rFont val="Calibri"/>
        <family val="2"/>
        <charset val="186"/>
        <scheme val="minor"/>
      </rPr>
      <t>27.12.2016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</si>
</sst>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1" x14ac:knownFonts="1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b/>
      <sz val="12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sz val="10"/>
      <name val="Calibri"/>
      <family val="2"/>
      <charset val="186"/>
    </font>
    <font>
      <sz val="10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0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1" fillId="0" borderId="0"/>
    <xf numFmtId="9" fontId="21" fillId="0" borderId="0" applyFont="0" applyFill="0" applyBorder="0" applyAlignment="0" applyProtection="0"/>
    <xf numFmtId="0" fontId="19" fillId="0" borderId="0"/>
    <xf numFmtId="0" fontId="24" fillId="0" borderId="0" applyNumberFormat="0" applyBorder="0" applyAlignment="0"/>
    <xf numFmtId="9" fontId="24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0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2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92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3" fillId="0" borderId="0" xfId="0" applyFont="1" applyAlignment="1">
      <alignment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49" fontId="23" fillId="0" borderId="0" xfId="0" applyNumberFormat="1" applyFont="1"/>
    <xf numFmtId="0" fontId="23" fillId="0" borderId="1" xfId="0" applyFont="1" applyBorder="1"/>
    <xf numFmtId="0" fontId="22" fillId="0" borderId="0" xfId="0" applyFont="1"/>
    <xf numFmtId="49" fontId="23" fillId="0" borderId="6" xfId="0" applyNumberFormat="1" applyFont="1" applyBorder="1"/>
    <xf numFmtId="0" fontId="23" fillId="3" borderId="0" xfId="0" applyFont="1" applyFill="1"/>
    <xf numFmtId="14" fontId="22" fillId="8" borderId="1" xfId="0" applyNumberFormat="1" applyFont="1" applyFill="1" applyBorder="1" applyAlignment="1">
      <alignment horizontal="center" vertical="center" wrapText="1"/>
    </xf>
    <xf numFmtId="14" fontId="22" fillId="6" borderId="1" xfId="16384" applyNumberFormat="1" applyFont="1" applyFill="1" applyBorder="1" applyAlignment="1">
      <alignment horizontal="center" vertical="center" wrapText="1"/>
    </xf>
    <xf numFmtId="3" fontId="23" fillId="0" borderId="0" xfId="0" applyNumberFormat="1" applyFont="1"/>
    <xf numFmtId="0" fontId="23" fillId="0" borderId="0" xfId="0" applyFont="1"/>
    <xf numFmtId="1" fontId="22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3" fontId="22" fillId="0" borderId="1" xfId="0" applyNumberFormat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" fontId="22" fillId="0" borderId="0" xfId="0" applyNumberFormat="1" applyFont="1"/>
    <xf numFmtId="0" fontId="22" fillId="0" borderId="0" xfId="0" applyNumberFormat="1" applyFont="1"/>
    <xf numFmtId="0" fontId="22" fillId="0" borderId="1" xfId="0" applyFont="1" applyFill="1" applyBorder="1" applyAlignment="1">
      <alignment horizontal="center" vertical="center" wrapText="1"/>
    </xf>
    <xf numFmtId="14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 indent="1"/>
    </xf>
    <xf numFmtId="14" fontId="22" fillId="7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3" fillId="0" borderId="0" xfId="0" applyFont="1" applyAlignment="1">
      <alignment horizontal="left" vertical="center"/>
    </xf>
    <xf numFmtId="0" fontId="23" fillId="0" borderId="0" xfId="0" applyFont="1" applyBorder="1" applyAlignment="1">
      <alignment horizontal="left"/>
    </xf>
    <xf numFmtId="0" fontId="32" fillId="0" borderId="0" xfId="0" applyFont="1" applyFill="1" applyAlignment="1"/>
    <xf numFmtId="0" fontId="33" fillId="0" borderId="0" xfId="0" applyFont="1" applyBorder="1" applyAlignment="1">
      <alignment horizontal="left"/>
    </xf>
    <xf numFmtId="0" fontId="34" fillId="0" borderId="0" xfId="0" applyFont="1"/>
    <xf numFmtId="0" fontId="35" fillId="0" borderId="0" xfId="0" applyFont="1"/>
    <xf numFmtId="14" fontId="22" fillId="6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3" fontId="25" fillId="9" borderId="5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2" fillId="9" borderId="7" xfId="0" applyNumberFormat="1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49" fontId="22" fillId="0" borderId="1" xfId="16059" applyNumberFormat="1" applyFont="1" applyFill="1" applyBorder="1" applyAlignment="1">
      <alignment horizontal="center" vertical="center"/>
    </xf>
    <xf numFmtId="49" fontId="22" fillId="0" borderId="1" xfId="16059" applyNumberFormat="1" applyFont="1" applyFill="1" applyBorder="1" applyAlignment="1">
      <alignment horizontal="left" vertical="center" wrapText="1" indent="1"/>
    </xf>
    <xf numFmtId="1" fontId="22" fillId="0" borderId="1" xfId="0" applyNumberFormat="1" applyFont="1" applyFill="1" applyBorder="1" applyAlignment="1">
      <alignment horizontal="center" vertical="center"/>
    </xf>
    <xf numFmtId="3" fontId="38" fillId="0" borderId="1" xfId="0" applyNumberFormat="1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 wrapText="1"/>
    </xf>
    <xf numFmtId="14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38" fillId="10" borderId="1" xfId="0" applyFont="1" applyFill="1" applyBorder="1" applyAlignment="1">
      <alignment horizontal="left" vertical="center" wrapText="1" inden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/>
    <xf numFmtId="3" fontId="22" fillId="0" borderId="0" xfId="0" applyNumberFormat="1" applyFont="1"/>
    <xf numFmtId="0" fontId="36" fillId="0" borderId="0" xfId="0" applyFont="1" applyAlignment="1">
      <alignment horizontal="center" vertical="center" wrapText="1"/>
    </xf>
    <xf numFmtId="0" fontId="22" fillId="9" borderId="1" xfId="0" applyFont="1" applyFill="1" applyBorder="1" applyAlignment="1">
      <alignment horizontal="center" vertical="center" wrapText="1"/>
    </xf>
    <xf numFmtId="3" fontId="22" fillId="4" borderId="3" xfId="16059" applyNumberFormat="1" applyFont="1" applyFill="1" applyBorder="1" applyAlignment="1" applyProtection="1">
      <alignment horizontal="center" vertical="center" wrapText="1"/>
      <protection locked="0"/>
    </xf>
    <xf numFmtId="3" fontId="22" fillId="4" borderId="5" xfId="16059" applyNumberFormat="1" applyFont="1" applyFill="1" applyBorder="1" applyAlignment="1" applyProtection="1">
      <alignment horizontal="center" vertical="center" wrapText="1"/>
      <protection locked="0"/>
    </xf>
    <xf numFmtId="0" fontId="22" fillId="9" borderId="7" xfId="0" applyFont="1" applyFill="1" applyBorder="1" applyAlignment="1">
      <alignment horizontal="center" vertical="center" wrapText="1"/>
    </xf>
    <xf numFmtId="0" fontId="22" fillId="9" borderId="8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2" fillId="9" borderId="9" xfId="0" applyFont="1" applyFill="1" applyBorder="1" applyAlignment="1">
      <alignment horizontal="center" vertical="center" wrapText="1"/>
    </xf>
    <xf numFmtId="3" fontId="22" fillId="4" borderId="2" xfId="16059" applyNumberFormat="1" applyFont="1" applyFill="1" applyBorder="1" applyAlignment="1" applyProtection="1">
      <alignment horizontal="center" vertical="center" wrapText="1"/>
      <protection locked="0"/>
    </xf>
    <xf numFmtId="0" fontId="22" fillId="9" borderId="7" xfId="0" applyNumberFormat="1" applyFont="1" applyFill="1" applyBorder="1" applyAlignment="1">
      <alignment horizontal="center" vertical="center" wrapText="1"/>
    </xf>
    <xf numFmtId="1" fontId="22" fillId="9" borderId="2" xfId="0" applyNumberFormat="1" applyFont="1" applyFill="1" applyBorder="1" applyAlignment="1">
      <alignment horizontal="center" vertical="center" wrapText="1"/>
    </xf>
    <xf numFmtId="1" fontId="22" fillId="9" borderId="3" xfId="0" applyNumberFormat="1" applyFont="1" applyFill="1" applyBorder="1" applyAlignment="1">
      <alignment horizontal="center" vertical="center" wrapText="1"/>
    </xf>
    <xf numFmtId="1" fontId="22" fillId="9" borderId="5" xfId="0" applyNumberFormat="1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9" borderId="7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P61"/>
  <sheetViews>
    <sheetView tabSelected="1" zoomScale="80" zoomScaleNormal="80" workbookViewId="0">
      <pane xSplit="1" ySplit="6" topLeftCell="B13" activePane="bottomRight" state="frozen"/>
      <selection pane="topRight" activeCell="C1" sqref="C1"/>
      <selection pane="bottomLeft" activeCell="A7" sqref="A7"/>
      <selection pane="bottomRight" activeCell="D62" sqref="D62"/>
    </sheetView>
  </sheetViews>
  <sheetFormatPr defaultColWidth="9" defaultRowHeight="12.75" outlineLevelCol="1" x14ac:dyDescent="0.2"/>
  <cols>
    <col min="1" max="1" width="8" style="7" customWidth="1"/>
    <col min="2" max="2" width="38.625" style="7" customWidth="1"/>
    <col min="3" max="3" width="6.125" style="7" customWidth="1"/>
    <col min="4" max="4" width="7" style="7" customWidth="1"/>
    <col min="5" max="5" width="13.5" style="7" customWidth="1"/>
    <col min="6" max="6" width="15" style="7" bestFit="1" customWidth="1" collapsed="1"/>
    <col min="7" max="7" width="12.625" style="17" hidden="1" customWidth="1" outlineLevel="1"/>
    <col min="8" max="8" width="9.25" style="7" hidden="1" customWidth="1" outlineLevel="1"/>
    <col min="9" max="9" width="10.75" style="7" hidden="1" customWidth="1" outlineLevel="1"/>
    <col min="10" max="10" width="8.25" style="7" hidden="1" customWidth="1" outlineLevel="1"/>
    <col min="11" max="11" width="12.625" style="7" hidden="1" customWidth="1" outlineLevel="1"/>
    <col min="12" max="12" width="14.25" style="7" hidden="1" customWidth="1" outlineLevel="1"/>
    <col min="13" max="14" width="11.875" style="7" hidden="1" customWidth="1" outlineLevel="1"/>
    <col min="15" max="15" width="10.125" style="7" hidden="1" customWidth="1" outlineLevel="1"/>
    <col min="16" max="16" width="10.25" style="7" hidden="1" customWidth="1" outlineLevel="1"/>
    <col min="17" max="17" width="12.75" style="7" hidden="1" customWidth="1" outlineLevel="1"/>
    <col min="18" max="18" width="11.875" style="9" hidden="1" customWidth="1" outlineLevel="1"/>
    <col min="19" max="19" width="15.5" style="11" hidden="1" customWidth="1" outlineLevel="1"/>
    <col min="20" max="20" width="16.875" style="11" hidden="1" customWidth="1" outlineLevel="1"/>
    <col min="21" max="21" width="24.375" style="11" hidden="1" customWidth="1" outlineLevel="1"/>
    <col min="22" max="22" width="15.75" style="11" customWidth="1"/>
    <col min="23" max="23" width="17.75" style="11" customWidth="1"/>
    <col min="24" max="24" width="15.25" style="11" customWidth="1"/>
    <col min="25" max="25" width="13.375" style="11" customWidth="1" collapsed="1"/>
    <col min="26" max="26" width="13.75" style="25" hidden="1" customWidth="1" outlineLevel="1"/>
    <col min="27" max="27" width="13.75" style="11" hidden="1" customWidth="1" outlineLevel="1"/>
    <col min="28" max="28" width="13.75" style="24" hidden="1" customWidth="1" outlineLevel="1"/>
    <col min="29" max="29" width="15.5" style="11" hidden="1" customWidth="1" outlineLevel="1"/>
    <col min="30" max="30" width="43.25" style="7" customWidth="1"/>
    <col min="31" max="31" width="57.625" style="7" hidden="1" customWidth="1"/>
    <col min="32" max="32" width="38.25" style="7" customWidth="1"/>
    <col min="33" max="16384" width="9" style="7"/>
  </cols>
  <sheetData>
    <row r="1" spans="1:32" s="17" customFormat="1" x14ac:dyDescent="0.2">
      <c r="R1" s="9"/>
      <c r="S1" s="11"/>
      <c r="T1" s="11"/>
      <c r="U1" s="11"/>
      <c r="V1" s="11"/>
      <c r="W1" s="11"/>
      <c r="X1" s="11"/>
      <c r="Y1" s="11"/>
      <c r="Z1" s="25"/>
      <c r="AA1" s="11"/>
      <c r="AB1" s="24"/>
      <c r="AC1" s="11"/>
      <c r="AD1" s="17" t="s">
        <v>113</v>
      </c>
    </row>
    <row r="2" spans="1:32" ht="30" customHeight="1" thickBot="1" x14ac:dyDescent="0.25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</row>
    <row r="3" spans="1:32" s="6" customFormat="1" ht="29.25" customHeight="1" x14ac:dyDescent="0.2">
      <c r="A3" s="75" t="s">
        <v>56</v>
      </c>
      <c r="B3" s="75" t="s">
        <v>28</v>
      </c>
      <c r="C3" s="75" t="s">
        <v>54</v>
      </c>
      <c r="D3" s="90" t="s">
        <v>72</v>
      </c>
      <c r="E3" s="71" t="s">
        <v>62</v>
      </c>
      <c r="F3" s="71" t="s">
        <v>55</v>
      </c>
      <c r="G3" s="71" t="s">
        <v>65</v>
      </c>
      <c r="H3" s="71" t="s">
        <v>33</v>
      </c>
      <c r="I3" s="71" t="s">
        <v>34</v>
      </c>
      <c r="J3" s="71" t="s">
        <v>35</v>
      </c>
      <c r="K3" s="71" t="s">
        <v>36</v>
      </c>
      <c r="L3" s="71" t="s">
        <v>37</v>
      </c>
      <c r="M3" s="71" t="s">
        <v>38</v>
      </c>
      <c r="N3" s="71" t="s">
        <v>39</v>
      </c>
      <c r="O3" s="71" t="s">
        <v>40</v>
      </c>
      <c r="P3" s="71" t="s">
        <v>41</v>
      </c>
      <c r="Q3" s="71" t="s">
        <v>42</v>
      </c>
      <c r="R3" s="79" t="s">
        <v>43</v>
      </c>
      <c r="S3" s="73" t="s">
        <v>53</v>
      </c>
      <c r="T3" s="74"/>
      <c r="U3" s="91" t="s">
        <v>59</v>
      </c>
      <c r="V3" s="73" t="s">
        <v>32</v>
      </c>
      <c r="W3" s="78"/>
      <c r="X3" s="78"/>
      <c r="Y3" s="74"/>
      <c r="Z3" s="80" t="s">
        <v>47</v>
      </c>
      <c r="AA3" s="74"/>
      <c r="AB3" s="81" t="s">
        <v>52</v>
      </c>
      <c r="AC3" s="70" t="s">
        <v>63</v>
      </c>
      <c r="AD3" s="70" t="s">
        <v>70</v>
      </c>
    </row>
    <row r="4" spans="1:32" s="6" customFormat="1" ht="17.25" customHeight="1" x14ac:dyDescent="0.2">
      <c r="A4" s="76"/>
      <c r="B4" s="76"/>
      <c r="C4" s="76"/>
      <c r="D4" s="90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52"/>
      <c r="T4" s="51"/>
      <c r="U4" s="76"/>
      <c r="V4" s="70" t="s">
        <v>73</v>
      </c>
      <c r="W4" s="70"/>
      <c r="X4" s="70" t="s">
        <v>74</v>
      </c>
      <c r="Y4" s="70"/>
      <c r="Z4" s="50"/>
      <c r="AA4" s="51"/>
      <c r="AB4" s="82"/>
      <c r="AC4" s="70"/>
      <c r="AD4" s="70"/>
    </row>
    <row r="5" spans="1:32" s="6" customFormat="1" ht="48.75" customHeight="1" x14ac:dyDescent="0.2">
      <c r="A5" s="77"/>
      <c r="B5" s="77"/>
      <c r="C5" s="77"/>
      <c r="D5" s="90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43" t="s">
        <v>44</v>
      </c>
      <c r="T5" s="43" t="s">
        <v>31</v>
      </c>
      <c r="U5" s="77"/>
      <c r="V5" s="43" t="s">
        <v>76</v>
      </c>
      <c r="W5" s="43" t="s">
        <v>75</v>
      </c>
      <c r="X5" s="59" t="s">
        <v>76</v>
      </c>
      <c r="Y5" s="53" t="s">
        <v>117</v>
      </c>
      <c r="Z5" s="30" t="s">
        <v>50</v>
      </c>
      <c r="AA5" s="31" t="s">
        <v>51</v>
      </c>
      <c r="AB5" s="83"/>
      <c r="AC5" s="70"/>
      <c r="AD5" s="70"/>
    </row>
    <row r="6" spans="1:32" s="6" customFormat="1" x14ac:dyDescent="0.2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>
        <v>19</v>
      </c>
      <c r="S6" s="42">
        <v>8</v>
      </c>
      <c r="T6" s="42">
        <v>9</v>
      </c>
      <c r="U6" s="42">
        <v>10</v>
      </c>
      <c r="V6" s="42">
        <v>7</v>
      </c>
      <c r="W6" s="42">
        <v>8</v>
      </c>
      <c r="X6" s="42">
        <v>9</v>
      </c>
      <c r="Y6" s="42">
        <v>10</v>
      </c>
      <c r="Z6" s="42">
        <v>10</v>
      </c>
      <c r="AA6" s="42">
        <v>10</v>
      </c>
      <c r="AB6" s="42">
        <v>10</v>
      </c>
      <c r="AC6" s="42">
        <v>10</v>
      </c>
      <c r="AD6" s="42">
        <v>11</v>
      </c>
    </row>
    <row r="7" spans="1:32" s="6" customFormat="1" ht="12" customHeight="1" x14ac:dyDescent="0.2">
      <c r="A7" s="46" t="s">
        <v>69</v>
      </c>
      <c r="B7" s="44"/>
      <c r="C7" s="44"/>
      <c r="D7" s="44"/>
      <c r="E7" s="45">
        <f>E9+E13+E15+E17+E11+E19</f>
        <v>316251486</v>
      </c>
      <c r="F7" s="45">
        <f>F9+F13+F15+F17+F11+F19</f>
        <v>257071988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84"/>
      <c r="W7" s="85"/>
      <c r="X7" s="85"/>
      <c r="Y7" s="85"/>
      <c r="Z7" s="85"/>
      <c r="AA7" s="85"/>
      <c r="AB7" s="85"/>
      <c r="AC7" s="85"/>
      <c r="AD7" s="86"/>
    </row>
    <row r="8" spans="1:32" s="6" customFormat="1" ht="12.75" customHeight="1" x14ac:dyDescent="0.2">
      <c r="A8" s="46"/>
      <c r="B8" s="46" t="s">
        <v>121</v>
      </c>
      <c r="C8" s="44"/>
      <c r="D8" s="44"/>
      <c r="E8" s="45">
        <f>E9+E11+E15+E17</f>
        <v>276451450</v>
      </c>
      <c r="F8" s="45">
        <f>F9+F11+F15+F17</f>
        <v>223241958</v>
      </c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84"/>
      <c r="W8" s="85"/>
      <c r="X8" s="85"/>
      <c r="Y8" s="85"/>
      <c r="Z8" s="85"/>
      <c r="AA8" s="85"/>
      <c r="AB8" s="85"/>
      <c r="AC8" s="85"/>
      <c r="AD8" s="86"/>
    </row>
    <row r="9" spans="1:32" s="6" customFormat="1" ht="16.5" customHeight="1" x14ac:dyDescent="0.2">
      <c r="A9" s="47"/>
      <c r="B9" s="47" t="s">
        <v>67</v>
      </c>
      <c r="C9" s="47"/>
      <c r="D9" s="47"/>
      <c r="E9" s="48">
        <f>SUM(E10)</f>
        <v>14725609</v>
      </c>
      <c r="F9" s="48">
        <f>SUM(F10)</f>
        <v>12516768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87"/>
      <c r="W9" s="88"/>
      <c r="X9" s="88"/>
      <c r="Y9" s="88"/>
      <c r="Z9" s="88"/>
      <c r="AA9" s="88"/>
      <c r="AB9" s="88"/>
      <c r="AC9" s="88"/>
      <c r="AD9" s="89"/>
    </row>
    <row r="10" spans="1:32" s="6" customFormat="1" ht="73.5" customHeight="1" x14ac:dyDescent="0.2">
      <c r="A10" s="26" t="s">
        <v>93</v>
      </c>
      <c r="B10" s="28" t="s">
        <v>94</v>
      </c>
      <c r="C10" s="23" t="s">
        <v>3</v>
      </c>
      <c r="D10" s="23" t="s">
        <v>0</v>
      </c>
      <c r="E10" s="20">
        <f t="shared" ref="E10" si="0">F10+L10</f>
        <v>14725609</v>
      </c>
      <c r="F10" s="20">
        <f t="shared" ref="F10" si="1">H10+I10+J10</f>
        <v>12516768</v>
      </c>
      <c r="G10" s="20"/>
      <c r="H10" s="22">
        <v>12516768</v>
      </c>
      <c r="I10" s="22">
        <v>0</v>
      </c>
      <c r="J10" s="22">
        <v>0</v>
      </c>
      <c r="K10" s="21">
        <f t="shared" ref="K10" si="2">F10/E10</f>
        <v>0.85000002376811712</v>
      </c>
      <c r="L10" s="20">
        <f t="shared" ref="L10" si="3">M10+O10+Q10</f>
        <v>2208841</v>
      </c>
      <c r="M10" s="22">
        <v>0</v>
      </c>
      <c r="N10" s="21">
        <f t="shared" ref="N10" si="4">M10/E10</f>
        <v>0</v>
      </c>
      <c r="O10" s="22">
        <v>2208841</v>
      </c>
      <c r="P10" s="21">
        <f t="shared" ref="P10" si="5">O10/E10</f>
        <v>0.14999997623188283</v>
      </c>
      <c r="Q10" s="22">
        <v>0</v>
      </c>
      <c r="R10" s="21">
        <f t="shared" ref="R10" si="6">Q10/E10</f>
        <v>0</v>
      </c>
      <c r="S10" s="27" t="s">
        <v>87</v>
      </c>
      <c r="T10" s="39" t="s">
        <v>95</v>
      </c>
      <c r="U10" s="41"/>
      <c r="V10" s="27" t="s">
        <v>115</v>
      </c>
      <c r="W10" s="15" t="s">
        <v>116</v>
      </c>
      <c r="X10" s="27" t="s">
        <v>109</v>
      </c>
      <c r="Y10" s="29" t="s">
        <v>29</v>
      </c>
      <c r="Z10" s="18">
        <v>2</v>
      </c>
      <c r="AA10" s="29" t="s">
        <v>29</v>
      </c>
      <c r="AB10" s="18">
        <v>4</v>
      </c>
      <c r="AC10" s="27" t="s">
        <v>89</v>
      </c>
      <c r="AD10" s="49" t="s">
        <v>118</v>
      </c>
      <c r="AF10" s="61"/>
    </row>
    <row r="11" spans="1:32" s="6" customFormat="1" ht="15.75" customHeight="1" x14ac:dyDescent="0.2">
      <c r="A11" s="54"/>
      <c r="B11" s="87" t="s">
        <v>98</v>
      </c>
      <c r="C11" s="89"/>
      <c r="D11" s="54"/>
      <c r="E11" s="48">
        <f>E13</f>
        <v>38300036</v>
      </c>
      <c r="F11" s="48">
        <f>F12</f>
        <v>14146960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87"/>
      <c r="W11" s="88"/>
      <c r="X11" s="88"/>
      <c r="Y11" s="88"/>
      <c r="Z11" s="88"/>
      <c r="AA11" s="88"/>
      <c r="AB11" s="88"/>
      <c r="AC11" s="88"/>
      <c r="AD11" s="89"/>
      <c r="AF11" s="61"/>
    </row>
    <row r="12" spans="1:32" s="13" customFormat="1" ht="66" customHeight="1" x14ac:dyDescent="0.2">
      <c r="A12" s="26" t="s">
        <v>96</v>
      </c>
      <c r="B12" s="28" t="s">
        <v>97</v>
      </c>
      <c r="C12" s="23" t="s">
        <v>3</v>
      </c>
      <c r="D12" s="23" t="s">
        <v>0</v>
      </c>
      <c r="E12" s="20">
        <f t="shared" ref="E12" si="7">F12+L12</f>
        <v>16643483</v>
      </c>
      <c r="F12" s="20">
        <f t="shared" ref="F12" si="8">H12+I12+J12</f>
        <v>14146960</v>
      </c>
      <c r="G12" s="20"/>
      <c r="H12" s="22">
        <v>14146960</v>
      </c>
      <c r="I12" s="58">
        <v>0</v>
      </c>
      <c r="J12" s="22">
        <v>0</v>
      </c>
      <c r="K12" s="21">
        <f t="shared" ref="K12" si="9">F12/E12</f>
        <v>0.84999996695403235</v>
      </c>
      <c r="L12" s="20">
        <f t="shared" ref="L12" si="10">M12+O12+Q12</f>
        <v>2496523</v>
      </c>
      <c r="M12" s="22">
        <v>2496523</v>
      </c>
      <c r="N12" s="21">
        <f t="shared" ref="N12" si="11">M12/E12</f>
        <v>0.1500000330459676</v>
      </c>
      <c r="O12" s="22">
        <v>0</v>
      </c>
      <c r="P12" s="21">
        <f t="shared" ref="P12" si="12">O12/E12</f>
        <v>0</v>
      </c>
      <c r="Q12" s="22">
        <v>0</v>
      </c>
      <c r="R12" s="21">
        <f t="shared" ref="R12" si="13">Q12/E12</f>
        <v>0</v>
      </c>
      <c r="S12" s="27" t="s">
        <v>87</v>
      </c>
      <c r="T12" s="14" t="s">
        <v>30</v>
      </c>
      <c r="U12" s="27"/>
      <c r="V12" s="27" t="s">
        <v>110</v>
      </c>
      <c r="W12" s="14" t="s">
        <v>30</v>
      </c>
      <c r="X12" s="60" t="s">
        <v>112</v>
      </c>
      <c r="Y12" s="29" t="s">
        <v>29</v>
      </c>
      <c r="Z12" s="18">
        <v>2</v>
      </c>
      <c r="AA12" s="29" t="s">
        <v>29</v>
      </c>
      <c r="AB12" s="18">
        <v>4</v>
      </c>
      <c r="AC12" s="27" t="s">
        <v>48</v>
      </c>
      <c r="AD12" s="49" t="s">
        <v>120</v>
      </c>
      <c r="AF12" s="61"/>
    </row>
    <row r="13" spans="1:32" s="13" customFormat="1" ht="15" customHeight="1" x14ac:dyDescent="0.2">
      <c r="A13" s="47"/>
      <c r="B13" s="47" t="s">
        <v>66</v>
      </c>
      <c r="C13" s="47"/>
      <c r="D13" s="47"/>
      <c r="E13" s="48">
        <f>SUM(E14:E14)</f>
        <v>38300036</v>
      </c>
      <c r="F13" s="48">
        <f>SUM(F14:F14)</f>
        <v>32555030</v>
      </c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87"/>
      <c r="W13" s="88"/>
      <c r="X13" s="88"/>
      <c r="Y13" s="88"/>
      <c r="Z13" s="88"/>
      <c r="AA13" s="88"/>
      <c r="AB13" s="88"/>
      <c r="AC13" s="88"/>
      <c r="AD13" s="89"/>
      <c r="AF13" s="61"/>
    </row>
    <row r="14" spans="1:32" s="17" customFormat="1" ht="41.25" customHeight="1" x14ac:dyDescent="0.2">
      <c r="A14" s="55" t="s">
        <v>78</v>
      </c>
      <c r="B14" s="56" t="s">
        <v>79</v>
      </c>
      <c r="C14" s="23" t="s">
        <v>3</v>
      </c>
      <c r="D14" s="23" t="s">
        <v>0</v>
      </c>
      <c r="E14" s="20">
        <f t="shared" ref="E14" si="14">F14+L14</f>
        <v>38300036</v>
      </c>
      <c r="F14" s="20">
        <f t="shared" ref="F14" si="15">H14+I14+J14</f>
        <v>32555030</v>
      </c>
      <c r="G14" s="20"/>
      <c r="H14" s="22">
        <v>32555030</v>
      </c>
      <c r="I14" s="22">
        <v>0</v>
      </c>
      <c r="J14" s="22">
        <v>0</v>
      </c>
      <c r="K14" s="21">
        <f t="shared" ref="K14" si="16">F14/E14</f>
        <v>0.84999998433421842</v>
      </c>
      <c r="L14" s="20">
        <f t="shared" ref="L14" si="17">M14+O14+Q14</f>
        <v>5745006</v>
      </c>
      <c r="M14" s="22">
        <v>5745006</v>
      </c>
      <c r="N14" s="21">
        <f t="shared" ref="N14" si="18">M14/E14</f>
        <v>0.15000001566578161</v>
      </c>
      <c r="O14" s="22">
        <v>0</v>
      </c>
      <c r="P14" s="21">
        <f t="shared" ref="P14" si="19">O14/E14</f>
        <v>0</v>
      </c>
      <c r="Q14" s="22">
        <v>0</v>
      </c>
      <c r="R14" s="21">
        <f t="shared" ref="R14" si="20">Q14/E14</f>
        <v>0</v>
      </c>
      <c r="S14" s="27" t="s">
        <v>46</v>
      </c>
      <c r="T14" s="15" t="s">
        <v>80</v>
      </c>
      <c r="U14" s="27"/>
      <c r="V14" s="27" t="s">
        <v>81</v>
      </c>
      <c r="W14" s="15" t="s">
        <v>64</v>
      </c>
      <c r="X14" s="27" t="s">
        <v>82</v>
      </c>
      <c r="Y14" s="15" t="s">
        <v>100</v>
      </c>
      <c r="Z14" s="18">
        <v>2</v>
      </c>
      <c r="AA14" s="29" t="s">
        <v>29</v>
      </c>
      <c r="AB14" s="18">
        <v>4</v>
      </c>
      <c r="AC14" s="27" t="s">
        <v>83</v>
      </c>
      <c r="AD14" s="49"/>
      <c r="AF14" s="61"/>
    </row>
    <row r="15" spans="1:32" s="17" customFormat="1" ht="13.5" customHeight="1" x14ac:dyDescent="0.2">
      <c r="A15" s="47"/>
      <c r="B15" s="47" t="s">
        <v>92</v>
      </c>
      <c r="C15" s="47"/>
      <c r="D15" s="47"/>
      <c r="E15" s="48">
        <f>E16</f>
        <v>178983828</v>
      </c>
      <c r="F15" s="48">
        <f>F16</f>
        <v>152136253</v>
      </c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87"/>
      <c r="W15" s="88"/>
      <c r="X15" s="88"/>
      <c r="Y15" s="88"/>
      <c r="Z15" s="88"/>
      <c r="AA15" s="88"/>
      <c r="AB15" s="88"/>
      <c r="AC15" s="88"/>
      <c r="AD15" s="89"/>
      <c r="AF15" s="61"/>
    </row>
    <row r="16" spans="1:32" ht="69" customHeight="1" x14ac:dyDescent="0.2">
      <c r="A16" s="55" t="s">
        <v>90</v>
      </c>
      <c r="B16" s="56" t="s">
        <v>91</v>
      </c>
      <c r="C16" s="23" t="s">
        <v>3</v>
      </c>
      <c r="D16" s="23" t="s">
        <v>1</v>
      </c>
      <c r="E16" s="20">
        <f t="shared" ref="E16" si="21">F16+L16</f>
        <v>178983828</v>
      </c>
      <c r="F16" s="20">
        <f t="shared" ref="F16" si="22">H16+I16+J16</f>
        <v>152136253</v>
      </c>
      <c r="G16" s="20"/>
      <c r="H16" s="22">
        <v>0</v>
      </c>
      <c r="I16" s="22">
        <v>152136253</v>
      </c>
      <c r="J16" s="22">
        <v>0</v>
      </c>
      <c r="K16" s="21">
        <f t="shared" ref="K16" si="23">F16/E16</f>
        <v>0.84999999553032246</v>
      </c>
      <c r="L16" s="20">
        <f t="shared" ref="L16" si="24">M16+O16+Q16</f>
        <v>26847575</v>
      </c>
      <c r="M16" s="22">
        <v>16199965</v>
      </c>
      <c r="N16" s="21">
        <f t="shared" ref="N16" si="25">M16/E16</f>
        <v>9.0510775085221665E-2</v>
      </c>
      <c r="O16" s="22">
        <v>0</v>
      </c>
      <c r="P16" s="21">
        <f t="shared" ref="P16" si="26">O16/E16</f>
        <v>0</v>
      </c>
      <c r="Q16" s="22">
        <v>10647610</v>
      </c>
      <c r="R16" s="21">
        <f t="shared" ref="R16" si="27">Q16/E16</f>
        <v>5.9489229384455895E-2</v>
      </c>
      <c r="S16" s="27" t="s">
        <v>45</v>
      </c>
      <c r="T16" s="14" t="s">
        <v>30</v>
      </c>
      <c r="U16" s="41"/>
      <c r="V16" s="27" t="s">
        <v>122</v>
      </c>
      <c r="W16" s="14" t="s">
        <v>30</v>
      </c>
      <c r="X16" s="27" t="s">
        <v>123</v>
      </c>
      <c r="Y16" s="29" t="s">
        <v>29</v>
      </c>
      <c r="Z16" s="18">
        <v>2</v>
      </c>
      <c r="AA16" s="29" t="s">
        <v>29</v>
      </c>
      <c r="AB16" s="18">
        <v>4</v>
      </c>
      <c r="AC16" s="27" t="s">
        <v>45</v>
      </c>
      <c r="AD16" s="63" t="s">
        <v>119</v>
      </c>
      <c r="AF16" s="61"/>
    </row>
    <row r="17" spans="1:42" s="17" customFormat="1" ht="15" customHeight="1" x14ac:dyDescent="0.2">
      <c r="A17" s="47"/>
      <c r="B17" s="47" t="s">
        <v>68</v>
      </c>
      <c r="C17" s="47"/>
      <c r="D17" s="47"/>
      <c r="E17" s="48">
        <f>E18</f>
        <v>44441977</v>
      </c>
      <c r="F17" s="48">
        <f>E18</f>
        <v>44441977</v>
      </c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87"/>
      <c r="W17" s="88"/>
      <c r="X17" s="88"/>
      <c r="Y17" s="88"/>
      <c r="Z17" s="88"/>
      <c r="AA17" s="88"/>
      <c r="AB17" s="88"/>
      <c r="AC17" s="88"/>
      <c r="AD17" s="89"/>
      <c r="AF17" s="61"/>
    </row>
    <row r="18" spans="1:42" s="17" customFormat="1" ht="75.75" customHeight="1" x14ac:dyDescent="0.2">
      <c r="A18" s="26" t="s">
        <v>84</v>
      </c>
      <c r="B18" s="28" t="s">
        <v>85</v>
      </c>
      <c r="C18" s="23" t="s">
        <v>3</v>
      </c>
      <c r="D18" s="23" t="s">
        <v>1</v>
      </c>
      <c r="E18" s="20">
        <f t="shared" ref="E18" si="28">F18+L18</f>
        <v>44441977</v>
      </c>
      <c r="F18" s="20">
        <f t="shared" ref="F18" si="29">H18+I18+J18</f>
        <v>37775681</v>
      </c>
      <c r="G18" s="20"/>
      <c r="H18" s="22">
        <v>0</v>
      </c>
      <c r="I18" s="22">
        <v>37775681</v>
      </c>
      <c r="J18" s="22">
        <v>0</v>
      </c>
      <c r="K18" s="21">
        <f t="shared" ref="K18" si="30">F18/E18</f>
        <v>0.85000001237568712</v>
      </c>
      <c r="L18" s="20">
        <f t="shared" ref="L18" si="31">M18+O18+Q18</f>
        <v>6666296</v>
      </c>
      <c r="M18" s="22">
        <v>4188081</v>
      </c>
      <c r="N18" s="21">
        <f t="shared" ref="N18" si="32">M18/E18</f>
        <v>9.4237054305662413E-2</v>
      </c>
      <c r="O18" s="22">
        <v>2478215</v>
      </c>
      <c r="P18" s="21">
        <f t="shared" ref="P18" si="33">O18/E18</f>
        <v>5.5762933318650516E-2</v>
      </c>
      <c r="Q18" s="22">
        <v>0</v>
      </c>
      <c r="R18" s="21">
        <f t="shared" ref="R18" si="34">Q18/E18</f>
        <v>0</v>
      </c>
      <c r="S18" s="27" t="s">
        <v>49</v>
      </c>
      <c r="T18" s="40" t="s">
        <v>86</v>
      </c>
      <c r="U18" s="19"/>
      <c r="V18" s="27" t="s">
        <v>87</v>
      </c>
      <c r="W18" s="39" t="s">
        <v>88</v>
      </c>
      <c r="X18" s="27" t="s">
        <v>111</v>
      </c>
      <c r="Y18" s="29" t="s">
        <v>29</v>
      </c>
      <c r="Z18" s="57">
        <v>2</v>
      </c>
      <c r="AA18" s="29" t="s">
        <v>29</v>
      </c>
      <c r="AB18" s="18">
        <v>4</v>
      </c>
      <c r="AC18" s="27" t="s">
        <v>89</v>
      </c>
      <c r="AD18" s="63" t="s">
        <v>101</v>
      </c>
      <c r="AF18" s="61"/>
    </row>
    <row r="19" spans="1:42" s="32" customFormat="1" ht="18" customHeight="1" x14ac:dyDescent="0.2">
      <c r="A19" s="62"/>
      <c r="B19" s="62" t="s">
        <v>102</v>
      </c>
      <c r="C19" s="62"/>
      <c r="D19" s="62"/>
      <c r="E19" s="48">
        <f>E20</f>
        <v>1500000</v>
      </c>
      <c r="F19" s="48">
        <f>F20</f>
        <v>1275000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87"/>
      <c r="W19" s="88"/>
      <c r="X19" s="88"/>
      <c r="Y19" s="88"/>
      <c r="Z19" s="88"/>
      <c r="AA19" s="88"/>
      <c r="AB19" s="88"/>
      <c r="AC19" s="88"/>
      <c r="AD19" s="89"/>
    </row>
    <row r="20" spans="1:42" s="32" customFormat="1" ht="41.25" customHeight="1" x14ac:dyDescent="0.2">
      <c r="A20" s="55" t="s">
        <v>103</v>
      </c>
      <c r="B20" s="64" t="s">
        <v>104</v>
      </c>
      <c r="C20" s="23" t="s">
        <v>3</v>
      </c>
      <c r="D20" s="23" t="s">
        <v>2</v>
      </c>
      <c r="E20" s="20">
        <f>F20+L20</f>
        <v>1500000</v>
      </c>
      <c r="F20" s="20">
        <f>H20+I20+J20</f>
        <v>1275000</v>
      </c>
      <c r="G20" s="20"/>
      <c r="H20" s="22">
        <v>0</v>
      </c>
      <c r="I20" s="22">
        <v>0</v>
      </c>
      <c r="J20" s="22">
        <v>1275000</v>
      </c>
      <c r="K20" s="21">
        <f>F20/E20</f>
        <v>0.85</v>
      </c>
      <c r="L20" s="20">
        <v>225000</v>
      </c>
      <c r="M20" s="22">
        <v>225000</v>
      </c>
      <c r="N20" s="21">
        <f>M20/E20</f>
        <v>0.15</v>
      </c>
      <c r="O20" s="22">
        <v>0</v>
      </c>
      <c r="P20" s="21">
        <f>O20/E20</f>
        <v>0</v>
      </c>
      <c r="Q20" s="22">
        <v>0</v>
      </c>
      <c r="R20" s="21">
        <f>Q20/E20</f>
        <v>0</v>
      </c>
      <c r="S20" s="65" t="s">
        <v>45</v>
      </c>
      <c r="T20" s="39" t="s">
        <v>105</v>
      </c>
      <c r="U20" s="40" t="s">
        <v>106</v>
      </c>
      <c r="V20" s="65" t="s">
        <v>49</v>
      </c>
      <c r="W20" s="39" t="s">
        <v>107</v>
      </c>
      <c r="X20" s="65" t="s">
        <v>82</v>
      </c>
      <c r="Y20" s="15" t="s">
        <v>100</v>
      </c>
      <c r="Z20" s="66" t="s">
        <v>108</v>
      </c>
      <c r="AA20" s="29" t="s">
        <v>29</v>
      </c>
      <c r="AB20" s="29" t="s">
        <v>29</v>
      </c>
      <c r="AC20" s="27" t="s">
        <v>89</v>
      </c>
      <c r="AD20" s="67"/>
    </row>
    <row r="21" spans="1:42" ht="17.25" customHeight="1" x14ac:dyDescent="0.35">
      <c r="A21" s="33" t="s">
        <v>57</v>
      </c>
      <c r="B21" s="33"/>
      <c r="R21" s="7"/>
      <c r="AF21" s="37"/>
      <c r="AG21" s="37"/>
      <c r="AH21" s="37"/>
      <c r="AI21" s="11"/>
    </row>
    <row r="22" spans="1:42" s="17" customFormat="1" ht="17.25" customHeight="1" x14ac:dyDescent="0.2">
      <c r="A22" s="33" t="s">
        <v>71</v>
      </c>
      <c r="S22" s="11"/>
      <c r="T22" s="11"/>
      <c r="U22" s="11"/>
      <c r="V22" s="11"/>
      <c r="W22" s="68"/>
      <c r="X22" s="68"/>
      <c r="Y22" s="11"/>
      <c r="Z22" s="25"/>
      <c r="AA22" s="11"/>
      <c r="AB22" s="24"/>
      <c r="AC22" s="11"/>
    </row>
    <row r="23" spans="1:42" ht="21" customHeight="1" x14ac:dyDescent="0.45">
      <c r="F23" s="36" t="s">
        <v>77</v>
      </c>
      <c r="W23" s="37"/>
      <c r="X23" s="37"/>
      <c r="Y23" s="38"/>
      <c r="Z23" s="38"/>
      <c r="AA23" s="36" t="s">
        <v>58</v>
      </c>
      <c r="AB23" s="34"/>
      <c r="AC23" s="34"/>
      <c r="AD23" s="36" t="s">
        <v>58</v>
      </c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2"/>
    </row>
    <row r="24" spans="1:42" ht="15" customHeight="1" x14ac:dyDescent="0.2">
      <c r="A24" s="34" t="s">
        <v>114</v>
      </c>
    </row>
    <row r="25" spans="1:42" ht="12.75" customHeight="1" x14ac:dyDescent="0.2">
      <c r="A25" s="34" t="s">
        <v>60</v>
      </c>
      <c r="F25" s="16"/>
      <c r="G25" s="16"/>
      <c r="R25" s="7"/>
    </row>
    <row r="26" spans="1:42" ht="12.75" customHeight="1" x14ac:dyDescent="0.2">
      <c r="A26" s="34" t="s">
        <v>61</v>
      </c>
      <c r="R26" s="7"/>
    </row>
    <row r="27" spans="1:42" x14ac:dyDescent="0.2">
      <c r="R27" s="7"/>
    </row>
    <row r="28" spans="1:42" collapsed="1" x14ac:dyDescent="0.2">
      <c r="R28" s="7"/>
    </row>
    <row r="29" spans="1:42" hidden="1" x14ac:dyDescent="0.2">
      <c r="C29" s="10"/>
      <c r="R29" s="7"/>
      <c r="Z29" s="11"/>
    </row>
    <row r="30" spans="1:42" hidden="1" x14ac:dyDescent="0.2">
      <c r="C30" s="10"/>
      <c r="R30" s="12"/>
      <c r="Z30" s="11"/>
    </row>
    <row r="31" spans="1:42" hidden="1" x14ac:dyDescent="0.2">
      <c r="C31" s="10"/>
      <c r="R31" s="12"/>
      <c r="Z31" s="11"/>
    </row>
    <row r="32" spans="1:42" hidden="1" x14ac:dyDescent="0.2">
      <c r="C32" s="10"/>
      <c r="R32" s="12"/>
      <c r="Z32" s="11"/>
    </row>
    <row r="33" spans="3:26" hidden="1" x14ac:dyDescent="0.2">
      <c r="C33" s="10"/>
      <c r="R33" s="12"/>
      <c r="Z33" s="11"/>
    </row>
    <row r="34" spans="3:26" hidden="1" x14ac:dyDescent="0.2">
      <c r="C34" s="10"/>
      <c r="Z34" s="11"/>
    </row>
    <row r="35" spans="3:26" hidden="1" x14ac:dyDescent="0.2">
      <c r="C35" s="10"/>
      <c r="Z35" s="11"/>
    </row>
    <row r="36" spans="3:26" hidden="1" x14ac:dyDescent="0.2">
      <c r="C36" s="10"/>
      <c r="Z36" s="11"/>
    </row>
    <row r="37" spans="3:26" hidden="1" x14ac:dyDescent="0.2">
      <c r="C37" s="10"/>
      <c r="Z37" s="11"/>
    </row>
    <row r="38" spans="3:26" hidden="1" x14ac:dyDescent="0.2">
      <c r="C38" s="10"/>
      <c r="Z38" s="11"/>
    </row>
    <row r="39" spans="3:26" hidden="1" x14ac:dyDescent="0.2">
      <c r="C39" s="10"/>
      <c r="Z39" s="11"/>
    </row>
    <row r="40" spans="3:26" hidden="1" x14ac:dyDescent="0.2">
      <c r="C40" s="10"/>
      <c r="Z40" s="11"/>
    </row>
    <row r="41" spans="3:26" hidden="1" x14ac:dyDescent="0.2">
      <c r="C41" s="10"/>
      <c r="Z41" s="11"/>
    </row>
    <row r="42" spans="3:26" hidden="1" x14ac:dyDescent="0.2">
      <c r="C42" s="10"/>
      <c r="Z42" s="11"/>
    </row>
    <row r="43" spans="3:26" hidden="1" x14ac:dyDescent="0.2">
      <c r="C43" s="10"/>
      <c r="Z43" s="11"/>
    </row>
    <row r="44" spans="3:26" hidden="1" x14ac:dyDescent="0.2">
      <c r="C44" s="10"/>
      <c r="Z44" s="11"/>
    </row>
    <row r="45" spans="3:26" hidden="1" x14ac:dyDescent="0.2">
      <c r="C45" s="10"/>
      <c r="Z45" s="11"/>
    </row>
    <row r="46" spans="3:26" hidden="1" x14ac:dyDescent="0.2">
      <c r="C46" s="10"/>
      <c r="Z46" s="11"/>
    </row>
    <row r="47" spans="3:26" hidden="1" x14ac:dyDescent="0.2">
      <c r="C47" s="10"/>
      <c r="Z47" s="11"/>
    </row>
    <row r="48" spans="3:26" hidden="1" x14ac:dyDescent="0.2">
      <c r="C48" s="10"/>
      <c r="Z48" s="11"/>
    </row>
    <row r="49" spans="3:26" hidden="1" x14ac:dyDescent="0.2">
      <c r="C49" s="10"/>
      <c r="Z49" s="11"/>
    </row>
    <row r="50" spans="3:26" hidden="1" x14ac:dyDescent="0.2">
      <c r="C50" s="10"/>
      <c r="Z50" s="11"/>
    </row>
    <row r="51" spans="3:26" hidden="1" x14ac:dyDescent="0.2">
      <c r="C51" s="10"/>
      <c r="Z51" s="11"/>
    </row>
    <row r="52" spans="3:26" hidden="1" x14ac:dyDescent="0.2">
      <c r="C52" s="10"/>
      <c r="Z52" s="11"/>
    </row>
    <row r="53" spans="3:26" hidden="1" x14ac:dyDescent="0.2">
      <c r="C53" s="10"/>
      <c r="Z53" s="11"/>
    </row>
    <row r="54" spans="3:26" hidden="1" x14ac:dyDescent="0.2">
      <c r="C54" s="10"/>
      <c r="Z54" s="11"/>
    </row>
    <row r="55" spans="3:26" hidden="1" x14ac:dyDescent="0.2">
      <c r="C55" s="10"/>
      <c r="Z55" s="11"/>
    </row>
    <row r="56" spans="3:26" hidden="1" x14ac:dyDescent="0.2">
      <c r="C56" s="10"/>
      <c r="Z56" s="11"/>
    </row>
    <row r="57" spans="3:26" hidden="1" x14ac:dyDescent="0.2">
      <c r="C57" s="10"/>
      <c r="Z57" s="11"/>
    </row>
    <row r="58" spans="3:26" hidden="1" x14ac:dyDescent="0.2">
      <c r="C58" s="8"/>
      <c r="Z58" s="11"/>
    </row>
    <row r="59" spans="3:26" hidden="1" x14ac:dyDescent="0.2">
      <c r="Z59" s="11"/>
    </row>
    <row r="60" spans="3:26" hidden="1" x14ac:dyDescent="0.2">
      <c r="Z60" s="11"/>
    </row>
    <row r="61" spans="3:26" hidden="1" x14ac:dyDescent="0.2">
      <c r="Z61" s="11"/>
    </row>
  </sheetData>
  <autoFilter ref="A6:AC18"/>
  <dataConsolidate/>
  <mergeCells count="37">
    <mergeCell ref="V19:AD19"/>
    <mergeCell ref="B11:C11"/>
    <mergeCell ref="O3:O5"/>
    <mergeCell ref="P3:P5"/>
    <mergeCell ref="Q3:Q5"/>
    <mergeCell ref="V11:AD11"/>
    <mergeCell ref="D3:D5"/>
    <mergeCell ref="AC3:AC5"/>
    <mergeCell ref="K3:K5"/>
    <mergeCell ref="L3:L5"/>
    <mergeCell ref="N3:N5"/>
    <mergeCell ref="V15:AD15"/>
    <mergeCell ref="V17:AD17"/>
    <mergeCell ref="U3:U5"/>
    <mergeCell ref="V9:AD9"/>
    <mergeCell ref="V13:AD13"/>
    <mergeCell ref="Z3:AA3"/>
    <mergeCell ref="AB3:AB5"/>
    <mergeCell ref="X4:Y4"/>
    <mergeCell ref="V8:AD8"/>
    <mergeCell ref="V7:AD7"/>
    <mergeCell ref="A2:AD2"/>
    <mergeCell ref="AD3:AD5"/>
    <mergeCell ref="E3:E5"/>
    <mergeCell ref="S3:T3"/>
    <mergeCell ref="F3:F5"/>
    <mergeCell ref="H3:H5"/>
    <mergeCell ref="I3:I5"/>
    <mergeCell ref="J3:J5"/>
    <mergeCell ref="M3:M5"/>
    <mergeCell ref="A3:A5"/>
    <mergeCell ref="B3:B5"/>
    <mergeCell ref="C3:C5"/>
    <mergeCell ref="G3:G5"/>
    <mergeCell ref="V3:Y3"/>
    <mergeCell ref="V4:W4"/>
    <mergeCell ref="R3:R5"/>
  </mergeCells>
  <pageMargins left="0.25" right="0.25" top="0.75" bottom="0.75" header="0.3" footer="0.3"/>
  <pageSetup paperSize="9" scale="69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17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7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10</v>
      </c>
      <c r="D8" t="s">
        <v>20</v>
      </c>
      <c r="E8" t="s">
        <v>21</v>
      </c>
      <c r="F8" t="s">
        <v>22</v>
      </c>
      <c r="G8" t="s">
        <v>23</v>
      </c>
      <c r="H8" t="s">
        <v>24</v>
      </c>
      <c r="I8" t="s">
        <v>25</v>
      </c>
      <c r="J8" t="s">
        <v>26</v>
      </c>
      <c r="K8" t="s">
        <v>27</v>
      </c>
    </row>
    <row r="9" spans="1:16" x14ac:dyDescent="0.25">
      <c r="A9" t="s">
        <v>11</v>
      </c>
      <c r="B9" s="3" t="s">
        <v>1</v>
      </c>
      <c r="C9" s="3" t="s">
        <v>8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18</v>
      </c>
      <c r="C10" t="s">
        <v>8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19</v>
      </c>
      <c r="C11" t="s">
        <v>8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12</v>
      </c>
      <c r="B12" s="3" t="s">
        <v>2</v>
      </c>
      <c r="C12" s="3" t="s">
        <v>8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18</v>
      </c>
      <c r="C13" t="s">
        <v>8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19</v>
      </c>
      <c r="C14" t="s">
        <v>8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13</v>
      </c>
      <c r="B15" s="3" t="s">
        <v>9</v>
      </c>
      <c r="C15" s="3" t="s">
        <v>16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18</v>
      </c>
      <c r="C16" t="s">
        <v>16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19</v>
      </c>
      <c r="C17" t="s">
        <v>16</v>
      </c>
      <c r="D17" s="1" t="s">
        <v>16</v>
      </c>
      <c r="E17" s="1" t="s">
        <v>16</v>
      </c>
      <c r="F17" s="1" t="s">
        <v>16</v>
      </c>
      <c r="G17" s="1" t="s">
        <v>16</v>
      </c>
      <c r="H17" s="1" t="s">
        <v>16</v>
      </c>
      <c r="I17" s="1" t="s">
        <v>16</v>
      </c>
      <c r="J17" s="1" t="s">
        <v>16</v>
      </c>
      <c r="K17" s="4"/>
    </row>
    <row r="18" spans="1:11" x14ac:dyDescent="0.25">
      <c r="A18" t="s">
        <v>14</v>
      </c>
      <c r="B18" s="3" t="s">
        <v>0</v>
      </c>
      <c r="C18" s="3" t="s">
        <v>16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18</v>
      </c>
      <c r="C19" t="s">
        <v>16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19</v>
      </c>
      <c r="C20" t="s">
        <v>16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15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D60C38-2F4C-4B3E-A0A9-D4A307D943C1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DPP</vt:lpstr>
      <vt:lpstr>pa gadiem aktuālais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ieva.ziepniece@fm.gov.lv</dc:creator>
  <cp:lastModifiedBy>Ieva Ziepniece</cp:lastModifiedBy>
  <cp:lastPrinted>2016-09-27T05:33:38Z</cp:lastPrinted>
  <dcterms:created xsi:type="dcterms:W3CDTF">2013-05-20T05:28:43Z</dcterms:created>
  <dcterms:modified xsi:type="dcterms:W3CDTF">2016-09-27T05:34:00Z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