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S:\IEVIEŠANAS UZRAUDZĪBA\ZIŅOJUMI_MAKSĀJUMU PROGNOZES EK\VI_regularie_zinojumi_MK_ES_fondi\1 - MK\2017.gads\Ikmēneša informatīvie ziņojumi\11_decembris_iesn_MK_lidz_29.12.2017\"/>
    </mc:Choice>
  </mc:AlternateContent>
  <bookViews>
    <workbookView xWindow="0" yWindow="0" windowWidth="24075" windowHeight="9015" tabRatio="592" firstSheet="1" activeTab="1"/>
  </bookViews>
  <sheets>
    <sheet name="Maksājumu_pieprasījumu_iesn." sheetId="1" state="hidden" r:id="rId1"/>
    <sheet name="IPIA_MP_kavējumi" sheetId="15" r:id="rId2"/>
    <sheet name="IPIA_neizp_virs_25%" sheetId="17" r:id="rId3"/>
  </sheets>
  <definedNames>
    <definedName name="_xlnm._FilterDatabase" localSheetId="1" hidden="1">IPIA_MP_kavējumi!$A$8:$CW$95</definedName>
    <definedName name="_xlnm._FilterDatabase" localSheetId="2" hidden="1">'IPIA_neizp_virs_25%'!$A$15:$CX$472</definedName>
    <definedName name="_xlnm._FilterDatabase" localSheetId="0" hidden="1">Maksājumu_pieprasījumu_iesn.!$A$11:$CW$468</definedName>
    <definedName name="izpilde_N" localSheetId="1">IPIA_MP_kavējumi!$CE:$CE</definedName>
    <definedName name="izpilde_N" localSheetId="2">'IPIA_neizp_virs_25%'!$CE:$CE</definedName>
    <definedName name="izpilde_N">Maksājumu_pieprasījumu_iesn.!$CE:$CE</definedName>
    <definedName name="KumA" localSheetId="1">IPIA_MP_kavējumi!$AL:$AL</definedName>
    <definedName name="KumA" localSheetId="2">'IPIA_neizp_virs_25%'!$AL:$AL</definedName>
    <definedName name="KumA">Maksājumu_pieprasījumu_iesn.!$AL:$AL</definedName>
    <definedName name="KumAu" localSheetId="1">IPIA_MP_kavējumi!$BN:$BN</definedName>
    <definedName name="KumAu" localSheetId="2">'IPIA_neizp_virs_25%'!$BN:$BN</definedName>
    <definedName name="KumAu">Maksājumu_pieprasījumu_iesn.!$BN:$BN</definedName>
    <definedName name="KUMF" localSheetId="1">IPIA_MP_kavējumi!$X:$X</definedName>
    <definedName name="KUMF" localSheetId="2">'IPIA_neizp_virs_25%'!$X:$X</definedName>
    <definedName name="KUMF">Maksājumu_pieprasījumu_iesn.!$X:$X</definedName>
    <definedName name="kumJ" localSheetId="1">IPIA_MP_kavējumi!$Q:$Q</definedName>
    <definedName name="kumJ" localSheetId="2">'IPIA_neizp_virs_25%'!$Q:$Q</definedName>
    <definedName name="kumJ">Maksājumu_pieprasījumu_iesn.!$Q:$Q</definedName>
    <definedName name="KumJL" localSheetId="1">IPIA_MP_kavējumi!$BG:$BG</definedName>
    <definedName name="KumJL" localSheetId="2">'IPIA_neizp_virs_25%'!$BG:$BG</definedName>
    <definedName name="KumJL">Maksājumu_pieprasījumu_iesn.!$BG:$BG</definedName>
    <definedName name="KumJu" localSheetId="1">IPIA_MP_kavējumi!$AZ:$AZ</definedName>
    <definedName name="KumJu" localSheetId="2">'IPIA_neizp_virs_25%'!$AZ:$AZ</definedName>
    <definedName name="KumJu">Maksājumu_pieprasījumu_iesn.!$AZ:$AZ</definedName>
    <definedName name="KumM" localSheetId="1">IPIA_MP_kavējumi!$AE:$AE</definedName>
    <definedName name="KumM" localSheetId="2">'IPIA_neizp_virs_25%'!$AE:$AE</definedName>
    <definedName name="KumM">Maksājumu_pieprasījumu_iesn.!$AE:$AE</definedName>
    <definedName name="KumMa" localSheetId="1">IPIA_MP_kavējumi!$AS:$AS</definedName>
    <definedName name="KumMa" localSheetId="2">'IPIA_neizp_virs_25%'!$AS:$AS</definedName>
    <definedName name="KumMa">Maksājumu_pieprasījumu_iesn.!$AS:$AS</definedName>
    <definedName name="kumN" localSheetId="1">IPIA_MP_kavējumi!$CI:$CI</definedName>
    <definedName name="kumN" localSheetId="2">'IPIA_neizp_virs_25%'!$CI:$CI</definedName>
    <definedName name="kumN">Maksājumu_pieprasījumu_iesn.!$CI:$CI</definedName>
    <definedName name="KumO" localSheetId="1">IPIA_MP_kavējumi!$CB:$CB</definedName>
    <definedName name="KumO" localSheetId="2">'IPIA_neizp_virs_25%'!$CB:$CB</definedName>
    <definedName name="KumO">Maksājumu_pieprasījumu_iesn.!$CB:$CB</definedName>
    <definedName name="KumS" localSheetId="1">IPIA_MP_kavējumi!$BU:$BU</definedName>
    <definedName name="KumS" localSheetId="2">'IPIA_neizp_virs_25%'!$BU:$BU</definedName>
    <definedName name="KumS">Maksājumu_pieprasījumu_iesn.!$BU:$BU</definedName>
    <definedName name="Nov" localSheetId="1">IPIA_MP_kavējumi!$CF:$CF</definedName>
    <definedName name="Nov" localSheetId="2">'IPIA_neizp_virs_25%'!$CF:$CF</definedName>
    <definedName name="Nov">Maksājumu_pieprasījumu_iesn.!$CF:$CF</definedName>
    <definedName name="PIMPG" localSheetId="1">IPIA_MP_kavējumi!$CM:$CM</definedName>
    <definedName name="PIMPG" localSheetId="2">'IPIA_neizp_virs_25%'!$CM:$CM</definedName>
    <definedName name="PIMPG">Maksājumu_pieprasījumu_iesn.!$CM:$CM</definedName>
    <definedName name="PRA" localSheetId="1">IPIA_MP_kavējumi!$AM:$AM</definedName>
    <definedName name="PRA" localSheetId="2">'IPIA_neizp_virs_25%'!$AM:$AM</definedName>
    <definedName name="PRA">Maksājumu_pieprasījumu_iesn.!$AM:$AM</definedName>
    <definedName name="PRAU" localSheetId="1">IPIA_MP_kavējumi!$BO:$BO</definedName>
    <definedName name="PRAU" localSheetId="2">'IPIA_neizp_virs_25%'!$BO:$BO</definedName>
    <definedName name="PRAU">Maksājumu_pieprasījumu_iesn.!$BO:$BO</definedName>
    <definedName name="PRF" localSheetId="1">IPIA_MP_kavējumi!$Y:$Y</definedName>
    <definedName name="PRF" localSheetId="2">'IPIA_neizp_virs_25%'!$Y:$Y</definedName>
    <definedName name="PRF">Maksājumu_pieprasījumu_iesn.!$Y:$Y</definedName>
    <definedName name="_xlnm.Print_Area" localSheetId="1">IPIA_MP_kavējumi!$H$1:$CW$104</definedName>
    <definedName name="_xlnm.Print_Area" localSheetId="2">'IPIA_neizp_virs_25%'!$H$1:$CX$476</definedName>
    <definedName name="_xlnm.Print_Area" localSheetId="0">Maksājumu_pieprasījumu_iesn.!$H$1:$CW$492</definedName>
    <definedName name="_xlnm.Print_Titles" localSheetId="1">IPIA_MP_kavējumi!$3:$8</definedName>
    <definedName name="_xlnm.Print_Titles" localSheetId="2">'IPIA_neizp_virs_25%'!$5:$15</definedName>
    <definedName name="_xlnm.Print_Titles" localSheetId="0">Maksājumu_pieprasījumu_iesn.!$6:$11</definedName>
    <definedName name="PRJ" localSheetId="1">IPIA_MP_kavējumi!$R:$R</definedName>
    <definedName name="PRJ" localSheetId="2">'IPIA_neizp_virs_25%'!$R:$R</definedName>
    <definedName name="PRJ">Maksājumu_pieprasījumu_iesn.!$R:$R</definedName>
    <definedName name="PRJL" localSheetId="1">IPIA_MP_kavējumi!$BH:$BH</definedName>
    <definedName name="PRJL" localSheetId="2">'IPIA_neizp_virs_25%'!$BH:$BH</definedName>
    <definedName name="PRJL">Maksājumu_pieprasījumu_iesn.!$BH:$BH</definedName>
    <definedName name="PRJU" localSheetId="1">IPIA_MP_kavējumi!$BA:$BA</definedName>
    <definedName name="PRJU" localSheetId="2">'IPIA_neizp_virs_25%'!$BA:$BA</definedName>
    <definedName name="PRJU">Maksājumu_pieprasījumu_iesn.!$BA:$BA</definedName>
    <definedName name="PRM" localSheetId="1">IPIA_MP_kavējumi!$AF:$AF</definedName>
    <definedName name="PRM" localSheetId="2">'IPIA_neizp_virs_25%'!$AF:$AF</definedName>
    <definedName name="PRM">Maksājumu_pieprasījumu_iesn.!$AF:$AF</definedName>
    <definedName name="PRMa" localSheetId="1">IPIA_MP_kavējumi!$AT:$AT</definedName>
    <definedName name="PRMa" localSheetId="2">'IPIA_neizp_virs_25%'!$AT:$AT</definedName>
    <definedName name="PRMa">Maksājumu_pieprasījumu_iesn.!$AT:$AT</definedName>
    <definedName name="PRN" localSheetId="1">IPIA_MP_kavējumi!$CJ:$CJ</definedName>
    <definedName name="PRN" localSheetId="2">'IPIA_neizp_virs_25%'!$CJ:$CJ</definedName>
    <definedName name="PRN">Maksājumu_pieprasījumu_iesn.!$CJ:$CJ</definedName>
    <definedName name="PRO" localSheetId="1">IPIA_MP_kavējumi!$CC:$CC</definedName>
    <definedName name="PRO" localSheetId="2">'IPIA_neizp_virs_25%'!$CC:$CC</definedName>
    <definedName name="PRO">Maksājumu_pieprasījumu_iesn.!$CC:$CC</definedName>
    <definedName name="Proj_Nr" localSheetId="1">IPIA_MP_kavējumi!$G:$G</definedName>
    <definedName name="Proj_Nr" localSheetId="2">'IPIA_neizp_virs_25%'!$G:$G</definedName>
    <definedName name="Proj_Nr">Maksājumu_pieprasījumu_iesn.!$G:$G</definedName>
    <definedName name="PRS" localSheetId="1">IPIA_MP_kavējumi!$BV:$BV</definedName>
    <definedName name="PRS" localSheetId="2">'IPIA_neizp_virs_25%'!$BV:$BV</definedName>
    <definedName name="PRS">Maksājumu_pieprasījumu_iesn.!$BV:$BV</definedName>
    <definedName name="SAM" localSheetId="1">IPIA_MP_kavējumi!$I:$I</definedName>
    <definedName name="SAM" localSheetId="2">'IPIA_neizp_virs_25%'!$I:$I</definedName>
    <definedName name="SAM">Maksājumu_pieprasījumu_iesn.!$I:$I</definedName>
    <definedName name="vlook_kum" localSheetId="1">IPIA_MP_kavējumi!#REF!</definedName>
    <definedName name="vlook_kum" localSheetId="2">'IPIA_neizp_virs_25%'!#REF!</definedName>
    <definedName name="vlook_kum">Maksājumu_pieprasījumu_iesn.!#REF!</definedName>
    <definedName name="Z_1CE1816D_2CE4_45E4_84A5_7ECDB5D0D0D3_.wvu.Cols" localSheetId="1" hidden="1">IPIA_MP_kavējumi!$A:$G,IPIA_MP_kavējumi!$L:$BR,IPIA_MP_kavējumi!$CD:$CK,IPIA_MP_kavējumi!$CO:$CU,IPIA_MP_kavējumi!#REF!</definedName>
    <definedName name="Z_1CE1816D_2CE4_45E4_84A5_7ECDB5D0D0D3_.wvu.Cols" localSheetId="2" hidden="1">'IPIA_neizp_virs_25%'!$A:$G,'IPIA_neizp_virs_25%'!$L:$BR,'IPIA_neizp_virs_25%'!$CD:$CK,'IPIA_neizp_virs_25%'!$CP:$CV,'IPIA_neizp_virs_25%'!#REF!</definedName>
    <definedName name="Z_1CE1816D_2CE4_45E4_84A5_7ECDB5D0D0D3_.wvu.Cols" localSheetId="0" hidden="1">Maksājumu_pieprasījumu_iesn.!$A:$G,Maksājumu_pieprasījumu_iesn.!$L:$BR,Maksājumu_pieprasījumu_iesn.!$CD:$CK,Maksājumu_pieprasījumu_iesn.!$CO:$CU,Maksājumu_pieprasījumu_iesn.!#REF!</definedName>
    <definedName name="Z_1CE1816D_2CE4_45E4_84A5_7ECDB5D0D0D3_.wvu.FilterData" localSheetId="1" hidden="1">IPIA_MP_kavējumi!$A$8:$CW$93</definedName>
    <definedName name="Z_1CE1816D_2CE4_45E4_84A5_7ECDB5D0D0D3_.wvu.FilterData" localSheetId="2" hidden="1">'IPIA_neizp_virs_25%'!$A$15:$CX$442</definedName>
    <definedName name="Z_1CE1816D_2CE4_45E4_84A5_7ECDB5D0D0D3_.wvu.FilterData" localSheetId="0" hidden="1">Maksājumu_pieprasījumu_iesn.!$A$11:$CW$438</definedName>
    <definedName name="Z_1CE1816D_2CE4_45E4_84A5_7ECDB5D0D0D3_.wvu.PrintTitles" localSheetId="1" hidden="1">IPIA_MP_kavējumi!$3:$8</definedName>
    <definedName name="Z_1CE1816D_2CE4_45E4_84A5_7ECDB5D0D0D3_.wvu.PrintTitles" localSheetId="2" hidden="1">'IPIA_neizp_virs_25%'!$5:$15</definedName>
    <definedName name="Z_1CE1816D_2CE4_45E4_84A5_7ECDB5D0D0D3_.wvu.PrintTitles" localSheetId="0" hidden="1">Maksājumu_pieprasījumu_iesn.!$6:$11</definedName>
    <definedName name="Z_31BFF91F_CC67_47B5_A533_CBCA2A3DFD88_.wvu.Cols" localSheetId="1" hidden="1">IPIA_MP_kavējumi!$A:$G,IPIA_MP_kavējumi!$L:$BR,IPIA_MP_kavējumi!$CD:$CK,IPIA_MP_kavējumi!#REF!</definedName>
    <definedName name="Z_31BFF91F_CC67_47B5_A533_CBCA2A3DFD88_.wvu.Cols" localSheetId="2" hidden="1">'IPIA_neizp_virs_25%'!$A:$G,'IPIA_neizp_virs_25%'!$L:$BR,'IPIA_neizp_virs_25%'!$CD:$CK,'IPIA_neizp_virs_25%'!#REF!</definedName>
    <definedName name="Z_31BFF91F_CC67_47B5_A533_CBCA2A3DFD88_.wvu.Cols" localSheetId="0" hidden="1">Maksājumu_pieprasījumu_iesn.!$A:$G,Maksājumu_pieprasījumu_iesn.!$L:$BR,Maksājumu_pieprasījumu_iesn.!$CD:$CK,Maksājumu_pieprasījumu_iesn.!#REF!</definedName>
    <definedName name="Z_31BFF91F_CC67_47B5_A533_CBCA2A3DFD88_.wvu.FilterData" localSheetId="1" hidden="1">IPIA_MP_kavējumi!$A$8:$CW$93</definedName>
    <definedName name="Z_31BFF91F_CC67_47B5_A533_CBCA2A3DFD88_.wvu.FilterData" localSheetId="2" hidden="1">'IPIA_neizp_virs_25%'!$A$15:$CX$442</definedName>
    <definedName name="Z_31BFF91F_CC67_47B5_A533_CBCA2A3DFD88_.wvu.FilterData" localSheetId="0" hidden="1">Maksājumu_pieprasījumu_iesn.!$A$11:$CW$438</definedName>
    <definedName name="Z_31BFF91F_CC67_47B5_A533_CBCA2A3DFD88_.wvu.PrintTitles" localSheetId="1" hidden="1">IPIA_MP_kavējumi!$3:$8</definedName>
    <definedName name="Z_31BFF91F_CC67_47B5_A533_CBCA2A3DFD88_.wvu.PrintTitles" localSheetId="2" hidden="1">'IPIA_neizp_virs_25%'!$5:$15</definedName>
    <definedName name="Z_31BFF91F_CC67_47B5_A533_CBCA2A3DFD88_.wvu.PrintTitles" localSheetId="0" hidden="1">Maksājumu_pieprasījumu_iesn.!$6:$11</definedName>
    <definedName name="Z_C7376C49_7C70_4EE7_9CF7_79151FBD2399_.wvu.Cols" localSheetId="1" hidden="1">IPIA_MP_kavējumi!$A:$G,IPIA_MP_kavējumi!$L:$BR,IPIA_MP_kavējumi!$CD:$CK,IPIA_MP_kavējumi!#REF!</definedName>
    <definedName name="Z_C7376C49_7C70_4EE7_9CF7_79151FBD2399_.wvu.Cols" localSheetId="2" hidden="1">'IPIA_neizp_virs_25%'!$A:$G,'IPIA_neizp_virs_25%'!$L:$BR,'IPIA_neizp_virs_25%'!$CD:$CK,'IPIA_neizp_virs_25%'!#REF!</definedName>
    <definedName name="Z_C7376C49_7C70_4EE7_9CF7_79151FBD2399_.wvu.Cols" localSheetId="0" hidden="1">Maksājumu_pieprasījumu_iesn.!$A:$G,Maksājumu_pieprasījumu_iesn.!$L:$BR,Maksājumu_pieprasījumu_iesn.!$CD:$CK,Maksājumu_pieprasījumu_iesn.!#REF!</definedName>
    <definedName name="Z_C7376C49_7C70_4EE7_9CF7_79151FBD2399_.wvu.FilterData" localSheetId="1" hidden="1">IPIA_MP_kavējumi!$A$8:$CW$93</definedName>
    <definedName name="Z_C7376C49_7C70_4EE7_9CF7_79151FBD2399_.wvu.FilterData" localSheetId="2" hidden="1">'IPIA_neizp_virs_25%'!$A$15:$CX$442</definedName>
    <definedName name="Z_C7376C49_7C70_4EE7_9CF7_79151FBD2399_.wvu.FilterData" localSheetId="0" hidden="1">Maksājumu_pieprasījumu_iesn.!$A$11:$CW$438</definedName>
    <definedName name="Z_C7376C49_7C70_4EE7_9CF7_79151FBD2399_.wvu.PrintTitles" localSheetId="1" hidden="1">IPIA_MP_kavējumi!$3:$8</definedName>
    <definedName name="Z_C7376C49_7C70_4EE7_9CF7_79151FBD2399_.wvu.PrintTitles" localSheetId="2" hidden="1">'IPIA_neizp_virs_25%'!$5:$15</definedName>
    <definedName name="Z_C7376C49_7C70_4EE7_9CF7_79151FBD2399_.wvu.PrintTitles" localSheetId="0" hidden="1">Maksājumu_pieprasījumu_iesn.!$6:$11</definedName>
  </definedNames>
  <calcPr calcId="162913"/>
  <customWorkbookViews>
    <customWorkbookView name="Regīna Vigula - Personal View" guid="{C7376C49-7C70-4EE7-9CF7-79151FBD2399}" mergeInterval="0" personalView="1" maximized="1" xWindow="-8" yWindow="-8" windowWidth="1936" windowHeight="1056" tabRatio="592" activeSheetId="2"/>
    <customWorkbookView name="Ilze Daukste - Personal View" guid="{1CE1816D-2CE4-45E4-84A5-7ECDB5D0D0D3}" mergeInterval="0" personalView="1" maximized="1" xWindow="-8" yWindow="-8" windowWidth="1936" windowHeight="1056" tabRatio="592" activeSheetId="2"/>
    <customWorkbookView name="Ints Pelnis - Personal View" guid="{31BFF91F-CC67-47B5-A533-CBCA2A3DFD88}" mergeInterval="0" personalView="1" maximized="1" xWindow="-8" yWindow="-8" windowWidth="1936" windowHeight="1056" tabRatio="592" activeSheetId="2"/>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6" i="17" l="1"/>
  <c r="CJ11" i="17" l="1"/>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 i="15"/>
  <c r="CO16" i="17" l="1"/>
  <c r="CO17" i="17"/>
  <c r="CO18" i="17"/>
  <c r="CO19" i="17"/>
  <c r="CO20" i="17"/>
  <c r="CO21" i="17"/>
  <c r="CO22" i="17"/>
  <c r="CO23" i="17"/>
  <c r="CO24" i="17"/>
  <c r="CO25" i="17"/>
  <c r="CO26" i="17"/>
  <c r="CO27" i="17"/>
  <c r="CO28" i="17"/>
  <c r="CO29" i="17"/>
  <c r="CO30" i="17"/>
  <c r="CO31" i="17"/>
  <c r="CO32" i="17"/>
  <c r="CO33" i="17"/>
  <c r="CO34" i="17"/>
  <c r="CO35" i="17"/>
  <c r="CO36" i="17"/>
  <c r="CO37" i="17"/>
  <c r="CO38" i="17"/>
  <c r="CO39" i="17"/>
  <c r="CO40" i="17"/>
  <c r="CO41" i="17"/>
  <c r="CO42" i="17"/>
  <c r="CO43" i="17"/>
  <c r="CO44" i="17"/>
  <c r="CO45" i="17"/>
  <c r="CO46" i="17"/>
  <c r="CO47" i="17"/>
  <c r="CO48" i="17"/>
  <c r="CO49" i="17"/>
  <c r="CO50" i="17"/>
  <c r="CO51" i="17"/>
  <c r="CO52" i="17"/>
  <c r="CO53" i="17"/>
  <c r="CO54" i="17"/>
  <c r="CO55" i="17"/>
  <c r="CO56" i="17"/>
  <c r="CO57" i="17"/>
  <c r="CO58" i="17"/>
  <c r="CO59" i="17"/>
  <c r="CO60" i="17"/>
  <c r="CO61" i="17"/>
  <c r="CO62" i="17"/>
  <c r="CO63" i="17"/>
  <c r="CO64" i="17"/>
  <c r="CO65" i="17"/>
  <c r="CO66" i="17"/>
  <c r="CO67" i="17"/>
  <c r="CO68" i="17"/>
  <c r="CO69" i="17"/>
  <c r="CO70" i="17"/>
  <c r="CO71" i="17"/>
  <c r="CO72" i="17"/>
  <c r="CO73" i="17"/>
  <c r="CO74" i="17"/>
  <c r="CO75" i="17"/>
  <c r="CO76" i="17"/>
  <c r="CO77" i="17"/>
  <c r="CO78" i="17"/>
  <c r="CO79" i="17"/>
  <c r="CO80" i="17"/>
  <c r="CO81" i="17"/>
  <c r="CO82" i="17"/>
  <c r="CO83" i="17"/>
  <c r="CO84" i="17"/>
  <c r="CO85" i="17"/>
  <c r="CO86" i="17"/>
  <c r="CO87" i="17"/>
  <c r="CO88" i="17"/>
  <c r="CO89" i="17"/>
  <c r="CO90" i="17"/>
  <c r="CO91" i="17"/>
  <c r="CO92" i="17"/>
  <c r="CO93" i="17"/>
  <c r="CO94" i="17"/>
  <c r="CO95" i="17"/>
  <c r="CO96" i="17"/>
  <c r="CO97" i="17"/>
  <c r="CO98" i="17"/>
  <c r="CO99" i="17"/>
  <c r="CO100" i="17"/>
  <c r="CO101" i="17"/>
  <c r="CO102" i="17"/>
  <c r="CO103" i="17"/>
  <c r="CO104" i="17"/>
  <c r="CO105" i="17"/>
  <c r="CO106" i="17"/>
  <c r="CO107" i="17"/>
  <c r="CO108" i="17"/>
  <c r="CO109" i="17"/>
  <c r="CO110" i="17"/>
  <c r="CO111" i="17"/>
  <c r="CO112" i="17"/>
  <c r="CO113" i="17"/>
  <c r="CO114" i="17"/>
  <c r="CO115" i="17"/>
  <c r="CO116" i="17"/>
  <c r="CO117" i="17"/>
  <c r="CO118" i="17"/>
  <c r="CO119" i="17"/>
  <c r="CO120" i="17"/>
  <c r="CO121" i="17"/>
  <c r="CO122" i="17"/>
  <c r="CO123" i="17"/>
  <c r="CO124" i="17"/>
  <c r="CO125" i="17"/>
  <c r="CO126" i="17"/>
  <c r="CO127" i="17"/>
  <c r="CO128" i="17"/>
  <c r="CO129" i="17"/>
  <c r="CO130" i="17"/>
  <c r="CO131" i="17"/>
  <c r="CO132" i="17"/>
  <c r="CO133" i="17"/>
  <c r="CO134" i="17"/>
  <c r="CO135" i="17"/>
  <c r="CO136" i="17"/>
  <c r="CO137" i="17"/>
  <c r="CO138" i="17"/>
  <c r="CO139" i="17"/>
  <c r="CO140" i="17"/>
  <c r="CO141" i="17"/>
  <c r="CO142" i="17"/>
  <c r="CO143" i="17"/>
  <c r="CO144" i="17"/>
  <c r="CO145" i="17"/>
  <c r="CO146" i="17"/>
  <c r="CO147" i="17"/>
  <c r="CO148" i="17"/>
  <c r="CO149" i="17"/>
  <c r="CO150" i="17"/>
  <c r="CO151" i="17"/>
  <c r="CO152" i="17"/>
  <c r="CO153" i="17"/>
  <c r="CO154" i="17"/>
  <c r="CO155" i="17"/>
  <c r="CO156" i="17"/>
  <c r="CO157" i="17"/>
  <c r="CO158" i="17"/>
  <c r="CO159" i="17"/>
  <c r="CO160" i="17"/>
  <c r="CO161" i="17"/>
  <c r="CO162" i="17"/>
  <c r="CO163" i="17"/>
  <c r="CO164" i="17"/>
  <c r="CO165" i="17"/>
  <c r="CO166" i="17"/>
  <c r="CO167" i="17"/>
  <c r="CO168" i="17"/>
  <c r="CO169" i="17"/>
  <c r="CO170" i="17"/>
  <c r="CO171" i="17"/>
  <c r="CO172" i="17"/>
  <c r="CO173" i="17"/>
  <c r="CO174" i="17"/>
  <c r="CO175" i="17"/>
  <c r="CO176" i="17"/>
  <c r="CO177" i="17"/>
  <c r="CO178" i="17"/>
  <c r="CO179" i="17"/>
  <c r="CO180" i="17"/>
  <c r="CO181" i="17"/>
  <c r="CO182" i="17"/>
  <c r="CO183" i="17"/>
  <c r="CO184" i="17"/>
  <c r="CO185" i="17"/>
  <c r="CO186" i="17"/>
  <c r="CO187" i="17"/>
  <c r="CO188" i="17"/>
  <c r="CO189" i="17"/>
  <c r="CO190" i="17"/>
  <c r="CO191" i="17"/>
  <c r="CO192" i="17"/>
  <c r="CO193" i="17"/>
  <c r="CO194" i="17"/>
  <c r="CO195" i="17"/>
  <c r="CO196" i="17"/>
  <c r="CO197" i="17"/>
  <c r="CO198" i="17"/>
  <c r="CO199" i="17"/>
  <c r="CO200" i="17"/>
  <c r="CO201" i="17"/>
  <c r="CO202" i="17"/>
  <c r="CO203" i="17"/>
  <c r="CO204" i="17"/>
  <c r="CO205" i="17"/>
  <c r="CO206" i="17"/>
  <c r="CO207" i="17"/>
  <c r="CO208" i="17"/>
  <c r="CO209" i="17"/>
  <c r="CO210" i="17"/>
  <c r="CO211" i="17"/>
  <c r="CO212" i="17"/>
  <c r="CO213" i="17"/>
  <c r="CO214" i="17"/>
  <c r="CO215" i="17"/>
  <c r="CO216" i="17"/>
  <c r="CO217" i="17"/>
  <c r="CO218" i="17"/>
  <c r="CO219" i="17"/>
  <c r="CO220" i="17"/>
  <c r="CO221" i="17"/>
  <c r="CO222" i="17"/>
  <c r="CO223" i="17"/>
  <c r="CO224" i="17"/>
  <c r="CO225" i="17"/>
  <c r="CO226" i="17"/>
  <c r="CO227" i="17"/>
  <c r="CO228" i="17"/>
  <c r="CO229" i="17"/>
  <c r="CO230" i="17"/>
  <c r="CO231" i="17"/>
  <c r="CO232" i="17"/>
  <c r="CO233" i="17"/>
  <c r="CO234" i="17"/>
  <c r="CO235" i="17"/>
  <c r="CO236" i="17"/>
  <c r="CO237" i="17"/>
  <c r="CO238" i="17"/>
  <c r="CO239" i="17"/>
  <c r="CO240" i="17"/>
  <c r="CO241" i="17"/>
  <c r="CO242" i="17"/>
  <c r="CO243" i="17"/>
  <c r="CO244" i="17"/>
  <c r="CO245" i="17"/>
  <c r="CO246" i="17"/>
  <c r="CO247" i="17"/>
  <c r="CO248" i="17"/>
  <c r="CO249" i="17"/>
  <c r="CO250" i="17"/>
  <c r="CO251" i="17"/>
  <c r="CO252" i="17"/>
  <c r="CO253" i="17"/>
  <c r="CO254" i="17"/>
  <c r="CO255" i="17"/>
  <c r="CO256" i="17"/>
  <c r="CO257" i="17"/>
  <c r="CO258" i="17"/>
  <c r="CO259" i="17"/>
  <c r="CO260" i="17"/>
  <c r="CO261" i="17"/>
  <c r="CO262" i="17"/>
  <c r="CO263" i="17"/>
  <c r="CO264" i="17"/>
  <c r="CO265" i="17"/>
  <c r="CO266" i="17"/>
  <c r="CO267" i="17"/>
  <c r="CO268" i="17"/>
  <c r="CO269" i="17"/>
  <c r="CO270" i="17"/>
  <c r="CO271" i="17"/>
  <c r="CO272" i="17"/>
  <c r="CO273" i="17"/>
  <c r="CO274" i="17"/>
  <c r="CO275" i="17"/>
  <c r="CO276" i="17"/>
  <c r="CO277" i="17"/>
  <c r="CO278" i="17"/>
  <c r="CO279" i="17"/>
  <c r="CO280" i="17"/>
  <c r="CO281" i="17"/>
  <c r="CO282" i="17"/>
  <c r="CO283" i="17"/>
  <c r="CO284" i="17"/>
  <c r="CO285" i="17"/>
  <c r="CO286" i="17"/>
  <c r="CO287" i="17"/>
  <c r="CO288" i="17"/>
  <c r="CO289" i="17"/>
  <c r="CO290" i="17"/>
  <c r="CO291" i="17"/>
  <c r="CO292" i="17"/>
  <c r="CO293" i="17"/>
  <c r="CO294" i="17"/>
  <c r="CO295" i="17"/>
  <c r="CO296" i="17"/>
  <c r="CO297" i="17"/>
  <c r="CO298" i="17"/>
  <c r="CO299" i="17"/>
  <c r="CO300" i="17"/>
  <c r="CO301" i="17"/>
  <c r="CO302" i="17"/>
  <c r="CO303" i="17"/>
  <c r="CO304" i="17"/>
  <c r="CO305" i="17"/>
  <c r="CO306" i="17"/>
  <c r="CO307" i="17"/>
  <c r="CO308" i="17"/>
  <c r="CO309" i="17"/>
  <c r="CO310" i="17"/>
  <c r="CO311" i="17"/>
  <c r="CO312" i="17"/>
  <c r="CO313" i="17"/>
  <c r="CO314" i="17"/>
  <c r="CO315" i="17"/>
  <c r="CO316" i="17"/>
  <c r="CO317" i="17"/>
  <c r="CO318" i="17"/>
  <c r="CO319" i="17"/>
  <c r="CO320" i="17"/>
  <c r="CO321" i="17"/>
  <c r="CO322" i="17"/>
  <c r="CO323" i="17"/>
  <c r="CO324" i="17"/>
  <c r="CO325" i="17"/>
  <c r="CO326" i="17"/>
  <c r="CO327" i="17"/>
  <c r="CO328" i="17"/>
  <c r="CO329" i="17"/>
  <c r="CO330" i="17"/>
  <c r="CO331" i="17"/>
  <c r="CO332" i="17"/>
  <c r="CO333" i="17"/>
  <c r="CO334" i="17"/>
  <c r="CO335" i="17"/>
  <c r="CO336" i="17"/>
  <c r="CO337" i="17"/>
  <c r="CO338" i="17"/>
  <c r="CO339" i="17"/>
  <c r="CO340" i="17"/>
  <c r="CO341" i="17"/>
  <c r="CO342" i="17"/>
  <c r="CO343" i="17"/>
  <c r="CO344" i="17"/>
  <c r="CO345" i="17"/>
  <c r="CO346" i="17"/>
  <c r="CO347" i="17"/>
  <c r="CO348" i="17"/>
  <c r="CO349" i="17"/>
  <c r="CO350" i="17"/>
  <c r="CO351" i="17"/>
  <c r="CO352" i="17"/>
  <c r="CO353" i="17"/>
  <c r="CO354" i="17"/>
  <c r="CO355" i="17"/>
  <c r="CO356" i="17"/>
  <c r="CO357" i="17"/>
  <c r="CO358" i="17"/>
  <c r="CO359" i="17"/>
  <c r="CO360" i="17"/>
  <c r="CO361" i="17"/>
  <c r="CO362" i="17"/>
  <c r="CO363" i="17"/>
  <c r="CO364" i="17"/>
  <c r="CO365" i="17"/>
  <c r="CO366" i="17"/>
  <c r="CO367" i="17"/>
  <c r="CO368" i="17"/>
  <c r="CO369" i="17"/>
  <c r="CO370" i="17"/>
  <c r="CO371" i="17"/>
  <c r="CO372" i="17"/>
  <c r="CO373" i="17"/>
  <c r="CO374" i="17"/>
  <c r="CO375" i="17"/>
  <c r="CO376" i="17"/>
  <c r="CO377" i="17"/>
  <c r="CO378" i="17"/>
  <c r="CO379" i="17"/>
  <c r="CO380" i="17"/>
  <c r="CO381" i="17"/>
  <c r="CO382" i="17"/>
  <c r="CO383" i="17"/>
  <c r="CO384" i="17"/>
  <c r="CO385" i="17"/>
  <c r="CO386" i="17"/>
  <c r="CO387" i="17"/>
  <c r="CO388" i="17"/>
  <c r="CO389" i="17"/>
  <c r="CO390" i="17"/>
  <c r="CO391" i="17"/>
  <c r="CO392" i="17"/>
  <c r="CO393" i="17"/>
  <c r="CO394" i="17"/>
  <c r="CO395" i="17"/>
  <c r="CO396" i="17"/>
  <c r="CO397" i="17"/>
  <c r="CO398" i="17"/>
  <c r="CO399" i="17"/>
  <c r="CO400" i="17"/>
  <c r="CO401" i="17"/>
  <c r="CO402" i="17"/>
  <c r="CO403" i="17"/>
  <c r="CO404" i="17"/>
  <c r="CO405" i="17"/>
  <c r="CO406" i="17"/>
  <c r="CO407" i="17"/>
  <c r="CO408" i="17"/>
  <c r="CO409" i="17"/>
  <c r="CO410" i="17"/>
  <c r="CO411" i="17"/>
  <c r="CO412" i="17"/>
  <c r="CO413" i="17"/>
  <c r="CO414" i="17"/>
  <c r="CO415" i="17"/>
  <c r="CO416" i="17"/>
  <c r="CO417" i="17"/>
  <c r="CO418" i="17"/>
  <c r="CO419" i="17"/>
  <c r="CO420" i="17"/>
  <c r="CO421" i="17"/>
  <c r="CO422" i="17"/>
  <c r="CO423" i="17"/>
  <c r="CO424" i="17"/>
  <c r="CO425" i="17"/>
  <c r="CO426" i="17"/>
  <c r="CO427" i="17"/>
  <c r="CO428" i="17"/>
  <c r="CO429" i="17"/>
  <c r="CO430" i="17"/>
  <c r="CO431" i="17"/>
  <c r="CO432" i="17"/>
  <c r="CO433" i="17"/>
  <c r="CO434" i="17"/>
  <c r="CO435" i="17"/>
  <c r="CO436" i="17"/>
  <c r="CO437" i="17"/>
  <c r="CO438" i="17"/>
  <c r="CO439" i="17"/>
  <c r="CO440" i="17"/>
  <c r="CO441" i="17"/>
  <c r="CO442" i="17"/>
  <c r="CO443" i="17"/>
  <c r="CO444" i="17"/>
  <c r="CO445" i="17"/>
  <c r="CO446" i="17"/>
  <c r="CO447" i="17"/>
  <c r="CO448" i="17"/>
  <c r="CO449" i="17"/>
  <c r="CO450" i="17"/>
  <c r="CO451" i="17"/>
  <c r="CO452" i="17"/>
  <c r="CO453" i="17"/>
  <c r="CO454" i="17"/>
  <c r="CO455" i="17"/>
  <c r="CO456" i="17"/>
  <c r="CO457" i="17"/>
  <c r="CO458" i="17"/>
  <c r="CO459" i="17"/>
  <c r="CO460" i="17"/>
  <c r="CO461" i="17"/>
  <c r="CO462" i="17"/>
  <c r="CO463" i="17"/>
  <c r="CO464" i="17"/>
  <c r="CO465" i="17"/>
  <c r="CO466" i="17"/>
  <c r="CO467" i="17"/>
  <c r="CO468" i="17"/>
  <c r="CO469" i="17"/>
  <c r="CO470" i="17"/>
  <c r="CO471" i="17"/>
  <c r="CO472" i="17"/>
  <c r="CN438" i="17"/>
  <c r="CN321" i="17"/>
  <c r="CN316" i="17"/>
  <c r="CN292" i="17"/>
  <c r="CN54" i="17"/>
  <c r="CN44" i="17"/>
  <c r="CN43" i="17"/>
  <c r="CN38" i="17"/>
  <c r="CN35" i="17"/>
  <c r="CN31" i="17"/>
  <c r="CN29" i="17"/>
  <c r="CN26" i="17"/>
  <c r="CN23" i="17"/>
  <c r="CN22" i="17"/>
  <c r="CN7" i="15"/>
  <c r="CM7" i="15"/>
  <c r="CL7" i="15"/>
  <c r="CM14" i="17"/>
  <c r="M8" i="17" l="1"/>
  <c r="N8" i="17"/>
  <c r="BQ8" i="17"/>
  <c r="BX8" i="17"/>
  <c r="CD8" i="17"/>
  <c r="Q80" i="17"/>
  <c r="X80" i="17" s="1"/>
  <c r="R80" i="17"/>
  <c r="U80" i="17"/>
  <c r="V80" i="17"/>
  <c r="W80" i="17"/>
  <c r="AD80" i="17" s="1"/>
  <c r="AB80" i="17"/>
  <c r="AI80" i="17"/>
  <c r="AP80" i="17"/>
  <c r="AW80" i="17"/>
  <c r="BD80" i="17"/>
  <c r="BK80" i="17"/>
  <c r="BR80" i="17"/>
  <c r="BY80" i="17"/>
  <c r="CF80" i="17"/>
  <c r="CL80" i="17"/>
  <c r="Q109" i="17"/>
  <c r="R109" i="17"/>
  <c r="U109" i="17"/>
  <c r="V109" i="17"/>
  <c r="AC109" i="17" s="1"/>
  <c r="W109" i="17"/>
  <c r="AB109" i="17"/>
  <c r="AI109" i="17"/>
  <c r="AJ109" i="17"/>
  <c r="AQ109" i="17" s="1"/>
  <c r="AX109" i="17" s="1"/>
  <c r="BE109" i="17" s="1"/>
  <c r="BL109" i="17" s="1"/>
  <c r="BS109" i="17" s="1"/>
  <c r="AP109" i="17"/>
  <c r="AW109" i="17"/>
  <c r="BD109" i="17"/>
  <c r="BK109" i="17"/>
  <c r="BR109" i="17"/>
  <c r="BY109" i="17"/>
  <c r="BZ109" i="17"/>
  <c r="CG109" i="17" s="1"/>
  <c r="CA109" i="17"/>
  <c r="CH109" i="17" s="1"/>
  <c r="CL109" i="17"/>
  <c r="CN109" i="17" s="1"/>
  <c r="Q74" i="17"/>
  <c r="R74" i="17"/>
  <c r="U74" i="17"/>
  <c r="V74" i="17"/>
  <c r="AC74" i="17" s="1"/>
  <c r="AJ74" i="17" s="1"/>
  <c r="AQ74" i="17" s="1"/>
  <c r="AX74" i="17" s="1"/>
  <c r="BE74" i="17" s="1"/>
  <c r="BL74" i="17" s="1"/>
  <c r="W74" i="17"/>
  <c r="AB74" i="17"/>
  <c r="AI74" i="17"/>
  <c r="AP74" i="17"/>
  <c r="AW74" i="17"/>
  <c r="BD74" i="17"/>
  <c r="BK74" i="17"/>
  <c r="BP74" i="17"/>
  <c r="BZ74" i="17" s="1"/>
  <c r="CG74" i="17" s="1"/>
  <c r="BY74" i="17"/>
  <c r="CA74" i="17"/>
  <c r="CF74" i="17"/>
  <c r="CL74" i="17"/>
  <c r="CN74" i="17" s="1"/>
  <c r="Q105" i="17"/>
  <c r="R105" i="17"/>
  <c r="U105" i="17"/>
  <c r="V105" i="17"/>
  <c r="AC105" i="17" s="1"/>
  <c r="AJ105" i="17" s="1"/>
  <c r="AQ105" i="17" s="1"/>
  <c r="AX105" i="17" s="1"/>
  <c r="BE105" i="17" s="1"/>
  <c r="BL105" i="17" s="1"/>
  <c r="W105" i="17"/>
  <c r="AB105" i="17"/>
  <c r="AI105" i="17"/>
  <c r="AP105" i="17"/>
  <c r="AW105" i="17"/>
  <c r="BD105" i="17"/>
  <c r="BK105" i="17"/>
  <c r="BP105" i="17"/>
  <c r="BZ105" i="17" s="1"/>
  <c r="CG105" i="17" s="1"/>
  <c r="BR105" i="17"/>
  <c r="BY105" i="17"/>
  <c r="CA105" i="17"/>
  <c r="CF105" i="17"/>
  <c r="CL105" i="17"/>
  <c r="CN105" i="17" s="1"/>
  <c r="Q97" i="17"/>
  <c r="R97" i="17"/>
  <c r="U97" i="17"/>
  <c r="V97" i="17"/>
  <c r="AC97" i="17" s="1"/>
  <c r="AJ97" i="17" s="1"/>
  <c r="AQ97" i="17" s="1"/>
  <c r="AX97" i="17" s="1"/>
  <c r="BE97" i="17" s="1"/>
  <c r="BL97" i="17" s="1"/>
  <c r="BS97" i="17" s="1"/>
  <c r="W97" i="17"/>
  <c r="AD97" i="17" s="1"/>
  <c r="AB97" i="17"/>
  <c r="AI97" i="17"/>
  <c r="AP97" i="17"/>
  <c r="AW97" i="17"/>
  <c r="BD97" i="17"/>
  <c r="BK97" i="17"/>
  <c r="BR97" i="17"/>
  <c r="BY97" i="17"/>
  <c r="BZ97" i="17"/>
  <c r="CG97" i="17" s="1"/>
  <c r="CA97" i="17"/>
  <c r="CF97" i="17"/>
  <c r="CL97" i="17"/>
  <c r="CN97" i="17" s="1"/>
  <c r="Q103" i="17"/>
  <c r="R103" i="17"/>
  <c r="U103" i="17"/>
  <c r="V103" i="17"/>
  <c r="AC103" i="17" s="1"/>
  <c r="AJ103" i="17" s="1"/>
  <c r="AQ103" i="17" s="1"/>
  <c r="AX103" i="17" s="1"/>
  <c r="BE103" i="17" s="1"/>
  <c r="BL103" i="17" s="1"/>
  <c r="BS103" i="17" s="1"/>
  <c r="W103" i="17"/>
  <c r="AB103" i="17"/>
  <c r="AI103" i="17"/>
  <c r="AP103" i="17"/>
  <c r="AW103" i="17"/>
  <c r="BD103" i="17"/>
  <c r="BK103" i="17"/>
  <c r="BR103" i="17"/>
  <c r="BY103" i="17"/>
  <c r="BZ103" i="17"/>
  <c r="CG103" i="17" s="1"/>
  <c r="CA103" i="17"/>
  <c r="CH103" i="17" s="1"/>
  <c r="CF103" i="17"/>
  <c r="CL103" i="17"/>
  <c r="CN103" i="17" s="1"/>
  <c r="Q70" i="17"/>
  <c r="R70" i="17"/>
  <c r="U70" i="17"/>
  <c r="V70" i="17"/>
  <c r="W70" i="17"/>
  <c r="AD70" i="17" s="1"/>
  <c r="AK70" i="17" s="1"/>
  <c r="AR70" i="17" s="1"/>
  <c r="AB70" i="17"/>
  <c r="AI70" i="17"/>
  <c r="AP70" i="17"/>
  <c r="AW70" i="17"/>
  <c r="BD70" i="17"/>
  <c r="BK70" i="17"/>
  <c r="BR70" i="17"/>
  <c r="BY70" i="17"/>
  <c r="BZ70" i="17"/>
  <c r="CA70" i="17"/>
  <c r="CL70" i="17"/>
  <c r="CN70" i="17" s="1"/>
  <c r="Q123" i="17"/>
  <c r="X123" i="17" s="1"/>
  <c r="AE123" i="17" s="1"/>
  <c r="AL123" i="17" s="1"/>
  <c r="AS123" i="17" s="1"/>
  <c r="AZ123" i="17" s="1"/>
  <c r="R123" i="17"/>
  <c r="V123" i="17"/>
  <c r="AC123" i="17" s="1"/>
  <c r="AJ123" i="17" s="1"/>
  <c r="AQ123" i="17" s="1"/>
  <c r="AX123" i="17" s="1"/>
  <c r="BE123" i="17" s="1"/>
  <c r="BL123" i="17" s="1"/>
  <c r="BS123" i="17" s="1"/>
  <c r="W123" i="17"/>
  <c r="AD123" i="17" s="1"/>
  <c r="AK123" i="17" s="1"/>
  <c r="BD123" i="17"/>
  <c r="BK123" i="17"/>
  <c r="BR123" i="17"/>
  <c r="BY123" i="17"/>
  <c r="BZ123" i="17"/>
  <c r="CG123" i="17" s="1"/>
  <c r="CA123" i="17"/>
  <c r="CF123" i="17"/>
  <c r="CL123" i="17"/>
  <c r="CN123" i="17" s="1"/>
  <c r="Q141" i="17"/>
  <c r="R141" i="17"/>
  <c r="U141" i="17"/>
  <c r="V141" i="17"/>
  <c r="AC141" i="17" s="1"/>
  <c r="AJ141" i="17" s="1"/>
  <c r="AQ141" i="17" s="1"/>
  <c r="AX141" i="17" s="1"/>
  <c r="BE141" i="17" s="1"/>
  <c r="BL141" i="17" s="1"/>
  <c r="BS141" i="17" s="1"/>
  <c r="W141" i="17"/>
  <c r="AD141" i="17" s="1"/>
  <c r="AK141" i="17" s="1"/>
  <c r="AB141" i="17"/>
  <c r="AI141" i="17"/>
  <c r="AP141" i="17"/>
  <c r="AW141" i="17"/>
  <c r="BD141" i="17"/>
  <c r="BK141" i="17"/>
  <c r="BR141" i="17"/>
  <c r="BY141" i="17"/>
  <c r="BZ141" i="17"/>
  <c r="CG141" i="17" s="1"/>
  <c r="CA141" i="17"/>
  <c r="CF141" i="17"/>
  <c r="CL141" i="17"/>
  <c r="CN141" i="17" s="1"/>
  <c r="Q111" i="17"/>
  <c r="R111" i="17"/>
  <c r="U111" i="17"/>
  <c r="V111" i="17"/>
  <c r="W111" i="17"/>
  <c r="AD111" i="17" s="1"/>
  <c r="AK111" i="17" s="1"/>
  <c r="AR111" i="17" s="1"/>
  <c r="AB111" i="17"/>
  <c r="AI111" i="17"/>
  <c r="AP111" i="17"/>
  <c r="AW111" i="17"/>
  <c r="BD111" i="17"/>
  <c r="BK111" i="17"/>
  <c r="BR111" i="17"/>
  <c r="BY111" i="17"/>
  <c r="BZ111" i="17"/>
  <c r="CA111" i="17"/>
  <c r="CL111" i="17"/>
  <c r="CN111" i="17" s="1"/>
  <c r="Q118" i="17"/>
  <c r="R118" i="17"/>
  <c r="V118" i="17"/>
  <c r="W118" i="17"/>
  <c r="AD118" i="17" s="1"/>
  <c r="AK118" i="17" s="1"/>
  <c r="AR118" i="17" s="1"/>
  <c r="AY118" i="17" s="1"/>
  <c r="X118" i="17"/>
  <c r="AE118" i="17" s="1"/>
  <c r="AL118" i="17" s="1"/>
  <c r="AS118" i="17" s="1"/>
  <c r="AW118" i="17"/>
  <c r="BD118" i="17"/>
  <c r="BK118" i="17"/>
  <c r="BR118" i="17"/>
  <c r="BY118" i="17"/>
  <c r="BZ118" i="17"/>
  <c r="CG118" i="17" s="1"/>
  <c r="CA118" i="17"/>
  <c r="CF118" i="17"/>
  <c r="CL118" i="17"/>
  <c r="CN118" i="17" s="1"/>
  <c r="Q106" i="17"/>
  <c r="R106" i="17"/>
  <c r="U106" i="17"/>
  <c r="V106" i="17"/>
  <c r="AC106" i="17" s="1"/>
  <c r="W106" i="17"/>
  <c r="AD106" i="17" s="1"/>
  <c r="AK106" i="17" s="1"/>
  <c r="AR106" i="17" s="1"/>
  <c r="AB106" i="17"/>
  <c r="AI106" i="17"/>
  <c r="AP106" i="17"/>
  <c r="AW106" i="17"/>
  <c r="BD106" i="17"/>
  <c r="BK106" i="17"/>
  <c r="BR106" i="17"/>
  <c r="BY106" i="17"/>
  <c r="BZ106" i="17"/>
  <c r="CG106" i="17" s="1"/>
  <c r="CA106" i="17"/>
  <c r="CF106" i="17"/>
  <c r="CL106" i="17"/>
  <c r="CN106" i="17" s="1"/>
  <c r="Q61" i="17"/>
  <c r="R61" i="17"/>
  <c r="U61" i="17"/>
  <c r="V61" i="17"/>
  <c r="W61" i="17"/>
  <c r="AD61" i="17" s="1"/>
  <c r="AK61" i="17" s="1"/>
  <c r="AR61" i="17" s="1"/>
  <c r="AB61" i="17"/>
  <c r="AI61" i="17"/>
  <c r="AP61" i="17"/>
  <c r="AW61" i="17"/>
  <c r="BD61" i="17"/>
  <c r="BK61" i="17"/>
  <c r="BR61" i="17"/>
  <c r="BY61" i="17"/>
  <c r="BZ61" i="17"/>
  <c r="CA61" i="17"/>
  <c r="CL61" i="17"/>
  <c r="Q178" i="17"/>
  <c r="R178" i="17"/>
  <c r="U178" i="17"/>
  <c r="V178" i="17"/>
  <c r="AC178" i="17" s="1"/>
  <c r="AJ178" i="17" s="1"/>
  <c r="AQ178" i="17" s="1"/>
  <c r="AX178" i="17" s="1"/>
  <c r="BE178" i="17" s="1"/>
  <c r="BL178" i="17" s="1"/>
  <c r="BS178" i="17" s="1"/>
  <c r="W178" i="17"/>
  <c r="AB178" i="17"/>
  <c r="AI178" i="17"/>
  <c r="AP178" i="17"/>
  <c r="AW178" i="17"/>
  <c r="BD178" i="17"/>
  <c r="BK178" i="17"/>
  <c r="BR178" i="17"/>
  <c r="BY178" i="17"/>
  <c r="BZ178" i="17"/>
  <c r="CG178" i="17" s="1"/>
  <c r="CA178" i="17"/>
  <c r="CF178" i="17"/>
  <c r="CL178" i="17"/>
  <c r="CN178" i="17" s="1"/>
  <c r="Q16" i="17"/>
  <c r="R16" i="17"/>
  <c r="V16" i="17"/>
  <c r="W16" i="17"/>
  <c r="AD16" i="17" s="1"/>
  <c r="AK16" i="17" s="1"/>
  <c r="AR16" i="17" s="1"/>
  <c r="AY16" i="17" s="1"/>
  <c r="BF16" i="17" s="1"/>
  <c r="BM16" i="17" s="1"/>
  <c r="X16" i="17"/>
  <c r="AE16" i="17" s="1"/>
  <c r="AL16" i="17" s="1"/>
  <c r="AS16" i="17" s="1"/>
  <c r="AZ16" i="17" s="1"/>
  <c r="BD16" i="17"/>
  <c r="BK16" i="17"/>
  <c r="BR16" i="17"/>
  <c r="BY16" i="17"/>
  <c r="BZ16" i="17"/>
  <c r="CG16" i="17" s="1"/>
  <c r="CA16" i="17"/>
  <c r="CF16" i="17"/>
  <c r="CL16" i="17"/>
  <c r="Q66" i="17"/>
  <c r="R66" i="17"/>
  <c r="U66" i="17"/>
  <c r="V66" i="17"/>
  <c r="AC66" i="17" s="1"/>
  <c r="AJ66" i="17" s="1"/>
  <c r="AQ66" i="17" s="1"/>
  <c r="AX66" i="17" s="1"/>
  <c r="BE66" i="17" s="1"/>
  <c r="BL66" i="17" s="1"/>
  <c r="BS66" i="17" s="1"/>
  <c r="W66" i="17"/>
  <c r="AB66" i="17"/>
  <c r="AI66" i="17"/>
  <c r="AP66" i="17"/>
  <c r="AW66" i="17"/>
  <c r="BD66" i="17"/>
  <c r="BK66" i="17"/>
  <c r="BR66" i="17"/>
  <c r="BY66" i="17"/>
  <c r="BZ66" i="17"/>
  <c r="CG66" i="17" s="1"/>
  <c r="CA66" i="17"/>
  <c r="CF66" i="17"/>
  <c r="CL66" i="17"/>
  <c r="CN66" i="17" s="1"/>
  <c r="Q160" i="17"/>
  <c r="R160" i="17"/>
  <c r="U160" i="17"/>
  <c r="V160" i="17"/>
  <c r="AC160" i="17" s="1"/>
  <c r="AJ160" i="17" s="1"/>
  <c r="AQ160" i="17" s="1"/>
  <c r="AX160" i="17" s="1"/>
  <c r="BE160" i="17" s="1"/>
  <c r="BL160" i="17" s="1"/>
  <c r="BS160" i="17" s="1"/>
  <c r="W160" i="17"/>
  <c r="AD160" i="17" s="1"/>
  <c r="AB160" i="17"/>
  <c r="AI160" i="17"/>
  <c r="AP160" i="17"/>
  <c r="AW160" i="17"/>
  <c r="BD160" i="17"/>
  <c r="BK160" i="17"/>
  <c r="BR160" i="17"/>
  <c r="BY160" i="17"/>
  <c r="BZ160" i="17"/>
  <c r="CG160" i="17" s="1"/>
  <c r="CA160" i="17"/>
  <c r="CF160" i="17"/>
  <c r="CL160" i="17"/>
  <c r="CN160" i="17" s="1"/>
  <c r="Q55" i="17"/>
  <c r="R55" i="17"/>
  <c r="U55" i="17"/>
  <c r="V55" i="17"/>
  <c r="AC55" i="17" s="1"/>
  <c r="AJ55" i="17" s="1"/>
  <c r="W55" i="17"/>
  <c r="AB55" i="17"/>
  <c r="AI55" i="17"/>
  <c r="AP55" i="17"/>
  <c r="AW55" i="17"/>
  <c r="BD55" i="17"/>
  <c r="BK55" i="17"/>
  <c r="BR55" i="17"/>
  <c r="BY55" i="17"/>
  <c r="BZ55" i="17"/>
  <c r="CG55" i="17" s="1"/>
  <c r="CA55" i="17"/>
  <c r="CF55" i="17"/>
  <c r="CL55" i="17"/>
  <c r="CN55" i="17" s="1"/>
  <c r="Q112" i="17"/>
  <c r="R112" i="17"/>
  <c r="V112" i="17"/>
  <c r="W112" i="17"/>
  <c r="AD112" i="17" s="1"/>
  <c r="AK112" i="17" s="1"/>
  <c r="AR112" i="17" s="1"/>
  <c r="AY112" i="17" s="1"/>
  <c r="BF112" i="17" s="1"/>
  <c r="BM112" i="17" s="1"/>
  <c r="X112" i="17"/>
  <c r="AE112" i="17" s="1"/>
  <c r="AL112" i="17" s="1"/>
  <c r="AS112" i="17" s="1"/>
  <c r="AZ112" i="17" s="1"/>
  <c r="BD112" i="17"/>
  <c r="BK112" i="17"/>
  <c r="BR112" i="17"/>
  <c r="BY112" i="17"/>
  <c r="BZ112" i="17"/>
  <c r="CA112" i="17"/>
  <c r="CL112" i="17"/>
  <c r="CN112" i="17" s="1"/>
  <c r="Q113" i="17"/>
  <c r="R113" i="17"/>
  <c r="U113" i="17"/>
  <c r="V113" i="17"/>
  <c r="AC113" i="17" s="1"/>
  <c r="AJ113" i="17" s="1"/>
  <c r="AQ113" i="17" s="1"/>
  <c r="AX113" i="17" s="1"/>
  <c r="BE113" i="17" s="1"/>
  <c r="BL113" i="17" s="1"/>
  <c r="BS113" i="17" s="1"/>
  <c r="W113" i="17"/>
  <c r="AB113" i="17"/>
  <c r="AI113" i="17"/>
  <c r="AP113" i="17"/>
  <c r="AW113" i="17"/>
  <c r="BD113" i="17"/>
  <c r="BK113" i="17"/>
  <c r="BR113" i="17"/>
  <c r="BY113" i="17"/>
  <c r="BZ113" i="17"/>
  <c r="CG113" i="17" s="1"/>
  <c r="CA113" i="17"/>
  <c r="CF113" i="17"/>
  <c r="CL113" i="17"/>
  <c r="CN113" i="17" s="1"/>
  <c r="Q175" i="17"/>
  <c r="R175" i="17"/>
  <c r="U175" i="17"/>
  <c r="V175" i="17"/>
  <c r="AC175" i="17" s="1"/>
  <c r="AJ175" i="17" s="1"/>
  <c r="AQ175" i="17" s="1"/>
  <c r="AX175" i="17" s="1"/>
  <c r="BE175" i="17" s="1"/>
  <c r="BL175" i="17" s="1"/>
  <c r="BS175" i="17" s="1"/>
  <c r="W175" i="17"/>
  <c r="AD175" i="17" s="1"/>
  <c r="AB175" i="17"/>
  <c r="AI175" i="17"/>
  <c r="AP175" i="17"/>
  <c r="AW175" i="17"/>
  <c r="BD175" i="17"/>
  <c r="BK175" i="17"/>
  <c r="BR175" i="17"/>
  <c r="BY175" i="17"/>
  <c r="BZ175" i="17"/>
  <c r="CG175" i="17" s="1"/>
  <c r="CA175" i="17"/>
  <c r="CF175" i="17"/>
  <c r="CL175" i="17"/>
  <c r="CN175" i="17" s="1"/>
  <c r="Q101" i="17"/>
  <c r="R101" i="17"/>
  <c r="U101" i="17"/>
  <c r="V101" i="17"/>
  <c r="W101" i="17"/>
  <c r="AD101" i="17" s="1"/>
  <c r="AK101" i="17" s="1"/>
  <c r="AB101" i="17"/>
  <c r="AI101" i="17"/>
  <c r="AP101" i="17"/>
  <c r="AW101" i="17"/>
  <c r="BD101" i="17"/>
  <c r="BK101" i="17"/>
  <c r="BR101" i="17"/>
  <c r="BY101" i="17"/>
  <c r="BZ101" i="17"/>
  <c r="CG101" i="17" s="1"/>
  <c r="CA101" i="17"/>
  <c r="CF101" i="17"/>
  <c r="CL101" i="17"/>
  <c r="CN101" i="17" s="1"/>
  <c r="Q69" i="17"/>
  <c r="R69" i="17"/>
  <c r="U69" i="17"/>
  <c r="V69" i="17"/>
  <c r="W69" i="17"/>
  <c r="AD69" i="17" s="1"/>
  <c r="AK69" i="17" s="1"/>
  <c r="AR69" i="17" s="1"/>
  <c r="AB69" i="17"/>
  <c r="AI69" i="17"/>
  <c r="AP69" i="17"/>
  <c r="AW69" i="17"/>
  <c r="BD69" i="17"/>
  <c r="BK69" i="17"/>
  <c r="BR69" i="17"/>
  <c r="BY69" i="17"/>
  <c r="BZ69" i="17"/>
  <c r="CA69" i="17"/>
  <c r="CL69" i="17"/>
  <c r="CN69" i="17" s="1"/>
  <c r="Q156" i="17"/>
  <c r="R156" i="17"/>
  <c r="U156" i="17"/>
  <c r="V156" i="17"/>
  <c r="AC156" i="17" s="1"/>
  <c r="AJ156" i="17" s="1"/>
  <c r="AQ156" i="17" s="1"/>
  <c r="AX156" i="17" s="1"/>
  <c r="BE156" i="17" s="1"/>
  <c r="BL156" i="17" s="1"/>
  <c r="BS156" i="17" s="1"/>
  <c r="W156" i="17"/>
  <c r="AB156" i="17"/>
  <c r="AI156" i="17"/>
  <c r="AP156" i="17"/>
  <c r="AW156" i="17"/>
  <c r="BD156" i="17"/>
  <c r="BK156" i="17"/>
  <c r="BR156" i="17"/>
  <c r="BY156" i="17"/>
  <c r="BZ156" i="17"/>
  <c r="CG156" i="17" s="1"/>
  <c r="CA156" i="17"/>
  <c r="CF156" i="17"/>
  <c r="CL156" i="17"/>
  <c r="CN156" i="17" s="1"/>
  <c r="Q165" i="17"/>
  <c r="R165" i="17"/>
  <c r="U165" i="17"/>
  <c r="V165" i="17"/>
  <c r="AC165" i="17" s="1"/>
  <c r="AJ165" i="17" s="1"/>
  <c r="AQ165" i="17" s="1"/>
  <c r="AX165" i="17" s="1"/>
  <c r="BE165" i="17" s="1"/>
  <c r="BL165" i="17" s="1"/>
  <c r="BS165" i="17" s="1"/>
  <c r="W165" i="17"/>
  <c r="AD165" i="17" s="1"/>
  <c r="AB165" i="17"/>
  <c r="AI165" i="17"/>
  <c r="AP165" i="17"/>
  <c r="AW165" i="17"/>
  <c r="BD165" i="17"/>
  <c r="BK165" i="17"/>
  <c r="BR165" i="17"/>
  <c r="BY165" i="17"/>
  <c r="BZ165" i="17"/>
  <c r="CG165" i="17" s="1"/>
  <c r="CA165" i="17"/>
  <c r="CF165" i="17"/>
  <c r="CL165" i="17"/>
  <c r="CN165" i="17" s="1"/>
  <c r="Q56" i="17"/>
  <c r="R56" i="17"/>
  <c r="U56" i="17"/>
  <c r="V56" i="17"/>
  <c r="AC56" i="17" s="1"/>
  <c r="AJ56" i="17" s="1"/>
  <c r="AQ56" i="17" s="1"/>
  <c r="AX56" i="17" s="1"/>
  <c r="BE56" i="17" s="1"/>
  <c r="BL56" i="17" s="1"/>
  <c r="BS56" i="17" s="1"/>
  <c r="W56" i="17"/>
  <c r="AD56" i="17" s="1"/>
  <c r="AK56" i="17" s="1"/>
  <c r="AB56" i="17"/>
  <c r="AI56" i="17"/>
  <c r="AP56" i="17"/>
  <c r="AW56" i="17"/>
  <c r="BD56" i="17"/>
  <c r="BK56" i="17"/>
  <c r="BR56" i="17"/>
  <c r="BY56" i="17"/>
  <c r="BZ56" i="17"/>
  <c r="CG56" i="17" s="1"/>
  <c r="CA56" i="17"/>
  <c r="CF56" i="17"/>
  <c r="CL56" i="17"/>
  <c r="CN56" i="17" s="1"/>
  <c r="Q93" i="17"/>
  <c r="R93" i="17"/>
  <c r="U93" i="17"/>
  <c r="V93" i="17"/>
  <c r="W93" i="17"/>
  <c r="AD93" i="17" s="1"/>
  <c r="AK93" i="17" s="1"/>
  <c r="AR93" i="17" s="1"/>
  <c r="AB93" i="17"/>
  <c r="AI93" i="17"/>
  <c r="AP93" i="17"/>
  <c r="AW93" i="17"/>
  <c r="BD93" i="17"/>
  <c r="BK93" i="17"/>
  <c r="BR93" i="17"/>
  <c r="BY93" i="17"/>
  <c r="BZ93" i="17"/>
  <c r="CA93" i="17"/>
  <c r="CL93" i="17"/>
  <c r="CN93" i="17" s="1"/>
  <c r="Q128" i="17"/>
  <c r="R128" i="17"/>
  <c r="U128" i="17"/>
  <c r="V128" i="17"/>
  <c r="AC128" i="17" s="1"/>
  <c r="AJ128" i="17" s="1"/>
  <c r="AQ128" i="17" s="1"/>
  <c r="AX128" i="17" s="1"/>
  <c r="BE128" i="17" s="1"/>
  <c r="BL128" i="17" s="1"/>
  <c r="BS128" i="17" s="1"/>
  <c r="W128" i="17"/>
  <c r="AB128" i="17"/>
  <c r="AI128" i="17"/>
  <c r="AP128" i="17"/>
  <c r="AW128" i="17"/>
  <c r="BD128" i="17"/>
  <c r="BK128" i="17"/>
  <c r="BR128" i="17"/>
  <c r="BY128" i="17"/>
  <c r="BZ128" i="17"/>
  <c r="CG128" i="17" s="1"/>
  <c r="CA128" i="17"/>
  <c r="CF128" i="17"/>
  <c r="CL128" i="17"/>
  <c r="CN128" i="17" s="1"/>
  <c r="Q99" i="17"/>
  <c r="R99" i="17"/>
  <c r="U99" i="17"/>
  <c r="V99" i="17"/>
  <c r="AC99" i="17" s="1"/>
  <c r="AJ99" i="17" s="1"/>
  <c r="AQ99" i="17" s="1"/>
  <c r="AX99" i="17" s="1"/>
  <c r="BE99" i="17" s="1"/>
  <c r="BL99" i="17" s="1"/>
  <c r="BS99" i="17" s="1"/>
  <c r="W99" i="17"/>
  <c r="AB99" i="17"/>
  <c r="AI99" i="17"/>
  <c r="AP99" i="17"/>
  <c r="AW99" i="17"/>
  <c r="BD99" i="17"/>
  <c r="BK99" i="17"/>
  <c r="BR99" i="17"/>
  <c r="BY99" i="17"/>
  <c r="BZ99" i="17"/>
  <c r="CG99" i="17" s="1"/>
  <c r="CA99" i="17"/>
  <c r="CF99" i="17"/>
  <c r="CL99" i="17"/>
  <c r="CN99" i="17" s="1"/>
  <c r="Q174" i="17"/>
  <c r="R174" i="17"/>
  <c r="U174" i="17"/>
  <c r="V174" i="17"/>
  <c r="AC174" i="17" s="1"/>
  <c r="AJ174" i="17" s="1"/>
  <c r="AQ174" i="17" s="1"/>
  <c r="AX174" i="17" s="1"/>
  <c r="BE174" i="17" s="1"/>
  <c r="BL174" i="17" s="1"/>
  <c r="BS174" i="17" s="1"/>
  <c r="W174" i="17"/>
  <c r="AB174" i="17"/>
  <c r="AI174" i="17"/>
  <c r="AP174" i="17"/>
  <c r="AW174" i="17"/>
  <c r="BD174" i="17"/>
  <c r="BK174" i="17"/>
  <c r="BR174" i="17"/>
  <c r="BY174" i="17"/>
  <c r="BZ174" i="17"/>
  <c r="CG174" i="17" s="1"/>
  <c r="CA174" i="17"/>
  <c r="CC174" i="17" s="1"/>
  <c r="CF174" i="17"/>
  <c r="CL174" i="17"/>
  <c r="CN174" i="17" s="1"/>
  <c r="Q200" i="17"/>
  <c r="R200" i="17"/>
  <c r="U200" i="17"/>
  <c r="V200" i="17"/>
  <c r="W200" i="17"/>
  <c r="AD200" i="17" s="1"/>
  <c r="AB200" i="17"/>
  <c r="AI200" i="17"/>
  <c r="AP200" i="17"/>
  <c r="AW200" i="17"/>
  <c r="BD200" i="17"/>
  <c r="BK200" i="17"/>
  <c r="BR200" i="17"/>
  <c r="BY200" i="17"/>
  <c r="BZ200" i="17"/>
  <c r="CA200" i="17"/>
  <c r="CL200" i="17"/>
  <c r="CN200" i="17" s="1"/>
  <c r="Q186" i="17"/>
  <c r="R186" i="17"/>
  <c r="U186" i="17"/>
  <c r="V186" i="17"/>
  <c r="AC186" i="17" s="1"/>
  <c r="AJ186" i="17" s="1"/>
  <c r="AQ186" i="17" s="1"/>
  <c r="AX186" i="17" s="1"/>
  <c r="BE186" i="17" s="1"/>
  <c r="BL186" i="17" s="1"/>
  <c r="BS186" i="17" s="1"/>
  <c r="W186" i="17"/>
  <c r="AB186" i="17"/>
  <c r="AI186" i="17"/>
  <c r="AP186" i="17"/>
  <c r="AW186" i="17"/>
  <c r="BD186" i="17"/>
  <c r="BK186" i="17"/>
  <c r="BR186" i="17"/>
  <c r="BY186" i="17"/>
  <c r="BZ186" i="17"/>
  <c r="CG186" i="17" s="1"/>
  <c r="CA186" i="17"/>
  <c r="CF186" i="17"/>
  <c r="CL186" i="17"/>
  <c r="CN186" i="17" s="1"/>
  <c r="Q62" i="17"/>
  <c r="R62" i="17"/>
  <c r="U62" i="17"/>
  <c r="V62" i="17"/>
  <c r="AC62" i="17" s="1"/>
  <c r="AJ62" i="17" s="1"/>
  <c r="AQ62" i="17" s="1"/>
  <c r="AX62" i="17" s="1"/>
  <c r="BE62" i="17" s="1"/>
  <c r="BL62" i="17" s="1"/>
  <c r="BS62" i="17" s="1"/>
  <c r="W62" i="17"/>
  <c r="AB62" i="17"/>
  <c r="AI62" i="17"/>
  <c r="AP62" i="17"/>
  <c r="AW62" i="17"/>
  <c r="BD62" i="17"/>
  <c r="BK62" i="17"/>
  <c r="BR62" i="17"/>
  <c r="BY62" i="17"/>
  <c r="BZ62" i="17"/>
  <c r="CG62" i="17" s="1"/>
  <c r="CA62" i="17"/>
  <c r="CF62" i="17"/>
  <c r="CL62" i="17"/>
  <c r="CN62" i="17" s="1"/>
  <c r="Q179" i="17"/>
  <c r="R179" i="17"/>
  <c r="U179" i="17"/>
  <c r="V179" i="17"/>
  <c r="AC179" i="17" s="1"/>
  <c r="AJ179" i="17" s="1"/>
  <c r="AQ179" i="17" s="1"/>
  <c r="AX179" i="17" s="1"/>
  <c r="BE179" i="17" s="1"/>
  <c r="BL179" i="17" s="1"/>
  <c r="BS179" i="17" s="1"/>
  <c r="W179" i="17"/>
  <c r="AB179" i="17"/>
  <c r="AI179" i="17"/>
  <c r="AP179" i="17"/>
  <c r="AW179" i="17"/>
  <c r="BD179" i="17"/>
  <c r="BK179" i="17"/>
  <c r="BR179" i="17"/>
  <c r="BY179" i="17"/>
  <c r="BZ179" i="17"/>
  <c r="CG179" i="17" s="1"/>
  <c r="CA179" i="17"/>
  <c r="CH179" i="17" s="1"/>
  <c r="CF179" i="17"/>
  <c r="CL179" i="17"/>
  <c r="CN179" i="17" s="1"/>
  <c r="Q140" i="17"/>
  <c r="R140" i="17"/>
  <c r="U140" i="17"/>
  <c r="V140" i="17"/>
  <c r="W140" i="17"/>
  <c r="AD140" i="17" s="1"/>
  <c r="AK140" i="17" s="1"/>
  <c r="AR140" i="17" s="1"/>
  <c r="AB140" i="17"/>
  <c r="AI140" i="17"/>
  <c r="AP140" i="17"/>
  <c r="AW140" i="17"/>
  <c r="BD140" i="17"/>
  <c r="BK140" i="17"/>
  <c r="BR140" i="17"/>
  <c r="BY140" i="17"/>
  <c r="BZ140" i="17"/>
  <c r="CA140" i="17"/>
  <c r="CL140" i="17"/>
  <c r="CN140" i="17" s="1"/>
  <c r="Q138" i="17"/>
  <c r="R138" i="17"/>
  <c r="U138" i="17"/>
  <c r="V138" i="17"/>
  <c r="AC138" i="17" s="1"/>
  <c r="AJ138" i="17" s="1"/>
  <c r="AQ138" i="17" s="1"/>
  <c r="AX138" i="17" s="1"/>
  <c r="BE138" i="17" s="1"/>
  <c r="BL138" i="17" s="1"/>
  <c r="BS138" i="17" s="1"/>
  <c r="W138" i="17"/>
  <c r="AB138" i="17"/>
  <c r="AI138" i="17"/>
  <c r="AP138" i="17"/>
  <c r="AW138" i="17"/>
  <c r="BD138" i="17"/>
  <c r="BK138" i="17"/>
  <c r="BR138" i="17"/>
  <c r="BY138" i="17"/>
  <c r="BZ138" i="17"/>
  <c r="CG138" i="17" s="1"/>
  <c r="CA138" i="17"/>
  <c r="CF138" i="17"/>
  <c r="CL138" i="17"/>
  <c r="CN138" i="17" s="1"/>
  <c r="Q78" i="17"/>
  <c r="R78" i="17"/>
  <c r="U78" i="17"/>
  <c r="V78" i="17"/>
  <c r="AC78" i="17" s="1"/>
  <c r="AJ78" i="17" s="1"/>
  <c r="AQ78" i="17" s="1"/>
  <c r="AX78" i="17" s="1"/>
  <c r="BE78" i="17" s="1"/>
  <c r="BL78" i="17" s="1"/>
  <c r="BS78" i="17" s="1"/>
  <c r="W78" i="17"/>
  <c r="AD78" i="17" s="1"/>
  <c r="AB78" i="17"/>
  <c r="AI78" i="17"/>
  <c r="AP78" i="17"/>
  <c r="AW78" i="17"/>
  <c r="BD78" i="17"/>
  <c r="BK78" i="17"/>
  <c r="BR78" i="17"/>
  <c r="BY78" i="17"/>
  <c r="BZ78" i="17"/>
  <c r="CG78" i="17" s="1"/>
  <c r="CA78" i="17"/>
  <c r="CF78" i="17"/>
  <c r="CL78" i="17"/>
  <c r="CN78" i="17" s="1"/>
  <c r="Q64" i="17"/>
  <c r="R64" i="17"/>
  <c r="U64" i="17"/>
  <c r="V64" i="17"/>
  <c r="W64" i="17"/>
  <c r="AD64" i="17" s="1"/>
  <c r="AB64" i="17"/>
  <c r="AI64" i="17"/>
  <c r="AP64" i="17"/>
  <c r="AW64" i="17"/>
  <c r="BD64" i="17"/>
  <c r="BK64" i="17"/>
  <c r="BR64" i="17"/>
  <c r="BY64" i="17"/>
  <c r="BZ64" i="17"/>
  <c r="CG64" i="17" s="1"/>
  <c r="CA64" i="17"/>
  <c r="CH64" i="17" s="1"/>
  <c r="CF64" i="17"/>
  <c r="CL64" i="17"/>
  <c r="CN64" i="17" s="1"/>
  <c r="Q193" i="17"/>
  <c r="R193" i="17"/>
  <c r="U193" i="17"/>
  <c r="V193" i="17"/>
  <c r="AC193" i="17" s="1"/>
  <c r="W193" i="17"/>
  <c r="AD193" i="17" s="1"/>
  <c r="AB193" i="17"/>
  <c r="AI193" i="17"/>
  <c r="AJ193" i="17"/>
  <c r="AQ193" i="17" s="1"/>
  <c r="AX193" i="17" s="1"/>
  <c r="BE193" i="17" s="1"/>
  <c r="BL193" i="17" s="1"/>
  <c r="BS193" i="17" s="1"/>
  <c r="AP193" i="17"/>
  <c r="AW193" i="17"/>
  <c r="BD193" i="17"/>
  <c r="BK193" i="17"/>
  <c r="BR193" i="17"/>
  <c r="BY193" i="17"/>
  <c r="BZ193" i="17"/>
  <c r="CG193" i="17" s="1"/>
  <c r="CA193" i="17"/>
  <c r="CF193" i="17"/>
  <c r="CL193" i="17"/>
  <c r="CN193" i="17" s="1"/>
  <c r="Q152" i="17"/>
  <c r="R152" i="17"/>
  <c r="U152" i="17"/>
  <c r="V152" i="17"/>
  <c r="AC152" i="17" s="1"/>
  <c r="AJ152" i="17" s="1"/>
  <c r="AQ152" i="17" s="1"/>
  <c r="AX152" i="17" s="1"/>
  <c r="BE152" i="17" s="1"/>
  <c r="BL152" i="17" s="1"/>
  <c r="BS152" i="17" s="1"/>
  <c r="W152" i="17"/>
  <c r="AD152" i="17" s="1"/>
  <c r="AK152" i="17" s="1"/>
  <c r="AB152" i="17"/>
  <c r="AI152" i="17"/>
  <c r="AP152" i="17"/>
  <c r="AW152" i="17"/>
  <c r="BD152" i="17"/>
  <c r="BK152" i="17"/>
  <c r="BR152" i="17"/>
  <c r="BY152" i="17"/>
  <c r="BZ152" i="17"/>
  <c r="CA152" i="17"/>
  <c r="CH152" i="17" s="1"/>
  <c r="CF152" i="17"/>
  <c r="CL152" i="17"/>
  <c r="CN152" i="17" s="1"/>
  <c r="Q85" i="17"/>
  <c r="R85" i="17"/>
  <c r="U85" i="17"/>
  <c r="V85" i="17"/>
  <c r="W85" i="17"/>
  <c r="AD85" i="17" s="1"/>
  <c r="AK85" i="17" s="1"/>
  <c r="AR85" i="17" s="1"/>
  <c r="AB85" i="17"/>
  <c r="AI85" i="17"/>
  <c r="AP85" i="17"/>
  <c r="AW85" i="17"/>
  <c r="BD85" i="17"/>
  <c r="BK85" i="17"/>
  <c r="BR85" i="17"/>
  <c r="BY85" i="17"/>
  <c r="BZ85" i="17"/>
  <c r="CG85" i="17" s="1"/>
  <c r="CA85" i="17"/>
  <c r="CF85" i="17"/>
  <c r="CL85" i="17"/>
  <c r="CN85" i="17" s="1"/>
  <c r="Q98" i="17"/>
  <c r="R98" i="17"/>
  <c r="U98" i="17"/>
  <c r="V98" i="17"/>
  <c r="AC98" i="17" s="1"/>
  <c r="AJ98" i="17" s="1"/>
  <c r="AQ98" i="17" s="1"/>
  <c r="AX98" i="17" s="1"/>
  <c r="BE98" i="17" s="1"/>
  <c r="BL98" i="17" s="1"/>
  <c r="BS98" i="17" s="1"/>
  <c r="W98" i="17"/>
  <c r="AB98" i="17"/>
  <c r="AI98" i="17"/>
  <c r="AP98" i="17"/>
  <c r="AW98" i="17"/>
  <c r="BD98" i="17"/>
  <c r="BK98" i="17"/>
  <c r="BR98" i="17"/>
  <c r="BY98" i="17"/>
  <c r="BZ98" i="17"/>
  <c r="CG98" i="17" s="1"/>
  <c r="CA98" i="17"/>
  <c r="CF98" i="17"/>
  <c r="CL98" i="17"/>
  <c r="CN98" i="17" s="1"/>
  <c r="Q17" i="17"/>
  <c r="R17" i="17"/>
  <c r="V17" i="17"/>
  <c r="AC17" i="17" s="1"/>
  <c r="AJ17" i="17" s="1"/>
  <c r="AQ17" i="17" s="1"/>
  <c r="AX17" i="17" s="1"/>
  <c r="BE17" i="17" s="1"/>
  <c r="BL17" i="17" s="1"/>
  <c r="BS17" i="17" s="1"/>
  <c r="W17" i="17"/>
  <c r="X17" i="17"/>
  <c r="AE17" i="17" s="1"/>
  <c r="AL17" i="17" s="1"/>
  <c r="AS17" i="17" s="1"/>
  <c r="AZ17" i="17" s="1"/>
  <c r="BG17" i="17" s="1"/>
  <c r="BN17" i="17" s="1"/>
  <c r="BR17" i="17"/>
  <c r="BY17" i="17"/>
  <c r="BZ17" i="17"/>
  <c r="CG17" i="17" s="1"/>
  <c r="CA17" i="17"/>
  <c r="CF17" i="17"/>
  <c r="CL17" i="17"/>
  <c r="CN17" i="17" s="1"/>
  <c r="Q119" i="17"/>
  <c r="R119" i="17"/>
  <c r="U119" i="17"/>
  <c r="V119" i="17"/>
  <c r="AC119" i="17" s="1"/>
  <c r="AJ119" i="17" s="1"/>
  <c r="AQ119" i="17" s="1"/>
  <c r="AX119" i="17" s="1"/>
  <c r="BE119" i="17" s="1"/>
  <c r="BL119" i="17" s="1"/>
  <c r="BS119" i="17" s="1"/>
  <c r="W119" i="17"/>
  <c r="AD119" i="17" s="1"/>
  <c r="AK119" i="17" s="1"/>
  <c r="AB119" i="17"/>
  <c r="AI119" i="17"/>
  <c r="AP119" i="17"/>
  <c r="AW119" i="17"/>
  <c r="BD119" i="17"/>
  <c r="BK119" i="17"/>
  <c r="BR119" i="17"/>
  <c r="BY119" i="17"/>
  <c r="BZ119" i="17"/>
  <c r="CG119" i="17" s="1"/>
  <c r="CA119" i="17"/>
  <c r="CF119" i="17"/>
  <c r="CL119" i="17"/>
  <c r="CN119" i="17" s="1"/>
  <c r="O18" i="17"/>
  <c r="P18" i="17" s="1"/>
  <c r="R18" i="17" s="1"/>
  <c r="BY18" i="17"/>
  <c r="CF18" i="17"/>
  <c r="Q19" i="17"/>
  <c r="R19" i="17"/>
  <c r="V19" i="17"/>
  <c r="AC19" i="17" s="1"/>
  <c r="AJ19" i="17" s="1"/>
  <c r="W19" i="17"/>
  <c r="AD19" i="17" s="1"/>
  <c r="X19" i="17"/>
  <c r="AE19" i="17" s="1"/>
  <c r="AL19" i="17" s="1"/>
  <c r="AS19" i="17" s="1"/>
  <c r="AZ19" i="17" s="1"/>
  <c r="BG19" i="17" s="1"/>
  <c r="BN19" i="17" s="1"/>
  <c r="BU19" i="17" s="1"/>
  <c r="AQ19" i="17"/>
  <c r="AX19" i="17" s="1"/>
  <c r="BE19" i="17" s="1"/>
  <c r="BL19" i="17" s="1"/>
  <c r="BS19" i="17" s="1"/>
  <c r="BY19" i="17"/>
  <c r="BZ19" i="17"/>
  <c r="CG19" i="17" s="1"/>
  <c r="CA19" i="17"/>
  <c r="CF19" i="17"/>
  <c r="CL19" i="17"/>
  <c r="CN19" i="17" s="1"/>
  <c r="O20" i="17"/>
  <c r="P20" i="17" s="1"/>
  <c r="BY20" i="17"/>
  <c r="CF20" i="17"/>
  <c r="Q213" i="17"/>
  <c r="R213" i="17"/>
  <c r="U213" i="17"/>
  <c r="V213" i="17"/>
  <c r="AC213" i="17" s="1"/>
  <c r="AJ213" i="17" s="1"/>
  <c r="AQ213" i="17" s="1"/>
  <c r="AX213" i="17" s="1"/>
  <c r="BE213" i="17" s="1"/>
  <c r="BL213" i="17" s="1"/>
  <c r="BS213" i="17" s="1"/>
  <c r="W213" i="17"/>
  <c r="AB213" i="17"/>
  <c r="AI213" i="17"/>
  <c r="AP213" i="17"/>
  <c r="AW213" i="17"/>
  <c r="BD213" i="17"/>
  <c r="BK213" i="17"/>
  <c r="BR213" i="17"/>
  <c r="BY213" i="17"/>
  <c r="BZ213" i="17"/>
  <c r="CG213" i="17" s="1"/>
  <c r="CA213" i="17"/>
  <c r="CH213" i="17" s="1"/>
  <c r="CF213" i="17"/>
  <c r="CL213" i="17"/>
  <c r="CN213" i="17" s="1"/>
  <c r="Q166" i="17"/>
  <c r="R166" i="17"/>
  <c r="V166" i="17"/>
  <c r="AC166" i="17" s="1"/>
  <c r="AJ166" i="17" s="1"/>
  <c r="AQ166" i="17" s="1"/>
  <c r="AX166" i="17" s="1"/>
  <c r="BE166" i="17" s="1"/>
  <c r="BL166" i="17" s="1"/>
  <c r="BS166" i="17" s="1"/>
  <c r="W166" i="17"/>
  <c r="AD166" i="17" s="1"/>
  <c r="X166" i="17"/>
  <c r="AE166" i="17" s="1"/>
  <c r="AL166" i="17" s="1"/>
  <c r="AS166" i="17" s="1"/>
  <c r="AZ166" i="17" s="1"/>
  <c r="BD166" i="17"/>
  <c r="BK166" i="17"/>
  <c r="BR166" i="17"/>
  <c r="BY166" i="17"/>
  <c r="BZ166" i="17"/>
  <c r="CG166" i="17" s="1"/>
  <c r="CA166" i="17"/>
  <c r="CF166" i="17"/>
  <c r="CL166" i="17"/>
  <c r="CN166" i="17" s="1"/>
  <c r="Q67" i="17"/>
  <c r="R67" i="17"/>
  <c r="U67" i="17"/>
  <c r="V67" i="17"/>
  <c r="AC67" i="17" s="1"/>
  <c r="AJ67" i="17" s="1"/>
  <c r="AQ67" i="17" s="1"/>
  <c r="AX67" i="17" s="1"/>
  <c r="BE67" i="17" s="1"/>
  <c r="BL67" i="17" s="1"/>
  <c r="BS67" i="17" s="1"/>
  <c r="W67" i="17"/>
  <c r="AB67" i="17"/>
  <c r="AI67" i="17"/>
  <c r="AP67" i="17"/>
  <c r="AW67" i="17"/>
  <c r="BD67" i="17"/>
  <c r="BK67" i="17"/>
  <c r="BR67" i="17"/>
  <c r="BY67" i="17"/>
  <c r="BZ67" i="17"/>
  <c r="CG67" i="17" s="1"/>
  <c r="CA67" i="17"/>
  <c r="CF67" i="17"/>
  <c r="CL67" i="17"/>
  <c r="CN67" i="17" s="1"/>
  <c r="Q143" i="17"/>
  <c r="R143" i="17"/>
  <c r="U143" i="17"/>
  <c r="V143" i="17"/>
  <c r="W143" i="17"/>
  <c r="AD143" i="17" s="1"/>
  <c r="AK143" i="17" s="1"/>
  <c r="AB143" i="17"/>
  <c r="AI143" i="17"/>
  <c r="AP143" i="17"/>
  <c r="AW143" i="17"/>
  <c r="BD143" i="17"/>
  <c r="BK143" i="17"/>
  <c r="BR143" i="17"/>
  <c r="BY143" i="17"/>
  <c r="BZ143" i="17"/>
  <c r="CG143" i="17" s="1"/>
  <c r="CA143" i="17"/>
  <c r="CH143" i="17" s="1"/>
  <c r="CF143" i="17"/>
  <c r="CL143" i="17"/>
  <c r="CN143" i="17" s="1"/>
  <c r="Q21" i="17"/>
  <c r="R21" i="17"/>
  <c r="V21" i="17"/>
  <c r="AC21" i="17" s="1"/>
  <c r="AJ21" i="17" s="1"/>
  <c r="AQ21" i="17" s="1"/>
  <c r="AX21" i="17" s="1"/>
  <c r="BE21" i="17" s="1"/>
  <c r="BL21" i="17" s="1"/>
  <c r="BS21" i="17" s="1"/>
  <c r="W21" i="17"/>
  <c r="X21" i="17"/>
  <c r="AE21" i="17" s="1"/>
  <c r="AL21" i="17" s="1"/>
  <c r="AS21" i="17" s="1"/>
  <c r="AZ21" i="17" s="1"/>
  <c r="BG21" i="17" s="1"/>
  <c r="BN21" i="17" s="1"/>
  <c r="BU21" i="17" s="1"/>
  <c r="BY21" i="17"/>
  <c r="BZ21" i="17"/>
  <c r="CG21" i="17" s="1"/>
  <c r="CA21" i="17"/>
  <c r="CH21" i="17" s="1"/>
  <c r="CF21" i="17"/>
  <c r="CL21" i="17"/>
  <c r="CN21" i="17" s="1"/>
  <c r="Q89" i="17"/>
  <c r="R89" i="17"/>
  <c r="U89" i="17"/>
  <c r="V89" i="17"/>
  <c r="AC89" i="17" s="1"/>
  <c r="W89" i="17"/>
  <c r="AD89" i="17" s="1"/>
  <c r="AK89" i="17" s="1"/>
  <c r="AR89" i="17" s="1"/>
  <c r="AY89" i="17" s="1"/>
  <c r="AB89" i="17"/>
  <c r="AI89" i="17"/>
  <c r="AP89" i="17"/>
  <c r="AW89" i="17"/>
  <c r="BD89" i="17"/>
  <c r="BK89" i="17"/>
  <c r="BR89" i="17"/>
  <c r="BY89" i="17"/>
  <c r="BZ89" i="17"/>
  <c r="CG89" i="17" s="1"/>
  <c r="CA89" i="17"/>
  <c r="CF89" i="17"/>
  <c r="CL89" i="17"/>
  <c r="CN89" i="17" s="1"/>
  <c r="Q115" i="17"/>
  <c r="R115" i="17"/>
  <c r="U115" i="17"/>
  <c r="V115" i="17"/>
  <c r="AC115" i="17" s="1"/>
  <c r="AJ115" i="17" s="1"/>
  <c r="AQ115" i="17" s="1"/>
  <c r="AX115" i="17" s="1"/>
  <c r="BE115" i="17" s="1"/>
  <c r="BL115" i="17" s="1"/>
  <c r="BS115" i="17" s="1"/>
  <c r="W115" i="17"/>
  <c r="AD115" i="17" s="1"/>
  <c r="AB115" i="17"/>
  <c r="AI115" i="17"/>
  <c r="AP115" i="17"/>
  <c r="AW115" i="17"/>
  <c r="BD115" i="17"/>
  <c r="BK115" i="17"/>
  <c r="BR115" i="17"/>
  <c r="BY115" i="17"/>
  <c r="BZ115" i="17"/>
  <c r="CG115" i="17" s="1"/>
  <c r="CA115" i="17"/>
  <c r="CH115" i="17" s="1"/>
  <c r="CF115" i="17"/>
  <c r="CL115" i="17"/>
  <c r="CN115" i="17" s="1"/>
  <c r="Q65" i="17"/>
  <c r="R65" i="17"/>
  <c r="U65" i="17"/>
  <c r="V65" i="17"/>
  <c r="AC65" i="17" s="1"/>
  <c r="W65" i="17"/>
  <c r="AD65" i="17" s="1"/>
  <c r="AK65" i="17" s="1"/>
  <c r="AB65" i="17"/>
  <c r="AI65" i="17"/>
  <c r="AJ65" i="17"/>
  <c r="AQ65" i="17" s="1"/>
  <c r="AX65" i="17" s="1"/>
  <c r="BE65" i="17" s="1"/>
  <c r="BL65" i="17" s="1"/>
  <c r="BS65" i="17" s="1"/>
  <c r="AP65" i="17"/>
  <c r="AW65" i="17"/>
  <c r="BD65" i="17"/>
  <c r="BK65" i="17"/>
  <c r="BR65" i="17"/>
  <c r="BY65" i="17"/>
  <c r="BZ65" i="17"/>
  <c r="CG65" i="17" s="1"/>
  <c r="CA65" i="17"/>
  <c r="CF65" i="17"/>
  <c r="CL65" i="17"/>
  <c r="CN65" i="17" s="1"/>
  <c r="Q95" i="17"/>
  <c r="R95" i="17"/>
  <c r="U95" i="17"/>
  <c r="V95" i="17"/>
  <c r="AC95" i="17" s="1"/>
  <c r="AJ95" i="17" s="1"/>
  <c r="AQ95" i="17" s="1"/>
  <c r="AX95" i="17" s="1"/>
  <c r="BE95" i="17" s="1"/>
  <c r="BL95" i="17" s="1"/>
  <c r="BS95" i="17" s="1"/>
  <c r="W95" i="17"/>
  <c r="AB95" i="17"/>
  <c r="AI95" i="17"/>
  <c r="AP95" i="17"/>
  <c r="AW95" i="17"/>
  <c r="BD95" i="17"/>
  <c r="BK95" i="17"/>
  <c r="BR95" i="17"/>
  <c r="BY95" i="17"/>
  <c r="BZ95" i="17"/>
  <c r="CG95" i="17" s="1"/>
  <c r="CA95" i="17"/>
  <c r="CL95" i="17"/>
  <c r="CN95" i="17" s="1"/>
  <c r="Q87" i="17"/>
  <c r="R87" i="17"/>
  <c r="U87" i="17"/>
  <c r="V87" i="17"/>
  <c r="AC87" i="17" s="1"/>
  <c r="W87" i="17"/>
  <c r="AD87" i="17" s="1"/>
  <c r="AK87" i="17" s="1"/>
  <c r="AR87" i="17" s="1"/>
  <c r="AB87" i="17"/>
  <c r="AI87" i="17"/>
  <c r="AP87" i="17"/>
  <c r="AW87" i="17"/>
  <c r="BD87" i="17"/>
  <c r="BK87" i="17"/>
  <c r="BR87" i="17"/>
  <c r="BY87" i="17"/>
  <c r="BZ87" i="17"/>
  <c r="CG87" i="17" s="1"/>
  <c r="CA87" i="17"/>
  <c r="CF87" i="17"/>
  <c r="CL87" i="17"/>
  <c r="CN87" i="17" s="1"/>
  <c r="Q108" i="17"/>
  <c r="R108" i="17"/>
  <c r="U108" i="17"/>
  <c r="V108" i="17"/>
  <c r="W108" i="17"/>
  <c r="AD108" i="17" s="1"/>
  <c r="AK108" i="17" s="1"/>
  <c r="AR108" i="17" s="1"/>
  <c r="AB108" i="17"/>
  <c r="AI108" i="17"/>
  <c r="AP108" i="17"/>
  <c r="AW108" i="17"/>
  <c r="BD108" i="17"/>
  <c r="BK108" i="17"/>
  <c r="BR108" i="17"/>
  <c r="BY108" i="17"/>
  <c r="BZ108" i="17"/>
  <c r="CA108" i="17"/>
  <c r="CL108" i="17"/>
  <c r="CN108" i="17" s="1"/>
  <c r="Q82" i="17"/>
  <c r="R82" i="17"/>
  <c r="U82" i="17"/>
  <c r="V82" i="17"/>
  <c r="AC82" i="17" s="1"/>
  <c r="AJ82" i="17" s="1"/>
  <c r="AQ82" i="17" s="1"/>
  <c r="AX82" i="17" s="1"/>
  <c r="BE82" i="17" s="1"/>
  <c r="BL82" i="17" s="1"/>
  <c r="BS82" i="17" s="1"/>
  <c r="W82" i="17"/>
  <c r="AB82" i="17"/>
  <c r="AI82" i="17"/>
  <c r="AP82" i="17"/>
  <c r="AW82" i="17"/>
  <c r="BD82" i="17"/>
  <c r="BK82" i="17"/>
  <c r="BR82" i="17"/>
  <c r="BY82" i="17"/>
  <c r="BZ82" i="17"/>
  <c r="CG82" i="17" s="1"/>
  <c r="CA82" i="17"/>
  <c r="CF82" i="17"/>
  <c r="CL82" i="17"/>
  <c r="CN82" i="17" s="1"/>
  <c r="Q206" i="17"/>
  <c r="R206" i="17"/>
  <c r="U206" i="17"/>
  <c r="V206" i="17"/>
  <c r="AC206" i="17" s="1"/>
  <c r="AJ206" i="17" s="1"/>
  <c r="AQ206" i="17" s="1"/>
  <c r="AX206" i="17" s="1"/>
  <c r="BE206" i="17" s="1"/>
  <c r="BL206" i="17" s="1"/>
  <c r="BS206" i="17" s="1"/>
  <c r="W206" i="17"/>
  <c r="AD206" i="17" s="1"/>
  <c r="AB206" i="17"/>
  <c r="AI206" i="17"/>
  <c r="AP206" i="17"/>
  <c r="AW206" i="17"/>
  <c r="BD206" i="17"/>
  <c r="BK206" i="17"/>
  <c r="BR206" i="17"/>
  <c r="BY206" i="17"/>
  <c r="BZ206" i="17"/>
  <c r="CG206" i="17" s="1"/>
  <c r="CA206" i="17"/>
  <c r="CF206" i="17"/>
  <c r="CL206" i="17"/>
  <c r="CN206" i="17" s="1"/>
  <c r="Q185" i="17"/>
  <c r="R185" i="17"/>
  <c r="U185" i="17"/>
  <c r="V185" i="17"/>
  <c r="AC185" i="17" s="1"/>
  <c r="AJ185" i="17" s="1"/>
  <c r="AQ185" i="17" s="1"/>
  <c r="AX185" i="17" s="1"/>
  <c r="BE185" i="17" s="1"/>
  <c r="BL185" i="17" s="1"/>
  <c r="BS185" i="17" s="1"/>
  <c r="W185" i="17"/>
  <c r="AB185" i="17"/>
  <c r="AI185" i="17"/>
  <c r="AP185" i="17"/>
  <c r="AW185" i="17"/>
  <c r="BD185" i="17"/>
  <c r="BK185" i="17"/>
  <c r="BR185" i="17"/>
  <c r="BY185" i="17"/>
  <c r="BZ185" i="17"/>
  <c r="CG185" i="17" s="1"/>
  <c r="CA185" i="17"/>
  <c r="CH185" i="17" s="1"/>
  <c r="CF185" i="17"/>
  <c r="CL185" i="17"/>
  <c r="CN185" i="17" s="1"/>
  <c r="Q84" i="17"/>
  <c r="R84" i="17"/>
  <c r="U84" i="17"/>
  <c r="V84" i="17"/>
  <c r="W84" i="17"/>
  <c r="AD84" i="17" s="1"/>
  <c r="AK84" i="17" s="1"/>
  <c r="AR84" i="17" s="1"/>
  <c r="AB84" i="17"/>
  <c r="AI84" i="17"/>
  <c r="AP84" i="17"/>
  <c r="AW84" i="17"/>
  <c r="BD84" i="17"/>
  <c r="BK84" i="17"/>
  <c r="BR84" i="17"/>
  <c r="BY84" i="17"/>
  <c r="BZ84" i="17"/>
  <c r="CA84" i="17"/>
  <c r="CL84" i="17"/>
  <c r="CN84" i="17" s="1"/>
  <c r="Q22" i="17"/>
  <c r="R22" i="17"/>
  <c r="V22" i="17"/>
  <c r="AC22" i="17" s="1"/>
  <c r="AJ22" i="17" s="1"/>
  <c r="AQ22" i="17" s="1"/>
  <c r="AX22" i="17" s="1"/>
  <c r="BE22" i="17" s="1"/>
  <c r="BL22" i="17" s="1"/>
  <c r="BS22" i="17" s="1"/>
  <c r="W22" i="17"/>
  <c r="AD22" i="17" s="1"/>
  <c r="AK22" i="17" s="1"/>
  <c r="X22" i="17"/>
  <c r="AE22" i="17" s="1"/>
  <c r="AL22" i="17" s="1"/>
  <c r="AS22" i="17" s="1"/>
  <c r="AZ22" i="17" s="1"/>
  <c r="BG22" i="17" s="1"/>
  <c r="BN22" i="17" s="1"/>
  <c r="BU22" i="17" s="1"/>
  <c r="BY22" i="17"/>
  <c r="CC22" i="17"/>
  <c r="CF22" i="17"/>
  <c r="CG22" i="17"/>
  <c r="CH22" i="17"/>
  <c r="Q159" i="17"/>
  <c r="R159" i="17"/>
  <c r="U159" i="17"/>
  <c r="V159" i="17"/>
  <c r="AC159" i="17" s="1"/>
  <c r="AJ159" i="17" s="1"/>
  <c r="AQ159" i="17" s="1"/>
  <c r="AX159" i="17" s="1"/>
  <c r="BE159" i="17" s="1"/>
  <c r="BL159" i="17" s="1"/>
  <c r="BS159" i="17" s="1"/>
  <c r="W159" i="17"/>
  <c r="AB159" i="17"/>
  <c r="AI159" i="17"/>
  <c r="AP159" i="17"/>
  <c r="AW159" i="17"/>
  <c r="BD159" i="17"/>
  <c r="BK159" i="17"/>
  <c r="BR159" i="17"/>
  <c r="BY159" i="17"/>
  <c r="BZ159" i="17"/>
  <c r="CG159" i="17" s="1"/>
  <c r="CA159" i="17"/>
  <c r="CF159" i="17"/>
  <c r="CL159" i="17"/>
  <c r="CN159" i="17" s="1"/>
  <c r="Q100" i="17"/>
  <c r="R100" i="17"/>
  <c r="U100" i="17"/>
  <c r="V100" i="17"/>
  <c r="AC100" i="17" s="1"/>
  <c r="W100" i="17"/>
  <c r="AB100" i="17"/>
  <c r="AI100" i="17"/>
  <c r="AP100" i="17"/>
  <c r="AW100" i="17"/>
  <c r="BD100" i="17"/>
  <c r="BK100" i="17"/>
  <c r="BR100" i="17"/>
  <c r="BY100" i="17"/>
  <c r="BZ100" i="17"/>
  <c r="CG100" i="17" s="1"/>
  <c r="CA100" i="17"/>
  <c r="CF100" i="17"/>
  <c r="CL100" i="17"/>
  <c r="CN100" i="17" s="1"/>
  <c r="Q189" i="17"/>
  <c r="R189" i="17"/>
  <c r="U189" i="17"/>
  <c r="V189" i="17"/>
  <c r="AC189" i="17" s="1"/>
  <c r="AJ189" i="17" s="1"/>
  <c r="AQ189" i="17" s="1"/>
  <c r="AX189" i="17" s="1"/>
  <c r="BE189" i="17" s="1"/>
  <c r="BL189" i="17" s="1"/>
  <c r="BS189" i="17" s="1"/>
  <c r="W189" i="17"/>
  <c r="AD189" i="17" s="1"/>
  <c r="AB189" i="17"/>
  <c r="AI189" i="17"/>
  <c r="AP189" i="17"/>
  <c r="AW189" i="17"/>
  <c r="BD189" i="17"/>
  <c r="BK189" i="17"/>
  <c r="BR189" i="17"/>
  <c r="BY189" i="17"/>
  <c r="BZ189" i="17"/>
  <c r="CG189" i="17" s="1"/>
  <c r="CA189" i="17"/>
  <c r="CF189" i="17"/>
  <c r="CL189" i="17"/>
  <c r="Q145" i="17"/>
  <c r="R145" i="17"/>
  <c r="U145" i="17"/>
  <c r="V145" i="17"/>
  <c r="AC145" i="17" s="1"/>
  <c r="AJ145" i="17" s="1"/>
  <c r="AQ145" i="17" s="1"/>
  <c r="AX145" i="17" s="1"/>
  <c r="BE145" i="17" s="1"/>
  <c r="BL145" i="17" s="1"/>
  <c r="BS145" i="17" s="1"/>
  <c r="W145" i="17"/>
  <c r="AB145" i="17"/>
  <c r="AI145" i="17"/>
  <c r="AP145" i="17"/>
  <c r="AW145" i="17"/>
  <c r="BD145" i="17"/>
  <c r="BK145" i="17"/>
  <c r="BR145" i="17"/>
  <c r="BY145" i="17"/>
  <c r="BZ145" i="17"/>
  <c r="CG145" i="17" s="1"/>
  <c r="CA145" i="17"/>
  <c r="CF145" i="17"/>
  <c r="CL145" i="17"/>
  <c r="CN145" i="17" s="1"/>
  <c r="Q23" i="17"/>
  <c r="R23" i="17"/>
  <c r="V23" i="17"/>
  <c r="AC23" i="17" s="1"/>
  <c r="AJ23" i="17" s="1"/>
  <c r="AQ23" i="17" s="1"/>
  <c r="AX23" i="17" s="1"/>
  <c r="BE23" i="17" s="1"/>
  <c r="BL23" i="17" s="1"/>
  <c r="BS23" i="17" s="1"/>
  <c r="W23" i="17"/>
  <c r="X23" i="17"/>
  <c r="AE23" i="17" s="1"/>
  <c r="AL23" i="17" s="1"/>
  <c r="AS23" i="17" s="1"/>
  <c r="AZ23" i="17" s="1"/>
  <c r="BG23" i="17" s="1"/>
  <c r="BN23" i="17" s="1"/>
  <c r="BU23" i="17" s="1"/>
  <c r="BY23" i="17"/>
  <c r="CC23" i="17"/>
  <c r="CG23" i="17"/>
  <c r="Q171" i="17"/>
  <c r="R171" i="17"/>
  <c r="U171" i="17"/>
  <c r="V171" i="17"/>
  <c r="AC171" i="17" s="1"/>
  <c r="W171" i="17"/>
  <c r="AB171" i="17"/>
  <c r="AI171" i="17"/>
  <c r="AP171" i="17"/>
  <c r="AW171" i="17"/>
  <c r="BD171" i="17"/>
  <c r="BK171" i="17"/>
  <c r="BR171" i="17"/>
  <c r="BY171" i="17"/>
  <c r="BZ171" i="17"/>
  <c r="CG171" i="17" s="1"/>
  <c r="CA171" i="17"/>
  <c r="CF171" i="17"/>
  <c r="CL171" i="17"/>
  <c r="CN171" i="17" s="1"/>
  <c r="Q91" i="17"/>
  <c r="R91" i="17"/>
  <c r="U91" i="17"/>
  <c r="V91" i="17"/>
  <c r="AC91" i="17" s="1"/>
  <c r="AJ91" i="17" s="1"/>
  <c r="AQ91" i="17" s="1"/>
  <c r="AX91" i="17" s="1"/>
  <c r="BE91" i="17" s="1"/>
  <c r="BL91" i="17" s="1"/>
  <c r="BS91" i="17" s="1"/>
  <c r="W91" i="17"/>
  <c r="AD91" i="17" s="1"/>
  <c r="AK91" i="17" s="1"/>
  <c r="AR91" i="17" s="1"/>
  <c r="AB91" i="17"/>
  <c r="AI91" i="17"/>
  <c r="AP91" i="17"/>
  <c r="AW91" i="17"/>
  <c r="BD91" i="17"/>
  <c r="BK91" i="17"/>
  <c r="BR91" i="17"/>
  <c r="BY91" i="17"/>
  <c r="BZ91" i="17"/>
  <c r="CG91" i="17" s="1"/>
  <c r="CA91" i="17"/>
  <c r="CF91" i="17"/>
  <c r="CL91" i="17"/>
  <c r="Q155" i="17"/>
  <c r="R155" i="17"/>
  <c r="U155" i="17"/>
  <c r="V155" i="17"/>
  <c r="AC155" i="17" s="1"/>
  <c r="AJ155" i="17" s="1"/>
  <c r="AQ155" i="17" s="1"/>
  <c r="AX155" i="17" s="1"/>
  <c r="BE155" i="17" s="1"/>
  <c r="BL155" i="17" s="1"/>
  <c r="BS155" i="17" s="1"/>
  <c r="W155" i="17"/>
  <c r="AB155" i="17"/>
  <c r="AI155" i="17"/>
  <c r="AP155" i="17"/>
  <c r="AW155" i="17"/>
  <c r="BD155" i="17"/>
  <c r="BK155" i="17"/>
  <c r="BR155" i="17"/>
  <c r="BY155" i="17"/>
  <c r="BZ155" i="17"/>
  <c r="CG155" i="17" s="1"/>
  <c r="CA155" i="17"/>
  <c r="CF155" i="17"/>
  <c r="CL155" i="17"/>
  <c r="CN155" i="17" s="1"/>
  <c r="O24" i="17"/>
  <c r="P24" i="17" s="1"/>
  <c r="BY24" i="17"/>
  <c r="CF24" i="17"/>
  <c r="Q122" i="17"/>
  <c r="R122" i="17"/>
  <c r="U122" i="17"/>
  <c r="V122" i="17"/>
  <c r="AC122" i="17" s="1"/>
  <c r="AJ122" i="17" s="1"/>
  <c r="AQ122" i="17" s="1"/>
  <c r="AX122" i="17" s="1"/>
  <c r="BE122" i="17" s="1"/>
  <c r="BL122" i="17" s="1"/>
  <c r="BS122" i="17" s="1"/>
  <c r="W122" i="17"/>
  <c r="AD122" i="17" s="1"/>
  <c r="AB122" i="17"/>
  <c r="AI122" i="17"/>
  <c r="AP122" i="17"/>
  <c r="AW122" i="17"/>
  <c r="BD122" i="17"/>
  <c r="BK122" i="17"/>
  <c r="BR122" i="17"/>
  <c r="BY122" i="17"/>
  <c r="BZ122" i="17"/>
  <c r="CG122" i="17" s="1"/>
  <c r="CA122" i="17"/>
  <c r="CF122" i="17"/>
  <c r="CL122" i="17"/>
  <c r="CN122" i="17" s="1"/>
  <c r="Q60" i="17"/>
  <c r="R60" i="17"/>
  <c r="V60" i="17"/>
  <c r="W60" i="17"/>
  <c r="AD60" i="17" s="1"/>
  <c r="AK60" i="17" s="1"/>
  <c r="AR60" i="17" s="1"/>
  <c r="AY60" i="17" s="1"/>
  <c r="BF60" i="17" s="1"/>
  <c r="BM60" i="17" s="1"/>
  <c r="BT60" i="17" s="1"/>
  <c r="X60" i="17"/>
  <c r="AE60" i="17" s="1"/>
  <c r="AL60" i="17" s="1"/>
  <c r="AS60" i="17" s="1"/>
  <c r="AZ60" i="17" s="1"/>
  <c r="BG60" i="17" s="1"/>
  <c r="BK60" i="17"/>
  <c r="BR60" i="17"/>
  <c r="BY60" i="17"/>
  <c r="BZ60" i="17"/>
  <c r="CG60" i="17" s="1"/>
  <c r="CA60" i="17"/>
  <c r="CF60" i="17"/>
  <c r="CL60" i="17"/>
  <c r="CN60" i="17" s="1"/>
  <c r="Q25" i="17"/>
  <c r="R25" i="17"/>
  <c r="V25" i="17"/>
  <c r="AC25" i="17" s="1"/>
  <c r="AJ25" i="17" s="1"/>
  <c r="AQ25" i="17" s="1"/>
  <c r="AX25" i="17" s="1"/>
  <c r="BE25" i="17" s="1"/>
  <c r="BL25" i="17" s="1"/>
  <c r="BS25" i="17" s="1"/>
  <c r="W25" i="17"/>
  <c r="AD25" i="17" s="1"/>
  <c r="AK25" i="17" s="1"/>
  <c r="X25" i="17"/>
  <c r="AE25" i="17" s="1"/>
  <c r="AL25" i="17" s="1"/>
  <c r="AS25" i="17" s="1"/>
  <c r="AZ25" i="17" s="1"/>
  <c r="BG25" i="17" s="1"/>
  <c r="BN25" i="17" s="1"/>
  <c r="BR25" i="17"/>
  <c r="BY25" i="17"/>
  <c r="BZ25" i="17"/>
  <c r="CG25" i="17" s="1"/>
  <c r="CA25" i="17"/>
  <c r="CF25" i="17"/>
  <c r="CL25" i="17"/>
  <c r="CN25" i="17" s="1"/>
  <c r="Q107" i="17"/>
  <c r="R107" i="17"/>
  <c r="U107" i="17"/>
  <c r="V107" i="17"/>
  <c r="AC107" i="17" s="1"/>
  <c r="AJ107" i="17" s="1"/>
  <c r="AQ107" i="17" s="1"/>
  <c r="AX107" i="17" s="1"/>
  <c r="BE107" i="17" s="1"/>
  <c r="BL107" i="17" s="1"/>
  <c r="BS107" i="17" s="1"/>
  <c r="W107" i="17"/>
  <c r="AD107" i="17" s="1"/>
  <c r="AB107" i="17"/>
  <c r="AI107" i="17"/>
  <c r="AP107" i="17"/>
  <c r="AW107" i="17"/>
  <c r="BD107" i="17"/>
  <c r="BK107" i="17"/>
  <c r="BR107" i="17"/>
  <c r="BY107" i="17"/>
  <c r="BZ107" i="17"/>
  <c r="CG107" i="17" s="1"/>
  <c r="CA107" i="17"/>
  <c r="CF107" i="17"/>
  <c r="CL107" i="17"/>
  <c r="CN107" i="17" s="1"/>
  <c r="Q142" i="17"/>
  <c r="R142" i="17"/>
  <c r="U142" i="17"/>
  <c r="V142" i="17"/>
  <c r="AC142" i="17" s="1"/>
  <c r="AJ142" i="17" s="1"/>
  <c r="AQ142" i="17" s="1"/>
  <c r="AX142" i="17" s="1"/>
  <c r="BE142" i="17" s="1"/>
  <c r="BL142" i="17" s="1"/>
  <c r="BS142" i="17" s="1"/>
  <c r="W142" i="17"/>
  <c r="AB142" i="17"/>
  <c r="AI142" i="17"/>
  <c r="AP142" i="17"/>
  <c r="AW142" i="17"/>
  <c r="BD142" i="17"/>
  <c r="BK142" i="17"/>
  <c r="BR142" i="17"/>
  <c r="BY142" i="17"/>
  <c r="BZ142" i="17"/>
  <c r="CG142" i="17" s="1"/>
  <c r="CA142" i="17"/>
  <c r="CH142" i="17" s="1"/>
  <c r="CF142" i="17"/>
  <c r="CL142" i="17"/>
  <c r="CN142" i="17" s="1"/>
  <c r="Q134" i="17"/>
  <c r="R134" i="17"/>
  <c r="U134" i="17"/>
  <c r="V134" i="17"/>
  <c r="W134" i="17"/>
  <c r="AD134" i="17" s="1"/>
  <c r="AK134" i="17" s="1"/>
  <c r="AR134" i="17" s="1"/>
  <c r="AB134" i="17"/>
  <c r="AI134" i="17"/>
  <c r="AP134" i="17"/>
  <c r="AW134" i="17"/>
  <c r="BD134" i="17"/>
  <c r="BK134" i="17"/>
  <c r="BR134" i="17"/>
  <c r="BY134" i="17"/>
  <c r="BZ134" i="17"/>
  <c r="CA134" i="17"/>
  <c r="CL134" i="17"/>
  <c r="CN134" i="17" s="1"/>
  <c r="Q182" i="17"/>
  <c r="R182" i="17"/>
  <c r="U182" i="17"/>
  <c r="V182" i="17"/>
  <c r="AC182" i="17" s="1"/>
  <c r="AJ182" i="17" s="1"/>
  <c r="AQ182" i="17" s="1"/>
  <c r="AX182" i="17" s="1"/>
  <c r="BE182" i="17" s="1"/>
  <c r="BL182" i="17" s="1"/>
  <c r="BS182" i="17" s="1"/>
  <c r="W182" i="17"/>
  <c r="AB182" i="17"/>
  <c r="AI182" i="17"/>
  <c r="AP182" i="17"/>
  <c r="AW182" i="17"/>
  <c r="BD182" i="17"/>
  <c r="BK182" i="17"/>
  <c r="BR182" i="17"/>
  <c r="BY182" i="17"/>
  <c r="BZ182" i="17"/>
  <c r="CG182" i="17" s="1"/>
  <c r="CA182" i="17"/>
  <c r="CF182" i="17"/>
  <c r="CL182" i="17"/>
  <c r="CN182" i="17" s="1"/>
  <c r="Q26" i="17"/>
  <c r="R26" i="17"/>
  <c r="V26" i="17"/>
  <c r="AC26" i="17" s="1"/>
  <c r="AJ26" i="17" s="1"/>
  <c r="AQ26" i="17" s="1"/>
  <c r="AX26" i="17" s="1"/>
  <c r="BE26" i="17" s="1"/>
  <c r="BL26" i="17" s="1"/>
  <c r="BS26" i="17" s="1"/>
  <c r="W26" i="17"/>
  <c r="X26" i="17"/>
  <c r="AE26" i="17" s="1"/>
  <c r="AL26" i="17" s="1"/>
  <c r="AS26" i="17" s="1"/>
  <c r="AZ26" i="17" s="1"/>
  <c r="BG26" i="17" s="1"/>
  <c r="BN26" i="17" s="1"/>
  <c r="BU26" i="17" s="1"/>
  <c r="BY26" i="17"/>
  <c r="CC26" i="17"/>
  <c r="CG26" i="17"/>
  <c r="Q167" i="17"/>
  <c r="R167" i="17"/>
  <c r="U167" i="17"/>
  <c r="V167" i="17"/>
  <c r="AC167" i="17" s="1"/>
  <c r="AJ167" i="17" s="1"/>
  <c r="AQ167" i="17" s="1"/>
  <c r="AX167" i="17" s="1"/>
  <c r="BE167" i="17" s="1"/>
  <c r="BL167" i="17" s="1"/>
  <c r="BS167" i="17" s="1"/>
  <c r="W167" i="17"/>
  <c r="AD167" i="17" s="1"/>
  <c r="AB167" i="17"/>
  <c r="AI167" i="17"/>
  <c r="AP167" i="17"/>
  <c r="AW167" i="17"/>
  <c r="BD167" i="17"/>
  <c r="BK167" i="17"/>
  <c r="BR167" i="17"/>
  <c r="BY167" i="17"/>
  <c r="BZ167" i="17"/>
  <c r="CG167" i="17" s="1"/>
  <c r="CA167" i="17"/>
  <c r="CF167" i="17"/>
  <c r="CL167" i="17"/>
  <c r="CN167" i="17" s="1"/>
  <c r="Q68" i="17"/>
  <c r="R68" i="17"/>
  <c r="U68" i="17"/>
  <c r="V68" i="17"/>
  <c r="W68" i="17"/>
  <c r="AD68" i="17" s="1"/>
  <c r="AK68" i="17" s="1"/>
  <c r="AR68" i="17" s="1"/>
  <c r="AB68" i="17"/>
  <c r="AI68" i="17"/>
  <c r="AP68" i="17"/>
  <c r="AW68" i="17"/>
  <c r="BD68" i="17"/>
  <c r="BK68" i="17"/>
  <c r="BR68" i="17"/>
  <c r="BY68" i="17"/>
  <c r="BZ68" i="17"/>
  <c r="CA68" i="17"/>
  <c r="CL68" i="17"/>
  <c r="CN68" i="17" s="1"/>
  <c r="Q210" i="17"/>
  <c r="R210" i="17"/>
  <c r="U210" i="17"/>
  <c r="V210" i="17"/>
  <c r="AC210" i="17" s="1"/>
  <c r="AJ210" i="17" s="1"/>
  <c r="AQ210" i="17" s="1"/>
  <c r="AX210" i="17" s="1"/>
  <c r="BE210" i="17" s="1"/>
  <c r="BL210" i="17" s="1"/>
  <c r="BS210" i="17" s="1"/>
  <c r="W210" i="17"/>
  <c r="AB210" i="17"/>
  <c r="AI210" i="17"/>
  <c r="AP210" i="17"/>
  <c r="AW210" i="17"/>
  <c r="BD210" i="17"/>
  <c r="BK210" i="17"/>
  <c r="BR210" i="17"/>
  <c r="BY210" i="17"/>
  <c r="BZ210" i="17"/>
  <c r="CG210" i="17" s="1"/>
  <c r="CA210" i="17"/>
  <c r="CF210" i="17"/>
  <c r="CL210" i="17"/>
  <c r="CN210" i="17" s="1"/>
  <c r="O322" i="17"/>
  <c r="BZ322" i="17" s="1"/>
  <c r="CG322" i="17" s="1"/>
  <c r="W322" i="17"/>
  <c r="AD322" i="17" s="1"/>
  <c r="BY322" i="17"/>
  <c r="CA322" i="17"/>
  <c r="CF322" i="17"/>
  <c r="Q323" i="17"/>
  <c r="R323" i="17"/>
  <c r="V323" i="17"/>
  <c r="AC323" i="17" s="1"/>
  <c r="AJ323" i="17" s="1"/>
  <c r="AQ323" i="17" s="1"/>
  <c r="AX323" i="17" s="1"/>
  <c r="BE323" i="17" s="1"/>
  <c r="BL323" i="17" s="1"/>
  <c r="BS323" i="17" s="1"/>
  <c r="W323" i="17"/>
  <c r="AD323" i="17" s="1"/>
  <c r="X323" i="17"/>
  <c r="AE323" i="17" s="1"/>
  <c r="AL323" i="17" s="1"/>
  <c r="AS323" i="17" s="1"/>
  <c r="AZ323" i="17" s="1"/>
  <c r="BG323" i="17" s="1"/>
  <c r="BN323" i="17" s="1"/>
  <c r="BU323" i="17" s="1"/>
  <c r="BY323" i="17"/>
  <c r="BZ323" i="17"/>
  <c r="CG323" i="17" s="1"/>
  <c r="CA323" i="17"/>
  <c r="CF323" i="17"/>
  <c r="CL323" i="17"/>
  <c r="CN323" i="17" s="1"/>
  <c r="Q190" i="17"/>
  <c r="R190" i="17"/>
  <c r="U190" i="17"/>
  <c r="V190" i="17"/>
  <c r="AC190" i="17" s="1"/>
  <c r="AJ190" i="17" s="1"/>
  <c r="AQ190" i="17" s="1"/>
  <c r="AX190" i="17" s="1"/>
  <c r="BE190" i="17" s="1"/>
  <c r="BL190" i="17" s="1"/>
  <c r="BS190" i="17" s="1"/>
  <c r="W190" i="17"/>
  <c r="AD190" i="17" s="1"/>
  <c r="AK190" i="17" s="1"/>
  <c r="AB190" i="17"/>
  <c r="AI190" i="17"/>
  <c r="AP190" i="17"/>
  <c r="AW190" i="17"/>
  <c r="BD190" i="17"/>
  <c r="BK190" i="17"/>
  <c r="BR190" i="17"/>
  <c r="BY190" i="17"/>
  <c r="BZ190" i="17"/>
  <c r="CG190" i="17" s="1"/>
  <c r="CA190" i="17"/>
  <c r="CF190" i="17"/>
  <c r="CL190" i="17"/>
  <c r="CN190" i="17" s="1"/>
  <c r="Q130" i="17"/>
  <c r="R130" i="17"/>
  <c r="U130" i="17"/>
  <c r="V130" i="17"/>
  <c r="AC130" i="17" s="1"/>
  <c r="AJ130" i="17" s="1"/>
  <c r="AQ130" i="17" s="1"/>
  <c r="AX130" i="17" s="1"/>
  <c r="BE130" i="17" s="1"/>
  <c r="BL130" i="17" s="1"/>
  <c r="BS130" i="17" s="1"/>
  <c r="W130" i="17"/>
  <c r="AD130" i="17" s="1"/>
  <c r="AK130" i="17" s="1"/>
  <c r="AB130" i="17"/>
  <c r="AI130" i="17"/>
  <c r="AP130" i="17"/>
  <c r="AW130" i="17"/>
  <c r="BD130" i="17"/>
  <c r="BK130" i="17"/>
  <c r="BR130" i="17"/>
  <c r="BY130" i="17"/>
  <c r="BZ130" i="17"/>
  <c r="CG130" i="17" s="1"/>
  <c r="CA130" i="17"/>
  <c r="CF130" i="17"/>
  <c r="CL130" i="17"/>
  <c r="CN130" i="17" s="1"/>
  <c r="Q204" i="17"/>
  <c r="R204" i="17"/>
  <c r="U204" i="17"/>
  <c r="V204" i="17"/>
  <c r="W204" i="17"/>
  <c r="AD204" i="17" s="1"/>
  <c r="AK204" i="17" s="1"/>
  <c r="AB204" i="17"/>
  <c r="AI204" i="17"/>
  <c r="AP204" i="17"/>
  <c r="AW204" i="17"/>
  <c r="BD204" i="17"/>
  <c r="BK204" i="17"/>
  <c r="BR204" i="17"/>
  <c r="BY204" i="17"/>
  <c r="BZ204" i="17"/>
  <c r="CG204" i="17" s="1"/>
  <c r="CA204" i="17"/>
  <c r="CH204" i="17" s="1"/>
  <c r="CL204" i="17"/>
  <c r="CN204" i="17" s="1"/>
  <c r="Q212" i="17"/>
  <c r="R212" i="17"/>
  <c r="U212" i="17"/>
  <c r="V212" i="17"/>
  <c r="AC212" i="17" s="1"/>
  <c r="AJ212" i="17" s="1"/>
  <c r="AQ212" i="17" s="1"/>
  <c r="AX212" i="17" s="1"/>
  <c r="BE212" i="17" s="1"/>
  <c r="BL212" i="17" s="1"/>
  <c r="BS212" i="17" s="1"/>
  <c r="W212" i="17"/>
  <c r="AB212" i="17"/>
  <c r="AI212" i="17"/>
  <c r="AP212" i="17"/>
  <c r="AW212" i="17"/>
  <c r="BD212" i="17"/>
  <c r="BK212" i="17"/>
  <c r="BR212" i="17"/>
  <c r="BY212" i="17"/>
  <c r="BZ212" i="17"/>
  <c r="CG212" i="17" s="1"/>
  <c r="CA212" i="17"/>
  <c r="CH212" i="17" s="1"/>
  <c r="CF212" i="17"/>
  <c r="CL212" i="17"/>
  <c r="CN212" i="17" s="1"/>
  <c r="Q27" i="17"/>
  <c r="R27" i="17"/>
  <c r="V27" i="17"/>
  <c r="AC27" i="17" s="1"/>
  <c r="AJ27" i="17" s="1"/>
  <c r="AQ27" i="17" s="1"/>
  <c r="AX27" i="17" s="1"/>
  <c r="BE27" i="17" s="1"/>
  <c r="BL27" i="17" s="1"/>
  <c r="BS27" i="17" s="1"/>
  <c r="W27" i="17"/>
  <c r="AD27" i="17" s="1"/>
  <c r="AK27" i="17" s="1"/>
  <c r="AR27" i="17" s="1"/>
  <c r="X27" i="17"/>
  <c r="AE27" i="17" s="1"/>
  <c r="AL27" i="17" s="1"/>
  <c r="AS27" i="17" s="1"/>
  <c r="AZ27" i="17" s="1"/>
  <c r="BG27" i="17" s="1"/>
  <c r="BK27" i="17"/>
  <c r="BR27" i="17"/>
  <c r="BY27" i="17"/>
  <c r="BZ27" i="17"/>
  <c r="CA27" i="17"/>
  <c r="CL27" i="17"/>
  <c r="Q218" i="17"/>
  <c r="R218" i="17"/>
  <c r="U218" i="17"/>
  <c r="V218" i="17"/>
  <c r="AC218" i="17" s="1"/>
  <c r="AJ218" i="17" s="1"/>
  <c r="AQ218" i="17" s="1"/>
  <c r="AX218" i="17" s="1"/>
  <c r="BE218" i="17" s="1"/>
  <c r="BL218" i="17" s="1"/>
  <c r="BS218" i="17" s="1"/>
  <c r="W218" i="17"/>
  <c r="AD218" i="17" s="1"/>
  <c r="AK218" i="17" s="1"/>
  <c r="AR218" i="17" s="1"/>
  <c r="AB218" i="17"/>
  <c r="AI218" i="17"/>
  <c r="AP218" i="17"/>
  <c r="AW218" i="17"/>
  <c r="BD218" i="17"/>
  <c r="BK218" i="17"/>
  <c r="BR218" i="17"/>
  <c r="BY218" i="17"/>
  <c r="BZ218" i="17"/>
  <c r="CG218" i="17" s="1"/>
  <c r="CA218" i="17"/>
  <c r="CF218" i="17"/>
  <c r="CL218" i="17"/>
  <c r="CN218" i="17" s="1"/>
  <c r="O28" i="17"/>
  <c r="P28" i="17" s="1"/>
  <c r="R28" i="17" s="1"/>
  <c r="BY28" i="17"/>
  <c r="CF28" i="17"/>
  <c r="Q208" i="17"/>
  <c r="R208" i="17"/>
  <c r="U208" i="17"/>
  <c r="V208" i="17"/>
  <c r="W208" i="17"/>
  <c r="AD208" i="17" s="1"/>
  <c r="AB208" i="17"/>
  <c r="AI208" i="17"/>
  <c r="AP208" i="17"/>
  <c r="AW208" i="17"/>
  <c r="BD208" i="17"/>
  <c r="BK208" i="17"/>
  <c r="BR208" i="17"/>
  <c r="BY208" i="17"/>
  <c r="BZ208" i="17"/>
  <c r="CG208" i="17" s="1"/>
  <c r="CA208" i="17"/>
  <c r="CF208" i="17"/>
  <c r="CL208" i="17"/>
  <c r="CN208" i="17" s="1"/>
  <c r="Q79" i="17"/>
  <c r="R79" i="17"/>
  <c r="U79" i="17"/>
  <c r="V79" i="17"/>
  <c r="AC79" i="17" s="1"/>
  <c r="AJ79" i="17" s="1"/>
  <c r="AQ79" i="17" s="1"/>
  <c r="AX79" i="17" s="1"/>
  <c r="BE79" i="17" s="1"/>
  <c r="BL79" i="17" s="1"/>
  <c r="BS79" i="17" s="1"/>
  <c r="W79" i="17"/>
  <c r="AD79" i="17" s="1"/>
  <c r="AK79" i="17" s="1"/>
  <c r="AB79" i="17"/>
  <c r="AI79" i="17"/>
  <c r="AP79" i="17"/>
  <c r="AW79" i="17"/>
  <c r="BD79" i="17"/>
  <c r="BK79" i="17"/>
  <c r="BR79" i="17"/>
  <c r="BY79" i="17"/>
  <c r="BZ79" i="17"/>
  <c r="CG79" i="17" s="1"/>
  <c r="CA79" i="17"/>
  <c r="CF79" i="17"/>
  <c r="CL79" i="17"/>
  <c r="CN79" i="17" s="1"/>
  <c r="Q224" i="17"/>
  <c r="R224" i="17"/>
  <c r="U224" i="17"/>
  <c r="V224" i="17"/>
  <c r="AC224" i="17" s="1"/>
  <c r="AJ224" i="17" s="1"/>
  <c r="AQ224" i="17" s="1"/>
  <c r="AX224" i="17" s="1"/>
  <c r="BE224" i="17" s="1"/>
  <c r="BL224" i="17" s="1"/>
  <c r="BS224" i="17" s="1"/>
  <c r="W224" i="17"/>
  <c r="AD224" i="17" s="1"/>
  <c r="AB224" i="17"/>
  <c r="AI224" i="17"/>
  <c r="AP224" i="17"/>
  <c r="AW224" i="17"/>
  <c r="BD224" i="17"/>
  <c r="BK224" i="17"/>
  <c r="BR224" i="17"/>
  <c r="BY224" i="17"/>
  <c r="BZ224" i="17"/>
  <c r="CG224" i="17" s="1"/>
  <c r="CA224" i="17"/>
  <c r="CF224" i="17"/>
  <c r="CL224" i="17"/>
  <c r="CN224" i="17" s="1"/>
  <c r="Q29" i="17"/>
  <c r="X29" i="17" s="1"/>
  <c r="AE29" i="17" s="1"/>
  <c r="AL29" i="17" s="1"/>
  <c r="AS29" i="17" s="1"/>
  <c r="AZ29" i="17" s="1"/>
  <c r="BG29" i="17" s="1"/>
  <c r="BN29" i="17" s="1"/>
  <c r="BU29" i="17" s="1"/>
  <c r="R29" i="17"/>
  <c r="V29" i="17"/>
  <c r="AC29" i="17" s="1"/>
  <c r="AJ29" i="17" s="1"/>
  <c r="AQ29" i="17" s="1"/>
  <c r="AX29" i="17" s="1"/>
  <c r="BE29" i="17" s="1"/>
  <c r="BL29" i="17" s="1"/>
  <c r="BS29" i="17" s="1"/>
  <c r="W29" i="17"/>
  <c r="BY29" i="17"/>
  <c r="CC29" i="17"/>
  <c r="CH29" i="17"/>
  <c r="CG29" i="17"/>
  <c r="Q92" i="17"/>
  <c r="R92" i="17"/>
  <c r="U92" i="17"/>
  <c r="V92" i="17"/>
  <c r="AC92" i="17" s="1"/>
  <c r="AJ92" i="17" s="1"/>
  <c r="AQ92" i="17" s="1"/>
  <c r="AX92" i="17" s="1"/>
  <c r="BE92" i="17" s="1"/>
  <c r="BL92" i="17" s="1"/>
  <c r="BS92" i="17" s="1"/>
  <c r="W92" i="17"/>
  <c r="AB92" i="17"/>
  <c r="AI92" i="17"/>
  <c r="AP92" i="17"/>
  <c r="AW92" i="17"/>
  <c r="BD92" i="17"/>
  <c r="BK92" i="17"/>
  <c r="BR92" i="17"/>
  <c r="BY92" i="17"/>
  <c r="BZ92" i="17"/>
  <c r="CG92" i="17" s="1"/>
  <c r="CA92" i="17"/>
  <c r="CF92" i="17"/>
  <c r="CL92" i="17"/>
  <c r="CN92" i="17" s="1"/>
  <c r="O30" i="17"/>
  <c r="P30" i="17" s="1"/>
  <c r="BY30" i="17"/>
  <c r="CF30" i="17"/>
  <c r="Q81" i="17"/>
  <c r="R81" i="17"/>
  <c r="U81" i="17"/>
  <c r="V81" i="17"/>
  <c r="AC81" i="17" s="1"/>
  <c r="W81" i="17"/>
  <c r="AB81" i="17"/>
  <c r="AI81" i="17"/>
  <c r="AP81" i="17"/>
  <c r="AW81" i="17"/>
  <c r="BD81" i="17"/>
  <c r="BK81" i="17"/>
  <c r="BR81" i="17"/>
  <c r="BY81" i="17"/>
  <c r="BZ81" i="17"/>
  <c r="CG81" i="17" s="1"/>
  <c r="CA81" i="17"/>
  <c r="CF81" i="17"/>
  <c r="CL81" i="17"/>
  <c r="CN81" i="17" s="1"/>
  <c r="Q144" i="17"/>
  <c r="R144" i="17"/>
  <c r="U144" i="17"/>
  <c r="V144" i="17"/>
  <c r="AC144" i="17" s="1"/>
  <c r="AJ144" i="17" s="1"/>
  <c r="AQ144" i="17" s="1"/>
  <c r="AX144" i="17" s="1"/>
  <c r="BE144" i="17" s="1"/>
  <c r="BL144" i="17" s="1"/>
  <c r="BS144" i="17" s="1"/>
  <c r="W144" i="17"/>
  <c r="AB144" i="17"/>
  <c r="AI144" i="17"/>
  <c r="AP144" i="17"/>
  <c r="AW144" i="17"/>
  <c r="BD144" i="17"/>
  <c r="BK144" i="17"/>
  <c r="BR144" i="17"/>
  <c r="BY144" i="17"/>
  <c r="BZ144" i="17"/>
  <c r="CG144" i="17" s="1"/>
  <c r="CA144" i="17"/>
  <c r="CF144" i="17"/>
  <c r="CL144" i="17"/>
  <c r="CN144" i="17" s="1"/>
  <c r="Q31" i="17"/>
  <c r="R31" i="17"/>
  <c r="V31" i="17"/>
  <c r="AC31" i="17" s="1"/>
  <c r="AJ31" i="17" s="1"/>
  <c r="AQ31" i="17" s="1"/>
  <c r="AX31" i="17" s="1"/>
  <c r="BE31" i="17" s="1"/>
  <c r="BL31" i="17" s="1"/>
  <c r="BS31" i="17" s="1"/>
  <c r="W31" i="17"/>
  <c r="AD31" i="17" s="1"/>
  <c r="X31" i="17"/>
  <c r="AE31" i="17" s="1"/>
  <c r="AL31" i="17" s="1"/>
  <c r="AS31" i="17" s="1"/>
  <c r="AZ31" i="17" s="1"/>
  <c r="BG31" i="17" s="1"/>
  <c r="BN31" i="17" s="1"/>
  <c r="BU31" i="17" s="1"/>
  <c r="BY31" i="17"/>
  <c r="CC31" i="17"/>
  <c r="CH31" i="17"/>
  <c r="CG31" i="17"/>
  <c r="Q75" i="17"/>
  <c r="R75" i="17"/>
  <c r="U75" i="17"/>
  <c r="V75" i="17"/>
  <c r="AC75" i="17" s="1"/>
  <c r="AJ75" i="17" s="1"/>
  <c r="AQ75" i="17" s="1"/>
  <c r="AX75" i="17" s="1"/>
  <c r="BE75" i="17" s="1"/>
  <c r="BL75" i="17" s="1"/>
  <c r="BS75" i="17" s="1"/>
  <c r="W75" i="17"/>
  <c r="AD75" i="17" s="1"/>
  <c r="AB75" i="17"/>
  <c r="AI75" i="17"/>
  <c r="AP75" i="17"/>
  <c r="AW75" i="17"/>
  <c r="BD75" i="17"/>
  <c r="BK75" i="17"/>
  <c r="BR75" i="17"/>
  <c r="BY75" i="17"/>
  <c r="BZ75" i="17"/>
  <c r="CG75" i="17" s="1"/>
  <c r="CA75" i="17"/>
  <c r="CF75" i="17"/>
  <c r="CL75" i="17"/>
  <c r="CN75" i="17" s="1"/>
  <c r="Q83" i="17"/>
  <c r="R83" i="17"/>
  <c r="U83" i="17"/>
  <c r="V83" i="17"/>
  <c r="AC83" i="17" s="1"/>
  <c r="AJ83" i="17" s="1"/>
  <c r="AQ83" i="17" s="1"/>
  <c r="AX83" i="17" s="1"/>
  <c r="BE83" i="17" s="1"/>
  <c r="BL83" i="17" s="1"/>
  <c r="BS83" i="17" s="1"/>
  <c r="W83" i="17"/>
  <c r="AD83" i="17" s="1"/>
  <c r="AB83" i="17"/>
  <c r="AI83" i="17"/>
  <c r="AP83" i="17"/>
  <c r="AW83" i="17"/>
  <c r="BD83" i="17"/>
  <c r="BK83" i="17"/>
  <c r="BR83" i="17"/>
  <c r="BY83" i="17"/>
  <c r="BZ83" i="17"/>
  <c r="CG83" i="17" s="1"/>
  <c r="CA83" i="17"/>
  <c r="CF83" i="17"/>
  <c r="CL83" i="17"/>
  <c r="CN83" i="17" s="1"/>
  <c r="Q176" i="17"/>
  <c r="R176" i="17"/>
  <c r="U176" i="17"/>
  <c r="V176" i="17"/>
  <c r="AC176" i="17" s="1"/>
  <c r="AJ176" i="17" s="1"/>
  <c r="AQ176" i="17" s="1"/>
  <c r="AX176" i="17" s="1"/>
  <c r="BE176" i="17" s="1"/>
  <c r="BL176" i="17" s="1"/>
  <c r="BS176" i="17" s="1"/>
  <c r="W176" i="17"/>
  <c r="AB176" i="17"/>
  <c r="AI176" i="17"/>
  <c r="AP176" i="17"/>
  <c r="AW176" i="17"/>
  <c r="BD176" i="17"/>
  <c r="BK176" i="17"/>
  <c r="BR176" i="17"/>
  <c r="BY176" i="17"/>
  <c r="BZ176" i="17"/>
  <c r="CG176" i="17" s="1"/>
  <c r="CA176" i="17"/>
  <c r="CF176" i="17"/>
  <c r="CL176" i="17"/>
  <c r="CN176" i="17" s="1"/>
  <c r="Q170" i="17"/>
  <c r="R170" i="17"/>
  <c r="U170" i="17"/>
  <c r="V170" i="17"/>
  <c r="AC170" i="17" s="1"/>
  <c r="AJ170" i="17" s="1"/>
  <c r="AQ170" i="17" s="1"/>
  <c r="AX170" i="17" s="1"/>
  <c r="BE170" i="17" s="1"/>
  <c r="BL170" i="17" s="1"/>
  <c r="BS170" i="17" s="1"/>
  <c r="W170" i="17"/>
  <c r="AD170" i="17" s="1"/>
  <c r="AB170" i="17"/>
  <c r="AI170" i="17"/>
  <c r="AP170" i="17"/>
  <c r="AW170" i="17"/>
  <c r="BD170" i="17"/>
  <c r="BK170" i="17"/>
  <c r="BR170" i="17"/>
  <c r="BY170" i="17"/>
  <c r="BZ170" i="17"/>
  <c r="CG170" i="17" s="1"/>
  <c r="CA170" i="17"/>
  <c r="CH170" i="17" s="1"/>
  <c r="CF170" i="17"/>
  <c r="CL170" i="17"/>
  <c r="CN170" i="17" s="1"/>
  <c r="Q149" i="17"/>
  <c r="R149" i="17"/>
  <c r="U149" i="17"/>
  <c r="V149" i="17"/>
  <c r="W149" i="17"/>
  <c r="AD149" i="17" s="1"/>
  <c r="AK149" i="17" s="1"/>
  <c r="AB149" i="17"/>
  <c r="AI149" i="17"/>
  <c r="AP149" i="17"/>
  <c r="AW149" i="17"/>
  <c r="BD149" i="17"/>
  <c r="BK149" i="17"/>
  <c r="BR149" i="17"/>
  <c r="BY149" i="17"/>
  <c r="BZ149" i="17"/>
  <c r="CG149" i="17" s="1"/>
  <c r="CA149" i="17"/>
  <c r="CH149" i="17" s="1"/>
  <c r="CF149" i="17"/>
  <c r="CL149" i="17"/>
  <c r="CN149" i="17" s="1"/>
  <c r="Q223" i="17"/>
  <c r="R223" i="17"/>
  <c r="U223" i="17"/>
  <c r="V223" i="17"/>
  <c r="AC223" i="17" s="1"/>
  <c r="AJ223" i="17" s="1"/>
  <c r="AQ223" i="17" s="1"/>
  <c r="AX223" i="17" s="1"/>
  <c r="BE223" i="17" s="1"/>
  <c r="BL223" i="17" s="1"/>
  <c r="BS223" i="17" s="1"/>
  <c r="W223" i="17"/>
  <c r="AD223" i="17" s="1"/>
  <c r="AB223" i="17"/>
  <c r="AI223" i="17"/>
  <c r="AP223" i="17"/>
  <c r="AW223" i="17"/>
  <c r="BD223" i="17"/>
  <c r="BK223" i="17"/>
  <c r="BR223" i="17"/>
  <c r="BY223" i="17"/>
  <c r="BZ223" i="17"/>
  <c r="CG223" i="17" s="1"/>
  <c r="CA223" i="17"/>
  <c r="CF223" i="17"/>
  <c r="CL223" i="17"/>
  <c r="CN223" i="17" s="1"/>
  <c r="Q199" i="17"/>
  <c r="R199" i="17"/>
  <c r="U199" i="17"/>
  <c r="V199" i="17"/>
  <c r="AC199" i="17" s="1"/>
  <c r="AJ199" i="17" s="1"/>
  <c r="AQ199" i="17" s="1"/>
  <c r="AX199" i="17" s="1"/>
  <c r="BE199" i="17" s="1"/>
  <c r="BL199" i="17" s="1"/>
  <c r="BS199" i="17" s="1"/>
  <c r="W199" i="17"/>
  <c r="AB199" i="17"/>
  <c r="AI199" i="17"/>
  <c r="AP199" i="17"/>
  <c r="AW199" i="17"/>
  <c r="BD199" i="17"/>
  <c r="BK199" i="17"/>
  <c r="BR199" i="17"/>
  <c r="BY199" i="17"/>
  <c r="BZ199" i="17"/>
  <c r="CG199" i="17" s="1"/>
  <c r="CA199" i="17"/>
  <c r="CF199" i="17"/>
  <c r="CL199" i="17"/>
  <c r="CN199" i="17" s="1"/>
  <c r="Q188" i="17"/>
  <c r="R188" i="17"/>
  <c r="U188" i="17"/>
  <c r="V188" i="17"/>
  <c r="W188" i="17"/>
  <c r="AD188" i="17" s="1"/>
  <c r="AB188" i="17"/>
  <c r="AI188" i="17"/>
  <c r="AP188" i="17"/>
  <c r="AW188" i="17"/>
  <c r="BD188" i="17"/>
  <c r="BK188" i="17"/>
  <c r="BR188" i="17"/>
  <c r="BY188" i="17"/>
  <c r="BZ188" i="17"/>
  <c r="CG188" i="17" s="1"/>
  <c r="CA188" i="17"/>
  <c r="CF188" i="17"/>
  <c r="CL188" i="17"/>
  <c r="CN188" i="17" s="1"/>
  <c r="Q198" i="17"/>
  <c r="R198" i="17"/>
  <c r="U198" i="17"/>
  <c r="V198" i="17"/>
  <c r="AC198" i="17" s="1"/>
  <c r="AJ198" i="17" s="1"/>
  <c r="AQ198" i="17" s="1"/>
  <c r="AX198" i="17" s="1"/>
  <c r="BE198" i="17" s="1"/>
  <c r="BL198" i="17" s="1"/>
  <c r="BS198" i="17" s="1"/>
  <c r="W198" i="17"/>
  <c r="AD198" i="17" s="1"/>
  <c r="AK198" i="17" s="1"/>
  <c r="AR198" i="17" s="1"/>
  <c r="AB198" i="17"/>
  <c r="AI198" i="17"/>
  <c r="AP198" i="17"/>
  <c r="AW198" i="17"/>
  <c r="BD198" i="17"/>
  <c r="BK198" i="17"/>
  <c r="BR198" i="17"/>
  <c r="BY198" i="17"/>
  <c r="BZ198" i="17"/>
  <c r="CG198" i="17" s="1"/>
  <c r="CA198" i="17"/>
  <c r="CF198" i="17"/>
  <c r="CL198" i="17"/>
  <c r="CN198" i="17" s="1"/>
  <c r="Q136" i="17"/>
  <c r="R136" i="17"/>
  <c r="U136" i="17"/>
  <c r="V136" i="17"/>
  <c r="AC136" i="17" s="1"/>
  <c r="AJ136" i="17" s="1"/>
  <c r="AQ136" i="17" s="1"/>
  <c r="AX136" i="17" s="1"/>
  <c r="BE136" i="17" s="1"/>
  <c r="BL136" i="17" s="1"/>
  <c r="BS136" i="17" s="1"/>
  <c r="W136" i="17"/>
  <c r="AD136" i="17" s="1"/>
  <c r="AK136" i="17" s="1"/>
  <c r="AR136" i="17" s="1"/>
  <c r="AY136" i="17" s="1"/>
  <c r="AB136" i="17"/>
  <c r="AI136" i="17"/>
  <c r="AP136" i="17"/>
  <c r="AW136" i="17"/>
  <c r="BD136" i="17"/>
  <c r="BK136" i="17"/>
  <c r="BR136" i="17"/>
  <c r="BY136" i="17"/>
  <c r="BZ136" i="17"/>
  <c r="CG136" i="17" s="1"/>
  <c r="CA136" i="17"/>
  <c r="CF136" i="17"/>
  <c r="CL136" i="17"/>
  <c r="CN136" i="17" s="1"/>
  <c r="Q131" i="17"/>
  <c r="R131" i="17"/>
  <c r="U131" i="17"/>
  <c r="V131" i="17"/>
  <c r="AC131" i="17" s="1"/>
  <c r="AJ131" i="17" s="1"/>
  <c r="AQ131" i="17" s="1"/>
  <c r="AX131" i="17" s="1"/>
  <c r="BE131" i="17" s="1"/>
  <c r="BL131" i="17" s="1"/>
  <c r="BS131" i="17" s="1"/>
  <c r="W131" i="17"/>
  <c r="AB131" i="17"/>
  <c r="AI131" i="17"/>
  <c r="AP131" i="17"/>
  <c r="AW131" i="17"/>
  <c r="BD131" i="17"/>
  <c r="BK131" i="17"/>
  <c r="BR131" i="17"/>
  <c r="BY131" i="17"/>
  <c r="BZ131" i="17"/>
  <c r="CG131" i="17" s="1"/>
  <c r="CA131" i="17"/>
  <c r="CH131" i="17" s="1"/>
  <c r="CF131" i="17"/>
  <c r="CL131" i="17"/>
  <c r="CN131" i="17" s="1"/>
  <c r="Q201" i="17"/>
  <c r="R201" i="17"/>
  <c r="U201" i="17"/>
  <c r="V201" i="17"/>
  <c r="W201" i="17"/>
  <c r="AD201" i="17" s="1"/>
  <c r="AB201" i="17"/>
  <c r="AI201" i="17"/>
  <c r="AP201" i="17"/>
  <c r="AW201" i="17"/>
  <c r="BD201" i="17"/>
  <c r="BK201" i="17"/>
  <c r="BR201" i="17"/>
  <c r="BY201" i="17"/>
  <c r="BZ201" i="17"/>
  <c r="CG201" i="17" s="1"/>
  <c r="CA201" i="17"/>
  <c r="CF201" i="17"/>
  <c r="CL201" i="17"/>
  <c r="CN201" i="17" s="1"/>
  <c r="Q225" i="17"/>
  <c r="R225" i="17"/>
  <c r="U225" i="17"/>
  <c r="V225" i="17"/>
  <c r="AC225" i="17" s="1"/>
  <c r="AJ225" i="17" s="1"/>
  <c r="AQ225" i="17" s="1"/>
  <c r="AX225" i="17" s="1"/>
  <c r="BE225" i="17" s="1"/>
  <c r="BL225" i="17" s="1"/>
  <c r="BS225" i="17" s="1"/>
  <c r="W225" i="17"/>
  <c r="AD225" i="17" s="1"/>
  <c r="AB225" i="17"/>
  <c r="AI225" i="17"/>
  <c r="AP225" i="17"/>
  <c r="AW225" i="17"/>
  <c r="BD225" i="17"/>
  <c r="BK225" i="17"/>
  <c r="BR225" i="17"/>
  <c r="BY225" i="17"/>
  <c r="BZ225" i="17"/>
  <c r="CG225" i="17" s="1"/>
  <c r="CA225" i="17"/>
  <c r="CF225" i="17"/>
  <c r="CL225" i="17"/>
  <c r="CN225" i="17" s="1"/>
  <c r="Q163" i="17"/>
  <c r="R163" i="17"/>
  <c r="U163" i="17"/>
  <c r="V163" i="17"/>
  <c r="AC163" i="17" s="1"/>
  <c r="AJ163" i="17" s="1"/>
  <c r="AQ163" i="17" s="1"/>
  <c r="AX163" i="17" s="1"/>
  <c r="BE163" i="17" s="1"/>
  <c r="BL163" i="17" s="1"/>
  <c r="BS163" i="17" s="1"/>
  <c r="W163" i="17"/>
  <c r="AB163" i="17"/>
  <c r="AI163" i="17"/>
  <c r="AP163" i="17"/>
  <c r="AW163" i="17"/>
  <c r="BD163" i="17"/>
  <c r="BK163" i="17"/>
  <c r="BR163" i="17"/>
  <c r="BY163" i="17"/>
  <c r="BZ163" i="17"/>
  <c r="CG163" i="17" s="1"/>
  <c r="CA163" i="17"/>
  <c r="CF163" i="17"/>
  <c r="CL163" i="17"/>
  <c r="CN163" i="17" s="1"/>
  <c r="Q184" i="17"/>
  <c r="R184" i="17"/>
  <c r="U184" i="17"/>
  <c r="V184" i="17"/>
  <c r="AC184" i="17" s="1"/>
  <c r="AJ184" i="17" s="1"/>
  <c r="AQ184" i="17" s="1"/>
  <c r="AX184" i="17" s="1"/>
  <c r="BE184" i="17" s="1"/>
  <c r="BL184" i="17" s="1"/>
  <c r="BS184" i="17" s="1"/>
  <c r="W184" i="17"/>
  <c r="AB184" i="17"/>
  <c r="AI184" i="17"/>
  <c r="AP184" i="17"/>
  <c r="AW184" i="17"/>
  <c r="BD184" i="17"/>
  <c r="BK184" i="17"/>
  <c r="BR184" i="17"/>
  <c r="BY184" i="17"/>
  <c r="BZ184" i="17"/>
  <c r="CG184" i="17" s="1"/>
  <c r="CA184" i="17"/>
  <c r="CF184" i="17"/>
  <c r="CL184" i="17"/>
  <c r="CN184" i="17" s="1"/>
  <c r="O32" i="17"/>
  <c r="P32" i="17" s="1"/>
  <c r="BY32" i="17"/>
  <c r="CF32" i="17"/>
  <c r="Q181" i="17"/>
  <c r="R181" i="17"/>
  <c r="U181" i="17"/>
  <c r="V181" i="17"/>
  <c r="AC181" i="17" s="1"/>
  <c r="AJ181" i="17" s="1"/>
  <c r="AQ181" i="17" s="1"/>
  <c r="AX181" i="17" s="1"/>
  <c r="BE181" i="17" s="1"/>
  <c r="BL181" i="17" s="1"/>
  <c r="BS181" i="17" s="1"/>
  <c r="W181" i="17"/>
  <c r="AD181" i="17" s="1"/>
  <c r="AB181" i="17"/>
  <c r="AI181" i="17"/>
  <c r="AP181" i="17"/>
  <c r="AW181" i="17"/>
  <c r="BD181" i="17"/>
  <c r="BK181" i="17"/>
  <c r="BR181" i="17"/>
  <c r="BY181" i="17"/>
  <c r="BZ181" i="17"/>
  <c r="CG181" i="17" s="1"/>
  <c r="CA181" i="17"/>
  <c r="CF181" i="17"/>
  <c r="CL181" i="17"/>
  <c r="CN181" i="17" s="1"/>
  <c r="Q116" i="17"/>
  <c r="R116" i="17"/>
  <c r="V116" i="17"/>
  <c r="AC116" i="17" s="1"/>
  <c r="AJ116" i="17" s="1"/>
  <c r="AQ116" i="17" s="1"/>
  <c r="AX116" i="17" s="1"/>
  <c r="BE116" i="17" s="1"/>
  <c r="BL116" i="17" s="1"/>
  <c r="BS116" i="17" s="1"/>
  <c r="W116" i="17"/>
  <c r="X116" i="17"/>
  <c r="AE116" i="17" s="1"/>
  <c r="AL116" i="17" s="1"/>
  <c r="AS116" i="17" s="1"/>
  <c r="AZ116" i="17" s="1"/>
  <c r="BG116" i="17" s="1"/>
  <c r="BN116" i="17" s="1"/>
  <c r="BU116" i="17" s="1"/>
  <c r="BY116" i="17"/>
  <c r="BZ116" i="17"/>
  <c r="CG116" i="17" s="1"/>
  <c r="CA116" i="17"/>
  <c r="CF116" i="17"/>
  <c r="CL116" i="17"/>
  <c r="CN116" i="17" s="1"/>
  <c r="Q150" i="17"/>
  <c r="R150" i="17"/>
  <c r="U150" i="17"/>
  <c r="V150" i="17"/>
  <c r="AC150" i="17" s="1"/>
  <c r="AJ150" i="17" s="1"/>
  <c r="AQ150" i="17" s="1"/>
  <c r="AX150" i="17" s="1"/>
  <c r="BE150" i="17" s="1"/>
  <c r="BL150" i="17" s="1"/>
  <c r="BS150" i="17" s="1"/>
  <c r="W150" i="17"/>
  <c r="AD150" i="17" s="1"/>
  <c r="AK150" i="17" s="1"/>
  <c r="AR150" i="17" s="1"/>
  <c r="AB150" i="17"/>
  <c r="AI150" i="17"/>
  <c r="AP150" i="17"/>
  <c r="AW150" i="17"/>
  <c r="BD150" i="17"/>
  <c r="BK150" i="17"/>
  <c r="BR150" i="17"/>
  <c r="BY150" i="17"/>
  <c r="BZ150" i="17"/>
  <c r="CG150" i="17" s="1"/>
  <c r="CA150" i="17"/>
  <c r="CH150" i="17" s="1"/>
  <c r="CF150" i="17"/>
  <c r="CL150" i="17"/>
  <c r="CN150" i="17" s="1"/>
  <c r="Q94" i="17"/>
  <c r="R94" i="17"/>
  <c r="U94" i="17"/>
  <c r="V94" i="17"/>
  <c r="AC94" i="17" s="1"/>
  <c r="AJ94" i="17" s="1"/>
  <c r="AQ94" i="17" s="1"/>
  <c r="AX94" i="17" s="1"/>
  <c r="BE94" i="17" s="1"/>
  <c r="BL94" i="17" s="1"/>
  <c r="BS94" i="17" s="1"/>
  <c r="W94" i="17"/>
  <c r="AD94" i="17" s="1"/>
  <c r="AB94" i="17"/>
  <c r="AI94" i="17"/>
  <c r="AP94" i="17"/>
  <c r="AW94" i="17"/>
  <c r="BD94" i="17"/>
  <c r="BK94" i="17"/>
  <c r="BR94" i="17"/>
  <c r="BY94" i="17"/>
  <c r="BZ94" i="17"/>
  <c r="CG94" i="17" s="1"/>
  <c r="CA94" i="17"/>
  <c r="CF94" i="17"/>
  <c r="CL94" i="17"/>
  <c r="CN94" i="17" s="1"/>
  <c r="Q90" i="17"/>
  <c r="R90" i="17"/>
  <c r="U90" i="17"/>
  <c r="V90" i="17"/>
  <c r="W90" i="17"/>
  <c r="AD90" i="17" s="1"/>
  <c r="AK90" i="17" s="1"/>
  <c r="AB90" i="17"/>
  <c r="AI90" i="17"/>
  <c r="AP90" i="17"/>
  <c r="AW90" i="17"/>
  <c r="BD90" i="17"/>
  <c r="BK90" i="17"/>
  <c r="BR90" i="17"/>
  <c r="BY90" i="17"/>
  <c r="BZ90" i="17"/>
  <c r="CG90" i="17" s="1"/>
  <c r="CA90" i="17"/>
  <c r="CH90" i="17" s="1"/>
  <c r="CF90" i="17"/>
  <c r="CL90" i="17"/>
  <c r="CN90" i="17" s="1"/>
  <c r="Q124" i="17"/>
  <c r="R124" i="17"/>
  <c r="U124" i="17"/>
  <c r="V124" i="17"/>
  <c r="AC124" i="17" s="1"/>
  <c r="AJ124" i="17" s="1"/>
  <c r="AQ124" i="17" s="1"/>
  <c r="AX124" i="17" s="1"/>
  <c r="BE124" i="17" s="1"/>
  <c r="BL124" i="17" s="1"/>
  <c r="BS124" i="17" s="1"/>
  <c r="W124" i="17"/>
  <c r="AB124" i="17"/>
  <c r="AI124" i="17"/>
  <c r="AP124" i="17"/>
  <c r="AW124" i="17"/>
  <c r="BD124" i="17"/>
  <c r="BK124" i="17"/>
  <c r="BR124" i="17"/>
  <c r="BY124" i="17"/>
  <c r="BZ124" i="17"/>
  <c r="CG124" i="17" s="1"/>
  <c r="CA124" i="17"/>
  <c r="CF124" i="17"/>
  <c r="CL124" i="17"/>
  <c r="CN124" i="17" s="1"/>
  <c r="Q33" i="17"/>
  <c r="R33" i="17"/>
  <c r="U33" i="17"/>
  <c r="V33" i="17"/>
  <c r="W33" i="17"/>
  <c r="AD33" i="17" s="1"/>
  <c r="AK33" i="17" s="1"/>
  <c r="AR33" i="17" s="1"/>
  <c r="AB33" i="17"/>
  <c r="AI33" i="17"/>
  <c r="AP33" i="17"/>
  <c r="AW33" i="17"/>
  <c r="BD33" i="17"/>
  <c r="BK33" i="17"/>
  <c r="BR33" i="17"/>
  <c r="BY33" i="17"/>
  <c r="BZ33" i="17"/>
  <c r="CA33" i="17"/>
  <c r="CH33" i="17" s="1"/>
  <c r="CF33" i="17"/>
  <c r="CL33" i="17"/>
  <c r="Q121" i="17"/>
  <c r="R121" i="17"/>
  <c r="V121" i="17"/>
  <c r="AC121" i="17" s="1"/>
  <c r="AJ121" i="17" s="1"/>
  <c r="AQ121" i="17" s="1"/>
  <c r="AX121" i="17" s="1"/>
  <c r="BE121" i="17" s="1"/>
  <c r="BL121" i="17" s="1"/>
  <c r="BS121" i="17" s="1"/>
  <c r="W121" i="17"/>
  <c r="X121" i="17"/>
  <c r="AE121" i="17" s="1"/>
  <c r="AL121" i="17" s="1"/>
  <c r="AS121" i="17" s="1"/>
  <c r="AZ121" i="17" s="1"/>
  <c r="BG121" i="17" s="1"/>
  <c r="BN121" i="17" s="1"/>
  <c r="BU121" i="17" s="1"/>
  <c r="BY121" i="17"/>
  <c r="BZ121" i="17"/>
  <c r="CG121" i="17" s="1"/>
  <c r="CA121" i="17"/>
  <c r="CF121" i="17"/>
  <c r="CL121" i="17"/>
  <c r="CN121" i="17" s="1"/>
  <c r="Q71" i="17"/>
  <c r="R71" i="17"/>
  <c r="U71" i="17"/>
  <c r="V71" i="17"/>
  <c r="W71" i="17"/>
  <c r="AD71" i="17" s="1"/>
  <c r="AB71" i="17"/>
  <c r="AI71" i="17"/>
  <c r="AP71" i="17"/>
  <c r="AW71" i="17"/>
  <c r="BD71" i="17"/>
  <c r="BK71" i="17"/>
  <c r="BR71" i="17"/>
  <c r="BY71" i="17"/>
  <c r="BZ71" i="17"/>
  <c r="CG71" i="17" s="1"/>
  <c r="CA71" i="17"/>
  <c r="CH71" i="17" s="1"/>
  <c r="CF71" i="17"/>
  <c r="CL71" i="17"/>
  <c r="CN71" i="17" s="1"/>
  <c r="Q139" i="17"/>
  <c r="R139" i="17"/>
  <c r="U139" i="17"/>
  <c r="V139" i="17"/>
  <c r="W139" i="17"/>
  <c r="AD139" i="17" s="1"/>
  <c r="AK139" i="17" s="1"/>
  <c r="AB139" i="17"/>
  <c r="AI139" i="17"/>
  <c r="AP139" i="17"/>
  <c r="AW139" i="17"/>
  <c r="BD139" i="17"/>
  <c r="BK139" i="17"/>
  <c r="BR139" i="17"/>
  <c r="BY139" i="17"/>
  <c r="BZ139" i="17"/>
  <c r="CA139" i="17"/>
  <c r="CH139" i="17" s="1"/>
  <c r="CL139" i="17"/>
  <c r="CN139" i="17" s="1"/>
  <c r="Q196" i="17"/>
  <c r="R196" i="17"/>
  <c r="U196" i="17"/>
  <c r="V196" i="17"/>
  <c r="AC196" i="17" s="1"/>
  <c r="AJ196" i="17" s="1"/>
  <c r="AQ196" i="17" s="1"/>
  <c r="AX196" i="17" s="1"/>
  <c r="BE196" i="17" s="1"/>
  <c r="BL196" i="17" s="1"/>
  <c r="BS196" i="17" s="1"/>
  <c r="W196" i="17"/>
  <c r="AD196" i="17" s="1"/>
  <c r="AB196" i="17"/>
  <c r="AI196" i="17"/>
  <c r="AP196" i="17"/>
  <c r="AW196" i="17"/>
  <c r="BD196" i="17"/>
  <c r="BK196" i="17"/>
  <c r="BR196" i="17"/>
  <c r="BY196" i="17"/>
  <c r="BZ196" i="17"/>
  <c r="CG196" i="17" s="1"/>
  <c r="CA196" i="17"/>
  <c r="CF196" i="17"/>
  <c r="CL196" i="17"/>
  <c r="CN196" i="17" s="1"/>
  <c r="Q120" i="17"/>
  <c r="R120" i="17"/>
  <c r="U120" i="17"/>
  <c r="V120" i="17"/>
  <c r="AC120" i="17" s="1"/>
  <c r="AJ120" i="17" s="1"/>
  <c r="AQ120" i="17" s="1"/>
  <c r="AX120" i="17" s="1"/>
  <c r="BE120" i="17" s="1"/>
  <c r="BL120" i="17" s="1"/>
  <c r="BS120" i="17" s="1"/>
  <c r="W120" i="17"/>
  <c r="AB120" i="17"/>
  <c r="AI120" i="17"/>
  <c r="AP120" i="17"/>
  <c r="AW120" i="17"/>
  <c r="BD120" i="17"/>
  <c r="BK120" i="17"/>
  <c r="BR120" i="17"/>
  <c r="BY120" i="17"/>
  <c r="BZ120" i="17"/>
  <c r="CG120" i="17" s="1"/>
  <c r="CA120" i="17"/>
  <c r="CF120" i="17"/>
  <c r="CL120" i="17"/>
  <c r="CN120" i="17" s="1"/>
  <c r="Q153" i="17"/>
  <c r="R153" i="17"/>
  <c r="U153" i="17"/>
  <c r="V153" i="17"/>
  <c r="AC153" i="17" s="1"/>
  <c r="AJ153" i="17" s="1"/>
  <c r="AQ153" i="17" s="1"/>
  <c r="AX153" i="17" s="1"/>
  <c r="BE153" i="17" s="1"/>
  <c r="BL153" i="17" s="1"/>
  <c r="BS153" i="17" s="1"/>
  <c r="W153" i="17"/>
  <c r="AD153" i="17" s="1"/>
  <c r="AK153" i="17" s="1"/>
  <c r="AB153" i="17"/>
  <c r="AI153" i="17"/>
  <c r="AP153" i="17"/>
  <c r="AW153" i="17"/>
  <c r="BD153" i="17"/>
  <c r="BK153" i="17"/>
  <c r="BR153" i="17"/>
  <c r="BY153" i="17"/>
  <c r="BZ153" i="17"/>
  <c r="CG153" i="17" s="1"/>
  <c r="CA153" i="17"/>
  <c r="CF153" i="17"/>
  <c r="CL153" i="17"/>
  <c r="CN153" i="17" s="1"/>
  <c r="Q148" i="17"/>
  <c r="R148" i="17"/>
  <c r="U148" i="17"/>
  <c r="V148" i="17"/>
  <c r="AC148" i="17" s="1"/>
  <c r="AJ148" i="17" s="1"/>
  <c r="AQ148" i="17" s="1"/>
  <c r="AX148" i="17" s="1"/>
  <c r="BE148" i="17" s="1"/>
  <c r="BL148" i="17" s="1"/>
  <c r="BS148" i="17" s="1"/>
  <c r="W148" i="17"/>
  <c r="AB148" i="17"/>
  <c r="AI148" i="17"/>
  <c r="AP148" i="17"/>
  <c r="AW148" i="17"/>
  <c r="BD148" i="17"/>
  <c r="BK148" i="17"/>
  <c r="BR148" i="17"/>
  <c r="BY148" i="17"/>
  <c r="BZ148" i="17"/>
  <c r="CG148" i="17" s="1"/>
  <c r="CA148" i="17"/>
  <c r="CH148" i="17" s="1"/>
  <c r="CL148" i="17"/>
  <c r="CN148" i="17" s="1"/>
  <c r="Q183" i="17"/>
  <c r="R183" i="17"/>
  <c r="U183" i="17"/>
  <c r="V183" i="17"/>
  <c r="AC183" i="17" s="1"/>
  <c r="AJ183" i="17" s="1"/>
  <c r="AQ183" i="17" s="1"/>
  <c r="AX183" i="17" s="1"/>
  <c r="BE183" i="17" s="1"/>
  <c r="BL183" i="17" s="1"/>
  <c r="BS183" i="17" s="1"/>
  <c r="W183" i="17"/>
  <c r="AD183" i="17" s="1"/>
  <c r="AB183" i="17"/>
  <c r="AI183" i="17"/>
  <c r="AP183" i="17"/>
  <c r="AW183" i="17"/>
  <c r="BD183" i="17"/>
  <c r="BK183" i="17"/>
  <c r="BR183" i="17"/>
  <c r="BY183" i="17"/>
  <c r="BZ183" i="17"/>
  <c r="CG183" i="17" s="1"/>
  <c r="CA183" i="17"/>
  <c r="CH183" i="17" s="1"/>
  <c r="CF183" i="17"/>
  <c r="CL183" i="17"/>
  <c r="CN183" i="17" s="1"/>
  <c r="Q58" i="17"/>
  <c r="R58" i="17"/>
  <c r="U58" i="17"/>
  <c r="V58" i="17"/>
  <c r="AC58" i="17" s="1"/>
  <c r="AJ58" i="17" s="1"/>
  <c r="AQ58" i="17" s="1"/>
  <c r="AX58" i="17" s="1"/>
  <c r="BE58" i="17" s="1"/>
  <c r="BL58" i="17" s="1"/>
  <c r="BS58" i="17" s="1"/>
  <c r="W58" i="17"/>
  <c r="AD58" i="17" s="1"/>
  <c r="AB58" i="17"/>
  <c r="AI58" i="17"/>
  <c r="AP58" i="17"/>
  <c r="AW58" i="17"/>
  <c r="BD58" i="17"/>
  <c r="BK58" i="17"/>
  <c r="BR58" i="17"/>
  <c r="BY58" i="17"/>
  <c r="BZ58" i="17"/>
  <c r="CG58" i="17" s="1"/>
  <c r="CA58" i="17"/>
  <c r="CF58" i="17"/>
  <c r="CL58" i="17"/>
  <c r="CN58" i="17" s="1"/>
  <c r="Q194" i="17"/>
  <c r="R194" i="17"/>
  <c r="U194" i="17"/>
  <c r="V194" i="17"/>
  <c r="AC194" i="17" s="1"/>
  <c r="AJ194" i="17" s="1"/>
  <c r="AQ194" i="17" s="1"/>
  <c r="AX194" i="17" s="1"/>
  <c r="BE194" i="17" s="1"/>
  <c r="BL194" i="17" s="1"/>
  <c r="BS194" i="17" s="1"/>
  <c r="W194" i="17"/>
  <c r="AD194" i="17" s="1"/>
  <c r="AB194" i="17"/>
  <c r="AI194" i="17"/>
  <c r="AP194" i="17"/>
  <c r="AW194" i="17"/>
  <c r="BD194" i="17"/>
  <c r="BK194" i="17"/>
  <c r="BR194" i="17"/>
  <c r="BY194" i="17"/>
  <c r="BZ194" i="17"/>
  <c r="CG194" i="17" s="1"/>
  <c r="CA194" i="17"/>
  <c r="CF194" i="17"/>
  <c r="CL194" i="17"/>
  <c r="CN194" i="17" s="1"/>
  <c r="Q34" i="17"/>
  <c r="R34" i="17"/>
  <c r="U34" i="17"/>
  <c r="V34" i="17"/>
  <c r="AC34" i="17" s="1"/>
  <c r="AJ34" i="17" s="1"/>
  <c r="AQ34" i="17" s="1"/>
  <c r="AX34" i="17" s="1"/>
  <c r="BE34" i="17" s="1"/>
  <c r="BL34" i="17" s="1"/>
  <c r="BS34" i="17" s="1"/>
  <c r="W34" i="17"/>
  <c r="AD34" i="17" s="1"/>
  <c r="AK34" i="17" s="1"/>
  <c r="AB34" i="17"/>
  <c r="AI34" i="17"/>
  <c r="AP34" i="17"/>
  <c r="AW34" i="17"/>
  <c r="BD34" i="17"/>
  <c r="BK34" i="17"/>
  <c r="BR34" i="17"/>
  <c r="BY34" i="17"/>
  <c r="BZ34" i="17"/>
  <c r="CG34" i="17" s="1"/>
  <c r="CA34" i="17"/>
  <c r="CH34" i="17" s="1"/>
  <c r="CL34" i="17"/>
  <c r="Q197" i="17"/>
  <c r="R197" i="17"/>
  <c r="U197" i="17"/>
  <c r="V197" i="17"/>
  <c r="AC197" i="17" s="1"/>
  <c r="AJ197" i="17" s="1"/>
  <c r="AQ197" i="17" s="1"/>
  <c r="AX197" i="17" s="1"/>
  <c r="BE197" i="17" s="1"/>
  <c r="BL197" i="17" s="1"/>
  <c r="BS197" i="17" s="1"/>
  <c r="W197" i="17"/>
  <c r="AD197" i="17" s="1"/>
  <c r="AK197" i="17" s="1"/>
  <c r="AB197" i="17"/>
  <c r="AI197" i="17"/>
  <c r="AP197" i="17"/>
  <c r="AW197" i="17"/>
  <c r="BD197" i="17"/>
  <c r="BK197" i="17"/>
  <c r="BR197" i="17"/>
  <c r="BY197" i="17"/>
  <c r="BZ197" i="17"/>
  <c r="CA197" i="17"/>
  <c r="CF197" i="17"/>
  <c r="CL197" i="17"/>
  <c r="CN197" i="17" s="1"/>
  <c r="Q35" i="17"/>
  <c r="X35" i="17" s="1"/>
  <c r="AE35" i="17" s="1"/>
  <c r="AL35" i="17" s="1"/>
  <c r="AS35" i="17" s="1"/>
  <c r="AZ35" i="17" s="1"/>
  <c r="BG35" i="17" s="1"/>
  <c r="BN35" i="17" s="1"/>
  <c r="BU35" i="17" s="1"/>
  <c r="R35" i="17"/>
  <c r="V35" i="17"/>
  <c r="AC35" i="17" s="1"/>
  <c r="AJ35" i="17" s="1"/>
  <c r="AQ35" i="17" s="1"/>
  <c r="AX35" i="17" s="1"/>
  <c r="BE35" i="17" s="1"/>
  <c r="BL35" i="17" s="1"/>
  <c r="BS35" i="17" s="1"/>
  <c r="W35" i="17"/>
  <c r="BY35" i="17"/>
  <c r="CC35" i="17"/>
  <c r="CF35" i="17"/>
  <c r="CG35" i="17"/>
  <c r="CH35" i="17"/>
  <c r="Q63" i="17"/>
  <c r="R63" i="17"/>
  <c r="U63" i="17"/>
  <c r="V63" i="17"/>
  <c r="AC63" i="17" s="1"/>
  <c r="AJ63" i="17" s="1"/>
  <c r="AQ63" i="17" s="1"/>
  <c r="AX63" i="17" s="1"/>
  <c r="BE63" i="17" s="1"/>
  <c r="BL63" i="17" s="1"/>
  <c r="BS63" i="17" s="1"/>
  <c r="W63" i="17"/>
  <c r="AB63" i="17"/>
  <c r="AI63" i="17"/>
  <c r="AP63" i="17"/>
  <c r="AW63" i="17"/>
  <c r="BD63" i="17"/>
  <c r="BK63" i="17"/>
  <c r="BR63" i="17"/>
  <c r="BY63" i="17"/>
  <c r="BZ63" i="17"/>
  <c r="CG63" i="17" s="1"/>
  <c r="CA63" i="17"/>
  <c r="CF63" i="17"/>
  <c r="CL63" i="17"/>
  <c r="CN63" i="17" s="1"/>
  <c r="Q72" i="17"/>
  <c r="R72" i="17"/>
  <c r="V72" i="17"/>
  <c r="W72" i="17"/>
  <c r="AD72" i="17" s="1"/>
  <c r="AK72" i="17" s="1"/>
  <c r="AR72" i="17" s="1"/>
  <c r="AY72" i="17" s="1"/>
  <c r="BF72" i="17" s="1"/>
  <c r="BM72" i="17" s="1"/>
  <c r="X72" i="17"/>
  <c r="AE72" i="17" s="1"/>
  <c r="AL72" i="17" s="1"/>
  <c r="AS72" i="17" s="1"/>
  <c r="AZ72" i="17" s="1"/>
  <c r="BD72" i="17"/>
  <c r="BK72" i="17"/>
  <c r="BR72" i="17"/>
  <c r="BY72" i="17"/>
  <c r="BZ72" i="17"/>
  <c r="CG72" i="17" s="1"/>
  <c r="CA72" i="17"/>
  <c r="CF72" i="17"/>
  <c r="CL72" i="17"/>
  <c r="CN72" i="17" s="1"/>
  <c r="Q154" i="17"/>
  <c r="R154" i="17"/>
  <c r="U154" i="17"/>
  <c r="V154" i="17"/>
  <c r="AC154" i="17" s="1"/>
  <c r="AJ154" i="17" s="1"/>
  <c r="AQ154" i="17" s="1"/>
  <c r="AX154" i="17" s="1"/>
  <c r="BE154" i="17" s="1"/>
  <c r="BL154" i="17" s="1"/>
  <c r="BS154" i="17" s="1"/>
  <c r="W154" i="17"/>
  <c r="AD154" i="17" s="1"/>
  <c r="AB154" i="17"/>
  <c r="AI154" i="17"/>
  <c r="AP154" i="17"/>
  <c r="AW154" i="17"/>
  <c r="BD154" i="17"/>
  <c r="BK154" i="17"/>
  <c r="BR154" i="17"/>
  <c r="BY154" i="17"/>
  <c r="BZ154" i="17"/>
  <c r="CG154" i="17" s="1"/>
  <c r="CA154" i="17"/>
  <c r="CF154" i="17"/>
  <c r="CL154" i="17"/>
  <c r="CN154" i="17" s="1"/>
  <c r="Q202" i="17"/>
  <c r="R202" i="17"/>
  <c r="U202" i="17"/>
  <c r="V202" i="17"/>
  <c r="AC202" i="17" s="1"/>
  <c r="AJ202" i="17" s="1"/>
  <c r="AQ202" i="17" s="1"/>
  <c r="AX202" i="17" s="1"/>
  <c r="BE202" i="17" s="1"/>
  <c r="BL202" i="17" s="1"/>
  <c r="BS202" i="17" s="1"/>
  <c r="W202" i="17"/>
  <c r="AB202" i="17"/>
  <c r="AI202" i="17"/>
  <c r="AP202" i="17"/>
  <c r="AW202" i="17"/>
  <c r="BD202" i="17"/>
  <c r="BK202" i="17"/>
  <c r="BR202" i="17"/>
  <c r="BY202" i="17"/>
  <c r="BZ202" i="17"/>
  <c r="CG202" i="17" s="1"/>
  <c r="CA202" i="17"/>
  <c r="CF202" i="17"/>
  <c r="CL202" i="17"/>
  <c r="CN202" i="17" s="1"/>
  <c r="Q164" i="17"/>
  <c r="R164" i="17"/>
  <c r="U164" i="17"/>
  <c r="V164" i="17"/>
  <c r="AC164" i="17" s="1"/>
  <c r="AJ164" i="17" s="1"/>
  <c r="AQ164" i="17" s="1"/>
  <c r="AX164" i="17" s="1"/>
  <c r="BE164" i="17" s="1"/>
  <c r="BL164" i="17" s="1"/>
  <c r="BS164" i="17" s="1"/>
  <c r="W164" i="17"/>
  <c r="AB164" i="17"/>
  <c r="AI164" i="17"/>
  <c r="AP164" i="17"/>
  <c r="AW164" i="17"/>
  <c r="BD164" i="17"/>
  <c r="BK164" i="17"/>
  <c r="BR164" i="17"/>
  <c r="BY164" i="17"/>
  <c r="BZ164" i="17"/>
  <c r="CA164" i="17"/>
  <c r="CH164" i="17" s="1"/>
  <c r="CF164" i="17"/>
  <c r="CL164" i="17"/>
  <c r="CN164" i="17" s="1"/>
  <c r="Q88" i="17"/>
  <c r="R88" i="17"/>
  <c r="U88" i="17"/>
  <c r="V88" i="17"/>
  <c r="AC88" i="17" s="1"/>
  <c r="W88" i="17"/>
  <c r="AD88" i="17" s="1"/>
  <c r="AK88" i="17" s="1"/>
  <c r="AB88" i="17"/>
  <c r="AI88" i="17"/>
  <c r="AP88" i="17"/>
  <c r="AW88" i="17"/>
  <c r="BD88" i="17"/>
  <c r="BK88" i="17"/>
  <c r="BR88" i="17"/>
  <c r="BY88" i="17"/>
  <c r="BZ88" i="17"/>
  <c r="CG88" i="17" s="1"/>
  <c r="CA88" i="17"/>
  <c r="CF88" i="17"/>
  <c r="CL88" i="17"/>
  <c r="CN88" i="17" s="1"/>
  <c r="Q36" i="17"/>
  <c r="R36" i="17"/>
  <c r="U36" i="17"/>
  <c r="V36" i="17"/>
  <c r="AC36" i="17" s="1"/>
  <c r="AJ36" i="17" s="1"/>
  <c r="AQ36" i="17" s="1"/>
  <c r="AX36" i="17" s="1"/>
  <c r="BE36" i="17" s="1"/>
  <c r="BL36" i="17" s="1"/>
  <c r="BS36" i="17" s="1"/>
  <c r="W36" i="17"/>
  <c r="AD36" i="17" s="1"/>
  <c r="AB36" i="17"/>
  <c r="AI36" i="17"/>
  <c r="AP36" i="17"/>
  <c r="AW36" i="17"/>
  <c r="BD36" i="17"/>
  <c r="BK36" i="17"/>
  <c r="BR36" i="17"/>
  <c r="BY36" i="17"/>
  <c r="BZ36" i="17"/>
  <c r="CG36" i="17" s="1"/>
  <c r="CA36" i="17"/>
  <c r="CF36" i="17"/>
  <c r="CL36" i="17"/>
  <c r="Q37" i="17"/>
  <c r="R37" i="17"/>
  <c r="U37" i="17"/>
  <c r="V37" i="17"/>
  <c r="AC37" i="17" s="1"/>
  <c r="AJ37" i="17" s="1"/>
  <c r="AQ37" i="17" s="1"/>
  <c r="AX37" i="17" s="1"/>
  <c r="BE37" i="17" s="1"/>
  <c r="BL37" i="17" s="1"/>
  <c r="BS37" i="17" s="1"/>
  <c r="W37" i="17"/>
  <c r="AB37" i="17"/>
  <c r="AI37" i="17"/>
  <c r="AP37" i="17"/>
  <c r="AW37" i="17"/>
  <c r="BD37" i="17"/>
  <c r="BK37" i="17"/>
  <c r="BR37" i="17"/>
  <c r="BY37" i="17"/>
  <c r="BZ37" i="17"/>
  <c r="CG37" i="17" s="1"/>
  <c r="CA37" i="17"/>
  <c r="CH37" i="17" s="1"/>
  <c r="CF37" i="17"/>
  <c r="CL37" i="17"/>
  <c r="O173" i="17"/>
  <c r="P173" i="17" s="1"/>
  <c r="BY173" i="17"/>
  <c r="CF173" i="17"/>
  <c r="Q38" i="17"/>
  <c r="X38" i="17" s="1"/>
  <c r="AE38" i="17" s="1"/>
  <c r="AL38" i="17" s="1"/>
  <c r="AS38" i="17" s="1"/>
  <c r="AZ38" i="17" s="1"/>
  <c r="BG38" i="17" s="1"/>
  <c r="BN38" i="17" s="1"/>
  <c r="BU38" i="17" s="1"/>
  <c r="R38" i="17"/>
  <c r="V38" i="17"/>
  <c r="AC38" i="17" s="1"/>
  <c r="AJ38" i="17" s="1"/>
  <c r="AQ38" i="17" s="1"/>
  <c r="AX38" i="17" s="1"/>
  <c r="BE38" i="17" s="1"/>
  <c r="BL38" i="17" s="1"/>
  <c r="BS38" i="17" s="1"/>
  <c r="W38" i="17"/>
  <c r="BY38" i="17"/>
  <c r="CC38" i="17"/>
  <c r="CF38" i="17"/>
  <c r="CG38" i="17"/>
  <c r="CH38" i="17"/>
  <c r="Q172" i="17"/>
  <c r="R172" i="17"/>
  <c r="U172" i="17"/>
  <c r="V172" i="17"/>
  <c r="AC172" i="17" s="1"/>
  <c r="AJ172" i="17" s="1"/>
  <c r="AQ172" i="17" s="1"/>
  <c r="AX172" i="17" s="1"/>
  <c r="BE172" i="17" s="1"/>
  <c r="BL172" i="17" s="1"/>
  <c r="BS172" i="17" s="1"/>
  <c r="W172" i="17"/>
  <c r="AD172" i="17" s="1"/>
  <c r="AB172" i="17"/>
  <c r="AI172" i="17"/>
  <c r="AP172" i="17"/>
  <c r="AW172" i="17"/>
  <c r="BD172" i="17"/>
  <c r="BK172" i="17"/>
  <c r="BR172" i="17"/>
  <c r="BY172" i="17"/>
  <c r="BZ172" i="17"/>
  <c r="CG172" i="17" s="1"/>
  <c r="CA172" i="17"/>
  <c r="CH172" i="17" s="1"/>
  <c r="CF172" i="17"/>
  <c r="CL172" i="17"/>
  <c r="CN172" i="17" s="1"/>
  <c r="Q39" i="17"/>
  <c r="R39" i="17"/>
  <c r="U39" i="17"/>
  <c r="V39" i="17"/>
  <c r="AC39" i="17" s="1"/>
  <c r="AJ39" i="17" s="1"/>
  <c r="AQ39" i="17" s="1"/>
  <c r="AX39" i="17" s="1"/>
  <c r="BE39" i="17" s="1"/>
  <c r="BL39" i="17" s="1"/>
  <c r="BS39" i="17" s="1"/>
  <c r="W39" i="17"/>
  <c r="AD39" i="17" s="1"/>
  <c r="AK39" i="17" s="1"/>
  <c r="AB39" i="17"/>
  <c r="AI39" i="17"/>
  <c r="AP39" i="17"/>
  <c r="AW39" i="17"/>
  <c r="BD39" i="17"/>
  <c r="BK39" i="17"/>
  <c r="BR39" i="17"/>
  <c r="BY39" i="17"/>
  <c r="BZ39" i="17"/>
  <c r="CG39" i="17" s="1"/>
  <c r="CA39" i="17"/>
  <c r="CF39" i="17"/>
  <c r="CL39" i="17"/>
  <c r="Q168" i="17"/>
  <c r="R168" i="17"/>
  <c r="U168" i="17"/>
  <c r="V168" i="17"/>
  <c r="AC168" i="17" s="1"/>
  <c r="AJ168" i="17" s="1"/>
  <c r="AQ168" i="17" s="1"/>
  <c r="AX168" i="17" s="1"/>
  <c r="BE168" i="17" s="1"/>
  <c r="BL168" i="17" s="1"/>
  <c r="BS168" i="17" s="1"/>
  <c r="W168" i="17"/>
  <c r="AB168" i="17"/>
  <c r="AI168" i="17"/>
  <c r="AP168" i="17"/>
  <c r="AW168" i="17"/>
  <c r="BD168" i="17"/>
  <c r="BK168" i="17"/>
  <c r="BR168" i="17"/>
  <c r="BY168" i="17"/>
  <c r="BZ168" i="17"/>
  <c r="CG168" i="17" s="1"/>
  <c r="CA168" i="17"/>
  <c r="CH168" i="17" s="1"/>
  <c r="CF168" i="17"/>
  <c r="CL168" i="17"/>
  <c r="CN168" i="17" s="1"/>
  <c r="Q114" i="17"/>
  <c r="R114" i="17"/>
  <c r="U114" i="17"/>
  <c r="V114" i="17"/>
  <c r="AC114" i="17" s="1"/>
  <c r="AJ114" i="17" s="1"/>
  <c r="AQ114" i="17" s="1"/>
  <c r="AX114" i="17" s="1"/>
  <c r="BE114" i="17" s="1"/>
  <c r="BL114" i="17" s="1"/>
  <c r="BS114" i="17" s="1"/>
  <c r="W114" i="17"/>
  <c r="AB114" i="17"/>
  <c r="AI114" i="17"/>
  <c r="AP114" i="17"/>
  <c r="AW114" i="17"/>
  <c r="BD114" i="17"/>
  <c r="BK114" i="17"/>
  <c r="BR114" i="17"/>
  <c r="BY114" i="17"/>
  <c r="BZ114" i="17"/>
  <c r="CG114" i="17" s="1"/>
  <c r="CA114" i="17"/>
  <c r="CF114" i="17"/>
  <c r="CL114" i="17"/>
  <c r="CN114" i="17" s="1"/>
  <c r="Q96" i="17"/>
  <c r="R96" i="17"/>
  <c r="V96" i="17"/>
  <c r="AC96" i="17" s="1"/>
  <c r="AJ96" i="17" s="1"/>
  <c r="AQ96" i="17" s="1"/>
  <c r="AX96" i="17" s="1"/>
  <c r="BE96" i="17" s="1"/>
  <c r="BL96" i="17" s="1"/>
  <c r="BS96" i="17" s="1"/>
  <c r="W96" i="17"/>
  <c r="AD96" i="17" s="1"/>
  <c r="X96" i="17"/>
  <c r="AE96" i="17" s="1"/>
  <c r="AL96" i="17" s="1"/>
  <c r="AS96" i="17" s="1"/>
  <c r="AZ96" i="17" s="1"/>
  <c r="BD96" i="17"/>
  <c r="BK96" i="17"/>
  <c r="BR96" i="17"/>
  <c r="BY96" i="17"/>
  <c r="BZ96" i="17"/>
  <c r="CG96" i="17" s="1"/>
  <c r="CA96" i="17"/>
  <c r="CF96" i="17"/>
  <c r="CL96" i="17"/>
  <c r="CN96" i="17" s="1"/>
  <c r="Q59" i="17"/>
  <c r="R59" i="17"/>
  <c r="U59" i="17"/>
  <c r="V59" i="17"/>
  <c r="W59" i="17"/>
  <c r="AD59" i="17" s="1"/>
  <c r="AB59" i="17"/>
  <c r="AI59" i="17"/>
  <c r="AP59" i="17"/>
  <c r="AW59" i="17"/>
  <c r="BD59" i="17"/>
  <c r="BK59" i="17"/>
  <c r="BR59" i="17"/>
  <c r="BY59" i="17"/>
  <c r="BZ59" i="17"/>
  <c r="CG59" i="17" s="1"/>
  <c r="CA59" i="17"/>
  <c r="CH59" i="17" s="1"/>
  <c r="CF59" i="17"/>
  <c r="CL59" i="17"/>
  <c r="CN59" i="17" s="1"/>
  <c r="Q73" i="17"/>
  <c r="R73" i="17"/>
  <c r="U73" i="17"/>
  <c r="V73" i="17"/>
  <c r="AC73" i="17" s="1"/>
  <c r="AJ73" i="17" s="1"/>
  <c r="AQ73" i="17" s="1"/>
  <c r="AX73" i="17" s="1"/>
  <c r="BE73" i="17" s="1"/>
  <c r="BL73" i="17" s="1"/>
  <c r="BS73" i="17" s="1"/>
  <c r="W73" i="17"/>
  <c r="AD73" i="17" s="1"/>
  <c r="AB73" i="17"/>
  <c r="AI73" i="17"/>
  <c r="AP73" i="17"/>
  <c r="AW73" i="17"/>
  <c r="BD73" i="17"/>
  <c r="BK73" i="17"/>
  <c r="BR73" i="17"/>
  <c r="BY73" i="17"/>
  <c r="BZ73" i="17"/>
  <c r="CG73" i="17" s="1"/>
  <c r="CA73" i="17"/>
  <c r="CH73" i="17" s="1"/>
  <c r="CF73" i="17"/>
  <c r="CL73" i="17"/>
  <c r="Q216" i="17"/>
  <c r="R216" i="17"/>
  <c r="U216" i="17"/>
  <c r="V216" i="17"/>
  <c r="AC216" i="17" s="1"/>
  <c r="AJ216" i="17" s="1"/>
  <c r="AQ216" i="17" s="1"/>
  <c r="AX216" i="17" s="1"/>
  <c r="BE216" i="17" s="1"/>
  <c r="BL216" i="17" s="1"/>
  <c r="BS216" i="17" s="1"/>
  <c r="W216" i="17"/>
  <c r="AD216" i="17" s="1"/>
  <c r="AK216" i="17" s="1"/>
  <c r="AB216" i="17"/>
  <c r="AI216" i="17"/>
  <c r="AP216" i="17"/>
  <c r="AW216" i="17"/>
  <c r="BD216" i="17"/>
  <c r="BK216" i="17"/>
  <c r="BR216" i="17"/>
  <c r="BY216" i="17"/>
  <c r="BZ216" i="17"/>
  <c r="CG216" i="17" s="1"/>
  <c r="CA216" i="17"/>
  <c r="CF216" i="17"/>
  <c r="CL216" i="17"/>
  <c r="CN216" i="17" s="1"/>
  <c r="Q157" i="17"/>
  <c r="R157" i="17"/>
  <c r="U157" i="17"/>
  <c r="V157" i="17"/>
  <c r="AC157" i="17" s="1"/>
  <c r="AJ157" i="17" s="1"/>
  <c r="AQ157" i="17" s="1"/>
  <c r="AX157" i="17" s="1"/>
  <c r="BE157" i="17" s="1"/>
  <c r="BL157" i="17" s="1"/>
  <c r="BS157" i="17" s="1"/>
  <c r="W157" i="17"/>
  <c r="AD157" i="17" s="1"/>
  <c r="AB157" i="17"/>
  <c r="AI157" i="17"/>
  <c r="AP157" i="17"/>
  <c r="AW157" i="17"/>
  <c r="BD157" i="17"/>
  <c r="BK157" i="17"/>
  <c r="BR157" i="17"/>
  <c r="BY157" i="17"/>
  <c r="BZ157" i="17"/>
  <c r="CG157" i="17" s="1"/>
  <c r="CA157" i="17"/>
  <c r="CF157" i="17"/>
  <c r="CL157" i="17"/>
  <c r="CN157" i="17" s="1"/>
  <c r="Q147" i="17"/>
  <c r="R147" i="17"/>
  <c r="U147" i="17"/>
  <c r="V147" i="17"/>
  <c r="W147" i="17"/>
  <c r="AD147" i="17" s="1"/>
  <c r="AB147" i="17"/>
  <c r="AI147" i="17"/>
  <c r="AP147" i="17"/>
  <c r="AW147" i="17"/>
  <c r="BD147" i="17"/>
  <c r="BK147" i="17"/>
  <c r="BR147" i="17"/>
  <c r="BY147" i="17"/>
  <c r="BZ147" i="17"/>
  <c r="CA147" i="17"/>
  <c r="CL147" i="17"/>
  <c r="O40" i="17"/>
  <c r="P40" i="17" s="1"/>
  <c r="BY40" i="17"/>
  <c r="CF40" i="17"/>
  <c r="Q214" i="17"/>
  <c r="R214" i="17"/>
  <c r="U214" i="17"/>
  <c r="V214" i="17"/>
  <c r="AC214" i="17" s="1"/>
  <c r="AJ214" i="17" s="1"/>
  <c r="AQ214" i="17" s="1"/>
  <c r="AX214" i="17" s="1"/>
  <c r="BE214" i="17" s="1"/>
  <c r="BL214" i="17" s="1"/>
  <c r="BS214" i="17" s="1"/>
  <c r="W214" i="17"/>
  <c r="AB214" i="17"/>
  <c r="AI214" i="17"/>
  <c r="AP214" i="17"/>
  <c r="AW214" i="17"/>
  <c r="BD214" i="17"/>
  <c r="BK214" i="17"/>
  <c r="BR214" i="17"/>
  <c r="BY214" i="17"/>
  <c r="BZ214" i="17"/>
  <c r="CG214" i="17" s="1"/>
  <c r="CA214" i="17"/>
  <c r="CF214" i="17"/>
  <c r="CL214" i="17"/>
  <c r="CN214" i="17" s="1"/>
  <c r="Q221" i="17"/>
  <c r="R221" i="17"/>
  <c r="U221" i="17"/>
  <c r="V221" i="17"/>
  <c r="AC221" i="17" s="1"/>
  <c r="AJ221" i="17" s="1"/>
  <c r="AQ221" i="17" s="1"/>
  <c r="AX221" i="17" s="1"/>
  <c r="BE221" i="17" s="1"/>
  <c r="BL221" i="17" s="1"/>
  <c r="BS221" i="17" s="1"/>
  <c r="W221" i="17"/>
  <c r="AD221" i="17" s="1"/>
  <c r="AB221" i="17"/>
  <c r="AI221" i="17"/>
  <c r="AP221" i="17"/>
  <c r="AW221" i="17"/>
  <c r="BD221" i="17"/>
  <c r="BK221" i="17"/>
  <c r="BR221" i="17"/>
  <c r="BY221" i="17"/>
  <c r="BZ221" i="17"/>
  <c r="CG221" i="17" s="1"/>
  <c r="CA221" i="17"/>
  <c r="CF221" i="17"/>
  <c r="CL221" i="17"/>
  <c r="CN221" i="17" s="1"/>
  <c r="Q205" i="17"/>
  <c r="R205" i="17"/>
  <c r="U205" i="17"/>
  <c r="V205" i="17"/>
  <c r="W205" i="17"/>
  <c r="AD205" i="17" s="1"/>
  <c r="AK205" i="17" s="1"/>
  <c r="AB205" i="17"/>
  <c r="AI205" i="17"/>
  <c r="AP205" i="17"/>
  <c r="AW205" i="17"/>
  <c r="BD205" i="17"/>
  <c r="BK205" i="17"/>
  <c r="BR205" i="17"/>
  <c r="BY205" i="17"/>
  <c r="BZ205" i="17"/>
  <c r="CG205" i="17" s="1"/>
  <c r="CA205" i="17"/>
  <c r="CF205" i="17"/>
  <c r="CL205" i="17"/>
  <c r="CN205" i="17" s="1"/>
  <c r="Q177" i="17"/>
  <c r="R177" i="17"/>
  <c r="U177" i="17"/>
  <c r="V177" i="17"/>
  <c r="AC177" i="17" s="1"/>
  <c r="W177" i="17"/>
  <c r="AD177" i="17" s="1"/>
  <c r="AK177" i="17" s="1"/>
  <c r="AR177" i="17" s="1"/>
  <c r="AB177" i="17"/>
  <c r="AI177" i="17"/>
  <c r="AP177" i="17"/>
  <c r="AW177" i="17"/>
  <c r="BD177" i="17"/>
  <c r="BK177" i="17"/>
  <c r="BR177" i="17"/>
  <c r="BY177" i="17"/>
  <c r="BZ177" i="17"/>
  <c r="CG177" i="17" s="1"/>
  <c r="CA177" i="17"/>
  <c r="CF177" i="17"/>
  <c r="CL177" i="17"/>
  <c r="CN177" i="17" s="1"/>
  <c r="Q135" i="17"/>
  <c r="R135" i="17"/>
  <c r="U135" i="17"/>
  <c r="V135" i="17"/>
  <c r="AC135" i="17" s="1"/>
  <c r="AJ135" i="17" s="1"/>
  <c r="AQ135" i="17" s="1"/>
  <c r="AX135" i="17" s="1"/>
  <c r="BE135" i="17" s="1"/>
  <c r="BL135" i="17" s="1"/>
  <c r="BS135" i="17" s="1"/>
  <c r="W135" i="17"/>
  <c r="AB135" i="17"/>
  <c r="AI135" i="17"/>
  <c r="AP135" i="17"/>
  <c r="AW135" i="17"/>
  <c r="BD135" i="17"/>
  <c r="BK135" i="17"/>
  <c r="BR135" i="17"/>
  <c r="BY135" i="17"/>
  <c r="BZ135" i="17"/>
  <c r="CG135" i="17" s="1"/>
  <c r="CA135" i="17"/>
  <c r="CF135" i="17"/>
  <c r="CL135" i="17"/>
  <c r="CN135" i="17" s="1"/>
  <c r="Q137" i="17"/>
  <c r="R137" i="17"/>
  <c r="U137" i="17"/>
  <c r="V137" i="17"/>
  <c r="AC137" i="17" s="1"/>
  <c r="AJ137" i="17" s="1"/>
  <c r="AQ137" i="17" s="1"/>
  <c r="AX137" i="17" s="1"/>
  <c r="BE137" i="17" s="1"/>
  <c r="BL137" i="17" s="1"/>
  <c r="BS137" i="17" s="1"/>
  <c r="W137" i="17"/>
  <c r="AB137" i="17"/>
  <c r="AI137" i="17"/>
  <c r="AP137" i="17"/>
  <c r="AW137" i="17"/>
  <c r="BD137" i="17"/>
  <c r="BK137" i="17"/>
  <c r="BR137" i="17"/>
  <c r="BY137" i="17"/>
  <c r="BZ137" i="17"/>
  <c r="CG137" i="17" s="1"/>
  <c r="CA137" i="17"/>
  <c r="CH137" i="17" s="1"/>
  <c r="CF137" i="17"/>
  <c r="CL137" i="17"/>
  <c r="CN137" i="17" s="1"/>
  <c r="Q146" i="17"/>
  <c r="R146" i="17"/>
  <c r="U146" i="17"/>
  <c r="V146" i="17"/>
  <c r="AC146" i="17" s="1"/>
  <c r="W146" i="17"/>
  <c r="AB146" i="17"/>
  <c r="AI146" i="17"/>
  <c r="AP146" i="17"/>
  <c r="AW146" i="17"/>
  <c r="BD146" i="17"/>
  <c r="BK146" i="17"/>
  <c r="BR146" i="17"/>
  <c r="BY146" i="17"/>
  <c r="BZ146" i="17"/>
  <c r="CG146" i="17" s="1"/>
  <c r="CA146" i="17"/>
  <c r="CH146" i="17" s="1"/>
  <c r="CF146" i="17"/>
  <c r="CL146" i="17"/>
  <c r="CN146" i="17" s="1"/>
  <c r="Q125" i="17"/>
  <c r="R125" i="17"/>
  <c r="U125" i="17"/>
  <c r="V125" i="17"/>
  <c r="AC125" i="17" s="1"/>
  <c r="AJ125" i="17" s="1"/>
  <c r="AQ125" i="17" s="1"/>
  <c r="AX125" i="17" s="1"/>
  <c r="BE125" i="17" s="1"/>
  <c r="BL125" i="17" s="1"/>
  <c r="BS125" i="17" s="1"/>
  <c r="W125" i="17"/>
  <c r="AD125" i="17" s="1"/>
  <c r="AB125" i="17"/>
  <c r="AI125" i="17"/>
  <c r="AP125" i="17"/>
  <c r="AW125" i="17"/>
  <c r="BD125" i="17"/>
  <c r="BK125" i="17"/>
  <c r="BR125" i="17"/>
  <c r="BY125" i="17"/>
  <c r="BZ125" i="17"/>
  <c r="CG125" i="17" s="1"/>
  <c r="CA125" i="17"/>
  <c r="CF125" i="17"/>
  <c r="CL125" i="17"/>
  <c r="Q280" i="17"/>
  <c r="R280" i="17"/>
  <c r="U280" i="17"/>
  <c r="V280" i="17"/>
  <c r="AC280" i="17" s="1"/>
  <c r="AJ280" i="17" s="1"/>
  <c r="AQ280" i="17" s="1"/>
  <c r="AX280" i="17" s="1"/>
  <c r="BE280" i="17" s="1"/>
  <c r="BL280" i="17" s="1"/>
  <c r="BS280" i="17" s="1"/>
  <c r="W280" i="17"/>
  <c r="AB280" i="17"/>
  <c r="AI280" i="17"/>
  <c r="AP280" i="17"/>
  <c r="AW280" i="17"/>
  <c r="BD280" i="17"/>
  <c r="BK280" i="17"/>
  <c r="BR280" i="17"/>
  <c r="BY280" i="17"/>
  <c r="BZ280" i="17"/>
  <c r="CG280" i="17" s="1"/>
  <c r="CA280" i="17"/>
  <c r="CF280" i="17"/>
  <c r="CL280" i="17"/>
  <c r="CN280" i="17" s="1"/>
  <c r="Q102" i="17"/>
  <c r="R102" i="17"/>
  <c r="V102" i="17"/>
  <c r="W102" i="17"/>
  <c r="AD102" i="17" s="1"/>
  <c r="AK102" i="17" s="1"/>
  <c r="AR102" i="17" s="1"/>
  <c r="AY102" i="17" s="1"/>
  <c r="BF102" i="17" s="1"/>
  <c r="BM102" i="17" s="1"/>
  <c r="X102" i="17"/>
  <c r="AE102" i="17" s="1"/>
  <c r="AL102" i="17" s="1"/>
  <c r="AS102" i="17" s="1"/>
  <c r="AZ102" i="17" s="1"/>
  <c r="BD102" i="17"/>
  <c r="BK102" i="17"/>
  <c r="BR102" i="17"/>
  <c r="BW102" i="17"/>
  <c r="CA102" i="17"/>
  <c r="CH102" i="17" s="1"/>
  <c r="CF102" i="17"/>
  <c r="Q41" i="17"/>
  <c r="R41" i="17"/>
  <c r="U41" i="17"/>
  <c r="V41" i="17"/>
  <c r="AC41" i="17" s="1"/>
  <c r="AJ41" i="17" s="1"/>
  <c r="AQ41" i="17" s="1"/>
  <c r="AX41" i="17" s="1"/>
  <c r="BE41" i="17" s="1"/>
  <c r="BL41" i="17" s="1"/>
  <c r="BS41" i="17" s="1"/>
  <c r="W41" i="17"/>
  <c r="AD41" i="17" s="1"/>
  <c r="AB41" i="17"/>
  <c r="AI41" i="17"/>
  <c r="AP41" i="17"/>
  <c r="AW41" i="17"/>
  <c r="BD41" i="17"/>
  <c r="BK41" i="17"/>
  <c r="BR41" i="17"/>
  <c r="BY41" i="17"/>
  <c r="BZ41" i="17"/>
  <c r="CG41" i="17" s="1"/>
  <c r="CA41" i="17"/>
  <c r="CF41" i="17"/>
  <c r="CL41" i="17"/>
  <c r="Q42" i="17"/>
  <c r="R42" i="17"/>
  <c r="V42" i="17"/>
  <c r="AC42" i="17" s="1"/>
  <c r="AJ42" i="17" s="1"/>
  <c r="AQ42" i="17" s="1"/>
  <c r="AX42" i="17" s="1"/>
  <c r="BE42" i="17" s="1"/>
  <c r="BL42" i="17" s="1"/>
  <c r="BS42" i="17" s="1"/>
  <c r="W42" i="17"/>
  <c r="X42" i="17"/>
  <c r="AE42" i="17" s="1"/>
  <c r="AL42" i="17" s="1"/>
  <c r="AS42" i="17" s="1"/>
  <c r="AZ42" i="17" s="1"/>
  <c r="BG42" i="17" s="1"/>
  <c r="BK42" i="17"/>
  <c r="BR42" i="17"/>
  <c r="BY42" i="17"/>
  <c r="BZ42" i="17"/>
  <c r="CG42" i="17" s="1"/>
  <c r="CA42" i="17"/>
  <c r="CH42" i="17" s="1"/>
  <c r="CF42" i="17"/>
  <c r="CL42" i="17"/>
  <c r="Q127" i="17"/>
  <c r="R127" i="17"/>
  <c r="U127" i="17"/>
  <c r="V127" i="17"/>
  <c r="AC127" i="17" s="1"/>
  <c r="AJ127" i="17" s="1"/>
  <c r="AQ127" i="17" s="1"/>
  <c r="AX127" i="17" s="1"/>
  <c r="BE127" i="17" s="1"/>
  <c r="BL127" i="17" s="1"/>
  <c r="BS127" i="17" s="1"/>
  <c r="W127" i="17"/>
  <c r="AB127" i="17"/>
  <c r="AI127" i="17"/>
  <c r="AP127" i="17"/>
  <c r="AW127" i="17"/>
  <c r="BD127" i="17"/>
  <c r="BK127" i="17"/>
  <c r="BR127" i="17"/>
  <c r="BY127" i="17"/>
  <c r="BZ127" i="17"/>
  <c r="CG127" i="17" s="1"/>
  <c r="CA127" i="17"/>
  <c r="CF127" i="17"/>
  <c r="CL127" i="17"/>
  <c r="CN127" i="17" s="1"/>
  <c r="Q43" i="17"/>
  <c r="X43" i="17" s="1"/>
  <c r="AE43" i="17" s="1"/>
  <c r="AL43" i="17" s="1"/>
  <c r="AS43" i="17" s="1"/>
  <c r="AZ43" i="17" s="1"/>
  <c r="BG43" i="17" s="1"/>
  <c r="BN43" i="17" s="1"/>
  <c r="BU43" i="17" s="1"/>
  <c r="R43" i="17"/>
  <c r="V43" i="17"/>
  <c r="AC43" i="17" s="1"/>
  <c r="AJ43" i="17" s="1"/>
  <c r="AQ43" i="17" s="1"/>
  <c r="AX43" i="17" s="1"/>
  <c r="BE43" i="17" s="1"/>
  <c r="BL43" i="17" s="1"/>
  <c r="BS43" i="17" s="1"/>
  <c r="W43" i="17"/>
  <c r="AD43" i="17" s="1"/>
  <c r="AK43" i="17" s="1"/>
  <c r="BY43" i="17"/>
  <c r="CC43" i="17"/>
  <c r="CG43" i="17"/>
  <c r="Q151" i="17"/>
  <c r="R151" i="17"/>
  <c r="U151" i="17"/>
  <c r="V151" i="17"/>
  <c r="AC151" i="17" s="1"/>
  <c r="W151" i="17"/>
  <c r="AD151" i="17" s="1"/>
  <c r="AK151" i="17" s="1"/>
  <c r="AB151" i="17"/>
  <c r="AI151" i="17"/>
  <c r="AP151" i="17"/>
  <c r="AW151" i="17"/>
  <c r="BD151" i="17"/>
  <c r="BK151" i="17"/>
  <c r="BR151" i="17"/>
  <c r="BY151" i="17"/>
  <c r="BZ151" i="17"/>
  <c r="CG151" i="17" s="1"/>
  <c r="CA151" i="17"/>
  <c r="CH151" i="17" s="1"/>
  <c r="CF151" i="17"/>
  <c r="CL151" i="17"/>
  <c r="CN151" i="17" s="1"/>
  <c r="Q57" i="17"/>
  <c r="R57" i="17"/>
  <c r="U57" i="17"/>
  <c r="V57" i="17"/>
  <c r="AC57" i="17" s="1"/>
  <c r="AJ57" i="17" s="1"/>
  <c r="AQ57" i="17" s="1"/>
  <c r="AX57" i="17" s="1"/>
  <c r="BE57" i="17" s="1"/>
  <c r="BL57" i="17" s="1"/>
  <c r="BS57" i="17" s="1"/>
  <c r="W57" i="17"/>
  <c r="AD57" i="17" s="1"/>
  <c r="AB57" i="17"/>
  <c r="AI57" i="17"/>
  <c r="AP57" i="17"/>
  <c r="AW57" i="17"/>
  <c r="BD57" i="17"/>
  <c r="BK57" i="17"/>
  <c r="BR57" i="17"/>
  <c r="BY57" i="17"/>
  <c r="BZ57" i="17"/>
  <c r="CG57" i="17" s="1"/>
  <c r="CA57" i="17"/>
  <c r="CF57" i="17"/>
  <c r="CL57" i="17"/>
  <c r="Q211" i="17"/>
  <c r="R211" i="17"/>
  <c r="U211" i="17"/>
  <c r="V211" i="17"/>
  <c r="AC211" i="17" s="1"/>
  <c r="AJ211" i="17" s="1"/>
  <c r="AQ211" i="17" s="1"/>
  <c r="AX211" i="17" s="1"/>
  <c r="BE211" i="17" s="1"/>
  <c r="BL211" i="17" s="1"/>
  <c r="BS211" i="17" s="1"/>
  <c r="W211" i="17"/>
  <c r="AB211" i="17"/>
  <c r="AI211" i="17"/>
  <c r="AP211" i="17"/>
  <c r="AW211" i="17"/>
  <c r="BD211" i="17"/>
  <c r="BK211" i="17"/>
  <c r="BR211" i="17"/>
  <c r="BY211" i="17"/>
  <c r="BZ211" i="17"/>
  <c r="CG211" i="17" s="1"/>
  <c r="CA211" i="17"/>
  <c r="CF211" i="17"/>
  <c r="CL211" i="17"/>
  <c r="CN211" i="17" s="1"/>
  <c r="Q158" i="17"/>
  <c r="R158" i="17"/>
  <c r="U158" i="17"/>
  <c r="V158" i="17"/>
  <c r="AC158" i="17" s="1"/>
  <c r="AJ158" i="17" s="1"/>
  <c r="AQ158" i="17" s="1"/>
  <c r="AX158" i="17" s="1"/>
  <c r="BE158" i="17" s="1"/>
  <c r="BL158" i="17" s="1"/>
  <c r="BS158" i="17" s="1"/>
  <c r="W158" i="17"/>
  <c r="AB158" i="17"/>
  <c r="AI158" i="17"/>
  <c r="AP158" i="17"/>
  <c r="AW158" i="17"/>
  <c r="BD158" i="17"/>
  <c r="BK158" i="17"/>
  <c r="BR158" i="17"/>
  <c r="BY158" i="17"/>
  <c r="BZ158" i="17"/>
  <c r="CG158" i="17" s="1"/>
  <c r="CA158" i="17"/>
  <c r="CF158" i="17"/>
  <c r="CL158" i="17"/>
  <c r="CN158" i="17" s="1"/>
  <c r="Q76" i="17"/>
  <c r="R76" i="17"/>
  <c r="U76" i="17"/>
  <c r="V76" i="17"/>
  <c r="AC76" i="17" s="1"/>
  <c r="W76" i="17"/>
  <c r="AD76" i="17" s="1"/>
  <c r="AK76" i="17" s="1"/>
  <c r="AB76" i="17"/>
  <c r="AI76" i="17"/>
  <c r="AP76" i="17"/>
  <c r="AW76" i="17"/>
  <c r="BD76" i="17"/>
  <c r="BK76" i="17"/>
  <c r="BR76" i="17"/>
  <c r="BY76" i="17"/>
  <c r="BZ76" i="17"/>
  <c r="CG76" i="17" s="1"/>
  <c r="CA76" i="17"/>
  <c r="CH76" i="17" s="1"/>
  <c r="CF76" i="17"/>
  <c r="CL76" i="17"/>
  <c r="CN76" i="17" s="1"/>
  <c r="Q207" i="17"/>
  <c r="R207" i="17"/>
  <c r="U207" i="17"/>
  <c r="V207" i="17"/>
  <c r="AC207" i="17" s="1"/>
  <c r="AJ207" i="17" s="1"/>
  <c r="AQ207" i="17" s="1"/>
  <c r="AX207" i="17" s="1"/>
  <c r="BE207" i="17" s="1"/>
  <c r="BL207" i="17" s="1"/>
  <c r="BS207" i="17" s="1"/>
  <c r="W207" i="17"/>
  <c r="AD207" i="17" s="1"/>
  <c r="AK207" i="17" s="1"/>
  <c r="AR207" i="17" s="1"/>
  <c r="AB207" i="17"/>
  <c r="AI207" i="17"/>
  <c r="AP207" i="17"/>
  <c r="AW207" i="17"/>
  <c r="BD207" i="17"/>
  <c r="BK207" i="17"/>
  <c r="BR207" i="17"/>
  <c r="BY207" i="17"/>
  <c r="BZ207" i="17"/>
  <c r="CG207" i="17" s="1"/>
  <c r="CA207" i="17"/>
  <c r="CF207" i="17"/>
  <c r="CL207" i="17"/>
  <c r="CN207" i="17" s="1"/>
  <c r="Q44" i="17"/>
  <c r="X44" i="17" s="1"/>
  <c r="AE44" i="17" s="1"/>
  <c r="AL44" i="17" s="1"/>
  <c r="AS44" i="17" s="1"/>
  <c r="AZ44" i="17" s="1"/>
  <c r="BG44" i="17" s="1"/>
  <c r="BN44" i="17" s="1"/>
  <c r="BU44" i="17" s="1"/>
  <c r="R44" i="17"/>
  <c r="V44" i="17"/>
  <c r="AC44" i="17" s="1"/>
  <c r="AJ44" i="17" s="1"/>
  <c r="AQ44" i="17" s="1"/>
  <c r="AX44" i="17" s="1"/>
  <c r="BE44" i="17" s="1"/>
  <c r="BL44" i="17" s="1"/>
  <c r="BS44" i="17" s="1"/>
  <c r="W44" i="17"/>
  <c r="BY44" i="17"/>
  <c r="CC44" i="17"/>
  <c r="CF44" i="17"/>
  <c r="CG44" i="17"/>
  <c r="CH44" i="17"/>
  <c r="Q161" i="17"/>
  <c r="R161" i="17"/>
  <c r="U161" i="17"/>
  <c r="V161" i="17"/>
  <c r="AC161" i="17" s="1"/>
  <c r="AJ161" i="17" s="1"/>
  <c r="AQ161" i="17" s="1"/>
  <c r="AX161" i="17" s="1"/>
  <c r="BE161" i="17" s="1"/>
  <c r="BL161" i="17" s="1"/>
  <c r="BS161" i="17" s="1"/>
  <c r="W161" i="17"/>
  <c r="AD161" i="17" s="1"/>
  <c r="AB161" i="17"/>
  <c r="AI161" i="17"/>
  <c r="AP161" i="17"/>
  <c r="AW161" i="17"/>
  <c r="BD161" i="17"/>
  <c r="BK161" i="17"/>
  <c r="BR161" i="17"/>
  <c r="BY161" i="17"/>
  <c r="BZ161" i="17"/>
  <c r="CG161" i="17" s="1"/>
  <c r="CA161" i="17"/>
  <c r="CF161" i="17"/>
  <c r="CL161" i="17"/>
  <c r="CN161" i="17" s="1"/>
  <c r="O45" i="17"/>
  <c r="P45" i="17" s="1"/>
  <c r="BY45" i="17"/>
  <c r="CF45" i="17"/>
  <c r="Q129" i="17"/>
  <c r="R129" i="17"/>
  <c r="U129" i="17"/>
  <c r="V129" i="17"/>
  <c r="AC129" i="17" s="1"/>
  <c r="AJ129" i="17" s="1"/>
  <c r="AQ129" i="17" s="1"/>
  <c r="AX129" i="17" s="1"/>
  <c r="BE129" i="17" s="1"/>
  <c r="BL129" i="17" s="1"/>
  <c r="BS129" i="17" s="1"/>
  <c r="W129" i="17"/>
  <c r="AD129" i="17" s="1"/>
  <c r="AB129" i="17"/>
  <c r="AI129" i="17"/>
  <c r="AP129" i="17"/>
  <c r="AW129" i="17"/>
  <c r="BD129" i="17"/>
  <c r="BK129" i="17"/>
  <c r="BR129" i="17"/>
  <c r="BY129" i="17"/>
  <c r="BZ129" i="17"/>
  <c r="CG129" i="17" s="1"/>
  <c r="CA129" i="17"/>
  <c r="CF129" i="17"/>
  <c r="CL129" i="17"/>
  <c r="CN129" i="17" s="1"/>
  <c r="Q77" i="17"/>
  <c r="R77" i="17"/>
  <c r="U77" i="17"/>
  <c r="V77" i="17"/>
  <c r="AC77" i="17" s="1"/>
  <c r="AJ77" i="17" s="1"/>
  <c r="AQ77" i="17" s="1"/>
  <c r="AX77" i="17" s="1"/>
  <c r="BE77" i="17" s="1"/>
  <c r="BL77" i="17" s="1"/>
  <c r="BS77" i="17" s="1"/>
  <c r="W77" i="17"/>
  <c r="AD77" i="17" s="1"/>
  <c r="AK77" i="17" s="1"/>
  <c r="AB77" i="17"/>
  <c r="AI77" i="17"/>
  <c r="AP77" i="17"/>
  <c r="AW77" i="17"/>
  <c r="BD77" i="17"/>
  <c r="BK77" i="17"/>
  <c r="BR77" i="17"/>
  <c r="BY77" i="17"/>
  <c r="BZ77" i="17"/>
  <c r="CG77" i="17" s="1"/>
  <c r="CA77" i="17"/>
  <c r="CF77" i="17"/>
  <c r="CL77" i="17"/>
  <c r="Q86" i="17"/>
  <c r="X86" i="17" s="1"/>
  <c r="AE86" i="17" s="1"/>
  <c r="AL86" i="17" s="1"/>
  <c r="AS86" i="17" s="1"/>
  <c r="AZ86" i="17" s="1"/>
  <c r="R86" i="17"/>
  <c r="V86" i="17"/>
  <c r="AC86" i="17" s="1"/>
  <c r="AJ86" i="17" s="1"/>
  <c r="AQ86" i="17" s="1"/>
  <c r="AX86" i="17" s="1"/>
  <c r="BE86" i="17" s="1"/>
  <c r="BL86" i="17" s="1"/>
  <c r="BS86" i="17" s="1"/>
  <c r="W86" i="17"/>
  <c r="BD86" i="17"/>
  <c r="BK86" i="17"/>
  <c r="BR86" i="17"/>
  <c r="BY86" i="17"/>
  <c r="BZ86" i="17"/>
  <c r="CG86" i="17" s="1"/>
  <c r="CA86" i="17"/>
  <c r="CF86" i="17"/>
  <c r="CL86" i="17"/>
  <c r="CN86" i="17" s="1"/>
  <c r="Q278" i="17"/>
  <c r="R278" i="17"/>
  <c r="U278" i="17"/>
  <c r="V278" i="17"/>
  <c r="AC278" i="17" s="1"/>
  <c r="AJ278" i="17" s="1"/>
  <c r="AQ278" i="17" s="1"/>
  <c r="AX278" i="17" s="1"/>
  <c r="BE278" i="17" s="1"/>
  <c r="BL278" i="17" s="1"/>
  <c r="BS278" i="17" s="1"/>
  <c r="W278" i="17"/>
  <c r="AD278" i="17" s="1"/>
  <c r="AK278" i="17" s="1"/>
  <c r="AB278" i="17"/>
  <c r="AI278" i="17"/>
  <c r="AP278" i="17"/>
  <c r="AW278" i="17"/>
  <c r="BD278" i="17"/>
  <c r="BK278" i="17"/>
  <c r="BR278" i="17"/>
  <c r="BY278" i="17"/>
  <c r="BZ278" i="17"/>
  <c r="CA278" i="17"/>
  <c r="CH278" i="17" s="1"/>
  <c r="CF278" i="17"/>
  <c r="CL278" i="17"/>
  <c r="CN278" i="17" s="1"/>
  <c r="Q133" i="17"/>
  <c r="X133" i="17" s="1"/>
  <c r="AE133" i="17" s="1"/>
  <c r="AL133" i="17" s="1"/>
  <c r="AS133" i="17" s="1"/>
  <c r="AZ133" i="17" s="1"/>
  <c r="R133" i="17"/>
  <c r="V133" i="17"/>
  <c r="AC133" i="17" s="1"/>
  <c r="AJ133" i="17" s="1"/>
  <c r="AQ133" i="17" s="1"/>
  <c r="AX133" i="17" s="1"/>
  <c r="BE133" i="17" s="1"/>
  <c r="BL133" i="17" s="1"/>
  <c r="BS133" i="17" s="1"/>
  <c r="W133" i="17"/>
  <c r="BD133" i="17"/>
  <c r="BK133" i="17"/>
  <c r="BR133" i="17"/>
  <c r="BY133" i="17"/>
  <c r="BZ133" i="17"/>
  <c r="CG133" i="17" s="1"/>
  <c r="CA133" i="17"/>
  <c r="CF133" i="17"/>
  <c r="CL133" i="17"/>
  <c r="CN133" i="17" s="1"/>
  <c r="Q209" i="17"/>
  <c r="R209" i="17"/>
  <c r="U209" i="17"/>
  <c r="V209" i="17"/>
  <c r="W209" i="17"/>
  <c r="AD209" i="17" s="1"/>
  <c r="AK209" i="17" s="1"/>
  <c r="AR209" i="17" s="1"/>
  <c r="AY209" i="17" s="1"/>
  <c r="BF209" i="17" s="1"/>
  <c r="AB209" i="17"/>
  <c r="AI209" i="17"/>
  <c r="AP209" i="17"/>
  <c r="AW209" i="17"/>
  <c r="BD209" i="17"/>
  <c r="BK209" i="17"/>
  <c r="BR209" i="17"/>
  <c r="BY209" i="17"/>
  <c r="BZ209" i="17"/>
  <c r="CG209" i="17" s="1"/>
  <c r="CA209" i="17"/>
  <c r="CF209" i="17"/>
  <c r="CL209" i="17"/>
  <c r="CN209" i="17" s="1"/>
  <c r="Q126" i="17"/>
  <c r="R126" i="17"/>
  <c r="U126" i="17"/>
  <c r="V126" i="17"/>
  <c r="AC126" i="17" s="1"/>
  <c r="AJ126" i="17" s="1"/>
  <c r="AQ126" i="17" s="1"/>
  <c r="AX126" i="17" s="1"/>
  <c r="BE126" i="17" s="1"/>
  <c r="BL126" i="17" s="1"/>
  <c r="BS126" i="17" s="1"/>
  <c r="W126" i="17"/>
  <c r="AD126" i="17" s="1"/>
  <c r="AB126" i="17"/>
  <c r="AI126" i="17"/>
  <c r="AP126" i="17"/>
  <c r="AW126" i="17"/>
  <c r="BD126" i="17"/>
  <c r="BK126" i="17"/>
  <c r="BR126" i="17"/>
  <c r="BY126" i="17"/>
  <c r="BZ126" i="17"/>
  <c r="CG126" i="17" s="1"/>
  <c r="CA126" i="17"/>
  <c r="CF126" i="17"/>
  <c r="CL126" i="17"/>
  <c r="CN126" i="17" s="1"/>
  <c r="Q104" i="17"/>
  <c r="R104" i="17"/>
  <c r="U104" i="17"/>
  <c r="V104" i="17"/>
  <c r="AC104" i="17" s="1"/>
  <c r="AJ104" i="17" s="1"/>
  <c r="AQ104" i="17" s="1"/>
  <c r="AX104" i="17" s="1"/>
  <c r="BE104" i="17" s="1"/>
  <c r="BL104" i="17" s="1"/>
  <c r="BS104" i="17" s="1"/>
  <c r="W104" i="17"/>
  <c r="AD104" i="17" s="1"/>
  <c r="AK104" i="17" s="1"/>
  <c r="AB104" i="17"/>
  <c r="AI104" i="17"/>
  <c r="AP104" i="17"/>
  <c r="AW104" i="17"/>
  <c r="BD104" i="17"/>
  <c r="BK104" i="17"/>
  <c r="BR104" i="17"/>
  <c r="BY104" i="17"/>
  <c r="BZ104" i="17"/>
  <c r="CG104" i="17" s="1"/>
  <c r="CA104" i="17"/>
  <c r="CF104" i="17"/>
  <c r="CL104" i="17"/>
  <c r="CN104" i="17" s="1"/>
  <c r="Q169" i="17"/>
  <c r="R169" i="17"/>
  <c r="U169" i="17"/>
  <c r="V169" i="17"/>
  <c r="W169" i="17"/>
  <c r="AD169" i="17" s="1"/>
  <c r="AK169" i="17" s="1"/>
  <c r="AR169" i="17" s="1"/>
  <c r="AB169" i="17"/>
  <c r="AI169" i="17"/>
  <c r="AP169" i="17"/>
  <c r="AW169" i="17"/>
  <c r="BD169" i="17"/>
  <c r="BK169" i="17"/>
  <c r="BR169" i="17"/>
  <c r="BY169" i="17"/>
  <c r="BZ169" i="17"/>
  <c r="CA169" i="17"/>
  <c r="CL169" i="17"/>
  <c r="CN169" i="17" s="1"/>
  <c r="Q46" i="17"/>
  <c r="R46" i="17"/>
  <c r="U46" i="17"/>
  <c r="V46" i="17"/>
  <c r="AC46" i="17" s="1"/>
  <c r="AJ46" i="17" s="1"/>
  <c r="AQ46" i="17" s="1"/>
  <c r="AX46" i="17" s="1"/>
  <c r="BE46" i="17" s="1"/>
  <c r="BL46" i="17" s="1"/>
  <c r="BS46" i="17" s="1"/>
  <c r="W46" i="17"/>
  <c r="AB46" i="17"/>
  <c r="AI46" i="17"/>
  <c r="AP46" i="17"/>
  <c r="AW46" i="17"/>
  <c r="BD46" i="17"/>
  <c r="BK46" i="17"/>
  <c r="BR46" i="17"/>
  <c r="BY46" i="17"/>
  <c r="BZ46" i="17"/>
  <c r="CG46" i="17" s="1"/>
  <c r="CA46" i="17"/>
  <c r="CF46" i="17"/>
  <c r="CL46" i="17"/>
  <c r="Q47" i="17"/>
  <c r="R47" i="17"/>
  <c r="U47" i="17"/>
  <c r="V47" i="17"/>
  <c r="AC47" i="17" s="1"/>
  <c r="AJ47" i="17" s="1"/>
  <c r="AQ47" i="17" s="1"/>
  <c r="AX47" i="17" s="1"/>
  <c r="BE47" i="17" s="1"/>
  <c r="BL47" i="17" s="1"/>
  <c r="BS47" i="17" s="1"/>
  <c r="W47" i="17"/>
  <c r="AB47" i="17"/>
  <c r="AI47" i="17"/>
  <c r="AP47" i="17"/>
  <c r="AW47" i="17"/>
  <c r="BD47" i="17"/>
  <c r="BK47" i="17"/>
  <c r="BR47" i="17"/>
  <c r="BY47" i="17"/>
  <c r="BZ47" i="17"/>
  <c r="CG47" i="17" s="1"/>
  <c r="CA47" i="17"/>
  <c r="CF47" i="17"/>
  <c r="CL47" i="17"/>
  <c r="Q48" i="17"/>
  <c r="X48" i="17" s="1"/>
  <c r="AE48" i="17" s="1"/>
  <c r="AL48" i="17" s="1"/>
  <c r="AS48" i="17" s="1"/>
  <c r="AZ48" i="17" s="1"/>
  <c r="BG48" i="17" s="1"/>
  <c r="BN48" i="17" s="1"/>
  <c r="R48" i="17"/>
  <c r="V48" i="17"/>
  <c r="AC48" i="17" s="1"/>
  <c r="AJ48" i="17" s="1"/>
  <c r="AQ48" i="17" s="1"/>
  <c r="AX48" i="17" s="1"/>
  <c r="BE48" i="17" s="1"/>
  <c r="BL48" i="17" s="1"/>
  <c r="BS48" i="17" s="1"/>
  <c r="W48" i="17"/>
  <c r="AD48" i="17" s="1"/>
  <c r="BR48" i="17"/>
  <c r="BY48" i="17"/>
  <c r="BZ48" i="17"/>
  <c r="CA48" i="17"/>
  <c r="CL48" i="17"/>
  <c r="CN48" i="17" s="1"/>
  <c r="Q110" i="17"/>
  <c r="R110" i="17"/>
  <c r="U110" i="17"/>
  <c r="V110" i="17"/>
  <c r="AC110" i="17" s="1"/>
  <c r="AJ110" i="17" s="1"/>
  <c r="AQ110" i="17" s="1"/>
  <c r="AX110" i="17" s="1"/>
  <c r="BE110" i="17" s="1"/>
  <c r="BL110" i="17" s="1"/>
  <c r="BS110" i="17" s="1"/>
  <c r="W110" i="17"/>
  <c r="AD110" i="17" s="1"/>
  <c r="AB110" i="17"/>
  <c r="AI110" i="17"/>
  <c r="AP110" i="17"/>
  <c r="AW110" i="17"/>
  <c r="BD110" i="17"/>
  <c r="BK110" i="17"/>
  <c r="BR110" i="17"/>
  <c r="BY110" i="17"/>
  <c r="BZ110" i="17"/>
  <c r="CG110" i="17" s="1"/>
  <c r="CA110" i="17"/>
  <c r="CF110" i="17"/>
  <c r="CL110" i="17"/>
  <c r="CN110" i="17" s="1"/>
  <c r="Q217" i="17"/>
  <c r="R217" i="17"/>
  <c r="U217" i="17"/>
  <c r="V217" i="17"/>
  <c r="AC217" i="17" s="1"/>
  <c r="AJ217" i="17" s="1"/>
  <c r="AQ217" i="17" s="1"/>
  <c r="AX217" i="17" s="1"/>
  <c r="BE217" i="17" s="1"/>
  <c r="BL217" i="17" s="1"/>
  <c r="BS217" i="17" s="1"/>
  <c r="W217" i="17"/>
  <c r="AB217" i="17"/>
  <c r="AI217" i="17"/>
  <c r="AP217" i="17"/>
  <c r="AW217" i="17"/>
  <c r="BD217" i="17"/>
  <c r="BK217" i="17"/>
  <c r="BR217" i="17"/>
  <c r="BY217" i="17"/>
  <c r="BZ217" i="17"/>
  <c r="CG217" i="17" s="1"/>
  <c r="CA217" i="17"/>
  <c r="CF217" i="17"/>
  <c r="CL217" i="17"/>
  <c r="CN217" i="17" s="1"/>
  <c r="Q162" i="17"/>
  <c r="R162" i="17"/>
  <c r="U162" i="17"/>
  <c r="V162" i="17"/>
  <c r="W162" i="17"/>
  <c r="AD162" i="17" s="1"/>
  <c r="AK162" i="17" s="1"/>
  <c r="AR162" i="17" s="1"/>
  <c r="AB162" i="17"/>
  <c r="AI162" i="17"/>
  <c r="AP162" i="17"/>
  <c r="AW162" i="17"/>
  <c r="BD162" i="17"/>
  <c r="BK162" i="17"/>
  <c r="BR162" i="17"/>
  <c r="BY162" i="17"/>
  <c r="BZ162" i="17"/>
  <c r="CA162" i="17"/>
  <c r="CL162" i="17"/>
  <c r="CN162" i="17" s="1"/>
  <c r="Q49" i="17"/>
  <c r="R49" i="17"/>
  <c r="U49" i="17"/>
  <c r="V49" i="17"/>
  <c r="AC49" i="17" s="1"/>
  <c r="AJ49" i="17" s="1"/>
  <c r="AQ49" i="17" s="1"/>
  <c r="AX49" i="17" s="1"/>
  <c r="BE49" i="17" s="1"/>
  <c r="BL49" i="17" s="1"/>
  <c r="BS49" i="17" s="1"/>
  <c r="W49" i="17"/>
  <c r="AB49" i="17"/>
  <c r="AI49" i="17"/>
  <c r="AP49" i="17"/>
  <c r="AW49" i="17"/>
  <c r="BD49" i="17"/>
  <c r="BK49" i="17"/>
  <c r="BR49" i="17"/>
  <c r="BY49" i="17"/>
  <c r="BZ49" i="17"/>
  <c r="CG49" i="17" s="1"/>
  <c r="CA49" i="17"/>
  <c r="CF49" i="17"/>
  <c r="CL49" i="17"/>
  <c r="Q50" i="17"/>
  <c r="R50" i="17"/>
  <c r="U50" i="17"/>
  <c r="V50" i="17"/>
  <c r="W50" i="17"/>
  <c r="AB50" i="17"/>
  <c r="AD50" i="17"/>
  <c r="AI50" i="17"/>
  <c r="AP50" i="17"/>
  <c r="AW50" i="17"/>
  <c r="BD50" i="17"/>
  <c r="BK50" i="17"/>
  <c r="BR50" i="17"/>
  <c r="BY50" i="17"/>
  <c r="BZ50" i="17"/>
  <c r="CG50" i="17" s="1"/>
  <c r="CA50" i="17"/>
  <c r="CF50" i="17"/>
  <c r="CL50" i="17"/>
  <c r="Q117" i="17"/>
  <c r="R117" i="17"/>
  <c r="U117" i="17"/>
  <c r="V117" i="17"/>
  <c r="AC117" i="17" s="1"/>
  <c r="AJ117" i="17" s="1"/>
  <c r="AQ117" i="17" s="1"/>
  <c r="AX117" i="17" s="1"/>
  <c r="BE117" i="17" s="1"/>
  <c r="BL117" i="17" s="1"/>
  <c r="BS117" i="17" s="1"/>
  <c r="W117" i="17"/>
  <c r="AB117" i="17"/>
  <c r="AI117" i="17"/>
  <c r="AP117" i="17"/>
  <c r="AW117" i="17"/>
  <c r="BD117" i="17"/>
  <c r="BK117" i="17"/>
  <c r="BR117" i="17"/>
  <c r="BY117" i="17"/>
  <c r="BZ117" i="17"/>
  <c r="CG117" i="17" s="1"/>
  <c r="CA117" i="17"/>
  <c r="CF117" i="17"/>
  <c r="CL117" i="17"/>
  <c r="CN117" i="17" s="1"/>
  <c r="Q226" i="17"/>
  <c r="R226" i="17"/>
  <c r="U226" i="17"/>
  <c r="V226" i="17"/>
  <c r="AC226" i="17" s="1"/>
  <c r="AJ226" i="17" s="1"/>
  <c r="AQ226" i="17" s="1"/>
  <c r="AX226" i="17" s="1"/>
  <c r="BE226" i="17" s="1"/>
  <c r="BL226" i="17" s="1"/>
  <c r="BS226" i="17" s="1"/>
  <c r="W226" i="17"/>
  <c r="AD226" i="17" s="1"/>
  <c r="AB226" i="17"/>
  <c r="AI226" i="17"/>
  <c r="AP226" i="17"/>
  <c r="AW226" i="17"/>
  <c r="BD226" i="17"/>
  <c r="BK226" i="17"/>
  <c r="BR226" i="17"/>
  <c r="BY226" i="17"/>
  <c r="BZ226" i="17"/>
  <c r="CG226" i="17" s="1"/>
  <c r="CA226" i="17"/>
  <c r="CF226" i="17"/>
  <c r="CL226" i="17"/>
  <c r="CN226" i="17" s="1"/>
  <c r="Q203" i="17"/>
  <c r="R203" i="17"/>
  <c r="V203" i="17"/>
  <c r="W203" i="17"/>
  <c r="AD203" i="17" s="1"/>
  <c r="AK203" i="17" s="1"/>
  <c r="AR203" i="17" s="1"/>
  <c r="AY203" i="17" s="1"/>
  <c r="BF203" i="17" s="1"/>
  <c r="BM203" i="17" s="1"/>
  <c r="BT203" i="17" s="1"/>
  <c r="X203" i="17"/>
  <c r="AE203" i="17" s="1"/>
  <c r="AL203" i="17" s="1"/>
  <c r="AS203" i="17" s="1"/>
  <c r="AZ203" i="17" s="1"/>
  <c r="BG203" i="17" s="1"/>
  <c r="BN203" i="17" s="1"/>
  <c r="BR203" i="17"/>
  <c r="BY203" i="17"/>
  <c r="BZ203" i="17"/>
  <c r="CG203" i="17" s="1"/>
  <c r="CA203" i="17"/>
  <c r="CF203" i="17"/>
  <c r="CL203" i="17"/>
  <c r="CN203" i="17" s="1"/>
  <c r="Q180" i="17"/>
  <c r="R180" i="17"/>
  <c r="U180" i="17"/>
  <c r="V180" i="17"/>
  <c r="AC180" i="17" s="1"/>
  <c r="AJ180" i="17" s="1"/>
  <c r="AQ180" i="17" s="1"/>
  <c r="AX180" i="17" s="1"/>
  <c r="BE180" i="17" s="1"/>
  <c r="BL180" i="17" s="1"/>
  <c r="BS180" i="17" s="1"/>
  <c r="W180" i="17"/>
  <c r="AD180" i="17" s="1"/>
  <c r="AB180" i="17"/>
  <c r="AI180" i="17"/>
  <c r="AP180" i="17"/>
  <c r="AW180" i="17"/>
  <c r="BD180" i="17"/>
  <c r="BK180" i="17"/>
  <c r="BR180" i="17"/>
  <c r="BY180" i="17"/>
  <c r="BZ180" i="17"/>
  <c r="CG180" i="17" s="1"/>
  <c r="CA180" i="17"/>
  <c r="CH180" i="17" s="1"/>
  <c r="CF180" i="17"/>
  <c r="CL180" i="17"/>
  <c r="CN180" i="17" s="1"/>
  <c r="Q51" i="17"/>
  <c r="R51" i="17"/>
  <c r="U51" i="17"/>
  <c r="V51" i="17"/>
  <c r="W51" i="17"/>
  <c r="AD51" i="17" s="1"/>
  <c r="AK51" i="17" s="1"/>
  <c r="AR51" i="17" s="1"/>
  <c r="AB51" i="17"/>
  <c r="AI51" i="17"/>
  <c r="AP51" i="17"/>
  <c r="AW51" i="17"/>
  <c r="BD51" i="17"/>
  <c r="BK51" i="17"/>
  <c r="BR51" i="17"/>
  <c r="BY51" i="17"/>
  <c r="BZ51" i="17"/>
  <c r="CA51" i="17"/>
  <c r="CL51" i="17"/>
  <c r="O52" i="17"/>
  <c r="P52" i="17" s="1"/>
  <c r="BY52" i="17"/>
  <c r="CF52" i="17"/>
  <c r="O53" i="17"/>
  <c r="P53" i="17" s="1"/>
  <c r="BY53" i="17"/>
  <c r="CF53" i="17"/>
  <c r="Q222" i="17"/>
  <c r="R222" i="17"/>
  <c r="U222" i="17"/>
  <c r="V222" i="17"/>
  <c r="W222" i="17"/>
  <c r="AD222" i="17" s="1"/>
  <c r="AK222" i="17" s="1"/>
  <c r="AR222" i="17" s="1"/>
  <c r="AB222" i="17"/>
  <c r="AI222" i="17"/>
  <c r="AP222" i="17"/>
  <c r="AW222" i="17"/>
  <c r="BD222" i="17"/>
  <c r="BK222" i="17"/>
  <c r="BR222" i="17"/>
  <c r="BY222" i="17"/>
  <c r="BZ222" i="17"/>
  <c r="CA222" i="17"/>
  <c r="CL222" i="17"/>
  <c r="CN222" i="17" s="1"/>
  <c r="Q220" i="17"/>
  <c r="R220" i="17"/>
  <c r="U220" i="17"/>
  <c r="V220" i="17"/>
  <c r="AC220" i="17" s="1"/>
  <c r="AJ220" i="17" s="1"/>
  <c r="AQ220" i="17" s="1"/>
  <c r="AX220" i="17" s="1"/>
  <c r="BE220" i="17" s="1"/>
  <c r="BL220" i="17" s="1"/>
  <c r="BS220" i="17" s="1"/>
  <c r="W220" i="17"/>
  <c r="AB220" i="17"/>
  <c r="AI220" i="17"/>
  <c r="AP220" i="17"/>
  <c r="AW220" i="17"/>
  <c r="BD220" i="17"/>
  <c r="BK220" i="17"/>
  <c r="BR220" i="17"/>
  <c r="BY220" i="17"/>
  <c r="BZ220" i="17"/>
  <c r="CG220" i="17" s="1"/>
  <c r="CA220" i="17"/>
  <c r="CF220" i="17"/>
  <c r="CL220" i="17"/>
  <c r="CN220" i="17" s="1"/>
  <c r="Q132" i="17"/>
  <c r="R132" i="17"/>
  <c r="U132" i="17"/>
  <c r="V132" i="17"/>
  <c r="AC132" i="17" s="1"/>
  <c r="AJ132" i="17" s="1"/>
  <c r="AQ132" i="17" s="1"/>
  <c r="AX132" i="17" s="1"/>
  <c r="BE132" i="17" s="1"/>
  <c r="BL132" i="17" s="1"/>
  <c r="BS132" i="17" s="1"/>
  <c r="W132" i="17"/>
  <c r="AB132" i="17"/>
  <c r="AI132" i="17"/>
  <c r="AP132" i="17"/>
  <c r="AW132" i="17"/>
  <c r="BD132" i="17"/>
  <c r="BK132" i="17"/>
  <c r="BR132" i="17"/>
  <c r="BY132" i="17"/>
  <c r="BZ132" i="17"/>
  <c r="CG132" i="17" s="1"/>
  <c r="CA132" i="17"/>
  <c r="CF132" i="17"/>
  <c r="CL132" i="17"/>
  <c r="CN132" i="17" s="1"/>
  <c r="Q191" i="17"/>
  <c r="R191" i="17"/>
  <c r="U191" i="17"/>
  <c r="V191" i="17"/>
  <c r="W191" i="17"/>
  <c r="AD191" i="17" s="1"/>
  <c r="AB191" i="17"/>
  <c r="AI191" i="17"/>
  <c r="AP191" i="17"/>
  <c r="AW191" i="17"/>
  <c r="BD191" i="17"/>
  <c r="BK191" i="17"/>
  <c r="BR191" i="17"/>
  <c r="BY191" i="17"/>
  <c r="BZ191" i="17"/>
  <c r="CG191" i="17" s="1"/>
  <c r="CA191" i="17"/>
  <c r="CH191" i="17" s="1"/>
  <c r="CF191" i="17"/>
  <c r="CL191" i="17"/>
  <c r="CN191" i="17" s="1"/>
  <c r="Q195" i="17"/>
  <c r="R195" i="17"/>
  <c r="U195" i="17"/>
  <c r="V195" i="17"/>
  <c r="W195" i="17"/>
  <c r="AD195" i="17" s="1"/>
  <c r="AK195" i="17" s="1"/>
  <c r="AR195" i="17" s="1"/>
  <c r="AB195" i="17"/>
  <c r="AI195" i="17"/>
  <c r="AP195" i="17"/>
  <c r="AW195" i="17"/>
  <c r="BD195" i="17"/>
  <c r="BK195" i="17"/>
  <c r="BR195" i="17"/>
  <c r="BY195" i="17"/>
  <c r="BZ195" i="17"/>
  <c r="CA195" i="17"/>
  <c r="CL195" i="17"/>
  <c r="CN195" i="17" s="1"/>
  <c r="Q54" i="17"/>
  <c r="X54" i="17" s="1"/>
  <c r="AE54" i="17" s="1"/>
  <c r="AL54" i="17" s="1"/>
  <c r="AS54" i="17" s="1"/>
  <c r="AZ54" i="17" s="1"/>
  <c r="BG54" i="17" s="1"/>
  <c r="BN54" i="17" s="1"/>
  <c r="BU54" i="17" s="1"/>
  <c r="R54" i="17"/>
  <c r="V54" i="17"/>
  <c r="AC54" i="17" s="1"/>
  <c r="AJ54" i="17" s="1"/>
  <c r="AQ54" i="17" s="1"/>
  <c r="AX54" i="17" s="1"/>
  <c r="BE54" i="17" s="1"/>
  <c r="BL54" i="17" s="1"/>
  <c r="BS54" i="17" s="1"/>
  <c r="W54" i="17"/>
  <c r="BY54" i="17"/>
  <c r="CC54" i="17"/>
  <c r="CF54" i="17"/>
  <c r="CG54" i="17"/>
  <c r="CH54" i="17"/>
  <c r="Q227" i="17"/>
  <c r="R227" i="17"/>
  <c r="U227" i="17"/>
  <c r="V227" i="17"/>
  <c r="AC227" i="17" s="1"/>
  <c r="AJ227" i="17" s="1"/>
  <c r="AQ227" i="17" s="1"/>
  <c r="AX227" i="17" s="1"/>
  <c r="BE227" i="17" s="1"/>
  <c r="BL227" i="17" s="1"/>
  <c r="BS227" i="17" s="1"/>
  <c r="W227" i="17"/>
  <c r="AD227" i="17" s="1"/>
  <c r="AB227" i="17"/>
  <c r="AI227" i="17"/>
  <c r="AP227" i="17"/>
  <c r="AW227" i="17"/>
  <c r="BD227" i="17"/>
  <c r="BK227" i="17"/>
  <c r="BR227" i="17"/>
  <c r="BY227" i="17"/>
  <c r="BZ227" i="17"/>
  <c r="CG227" i="17" s="1"/>
  <c r="CA227" i="17"/>
  <c r="CF227" i="17"/>
  <c r="CL227" i="17"/>
  <c r="CN227" i="17" s="1"/>
  <c r="Q219" i="17"/>
  <c r="X219" i="17" s="1"/>
  <c r="AE219" i="17" s="1"/>
  <c r="AL219" i="17" s="1"/>
  <c r="AS219" i="17" s="1"/>
  <c r="AZ219" i="17" s="1"/>
  <c r="R219" i="17"/>
  <c r="V219" i="17"/>
  <c r="W219" i="17"/>
  <c r="AD219" i="17" s="1"/>
  <c r="AK219" i="17" s="1"/>
  <c r="AR219" i="17" s="1"/>
  <c r="AY219" i="17" s="1"/>
  <c r="BF219" i="17" s="1"/>
  <c r="BM219" i="17" s="1"/>
  <c r="BT219" i="17" s="1"/>
  <c r="BD219" i="17"/>
  <c r="BK219" i="17"/>
  <c r="BR219" i="17"/>
  <c r="BY219" i="17"/>
  <c r="BZ219" i="17"/>
  <c r="CA219" i="17"/>
  <c r="CL219" i="17"/>
  <c r="CN219" i="17" s="1"/>
  <c r="Q192" i="17"/>
  <c r="X192" i="17" s="1"/>
  <c r="AE192" i="17" s="1"/>
  <c r="AL192" i="17" s="1"/>
  <c r="AS192" i="17" s="1"/>
  <c r="AZ192" i="17" s="1"/>
  <c r="R192" i="17"/>
  <c r="V192" i="17"/>
  <c r="AC192" i="17" s="1"/>
  <c r="AJ192" i="17" s="1"/>
  <c r="AQ192" i="17" s="1"/>
  <c r="AX192" i="17" s="1"/>
  <c r="BE192" i="17" s="1"/>
  <c r="BL192" i="17" s="1"/>
  <c r="BS192" i="17" s="1"/>
  <c r="W192" i="17"/>
  <c r="AD192" i="17" s="1"/>
  <c r="BD192" i="17"/>
  <c r="BK192" i="17"/>
  <c r="BR192" i="17"/>
  <c r="BY192" i="17"/>
  <c r="BZ192" i="17"/>
  <c r="CG192" i="17" s="1"/>
  <c r="CA192" i="17"/>
  <c r="CF192" i="17"/>
  <c r="CL192" i="17"/>
  <c r="CN192" i="17" s="1"/>
  <c r="Q215" i="17"/>
  <c r="R215" i="17"/>
  <c r="U215" i="17"/>
  <c r="V215" i="17"/>
  <c r="AC215" i="17" s="1"/>
  <c r="AJ215" i="17" s="1"/>
  <c r="AQ215" i="17" s="1"/>
  <c r="AX215" i="17" s="1"/>
  <c r="BE215" i="17" s="1"/>
  <c r="BL215" i="17" s="1"/>
  <c r="BS215" i="17" s="1"/>
  <c r="W215" i="17"/>
  <c r="AB215" i="17"/>
  <c r="AI215" i="17"/>
  <c r="AP215" i="17"/>
  <c r="AW215" i="17"/>
  <c r="BD215" i="17"/>
  <c r="BK215" i="17"/>
  <c r="BR215" i="17"/>
  <c r="BY215" i="17"/>
  <c r="BZ215" i="17"/>
  <c r="CG215" i="17" s="1"/>
  <c r="CA215" i="17"/>
  <c r="CF215" i="17"/>
  <c r="CL215" i="17"/>
  <c r="Q229" i="17"/>
  <c r="R229" i="17"/>
  <c r="U229" i="17"/>
  <c r="V229" i="17"/>
  <c r="AC229" i="17" s="1"/>
  <c r="AJ229" i="17" s="1"/>
  <c r="AQ229" i="17" s="1"/>
  <c r="AX229" i="17" s="1"/>
  <c r="BE229" i="17" s="1"/>
  <c r="BL229" i="17" s="1"/>
  <c r="BS229" i="17" s="1"/>
  <c r="W229" i="17"/>
  <c r="AB229" i="17"/>
  <c r="AI229" i="17"/>
  <c r="AP229" i="17"/>
  <c r="AW229" i="17"/>
  <c r="BD229" i="17"/>
  <c r="BK229" i="17"/>
  <c r="BR229" i="17"/>
  <c r="BY229" i="17"/>
  <c r="BZ229" i="17"/>
  <c r="CG229" i="17" s="1"/>
  <c r="CA229" i="17"/>
  <c r="CF229" i="17"/>
  <c r="CL229" i="17"/>
  <c r="CN229" i="17" s="1"/>
  <c r="Q228" i="17"/>
  <c r="R228" i="17"/>
  <c r="U228" i="17"/>
  <c r="V228" i="17"/>
  <c r="AC228" i="17" s="1"/>
  <c r="AJ228" i="17" s="1"/>
  <c r="AQ228" i="17" s="1"/>
  <c r="AX228" i="17" s="1"/>
  <c r="BE228" i="17" s="1"/>
  <c r="BL228" i="17" s="1"/>
  <c r="BS228" i="17" s="1"/>
  <c r="W228" i="17"/>
  <c r="AB228" i="17"/>
  <c r="AI228" i="17"/>
  <c r="AP228" i="17"/>
  <c r="AW228" i="17"/>
  <c r="BD228" i="17"/>
  <c r="BK228" i="17"/>
  <c r="BR228" i="17"/>
  <c r="BY228" i="17"/>
  <c r="BZ228" i="17"/>
  <c r="CG228" i="17" s="1"/>
  <c r="CA228" i="17"/>
  <c r="CF228" i="17"/>
  <c r="CL228" i="17"/>
  <c r="CN228" i="17" s="1"/>
  <c r="Q230" i="17"/>
  <c r="X230" i="17" s="1"/>
  <c r="AE230" i="17" s="1"/>
  <c r="AL230" i="17" s="1"/>
  <c r="AS230" i="17" s="1"/>
  <c r="AZ230" i="17" s="1"/>
  <c r="BG230" i="17" s="1"/>
  <c r="BN230" i="17" s="1"/>
  <c r="R230" i="17"/>
  <c r="V230" i="17"/>
  <c r="W230" i="17"/>
  <c r="AD230" i="17" s="1"/>
  <c r="AK230" i="17" s="1"/>
  <c r="AR230" i="17" s="1"/>
  <c r="AY230" i="17" s="1"/>
  <c r="BF230" i="17" s="1"/>
  <c r="BM230" i="17" s="1"/>
  <c r="BT230" i="17" s="1"/>
  <c r="BR230" i="17"/>
  <c r="BY230" i="17"/>
  <c r="BZ230" i="17"/>
  <c r="CG230" i="17" s="1"/>
  <c r="CA230" i="17"/>
  <c r="CF230" i="17"/>
  <c r="CL230" i="17"/>
  <c r="CN230" i="17" s="1"/>
  <c r="Q231" i="17"/>
  <c r="R231" i="17"/>
  <c r="V231" i="17"/>
  <c r="W231" i="17"/>
  <c r="AD231" i="17" s="1"/>
  <c r="AK231" i="17" s="1"/>
  <c r="AR231" i="17" s="1"/>
  <c r="AY231" i="17" s="1"/>
  <c r="BF231" i="17" s="1"/>
  <c r="BM231" i="17" s="1"/>
  <c r="BT231" i="17" s="1"/>
  <c r="X231" i="17"/>
  <c r="AE231" i="17" s="1"/>
  <c r="AL231" i="17" s="1"/>
  <c r="AS231" i="17" s="1"/>
  <c r="AZ231" i="17" s="1"/>
  <c r="BG231" i="17" s="1"/>
  <c r="BN231" i="17" s="1"/>
  <c r="BR231" i="17"/>
  <c r="BY231" i="17"/>
  <c r="BZ231" i="17"/>
  <c r="CG231" i="17" s="1"/>
  <c r="CA231" i="17"/>
  <c r="CF231" i="17"/>
  <c r="CL231" i="17"/>
  <c r="CN231" i="17" s="1"/>
  <c r="Q232" i="17"/>
  <c r="X232" i="17" s="1"/>
  <c r="AE232" i="17" s="1"/>
  <c r="AL232" i="17" s="1"/>
  <c r="AS232" i="17" s="1"/>
  <c r="AZ232" i="17" s="1"/>
  <c r="BG232" i="17" s="1"/>
  <c r="BN232" i="17" s="1"/>
  <c r="R232" i="17"/>
  <c r="V232" i="17"/>
  <c r="W232" i="17"/>
  <c r="AD232" i="17" s="1"/>
  <c r="AK232" i="17" s="1"/>
  <c r="AR232" i="17" s="1"/>
  <c r="AY232" i="17" s="1"/>
  <c r="BF232" i="17" s="1"/>
  <c r="BM232" i="17" s="1"/>
  <c r="BT232" i="17" s="1"/>
  <c r="BR232" i="17"/>
  <c r="BY232" i="17"/>
  <c r="BZ232" i="17"/>
  <c r="CG232" i="17" s="1"/>
  <c r="CA232" i="17"/>
  <c r="CF232" i="17"/>
  <c r="CL232" i="17"/>
  <c r="CN232" i="17" s="1"/>
  <c r="Q233" i="17"/>
  <c r="R233" i="17"/>
  <c r="V233" i="17"/>
  <c r="W233" i="17"/>
  <c r="AD233" i="17" s="1"/>
  <c r="AK233" i="17" s="1"/>
  <c r="AR233" i="17" s="1"/>
  <c r="AY233" i="17" s="1"/>
  <c r="BF233" i="17" s="1"/>
  <c r="BM233" i="17" s="1"/>
  <c r="BT233" i="17" s="1"/>
  <c r="X233" i="17"/>
  <c r="AE233" i="17" s="1"/>
  <c r="AL233" i="17" s="1"/>
  <c r="AS233" i="17" s="1"/>
  <c r="AZ233" i="17" s="1"/>
  <c r="BG233" i="17" s="1"/>
  <c r="BN233" i="17" s="1"/>
  <c r="BR233" i="17"/>
  <c r="BY233" i="17"/>
  <c r="BZ233" i="17"/>
  <c r="CG233" i="17" s="1"/>
  <c r="CA233" i="17"/>
  <c r="CF233" i="17"/>
  <c r="CL233" i="17"/>
  <c r="CN233" i="17" s="1"/>
  <c r="Q234" i="17"/>
  <c r="R234" i="17"/>
  <c r="V234" i="17"/>
  <c r="W234" i="17"/>
  <c r="AD234" i="17" s="1"/>
  <c r="AK234" i="17" s="1"/>
  <c r="AR234" i="17" s="1"/>
  <c r="AY234" i="17" s="1"/>
  <c r="BF234" i="17" s="1"/>
  <c r="BM234" i="17" s="1"/>
  <c r="BT234" i="17" s="1"/>
  <c r="X234" i="17"/>
  <c r="AE234" i="17" s="1"/>
  <c r="AL234" i="17" s="1"/>
  <c r="AS234" i="17" s="1"/>
  <c r="AZ234" i="17" s="1"/>
  <c r="BG234" i="17" s="1"/>
  <c r="BN234" i="17" s="1"/>
  <c r="BR234" i="17"/>
  <c r="BY234" i="17"/>
  <c r="BZ234" i="17"/>
  <c r="CG234" i="17" s="1"/>
  <c r="CA234" i="17"/>
  <c r="CF234" i="17"/>
  <c r="CL234" i="17"/>
  <c r="CN234" i="17" s="1"/>
  <c r="Q235" i="17"/>
  <c r="X235" i="17" s="1"/>
  <c r="AE235" i="17" s="1"/>
  <c r="AL235" i="17" s="1"/>
  <c r="AS235" i="17" s="1"/>
  <c r="AZ235" i="17" s="1"/>
  <c r="BG235" i="17" s="1"/>
  <c r="BN235" i="17" s="1"/>
  <c r="R235" i="17"/>
  <c r="V235" i="17"/>
  <c r="W235" i="17"/>
  <c r="AD235" i="17" s="1"/>
  <c r="AK235" i="17" s="1"/>
  <c r="AR235" i="17" s="1"/>
  <c r="AY235" i="17" s="1"/>
  <c r="BF235" i="17" s="1"/>
  <c r="BM235" i="17" s="1"/>
  <c r="BT235" i="17" s="1"/>
  <c r="BR235" i="17"/>
  <c r="BY235" i="17"/>
  <c r="BZ235" i="17"/>
  <c r="CG235" i="17" s="1"/>
  <c r="CA235" i="17"/>
  <c r="CF235" i="17"/>
  <c r="CL235" i="17"/>
  <c r="CN235" i="17" s="1"/>
  <c r="Q236" i="17"/>
  <c r="X236" i="17" s="1"/>
  <c r="AE236" i="17" s="1"/>
  <c r="AL236" i="17" s="1"/>
  <c r="AS236" i="17" s="1"/>
  <c r="AZ236" i="17" s="1"/>
  <c r="BG236" i="17" s="1"/>
  <c r="BN236" i="17" s="1"/>
  <c r="R236" i="17"/>
  <c r="V236" i="17"/>
  <c r="AC236" i="17" s="1"/>
  <c r="AJ236" i="17" s="1"/>
  <c r="W236" i="17"/>
  <c r="AD236" i="17" s="1"/>
  <c r="AK236" i="17" s="1"/>
  <c r="AR236" i="17" s="1"/>
  <c r="AY236" i="17" s="1"/>
  <c r="BF236" i="17" s="1"/>
  <c r="BM236" i="17" s="1"/>
  <c r="BT236" i="17" s="1"/>
  <c r="BR236" i="17"/>
  <c r="BY236" i="17"/>
  <c r="BZ236" i="17"/>
  <c r="CG236" i="17" s="1"/>
  <c r="CA236" i="17"/>
  <c r="CF236" i="17"/>
  <c r="CL236" i="17"/>
  <c r="CN236" i="17" s="1"/>
  <c r="Q237" i="17"/>
  <c r="R237" i="17"/>
  <c r="U237" i="17"/>
  <c r="V237" i="17"/>
  <c r="AC237" i="17" s="1"/>
  <c r="AJ237" i="17" s="1"/>
  <c r="AQ237" i="17" s="1"/>
  <c r="AX237" i="17" s="1"/>
  <c r="BE237" i="17" s="1"/>
  <c r="BL237" i="17" s="1"/>
  <c r="BS237" i="17" s="1"/>
  <c r="W237" i="17"/>
  <c r="AD237" i="17" s="1"/>
  <c r="AK237" i="17" s="1"/>
  <c r="AB237" i="17"/>
  <c r="AI237" i="17"/>
  <c r="AP237" i="17"/>
  <c r="AW237" i="17"/>
  <c r="BD237" i="17"/>
  <c r="BK237" i="17"/>
  <c r="BR237" i="17"/>
  <c r="BY237" i="17"/>
  <c r="BZ237" i="17"/>
  <c r="CG237" i="17" s="1"/>
  <c r="CA237" i="17"/>
  <c r="CF237" i="17"/>
  <c r="CL237" i="17"/>
  <c r="CN237" i="17" s="1"/>
  <c r="Q238" i="17"/>
  <c r="R238" i="17"/>
  <c r="U238" i="17"/>
  <c r="V238" i="17"/>
  <c r="W238" i="17"/>
  <c r="AD238" i="17" s="1"/>
  <c r="AK238" i="17" s="1"/>
  <c r="AR238" i="17" s="1"/>
  <c r="AB238" i="17"/>
  <c r="AI238" i="17"/>
  <c r="AP238" i="17"/>
  <c r="AW238" i="17"/>
  <c r="BD238" i="17"/>
  <c r="BK238" i="17"/>
  <c r="BR238" i="17"/>
  <c r="BY238" i="17"/>
  <c r="BZ238" i="17"/>
  <c r="CA238" i="17"/>
  <c r="CL238" i="17"/>
  <c r="CN238" i="17" s="1"/>
  <c r="Q324" i="17"/>
  <c r="R324" i="17"/>
  <c r="U324" i="17"/>
  <c r="V324" i="17"/>
  <c r="AC324" i="17" s="1"/>
  <c r="AJ324" i="17" s="1"/>
  <c r="AQ324" i="17" s="1"/>
  <c r="AX324" i="17" s="1"/>
  <c r="BE324" i="17" s="1"/>
  <c r="BL324" i="17" s="1"/>
  <c r="BS324" i="17" s="1"/>
  <c r="W324" i="17"/>
  <c r="AB324" i="17"/>
  <c r="AI324" i="17"/>
  <c r="AP324" i="17"/>
  <c r="AW324" i="17"/>
  <c r="BD324" i="17"/>
  <c r="BK324" i="17"/>
  <c r="BR324" i="17"/>
  <c r="BY324" i="17"/>
  <c r="BZ324" i="17"/>
  <c r="CG324" i="17" s="1"/>
  <c r="CA324" i="17"/>
  <c r="CF324" i="17"/>
  <c r="CL324" i="17"/>
  <c r="CN324" i="17" s="1"/>
  <c r="Q325" i="17"/>
  <c r="R325" i="17"/>
  <c r="U325" i="17"/>
  <c r="V325" i="17"/>
  <c r="AC325" i="17" s="1"/>
  <c r="AJ325" i="17" s="1"/>
  <c r="AQ325" i="17" s="1"/>
  <c r="AX325" i="17" s="1"/>
  <c r="BE325" i="17" s="1"/>
  <c r="BL325" i="17" s="1"/>
  <c r="BS325" i="17" s="1"/>
  <c r="W325" i="17"/>
  <c r="AD325" i="17" s="1"/>
  <c r="AB325" i="17"/>
  <c r="AI325" i="17"/>
  <c r="AP325" i="17"/>
  <c r="AW325" i="17"/>
  <c r="BD325" i="17"/>
  <c r="BK325" i="17"/>
  <c r="BR325" i="17"/>
  <c r="BY325" i="17"/>
  <c r="BZ325" i="17"/>
  <c r="CG325" i="17" s="1"/>
  <c r="CA325" i="17"/>
  <c r="CF325" i="17"/>
  <c r="CL325" i="17"/>
  <c r="CN325" i="17" s="1"/>
  <c r="Q239" i="17"/>
  <c r="R239" i="17"/>
  <c r="U239" i="17"/>
  <c r="V239" i="17"/>
  <c r="AC239" i="17" s="1"/>
  <c r="AJ239" i="17" s="1"/>
  <c r="AQ239" i="17" s="1"/>
  <c r="AX239" i="17" s="1"/>
  <c r="BE239" i="17" s="1"/>
  <c r="BL239" i="17" s="1"/>
  <c r="BS239" i="17" s="1"/>
  <c r="W239" i="17"/>
  <c r="AB239" i="17"/>
  <c r="AI239" i="17"/>
  <c r="AP239" i="17"/>
  <c r="AW239" i="17"/>
  <c r="BD239" i="17"/>
  <c r="BK239" i="17"/>
  <c r="BR239" i="17"/>
  <c r="BY239" i="17"/>
  <c r="BZ239" i="17"/>
  <c r="CG239" i="17" s="1"/>
  <c r="CA239" i="17"/>
  <c r="CH239" i="17" s="1"/>
  <c r="CF239" i="17"/>
  <c r="CL239" i="17"/>
  <c r="CN239" i="17" s="1"/>
  <c r="Q240" i="17"/>
  <c r="R240" i="17"/>
  <c r="U240" i="17"/>
  <c r="V240" i="17"/>
  <c r="W240" i="17"/>
  <c r="AD240" i="17" s="1"/>
  <c r="AK240" i="17" s="1"/>
  <c r="AR240" i="17" s="1"/>
  <c r="AB240" i="17"/>
  <c r="AI240" i="17"/>
  <c r="AP240" i="17"/>
  <c r="AW240" i="17"/>
  <c r="BD240" i="17"/>
  <c r="BK240" i="17"/>
  <c r="BR240" i="17"/>
  <c r="BY240" i="17"/>
  <c r="BZ240" i="17"/>
  <c r="CA240" i="17"/>
  <c r="CL240" i="17"/>
  <c r="CN240" i="17" s="1"/>
  <c r="Q241" i="17"/>
  <c r="R241" i="17"/>
  <c r="U241" i="17"/>
  <c r="V241" i="17"/>
  <c r="AC241" i="17" s="1"/>
  <c r="AJ241" i="17" s="1"/>
  <c r="AQ241" i="17" s="1"/>
  <c r="AX241" i="17" s="1"/>
  <c r="BE241" i="17" s="1"/>
  <c r="BL241" i="17" s="1"/>
  <c r="BS241" i="17" s="1"/>
  <c r="W241" i="17"/>
  <c r="AB241" i="17"/>
  <c r="AI241" i="17"/>
  <c r="AP241" i="17"/>
  <c r="AW241" i="17"/>
  <c r="BD241" i="17"/>
  <c r="BK241" i="17"/>
  <c r="BR241" i="17"/>
  <c r="BY241" i="17"/>
  <c r="BZ241" i="17"/>
  <c r="CG241" i="17" s="1"/>
  <c r="CA241" i="17"/>
  <c r="CF241" i="17"/>
  <c r="CL241" i="17"/>
  <c r="CN241" i="17" s="1"/>
  <c r="Q326" i="17"/>
  <c r="R326" i="17"/>
  <c r="U326" i="17"/>
  <c r="V326" i="17"/>
  <c r="AC326" i="17" s="1"/>
  <c r="AJ326" i="17" s="1"/>
  <c r="AQ326" i="17" s="1"/>
  <c r="AX326" i="17" s="1"/>
  <c r="BE326" i="17" s="1"/>
  <c r="BL326" i="17" s="1"/>
  <c r="BS326" i="17" s="1"/>
  <c r="W326" i="17"/>
  <c r="AB326" i="17"/>
  <c r="AI326" i="17"/>
  <c r="AP326" i="17"/>
  <c r="AW326" i="17"/>
  <c r="BD326" i="17"/>
  <c r="BK326" i="17"/>
  <c r="BR326" i="17"/>
  <c r="BY326" i="17"/>
  <c r="BZ326" i="17"/>
  <c r="CG326" i="17" s="1"/>
  <c r="CA326" i="17"/>
  <c r="CF326" i="17"/>
  <c r="CL326" i="17"/>
  <c r="CN326" i="17" s="1"/>
  <c r="Q242" i="17"/>
  <c r="R242" i="17"/>
  <c r="U242" i="17"/>
  <c r="V242" i="17"/>
  <c r="AC242" i="17" s="1"/>
  <c r="AJ242" i="17" s="1"/>
  <c r="AQ242" i="17" s="1"/>
  <c r="AX242" i="17" s="1"/>
  <c r="BE242" i="17" s="1"/>
  <c r="BL242" i="17" s="1"/>
  <c r="BS242" i="17" s="1"/>
  <c r="W242" i="17"/>
  <c r="AD242" i="17" s="1"/>
  <c r="AK242" i="17" s="1"/>
  <c r="AB242" i="17"/>
  <c r="AI242" i="17"/>
  <c r="AP242" i="17"/>
  <c r="AW242" i="17"/>
  <c r="BD242" i="17"/>
  <c r="BK242" i="17"/>
  <c r="BR242" i="17"/>
  <c r="BY242" i="17"/>
  <c r="BZ242" i="17"/>
  <c r="CG242" i="17" s="1"/>
  <c r="CA242" i="17"/>
  <c r="CH242" i="17" s="1"/>
  <c r="CF242" i="17"/>
  <c r="CL242" i="17"/>
  <c r="CN242" i="17" s="1"/>
  <c r="Q243" i="17"/>
  <c r="R243" i="17"/>
  <c r="U243" i="17"/>
  <c r="V243" i="17"/>
  <c r="AC243" i="17" s="1"/>
  <c r="AJ243" i="17" s="1"/>
  <c r="AQ243" i="17" s="1"/>
  <c r="AX243" i="17" s="1"/>
  <c r="BE243" i="17" s="1"/>
  <c r="BL243" i="17" s="1"/>
  <c r="BS243" i="17" s="1"/>
  <c r="W243" i="17"/>
  <c r="AD243" i="17" s="1"/>
  <c r="AB243" i="17"/>
  <c r="AI243" i="17"/>
  <c r="AP243" i="17"/>
  <c r="AW243" i="17"/>
  <c r="BD243" i="17"/>
  <c r="BK243" i="17"/>
  <c r="BR243" i="17"/>
  <c r="BY243" i="17"/>
  <c r="BZ243" i="17"/>
  <c r="CG243" i="17" s="1"/>
  <c r="CA243" i="17"/>
  <c r="CH243" i="17" s="1"/>
  <c r="CF243" i="17"/>
  <c r="CL243" i="17"/>
  <c r="CN243" i="17" s="1"/>
  <c r="Q327" i="17"/>
  <c r="R327" i="17"/>
  <c r="U327" i="17"/>
  <c r="V327" i="17"/>
  <c r="AC327" i="17" s="1"/>
  <c r="AJ327" i="17" s="1"/>
  <c r="AQ327" i="17" s="1"/>
  <c r="AX327" i="17" s="1"/>
  <c r="BE327" i="17" s="1"/>
  <c r="BL327" i="17" s="1"/>
  <c r="BS327" i="17" s="1"/>
  <c r="W327" i="17"/>
  <c r="AB327" i="17"/>
  <c r="AI327" i="17"/>
  <c r="AP327" i="17"/>
  <c r="AW327" i="17"/>
  <c r="BD327" i="17"/>
  <c r="BK327" i="17"/>
  <c r="BR327" i="17"/>
  <c r="BY327" i="17"/>
  <c r="BZ327" i="17"/>
  <c r="CG327" i="17" s="1"/>
  <c r="CA327" i="17"/>
  <c r="CF327" i="17"/>
  <c r="CL327" i="17"/>
  <c r="CN327" i="17" s="1"/>
  <c r="Q328" i="17"/>
  <c r="R328" i="17"/>
  <c r="U328" i="17"/>
  <c r="V328" i="17"/>
  <c r="AC328" i="17" s="1"/>
  <c r="AJ328" i="17" s="1"/>
  <c r="AQ328" i="17" s="1"/>
  <c r="AX328" i="17" s="1"/>
  <c r="BE328" i="17" s="1"/>
  <c r="BL328" i="17" s="1"/>
  <c r="BS328" i="17" s="1"/>
  <c r="W328" i="17"/>
  <c r="AD328" i="17" s="1"/>
  <c r="AB328" i="17"/>
  <c r="AI328" i="17"/>
  <c r="AP328" i="17"/>
  <c r="AW328" i="17"/>
  <c r="BD328" i="17"/>
  <c r="BK328" i="17"/>
  <c r="BR328" i="17"/>
  <c r="BY328" i="17"/>
  <c r="BZ328" i="17"/>
  <c r="CG328" i="17" s="1"/>
  <c r="CA328" i="17"/>
  <c r="CF328" i="17"/>
  <c r="CL328" i="17"/>
  <c r="CN328" i="17" s="1"/>
  <c r="Q244" i="17"/>
  <c r="R244" i="17"/>
  <c r="U244" i="17"/>
  <c r="V244" i="17"/>
  <c r="AC244" i="17" s="1"/>
  <c r="AJ244" i="17" s="1"/>
  <c r="AQ244" i="17" s="1"/>
  <c r="AX244" i="17" s="1"/>
  <c r="BE244" i="17" s="1"/>
  <c r="BL244" i="17" s="1"/>
  <c r="BS244" i="17" s="1"/>
  <c r="W244" i="17"/>
  <c r="AB244" i="17"/>
  <c r="AI244" i="17"/>
  <c r="AP244" i="17"/>
  <c r="AW244" i="17"/>
  <c r="BD244" i="17"/>
  <c r="BK244" i="17"/>
  <c r="BR244" i="17"/>
  <c r="BY244" i="17"/>
  <c r="BZ244" i="17"/>
  <c r="CG244" i="17" s="1"/>
  <c r="CA244" i="17"/>
  <c r="CH244" i="17" s="1"/>
  <c r="CF244" i="17"/>
  <c r="CL244" i="17"/>
  <c r="CN244" i="17" s="1"/>
  <c r="Q329" i="17"/>
  <c r="R329" i="17"/>
  <c r="U329" i="17"/>
  <c r="V329" i="17"/>
  <c r="AC329" i="17" s="1"/>
  <c r="AJ329" i="17" s="1"/>
  <c r="AQ329" i="17" s="1"/>
  <c r="AX329" i="17" s="1"/>
  <c r="BE329" i="17" s="1"/>
  <c r="BL329" i="17" s="1"/>
  <c r="BS329" i="17" s="1"/>
  <c r="W329" i="17"/>
  <c r="AD329" i="17" s="1"/>
  <c r="AK329" i="17" s="1"/>
  <c r="AR329" i="17" s="1"/>
  <c r="AY329" i="17" s="1"/>
  <c r="BF329" i="17" s="1"/>
  <c r="AB329" i="17"/>
  <c r="AI329" i="17"/>
  <c r="AP329" i="17"/>
  <c r="AW329" i="17"/>
  <c r="BD329" i="17"/>
  <c r="BK329" i="17"/>
  <c r="BR329" i="17"/>
  <c r="BY329" i="17"/>
  <c r="BZ329" i="17"/>
  <c r="CG329" i="17" s="1"/>
  <c r="CA329" i="17"/>
  <c r="CF329" i="17"/>
  <c r="CL329" i="17"/>
  <c r="CN329" i="17" s="1"/>
  <c r="Q245" i="17"/>
  <c r="R245" i="17"/>
  <c r="U245" i="17"/>
  <c r="V245" i="17"/>
  <c r="AC245" i="17" s="1"/>
  <c r="AJ245" i="17" s="1"/>
  <c r="AQ245" i="17" s="1"/>
  <c r="AX245" i="17" s="1"/>
  <c r="BE245" i="17" s="1"/>
  <c r="BL245" i="17" s="1"/>
  <c r="BS245" i="17" s="1"/>
  <c r="W245" i="17"/>
  <c r="AD245" i="17" s="1"/>
  <c r="AK245" i="17" s="1"/>
  <c r="AB245" i="17"/>
  <c r="AI245" i="17"/>
  <c r="AP245" i="17"/>
  <c r="AW245" i="17"/>
  <c r="BD245" i="17"/>
  <c r="BK245" i="17"/>
  <c r="BR245" i="17"/>
  <c r="BY245" i="17"/>
  <c r="BZ245" i="17"/>
  <c r="CG245" i="17" s="1"/>
  <c r="CA245" i="17"/>
  <c r="CH245" i="17" s="1"/>
  <c r="CF245" i="17"/>
  <c r="CL245" i="17"/>
  <c r="CN245" i="17" s="1"/>
  <c r="O330" i="17"/>
  <c r="V330" i="17" s="1"/>
  <c r="AC330" i="17" s="1"/>
  <c r="AJ330" i="17" s="1"/>
  <c r="AQ330" i="17" s="1"/>
  <c r="AX330" i="17" s="1"/>
  <c r="BE330" i="17" s="1"/>
  <c r="BL330" i="17" s="1"/>
  <c r="BS330" i="17" s="1"/>
  <c r="W330" i="17"/>
  <c r="AD330" i="17" s="1"/>
  <c r="BY330" i="17"/>
  <c r="CA330" i="17"/>
  <c r="CF330" i="17"/>
  <c r="Q246" i="17"/>
  <c r="X246" i="17" s="1"/>
  <c r="AE246" i="17" s="1"/>
  <c r="AL246" i="17" s="1"/>
  <c r="AS246" i="17" s="1"/>
  <c r="AZ246" i="17" s="1"/>
  <c r="BG246" i="17" s="1"/>
  <c r="BN246" i="17" s="1"/>
  <c r="R246" i="17"/>
  <c r="V246" i="17"/>
  <c r="AC246" i="17" s="1"/>
  <c r="W246" i="17"/>
  <c r="AD246" i="17" s="1"/>
  <c r="AK246" i="17" s="1"/>
  <c r="AR246" i="17" s="1"/>
  <c r="AY246" i="17" s="1"/>
  <c r="BF246" i="17" s="1"/>
  <c r="BM246" i="17" s="1"/>
  <c r="BT246" i="17" s="1"/>
  <c r="BR246" i="17"/>
  <c r="BY246" i="17"/>
  <c r="BZ246" i="17"/>
  <c r="CG246" i="17" s="1"/>
  <c r="CA246" i="17"/>
  <c r="CF246" i="17"/>
  <c r="CL246" i="17"/>
  <c r="CN246" i="17" s="1"/>
  <c r="Q247" i="17"/>
  <c r="X247" i="17" s="1"/>
  <c r="AE247" i="17" s="1"/>
  <c r="AL247" i="17" s="1"/>
  <c r="AS247" i="17" s="1"/>
  <c r="AZ247" i="17" s="1"/>
  <c r="BG247" i="17" s="1"/>
  <c r="BN247" i="17" s="1"/>
  <c r="R247" i="17"/>
  <c r="V247" i="17"/>
  <c r="AC247" i="17" s="1"/>
  <c r="AJ247" i="17" s="1"/>
  <c r="AQ247" i="17" s="1"/>
  <c r="AX247" i="17" s="1"/>
  <c r="BE247" i="17" s="1"/>
  <c r="BL247" i="17" s="1"/>
  <c r="BS247" i="17" s="1"/>
  <c r="W247" i="17"/>
  <c r="AD247" i="17" s="1"/>
  <c r="BR247" i="17"/>
  <c r="BY247" i="17"/>
  <c r="BZ247" i="17"/>
  <c r="CG247" i="17" s="1"/>
  <c r="CA247" i="17"/>
  <c r="CF247" i="17"/>
  <c r="CL247" i="17"/>
  <c r="CN247" i="17" s="1"/>
  <c r="Q248" i="17"/>
  <c r="X248" i="17" s="1"/>
  <c r="AE248" i="17" s="1"/>
  <c r="AL248" i="17" s="1"/>
  <c r="AS248" i="17" s="1"/>
  <c r="AZ248" i="17" s="1"/>
  <c r="BG248" i="17" s="1"/>
  <c r="BN248" i="17" s="1"/>
  <c r="R248" i="17"/>
  <c r="V248" i="17"/>
  <c r="W248" i="17"/>
  <c r="AD248" i="17" s="1"/>
  <c r="AK248" i="17" s="1"/>
  <c r="AR248" i="17" s="1"/>
  <c r="AY248" i="17" s="1"/>
  <c r="BF248" i="17" s="1"/>
  <c r="BM248" i="17" s="1"/>
  <c r="BT248" i="17" s="1"/>
  <c r="BR248" i="17"/>
  <c r="BY248" i="17"/>
  <c r="BZ248" i="17"/>
  <c r="CG248" i="17" s="1"/>
  <c r="CA248" i="17"/>
  <c r="CF248" i="17"/>
  <c r="CL248" i="17"/>
  <c r="CN248" i="17" s="1"/>
  <c r="Q249" i="17"/>
  <c r="X249" i="17" s="1"/>
  <c r="AE249" i="17" s="1"/>
  <c r="AL249" i="17" s="1"/>
  <c r="AS249" i="17" s="1"/>
  <c r="AZ249" i="17" s="1"/>
  <c r="BG249" i="17" s="1"/>
  <c r="BN249" i="17" s="1"/>
  <c r="R249" i="17"/>
  <c r="V249" i="17"/>
  <c r="AC249" i="17" s="1"/>
  <c r="AJ249" i="17" s="1"/>
  <c r="AQ249" i="17" s="1"/>
  <c r="AX249" i="17" s="1"/>
  <c r="BE249" i="17" s="1"/>
  <c r="BL249" i="17" s="1"/>
  <c r="BS249" i="17" s="1"/>
  <c r="W249" i="17"/>
  <c r="BR249" i="17"/>
  <c r="BY249" i="17"/>
  <c r="BZ249" i="17"/>
  <c r="CG249" i="17" s="1"/>
  <c r="CA249" i="17"/>
  <c r="CF249" i="17"/>
  <c r="CL249" i="17"/>
  <c r="CN249" i="17" s="1"/>
  <c r="Q250" i="17"/>
  <c r="X250" i="17" s="1"/>
  <c r="AE250" i="17" s="1"/>
  <c r="AL250" i="17" s="1"/>
  <c r="AS250" i="17" s="1"/>
  <c r="AZ250" i="17" s="1"/>
  <c r="BG250" i="17" s="1"/>
  <c r="BN250" i="17" s="1"/>
  <c r="R250" i="17"/>
  <c r="V250" i="17"/>
  <c r="AC250" i="17" s="1"/>
  <c r="W250" i="17"/>
  <c r="AD250" i="17" s="1"/>
  <c r="AK250" i="17" s="1"/>
  <c r="AR250" i="17" s="1"/>
  <c r="AY250" i="17" s="1"/>
  <c r="BF250" i="17" s="1"/>
  <c r="BM250" i="17" s="1"/>
  <c r="BT250" i="17" s="1"/>
  <c r="BR250" i="17"/>
  <c r="BY250" i="17"/>
  <c r="BZ250" i="17"/>
  <c r="CG250" i="17" s="1"/>
  <c r="CA250" i="17"/>
  <c r="CF250" i="17"/>
  <c r="CL250" i="17"/>
  <c r="CN250" i="17" s="1"/>
  <c r="Q251" i="17"/>
  <c r="X251" i="17" s="1"/>
  <c r="AE251" i="17" s="1"/>
  <c r="AL251" i="17" s="1"/>
  <c r="AS251" i="17" s="1"/>
  <c r="AZ251" i="17" s="1"/>
  <c r="BG251" i="17" s="1"/>
  <c r="BN251" i="17" s="1"/>
  <c r="R251" i="17"/>
  <c r="V251" i="17"/>
  <c r="AC251" i="17" s="1"/>
  <c r="AJ251" i="17" s="1"/>
  <c r="AQ251" i="17" s="1"/>
  <c r="AX251" i="17" s="1"/>
  <c r="BE251" i="17" s="1"/>
  <c r="BL251" i="17" s="1"/>
  <c r="BS251" i="17" s="1"/>
  <c r="W251" i="17"/>
  <c r="AD251" i="17" s="1"/>
  <c r="BR251" i="17"/>
  <c r="BY251" i="17"/>
  <c r="BZ251" i="17"/>
  <c r="CG251" i="17" s="1"/>
  <c r="CA251" i="17"/>
  <c r="CF251" i="17"/>
  <c r="CL251" i="17"/>
  <c r="CN251" i="17" s="1"/>
  <c r="Q252" i="17"/>
  <c r="X252" i="17" s="1"/>
  <c r="AE252" i="17" s="1"/>
  <c r="AL252" i="17" s="1"/>
  <c r="AS252" i="17" s="1"/>
  <c r="AZ252" i="17" s="1"/>
  <c r="BG252" i="17" s="1"/>
  <c r="BN252" i="17" s="1"/>
  <c r="R252" i="17"/>
  <c r="V252" i="17"/>
  <c r="W252" i="17"/>
  <c r="AD252" i="17" s="1"/>
  <c r="AK252" i="17" s="1"/>
  <c r="AR252" i="17" s="1"/>
  <c r="AY252" i="17" s="1"/>
  <c r="BF252" i="17" s="1"/>
  <c r="BM252" i="17" s="1"/>
  <c r="BT252" i="17" s="1"/>
  <c r="BR252" i="17"/>
  <c r="BY252" i="17"/>
  <c r="BZ252" i="17"/>
  <c r="CG252" i="17" s="1"/>
  <c r="CA252" i="17"/>
  <c r="CF252" i="17"/>
  <c r="CL252" i="17"/>
  <c r="CN252" i="17" s="1"/>
  <c r="Q253" i="17"/>
  <c r="X253" i="17" s="1"/>
  <c r="AE253" i="17" s="1"/>
  <c r="AL253" i="17" s="1"/>
  <c r="AS253" i="17" s="1"/>
  <c r="AZ253" i="17" s="1"/>
  <c r="BG253" i="17" s="1"/>
  <c r="BN253" i="17" s="1"/>
  <c r="R253" i="17"/>
  <c r="V253" i="17"/>
  <c r="AC253" i="17" s="1"/>
  <c r="AJ253" i="17" s="1"/>
  <c r="AQ253" i="17" s="1"/>
  <c r="AX253" i="17" s="1"/>
  <c r="BE253" i="17" s="1"/>
  <c r="BL253" i="17" s="1"/>
  <c r="BS253" i="17" s="1"/>
  <c r="W253" i="17"/>
  <c r="BR253" i="17"/>
  <c r="BY253" i="17"/>
  <c r="BZ253" i="17"/>
  <c r="CG253" i="17" s="1"/>
  <c r="CA253" i="17"/>
  <c r="CF253" i="17"/>
  <c r="CL253" i="17"/>
  <c r="CN253" i="17" s="1"/>
  <c r="Q254" i="17"/>
  <c r="X254" i="17" s="1"/>
  <c r="AE254" i="17" s="1"/>
  <c r="AL254" i="17" s="1"/>
  <c r="AS254" i="17" s="1"/>
  <c r="AZ254" i="17" s="1"/>
  <c r="BG254" i="17" s="1"/>
  <c r="BN254" i="17" s="1"/>
  <c r="R254" i="17"/>
  <c r="V254" i="17"/>
  <c r="AC254" i="17" s="1"/>
  <c r="AJ254" i="17" s="1"/>
  <c r="AQ254" i="17" s="1"/>
  <c r="W254" i="17"/>
  <c r="AD254" i="17" s="1"/>
  <c r="AK254" i="17" s="1"/>
  <c r="AR254" i="17" s="1"/>
  <c r="AY254" i="17" s="1"/>
  <c r="BF254" i="17" s="1"/>
  <c r="BM254" i="17" s="1"/>
  <c r="BT254" i="17" s="1"/>
  <c r="BR254" i="17"/>
  <c r="BY254" i="17"/>
  <c r="BZ254" i="17"/>
  <c r="CG254" i="17" s="1"/>
  <c r="CA254" i="17"/>
  <c r="CF254" i="17"/>
  <c r="CL254" i="17"/>
  <c r="CN254" i="17" s="1"/>
  <c r="Q255" i="17"/>
  <c r="X255" i="17" s="1"/>
  <c r="AE255" i="17" s="1"/>
  <c r="AL255" i="17" s="1"/>
  <c r="AS255" i="17" s="1"/>
  <c r="AZ255" i="17" s="1"/>
  <c r="BG255" i="17" s="1"/>
  <c r="BN255" i="17" s="1"/>
  <c r="R255" i="17"/>
  <c r="V255" i="17"/>
  <c r="AC255" i="17" s="1"/>
  <c r="AJ255" i="17" s="1"/>
  <c r="AQ255" i="17" s="1"/>
  <c r="AX255" i="17" s="1"/>
  <c r="BE255" i="17" s="1"/>
  <c r="BL255" i="17" s="1"/>
  <c r="BS255" i="17" s="1"/>
  <c r="W255" i="17"/>
  <c r="BR255" i="17"/>
  <c r="BY255" i="17"/>
  <c r="BZ255" i="17"/>
  <c r="CG255" i="17" s="1"/>
  <c r="CA255" i="17"/>
  <c r="CF255" i="17"/>
  <c r="CL255" i="17"/>
  <c r="CN255" i="17" s="1"/>
  <c r="Q256" i="17"/>
  <c r="R256" i="17"/>
  <c r="V256" i="17"/>
  <c r="W256" i="17"/>
  <c r="AD256" i="17" s="1"/>
  <c r="AK256" i="17" s="1"/>
  <c r="AR256" i="17" s="1"/>
  <c r="AY256" i="17" s="1"/>
  <c r="BF256" i="17" s="1"/>
  <c r="BM256" i="17" s="1"/>
  <c r="BT256" i="17" s="1"/>
  <c r="X256" i="17"/>
  <c r="AE256" i="17" s="1"/>
  <c r="AL256" i="17" s="1"/>
  <c r="AS256" i="17" s="1"/>
  <c r="AZ256" i="17" s="1"/>
  <c r="BG256" i="17" s="1"/>
  <c r="BN256" i="17" s="1"/>
  <c r="BR256" i="17"/>
  <c r="BY256" i="17"/>
  <c r="BZ256" i="17"/>
  <c r="CG256" i="17" s="1"/>
  <c r="CA256" i="17"/>
  <c r="CF256" i="17"/>
  <c r="CL256" i="17"/>
  <c r="CN256" i="17" s="1"/>
  <c r="Q257" i="17"/>
  <c r="X257" i="17" s="1"/>
  <c r="AE257" i="17" s="1"/>
  <c r="AL257" i="17" s="1"/>
  <c r="AS257" i="17" s="1"/>
  <c r="AZ257" i="17" s="1"/>
  <c r="BG257" i="17" s="1"/>
  <c r="BN257" i="17" s="1"/>
  <c r="R257" i="17"/>
  <c r="V257" i="17"/>
  <c r="AC257" i="17" s="1"/>
  <c r="AJ257" i="17" s="1"/>
  <c r="AQ257" i="17" s="1"/>
  <c r="AX257" i="17" s="1"/>
  <c r="BE257" i="17" s="1"/>
  <c r="BL257" i="17" s="1"/>
  <c r="BS257" i="17" s="1"/>
  <c r="W257" i="17"/>
  <c r="AD257" i="17" s="1"/>
  <c r="AK257" i="17" s="1"/>
  <c r="BR257" i="17"/>
  <c r="BY257" i="17"/>
  <c r="BZ257" i="17"/>
  <c r="CG257" i="17" s="1"/>
  <c r="CA257" i="17"/>
  <c r="CF257" i="17"/>
  <c r="CL257" i="17"/>
  <c r="CN257" i="17" s="1"/>
  <c r="Q258" i="17"/>
  <c r="X258" i="17" s="1"/>
  <c r="AE258" i="17" s="1"/>
  <c r="AL258" i="17" s="1"/>
  <c r="AS258" i="17" s="1"/>
  <c r="AZ258" i="17" s="1"/>
  <c r="BG258" i="17" s="1"/>
  <c r="BN258" i="17" s="1"/>
  <c r="R258" i="17"/>
  <c r="V258" i="17"/>
  <c r="W258" i="17"/>
  <c r="AD258" i="17" s="1"/>
  <c r="AK258" i="17" s="1"/>
  <c r="AR258" i="17" s="1"/>
  <c r="AY258" i="17" s="1"/>
  <c r="BF258" i="17" s="1"/>
  <c r="BM258" i="17" s="1"/>
  <c r="BT258" i="17" s="1"/>
  <c r="BR258" i="17"/>
  <c r="BY258" i="17"/>
  <c r="BZ258" i="17"/>
  <c r="CG258" i="17" s="1"/>
  <c r="CA258" i="17"/>
  <c r="CF258" i="17"/>
  <c r="CL258" i="17"/>
  <c r="CN258" i="17" s="1"/>
  <c r="Q259" i="17"/>
  <c r="X259" i="17" s="1"/>
  <c r="AE259" i="17" s="1"/>
  <c r="AL259" i="17" s="1"/>
  <c r="AS259" i="17" s="1"/>
  <c r="AZ259" i="17" s="1"/>
  <c r="BG259" i="17" s="1"/>
  <c r="BN259" i="17" s="1"/>
  <c r="R259" i="17"/>
  <c r="V259" i="17"/>
  <c r="AC259" i="17" s="1"/>
  <c r="AJ259" i="17" s="1"/>
  <c r="AQ259" i="17" s="1"/>
  <c r="AX259" i="17" s="1"/>
  <c r="BE259" i="17" s="1"/>
  <c r="BL259" i="17" s="1"/>
  <c r="BS259" i="17" s="1"/>
  <c r="W259" i="17"/>
  <c r="BR259" i="17"/>
  <c r="BY259" i="17"/>
  <c r="BZ259" i="17"/>
  <c r="CG259" i="17" s="1"/>
  <c r="CA259" i="17"/>
  <c r="CF259" i="17"/>
  <c r="CL259" i="17"/>
  <c r="CN259" i="17" s="1"/>
  <c r="Q260" i="17"/>
  <c r="X260" i="17" s="1"/>
  <c r="AE260" i="17" s="1"/>
  <c r="AL260" i="17" s="1"/>
  <c r="AS260" i="17" s="1"/>
  <c r="AZ260" i="17" s="1"/>
  <c r="BG260" i="17" s="1"/>
  <c r="BN260" i="17" s="1"/>
  <c r="R260" i="17"/>
  <c r="V260" i="17"/>
  <c r="AC260" i="17" s="1"/>
  <c r="AJ260" i="17" s="1"/>
  <c r="AQ260" i="17" s="1"/>
  <c r="W260" i="17"/>
  <c r="AD260" i="17" s="1"/>
  <c r="AK260" i="17" s="1"/>
  <c r="AR260" i="17" s="1"/>
  <c r="AY260" i="17" s="1"/>
  <c r="BF260" i="17" s="1"/>
  <c r="BM260" i="17" s="1"/>
  <c r="BT260" i="17" s="1"/>
  <c r="BR260" i="17"/>
  <c r="BY260" i="17"/>
  <c r="BZ260" i="17"/>
  <c r="CG260" i="17" s="1"/>
  <c r="CA260" i="17"/>
  <c r="CF260" i="17"/>
  <c r="CL260" i="17"/>
  <c r="CN260" i="17" s="1"/>
  <c r="Q261" i="17"/>
  <c r="X261" i="17" s="1"/>
  <c r="AE261" i="17" s="1"/>
  <c r="AL261" i="17" s="1"/>
  <c r="AS261" i="17" s="1"/>
  <c r="AZ261" i="17" s="1"/>
  <c r="BG261" i="17" s="1"/>
  <c r="BN261" i="17" s="1"/>
  <c r="R261" i="17"/>
  <c r="V261" i="17"/>
  <c r="AC261" i="17" s="1"/>
  <c r="AJ261" i="17" s="1"/>
  <c r="AQ261" i="17" s="1"/>
  <c r="AX261" i="17" s="1"/>
  <c r="BE261" i="17" s="1"/>
  <c r="BL261" i="17" s="1"/>
  <c r="BS261" i="17" s="1"/>
  <c r="W261" i="17"/>
  <c r="AD261" i="17" s="1"/>
  <c r="BR261" i="17"/>
  <c r="BY261" i="17"/>
  <c r="BZ261" i="17"/>
  <c r="CG261" i="17" s="1"/>
  <c r="CA261" i="17"/>
  <c r="CF261" i="17"/>
  <c r="CL261" i="17"/>
  <c r="CN261" i="17" s="1"/>
  <c r="Q262" i="17"/>
  <c r="X262" i="17" s="1"/>
  <c r="AE262" i="17" s="1"/>
  <c r="AL262" i="17" s="1"/>
  <c r="AS262" i="17" s="1"/>
  <c r="AZ262" i="17" s="1"/>
  <c r="BG262" i="17" s="1"/>
  <c r="BN262" i="17" s="1"/>
  <c r="R262" i="17"/>
  <c r="V262" i="17"/>
  <c r="W262" i="17"/>
  <c r="AD262" i="17" s="1"/>
  <c r="AK262" i="17" s="1"/>
  <c r="AR262" i="17" s="1"/>
  <c r="AY262" i="17" s="1"/>
  <c r="BF262" i="17" s="1"/>
  <c r="BM262" i="17" s="1"/>
  <c r="BT262" i="17" s="1"/>
  <c r="BR262" i="17"/>
  <c r="BY262" i="17"/>
  <c r="BZ262" i="17"/>
  <c r="CG262" i="17" s="1"/>
  <c r="CA262" i="17"/>
  <c r="CF262" i="17"/>
  <c r="CL262" i="17"/>
  <c r="CN262" i="17" s="1"/>
  <c r="Q263" i="17"/>
  <c r="X263" i="17" s="1"/>
  <c r="AE263" i="17" s="1"/>
  <c r="AL263" i="17" s="1"/>
  <c r="AS263" i="17" s="1"/>
  <c r="AZ263" i="17" s="1"/>
  <c r="BG263" i="17" s="1"/>
  <c r="BN263" i="17" s="1"/>
  <c r="R263" i="17"/>
  <c r="V263" i="17"/>
  <c r="AC263" i="17" s="1"/>
  <c r="AJ263" i="17" s="1"/>
  <c r="AQ263" i="17" s="1"/>
  <c r="AX263" i="17" s="1"/>
  <c r="BE263" i="17" s="1"/>
  <c r="BL263" i="17" s="1"/>
  <c r="BS263" i="17" s="1"/>
  <c r="W263" i="17"/>
  <c r="BR263" i="17"/>
  <c r="BY263" i="17"/>
  <c r="BZ263" i="17"/>
  <c r="CG263" i="17" s="1"/>
  <c r="CA263" i="17"/>
  <c r="CF263" i="17"/>
  <c r="CL263" i="17"/>
  <c r="CN263" i="17" s="1"/>
  <c r="Q264" i="17"/>
  <c r="X264" i="17" s="1"/>
  <c r="AE264" i="17" s="1"/>
  <c r="AL264" i="17" s="1"/>
  <c r="AS264" i="17" s="1"/>
  <c r="AZ264" i="17" s="1"/>
  <c r="BG264" i="17" s="1"/>
  <c r="BN264" i="17" s="1"/>
  <c r="R264" i="17"/>
  <c r="V264" i="17"/>
  <c r="AC264" i="17" s="1"/>
  <c r="AJ264" i="17" s="1"/>
  <c r="W264" i="17"/>
  <c r="AD264" i="17" s="1"/>
  <c r="AK264" i="17" s="1"/>
  <c r="AR264" i="17" s="1"/>
  <c r="AY264" i="17" s="1"/>
  <c r="BF264" i="17" s="1"/>
  <c r="BM264" i="17" s="1"/>
  <c r="BT264" i="17" s="1"/>
  <c r="BR264" i="17"/>
  <c r="BY264" i="17"/>
  <c r="BZ264" i="17"/>
  <c r="CG264" i="17" s="1"/>
  <c r="CA264" i="17"/>
  <c r="CF264" i="17"/>
  <c r="CL264" i="17"/>
  <c r="CN264" i="17" s="1"/>
  <c r="Q265" i="17"/>
  <c r="X265" i="17" s="1"/>
  <c r="AE265" i="17" s="1"/>
  <c r="AL265" i="17" s="1"/>
  <c r="AS265" i="17" s="1"/>
  <c r="AZ265" i="17" s="1"/>
  <c r="BG265" i="17" s="1"/>
  <c r="BN265" i="17" s="1"/>
  <c r="R265" i="17"/>
  <c r="V265" i="17"/>
  <c r="AC265" i="17" s="1"/>
  <c r="AJ265" i="17" s="1"/>
  <c r="AQ265" i="17" s="1"/>
  <c r="AX265" i="17" s="1"/>
  <c r="BE265" i="17" s="1"/>
  <c r="BL265" i="17" s="1"/>
  <c r="BS265" i="17" s="1"/>
  <c r="W265" i="17"/>
  <c r="BR265" i="17"/>
  <c r="BY265" i="17"/>
  <c r="BZ265" i="17"/>
  <c r="CG265" i="17" s="1"/>
  <c r="CA265" i="17"/>
  <c r="CF265" i="17"/>
  <c r="CL265" i="17"/>
  <c r="CN265" i="17" s="1"/>
  <c r="Q266" i="17"/>
  <c r="R266" i="17"/>
  <c r="V266" i="17"/>
  <c r="AC266" i="17" s="1"/>
  <c r="AJ266" i="17" s="1"/>
  <c r="AQ266" i="17" s="1"/>
  <c r="AX266" i="17" s="1"/>
  <c r="BE266" i="17" s="1"/>
  <c r="BL266" i="17" s="1"/>
  <c r="BS266" i="17" s="1"/>
  <c r="W266" i="17"/>
  <c r="AD266" i="17" s="1"/>
  <c r="AK266" i="17" s="1"/>
  <c r="X266" i="17"/>
  <c r="AE266" i="17" s="1"/>
  <c r="AL266" i="17" s="1"/>
  <c r="AS266" i="17" s="1"/>
  <c r="AZ266" i="17" s="1"/>
  <c r="BG266" i="17" s="1"/>
  <c r="BN266" i="17" s="1"/>
  <c r="BR266" i="17"/>
  <c r="BY266" i="17"/>
  <c r="BZ266" i="17"/>
  <c r="CG266" i="17" s="1"/>
  <c r="CA266" i="17"/>
  <c r="CH266" i="17" s="1"/>
  <c r="CF266" i="17"/>
  <c r="CL266" i="17"/>
  <c r="CN266" i="17" s="1"/>
  <c r="Q267" i="17"/>
  <c r="X267" i="17" s="1"/>
  <c r="AE267" i="17" s="1"/>
  <c r="AL267" i="17" s="1"/>
  <c r="AS267" i="17" s="1"/>
  <c r="AZ267" i="17" s="1"/>
  <c r="BG267" i="17" s="1"/>
  <c r="BN267" i="17" s="1"/>
  <c r="R267" i="17"/>
  <c r="V267" i="17"/>
  <c r="AC267" i="17" s="1"/>
  <c r="AJ267" i="17" s="1"/>
  <c r="AQ267" i="17" s="1"/>
  <c r="AX267" i="17" s="1"/>
  <c r="BE267" i="17" s="1"/>
  <c r="BL267" i="17" s="1"/>
  <c r="BS267" i="17" s="1"/>
  <c r="W267" i="17"/>
  <c r="AD267" i="17" s="1"/>
  <c r="AK267" i="17" s="1"/>
  <c r="BR267" i="17"/>
  <c r="BY267" i="17"/>
  <c r="BZ267" i="17"/>
  <c r="CG267" i="17" s="1"/>
  <c r="CA267" i="17"/>
  <c r="CH267" i="17" s="1"/>
  <c r="CF267" i="17"/>
  <c r="CL267" i="17"/>
  <c r="CN267" i="17" s="1"/>
  <c r="Q268" i="17"/>
  <c r="X268" i="17" s="1"/>
  <c r="AE268" i="17" s="1"/>
  <c r="AL268" i="17" s="1"/>
  <c r="AS268" i="17" s="1"/>
  <c r="AZ268" i="17" s="1"/>
  <c r="BG268" i="17" s="1"/>
  <c r="BN268" i="17" s="1"/>
  <c r="R268" i="17"/>
  <c r="V268" i="17"/>
  <c r="AC268" i="17" s="1"/>
  <c r="AJ268" i="17" s="1"/>
  <c r="AQ268" i="17" s="1"/>
  <c r="AX268" i="17" s="1"/>
  <c r="BE268" i="17" s="1"/>
  <c r="BL268" i="17" s="1"/>
  <c r="BS268" i="17" s="1"/>
  <c r="W268" i="17"/>
  <c r="AD268" i="17" s="1"/>
  <c r="AK268" i="17" s="1"/>
  <c r="BR268" i="17"/>
  <c r="BY268" i="17"/>
  <c r="BZ268" i="17"/>
  <c r="CG268" i="17" s="1"/>
  <c r="CA268" i="17"/>
  <c r="CF268" i="17"/>
  <c r="CL268" i="17"/>
  <c r="CN268" i="17" s="1"/>
  <c r="Q269" i="17"/>
  <c r="R269" i="17"/>
  <c r="V269" i="17"/>
  <c r="AC269" i="17" s="1"/>
  <c r="AJ269" i="17" s="1"/>
  <c r="AQ269" i="17" s="1"/>
  <c r="AX269" i="17" s="1"/>
  <c r="BE269" i="17" s="1"/>
  <c r="BL269" i="17" s="1"/>
  <c r="BS269" i="17" s="1"/>
  <c r="W269" i="17"/>
  <c r="AD269" i="17" s="1"/>
  <c r="X269" i="17"/>
  <c r="AE269" i="17" s="1"/>
  <c r="AL269" i="17" s="1"/>
  <c r="AS269" i="17" s="1"/>
  <c r="AZ269" i="17" s="1"/>
  <c r="BG269" i="17" s="1"/>
  <c r="BN269" i="17" s="1"/>
  <c r="BR269" i="17"/>
  <c r="BY269" i="17"/>
  <c r="BZ269" i="17"/>
  <c r="CG269" i="17" s="1"/>
  <c r="CA269" i="17"/>
  <c r="CH269" i="17" s="1"/>
  <c r="CF269" i="17"/>
  <c r="CL269" i="17"/>
  <c r="CN269" i="17" s="1"/>
  <c r="Q270" i="17"/>
  <c r="R270" i="17"/>
  <c r="U270" i="17"/>
  <c r="V270" i="17"/>
  <c r="AC270" i="17" s="1"/>
  <c r="W270" i="17"/>
  <c r="AB270" i="17"/>
  <c r="AI270" i="17"/>
  <c r="AP270" i="17"/>
  <c r="AW270" i="17"/>
  <c r="BD270" i="17"/>
  <c r="BK270" i="17"/>
  <c r="BR270" i="17"/>
  <c r="BY270" i="17"/>
  <c r="BZ270" i="17"/>
  <c r="CG270" i="17" s="1"/>
  <c r="CA270" i="17"/>
  <c r="CF270" i="17"/>
  <c r="CL270" i="17"/>
  <c r="CN270" i="17" s="1"/>
  <c r="Q271" i="17"/>
  <c r="R271" i="17"/>
  <c r="U271" i="17"/>
  <c r="V271" i="17"/>
  <c r="AC271" i="17" s="1"/>
  <c r="AJ271" i="17" s="1"/>
  <c r="AQ271" i="17" s="1"/>
  <c r="AX271" i="17" s="1"/>
  <c r="BE271" i="17" s="1"/>
  <c r="BL271" i="17" s="1"/>
  <c r="BS271" i="17" s="1"/>
  <c r="W271" i="17"/>
  <c r="AD271" i="17" s="1"/>
  <c r="AB271" i="17"/>
  <c r="AI271" i="17"/>
  <c r="AP271" i="17"/>
  <c r="AW271" i="17"/>
  <c r="BD271" i="17"/>
  <c r="BK271" i="17"/>
  <c r="BR271" i="17"/>
  <c r="BY271" i="17"/>
  <c r="BZ271" i="17"/>
  <c r="CG271" i="17" s="1"/>
  <c r="CA271" i="17"/>
  <c r="CF271" i="17"/>
  <c r="CL271" i="17"/>
  <c r="CN271" i="17" s="1"/>
  <c r="Q276" i="17"/>
  <c r="R276" i="17"/>
  <c r="U276" i="17"/>
  <c r="V276" i="17"/>
  <c r="W276" i="17"/>
  <c r="AD276" i="17" s="1"/>
  <c r="AK276" i="17" s="1"/>
  <c r="AB276" i="17"/>
  <c r="AI276" i="17"/>
  <c r="AP276" i="17"/>
  <c r="AW276" i="17"/>
  <c r="BD276" i="17"/>
  <c r="BK276" i="17"/>
  <c r="BR276" i="17"/>
  <c r="BY276" i="17"/>
  <c r="BZ276" i="17"/>
  <c r="CG276" i="17" s="1"/>
  <c r="CA276" i="17"/>
  <c r="CH276" i="17" s="1"/>
  <c r="CL276" i="17"/>
  <c r="CN276" i="17" s="1"/>
  <c r="Q331" i="17"/>
  <c r="X331" i="17" s="1"/>
  <c r="AE331" i="17" s="1"/>
  <c r="AL331" i="17" s="1"/>
  <c r="AS331" i="17" s="1"/>
  <c r="AZ331" i="17" s="1"/>
  <c r="BG331" i="17" s="1"/>
  <c r="BN331" i="17" s="1"/>
  <c r="BU331" i="17" s="1"/>
  <c r="R331" i="17"/>
  <c r="V331" i="17"/>
  <c r="W331" i="17"/>
  <c r="AD331" i="17" s="1"/>
  <c r="AK331" i="17" s="1"/>
  <c r="AR331" i="17" s="1"/>
  <c r="AY331" i="17" s="1"/>
  <c r="BF331" i="17" s="1"/>
  <c r="BM331" i="17" s="1"/>
  <c r="BT331" i="17" s="1"/>
  <c r="BY331" i="17"/>
  <c r="BZ331" i="17"/>
  <c r="CG331" i="17" s="1"/>
  <c r="CA331" i="17"/>
  <c r="CH331" i="17" s="1"/>
  <c r="CF331" i="17"/>
  <c r="CL331" i="17"/>
  <c r="Q279" i="17"/>
  <c r="R279" i="17"/>
  <c r="U279" i="17"/>
  <c r="V279" i="17"/>
  <c r="AC279" i="17" s="1"/>
  <c r="AJ279" i="17" s="1"/>
  <c r="AQ279" i="17" s="1"/>
  <c r="AX279" i="17" s="1"/>
  <c r="BE279" i="17" s="1"/>
  <c r="BL279" i="17" s="1"/>
  <c r="BS279" i="17" s="1"/>
  <c r="W279" i="17"/>
  <c r="AD279" i="17" s="1"/>
  <c r="AB279" i="17"/>
  <c r="AI279" i="17"/>
  <c r="AP279" i="17"/>
  <c r="AW279" i="17"/>
  <c r="BD279" i="17"/>
  <c r="BK279" i="17"/>
  <c r="BR279" i="17"/>
  <c r="BY279" i="17"/>
  <c r="BZ279" i="17"/>
  <c r="CG279" i="17" s="1"/>
  <c r="CA279" i="17"/>
  <c r="CF279" i="17"/>
  <c r="CL279" i="17"/>
  <c r="CN279" i="17" s="1"/>
  <c r="Q332" i="17"/>
  <c r="X332" i="17" s="1"/>
  <c r="AE332" i="17" s="1"/>
  <c r="AL332" i="17" s="1"/>
  <c r="AS332" i="17" s="1"/>
  <c r="AZ332" i="17" s="1"/>
  <c r="BG332" i="17" s="1"/>
  <c r="BN332" i="17" s="1"/>
  <c r="R332" i="17"/>
  <c r="V332" i="17"/>
  <c r="AC332" i="17" s="1"/>
  <c r="AJ332" i="17" s="1"/>
  <c r="AQ332" i="17" s="1"/>
  <c r="AX332" i="17" s="1"/>
  <c r="BE332" i="17" s="1"/>
  <c r="BL332" i="17" s="1"/>
  <c r="BS332" i="17" s="1"/>
  <c r="W332" i="17"/>
  <c r="AD332" i="17" s="1"/>
  <c r="AK332" i="17" s="1"/>
  <c r="AR332" i="17" s="1"/>
  <c r="AY332" i="17" s="1"/>
  <c r="BF332" i="17" s="1"/>
  <c r="BM332" i="17" s="1"/>
  <c r="BT332" i="17" s="1"/>
  <c r="BR332" i="17"/>
  <c r="BY332" i="17"/>
  <c r="BZ332" i="17"/>
  <c r="CG332" i="17" s="1"/>
  <c r="CA332" i="17"/>
  <c r="CF332" i="17"/>
  <c r="CL332" i="17"/>
  <c r="Q333" i="17"/>
  <c r="X333" i="17" s="1"/>
  <c r="AE333" i="17" s="1"/>
  <c r="AL333" i="17" s="1"/>
  <c r="AS333" i="17" s="1"/>
  <c r="AZ333" i="17" s="1"/>
  <c r="BG333" i="17" s="1"/>
  <c r="BN333" i="17" s="1"/>
  <c r="R333" i="17"/>
  <c r="V333" i="17"/>
  <c r="W333" i="17"/>
  <c r="AD333" i="17" s="1"/>
  <c r="AK333" i="17" s="1"/>
  <c r="AR333" i="17" s="1"/>
  <c r="AY333" i="17" s="1"/>
  <c r="BF333" i="17" s="1"/>
  <c r="BM333" i="17" s="1"/>
  <c r="BT333" i="17" s="1"/>
  <c r="BR333" i="17"/>
  <c r="BY333" i="17"/>
  <c r="BZ333" i="17"/>
  <c r="CG333" i="17" s="1"/>
  <c r="CA333" i="17"/>
  <c r="CF333" i="17"/>
  <c r="CL333" i="17"/>
  <c r="O334" i="17"/>
  <c r="Q334" i="17" s="1"/>
  <c r="X334" i="17" s="1"/>
  <c r="AE334" i="17" s="1"/>
  <c r="AL334" i="17" s="1"/>
  <c r="AS334" i="17" s="1"/>
  <c r="AZ334" i="17" s="1"/>
  <c r="BG334" i="17" s="1"/>
  <c r="BN334" i="17" s="1"/>
  <c r="BU334" i="17" s="1"/>
  <c r="W334" i="17"/>
  <c r="AD334" i="17" s="1"/>
  <c r="AK334" i="17" s="1"/>
  <c r="AR334" i="17" s="1"/>
  <c r="AY334" i="17" s="1"/>
  <c r="BF334" i="17" s="1"/>
  <c r="BM334" i="17" s="1"/>
  <c r="BT334" i="17" s="1"/>
  <c r="BY334" i="17"/>
  <c r="CA334" i="17"/>
  <c r="CH334" i="17" s="1"/>
  <c r="CF334" i="17"/>
  <c r="Q335" i="17"/>
  <c r="X335" i="17" s="1"/>
  <c r="AE335" i="17" s="1"/>
  <c r="AL335" i="17" s="1"/>
  <c r="AS335" i="17" s="1"/>
  <c r="AZ335" i="17" s="1"/>
  <c r="BG335" i="17" s="1"/>
  <c r="BN335" i="17" s="1"/>
  <c r="R335" i="17"/>
  <c r="V335" i="17"/>
  <c r="AC335" i="17" s="1"/>
  <c r="AJ335" i="17" s="1"/>
  <c r="AQ335" i="17" s="1"/>
  <c r="AX335" i="17" s="1"/>
  <c r="BE335" i="17" s="1"/>
  <c r="BL335" i="17" s="1"/>
  <c r="BS335" i="17" s="1"/>
  <c r="W335" i="17"/>
  <c r="BR335" i="17"/>
  <c r="BY335" i="17"/>
  <c r="BZ335" i="17"/>
  <c r="CA335" i="17"/>
  <c r="CL335" i="17"/>
  <c r="O336" i="17"/>
  <c r="W336" i="17"/>
  <c r="AD336" i="17" s="1"/>
  <c r="AK336" i="17" s="1"/>
  <c r="BY336" i="17"/>
  <c r="CA336" i="17"/>
  <c r="CF336" i="17"/>
  <c r="Q299" i="17"/>
  <c r="R299" i="17"/>
  <c r="U299" i="17"/>
  <c r="V299" i="17"/>
  <c r="W299" i="17"/>
  <c r="AD299" i="17" s="1"/>
  <c r="AK299" i="17" s="1"/>
  <c r="AB299" i="17"/>
  <c r="AI299" i="17"/>
  <c r="AP299" i="17"/>
  <c r="AW299" i="17"/>
  <c r="BD299" i="17"/>
  <c r="BK299" i="17"/>
  <c r="BR299" i="17"/>
  <c r="BY299" i="17"/>
  <c r="BZ299" i="17"/>
  <c r="CG299" i="17" s="1"/>
  <c r="CA299" i="17"/>
  <c r="CF299" i="17"/>
  <c r="CL299" i="17"/>
  <c r="CN299" i="17" s="1"/>
  <c r="Q337" i="17"/>
  <c r="X337" i="17" s="1"/>
  <c r="AE337" i="17" s="1"/>
  <c r="AL337" i="17" s="1"/>
  <c r="AS337" i="17" s="1"/>
  <c r="AZ337" i="17" s="1"/>
  <c r="R337" i="17"/>
  <c r="V337" i="17"/>
  <c r="AC337" i="17" s="1"/>
  <c r="AJ337" i="17" s="1"/>
  <c r="AQ337" i="17" s="1"/>
  <c r="AX337" i="17" s="1"/>
  <c r="BE337" i="17" s="1"/>
  <c r="BL337" i="17" s="1"/>
  <c r="BS337" i="17" s="1"/>
  <c r="W337" i="17"/>
  <c r="BD337" i="17"/>
  <c r="BK337" i="17"/>
  <c r="BR337" i="17"/>
  <c r="BY337" i="17"/>
  <c r="BZ337" i="17"/>
  <c r="CG337" i="17" s="1"/>
  <c r="CA337" i="17"/>
  <c r="CF337" i="17"/>
  <c r="CL337" i="17"/>
  <c r="O338" i="17"/>
  <c r="R338" i="17" s="1"/>
  <c r="W338" i="17"/>
  <c r="BY338" i="17"/>
  <c r="CA338" i="17"/>
  <c r="CF338" i="17"/>
  <c r="Q339" i="17"/>
  <c r="X339" i="17" s="1"/>
  <c r="AE339" i="17" s="1"/>
  <c r="AL339" i="17" s="1"/>
  <c r="AS339" i="17" s="1"/>
  <c r="AZ339" i="17" s="1"/>
  <c r="BG339" i="17" s="1"/>
  <c r="BN339" i="17" s="1"/>
  <c r="R339" i="17"/>
  <c r="V339" i="17"/>
  <c r="AC339" i="17" s="1"/>
  <c r="AJ339" i="17" s="1"/>
  <c r="AQ339" i="17" s="1"/>
  <c r="AX339" i="17" s="1"/>
  <c r="BE339" i="17" s="1"/>
  <c r="BL339" i="17" s="1"/>
  <c r="BS339" i="17" s="1"/>
  <c r="W339" i="17"/>
  <c r="AD339" i="17" s="1"/>
  <c r="AK339" i="17" s="1"/>
  <c r="AR339" i="17" s="1"/>
  <c r="AY339" i="17" s="1"/>
  <c r="BF339" i="17" s="1"/>
  <c r="BM339" i="17" s="1"/>
  <c r="BT339" i="17" s="1"/>
  <c r="BR339" i="17"/>
  <c r="BY339" i="17"/>
  <c r="BZ339" i="17"/>
  <c r="CG339" i="17" s="1"/>
  <c r="CA339" i="17"/>
  <c r="CF339" i="17"/>
  <c r="CL339" i="17"/>
  <c r="Q273" i="17"/>
  <c r="R273" i="17"/>
  <c r="U273" i="17"/>
  <c r="V273" i="17"/>
  <c r="AC273" i="17" s="1"/>
  <c r="AJ273" i="17" s="1"/>
  <c r="AQ273" i="17" s="1"/>
  <c r="AX273" i="17" s="1"/>
  <c r="BE273" i="17" s="1"/>
  <c r="BL273" i="17" s="1"/>
  <c r="BS273" i="17" s="1"/>
  <c r="W273" i="17"/>
  <c r="AD273" i="17" s="1"/>
  <c r="AK273" i="17" s="1"/>
  <c r="AB273" i="17"/>
  <c r="AI273" i="17"/>
  <c r="AP273" i="17"/>
  <c r="AW273" i="17"/>
  <c r="BD273" i="17"/>
  <c r="BK273" i="17"/>
  <c r="BR273" i="17"/>
  <c r="BY273" i="17"/>
  <c r="BZ273" i="17"/>
  <c r="CG273" i="17" s="1"/>
  <c r="CA273" i="17"/>
  <c r="CH273" i="17" s="1"/>
  <c r="CF273" i="17"/>
  <c r="CL273" i="17"/>
  <c r="CN273" i="17" s="1"/>
  <c r="Q272" i="17"/>
  <c r="R272" i="17"/>
  <c r="U272" i="17"/>
  <c r="V272" i="17"/>
  <c r="W272" i="17"/>
  <c r="AD272" i="17" s="1"/>
  <c r="AK272" i="17" s="1"/>
  <c r="AR272" i="17" s="1"/>
  <c r="AB272" i="17"/>
  <c r="AI272" i="17"/>
  <c r="AP272" i="17"/>
  <c r="AW272" i="17"/>
  <c r="BD272" i="17"/>
  <c r="BK272" i="17"/>
  <c r="BR272" i="17"/>
  <c r="BY272" i="17"/>
  <c r="BZ272" i="17"/>
  <c r="CA272" i="17"/>
  <c r="CL272" i="17"/>
  <c r="CN272" i="17" s="1"/>
  <c r="Q340" i="17"/>
  <c r="X340" i="17" s="1"/>
  <c r="AE340" i="17" s="1"/>
  <c r="AL340" i="17" s="1"/>
  <c r="AS340" i="17" s="1"/>
  <c r="AZ340" i="17" s="1"/>
  <c r="BG340" i="17" s="1"/>
  <c r="BN340" i="17" s="1"/>
  <c r="R340" i="17"/>
  <c r="V340" i="17"/>
  <c r="AC340" i="17" s="1"/>
  <c r="AJ340" i="17" s="1"/>
  <c r="AQ340" i="17" s="1"/>
  <c r="AX340" i="17" s="1"/>
  <c r="BE340" i="17" s="1"/>
  <c r="BL340" i="17" s="1"/>
  <c r="BS340" i="17" s="1"/>
  <c r="W340" i="17"/>
  <c r="BR340" i="17"/>
  <c r="BY340" i="17"/>
  <c r="BZ340" i="17"/>
  <c r="CA340" i="17"/>
  <c r="CL340" i="17"/>
  <c r="O341" i="17"/>
  <c r="R341" i="17" s="1"/>
  <c r="W341" i="17"/>
  <c r="AD341" i="17" s="1"/>
  <c r="AK341" i="17" s="1"/>
  <c r="AR341" i="17" s="1"/>
  <c r="AY341" i="17" s="1"/>
  <c r="BF341" i="17" s="1"/>
  <c r="BM341" i="17" s="1"/>
  <c r="BK341" i="17"/>
  <c r="BR341" i="17"/>
  <c r="BY341" i="17"/>
  <c r="CA341" i="17"/>
  <c r="CH341" i="17" s="1"/>
  <c r="CF341" i="17"/>
  <c r="Q342" i="17"/>
  <c r="X342" i="17" s="1"/>
  <c r="AE342" i="17" s="1"/>
  <c r="AL342" i="17" s="1"/>
  <c r="AS342" i="17" s="1"/>
  <c r="AZ342" i="17" s="1"/>
  <c r="BG342" i="17" s="1"/>
  <c r="BN342" i="17" s="1"/>
  <c r="BU342" i="17" s="1"/>
  <c r="R342" i="17"/>
  <c r="V342" i="17"/>
  <c r="AC342" i="17" s="1"/>
  <c r="AJ342" i="17" s="1"/>
  <c r="AQ342" i="17" s="1"/>
  <c r="AX342" i="17" s="1"/>
  <c r="BE342" i="17" s="1"/>
  <c r="BL342" i="17" s="1"/>
  <c r="BS342" i="17" s="1"/>
  <c r="W342" i="17"/>
  <c r="BY342" i="17"/>
  <c r="BZ342" i="17"/>
  <c r="CA342" i="17"/>
  <c r="O343" i="17"/>
  <c r="V343" i="17" s="1"/>
  <c r="AC343" i="17" s="1"/>
  <c r="AJ343" i="17" s="1"/>
  <c r="AQ343" i="17" s="1"/>
  <c r="AX343" i="17" s="1"/>
  <c r="BE343" i="17" s="1"/>
  <c r="BL343" i="17" s="1"/>
  <c r="BS343" i="17" s="1"/>
  <c r="W343" i="17"/>
  <c r="AD343" i="17" s="1"/>
  <c r="BY343" i="17"/>
  <c r="CA343" i="17"/>
  <c r="CF343" i="17"/>
  <c r="Q286" i="17"/>
  <c r="R286" i="17"/>
  <c r="V286" i="17"/>
  <c r="AC286" i="17" s="1"/>
  <c r="AJ286" i="17" s="1"/>
  <c r="AQ286" i="17" s="1"/>
  <c r="AX286" i="17" s="1"/>
  <c r="BE286" i="17" s="1"/>
  <c r="BL286" i="17" s="1"/>
  <c r="BS286" i="17" s="1"/>
  <c r="W286" i="17"/>
  <c r="AD286" i="17" s="1"/>
  <c r="X286" i="17"/>
  <c r="AE286" i="17" s="1"/>
  <c r="AL286" i="17" s="1"/>
  <c r="AS286" i="17" s="1"/>
  <c r="AZ286" i="17" s="1"/>
  <c r="BG286" i="17" s="1"/>
  <c r="BN286" i="17" s="1"/>
  <c r="BR286" i="17"/>
  <c r="BY286" i="17"/>
  <c r="BZ286" i="17"/>
  <c r="CG286" i="17" s="1"/>
  <c r="CA286" i="17"/>
  <c r="CH286" i="17" s="1"/>
  <c r="CF286" i="17"/>
  <c r="CL286" i="17"/>
  <c r="CN286" i="17" s="1"/>
  <c r="Q274" i="17"/>
  <c r="R274" i="17"/>
  <c r="U274" i="17"/>
  <c r="V274" i="17"/>
  <c r="W274" i="17"/>
  <c r="AD274" i="17" s="1"/>
  <c r="AK274" i="17" s="1"/>
  <c r="AR274" i="17" s="1"/>
  <c r="AB274" i="17"/>
  <c r="AI274" i="17"/>
  <c r="AP274" i="17"/>
  <c r="AW274" i="17"/>
  <c r="BD274" i="17"/>
  <c r="BK274" i="17"/>
  <c r="BR274" i="17"/>
  <c r="BY274" i="17"/>
  <c r="BZ274" i="17"/>
  <c r="CA274" i="17"/>
  <c r="CL274" i="17"/>
  <c r="CN274" i="17" s="1"/>
  <c r="Q290" i="17"/>
  <c r="R290" i="17"/>
  <c r="U290" i="17"/>
  <c r="V290" i="17"/>
  <c r="AC290" i="17" s="1"/>
  <c r="AJ290" i="17" s="1"/>
  <c r="AQ290" i="17" s="1"/>
  <c r="AX290" i="17" s="1"/>
  <c r="BE290" i="17" s="1"/>
  <c r="BL290" i="17" s="1"/>
  <c r="BS290" i="17" s="1"/>
  <c r="W290" i="17"/>
  <c r="AB290" i="17"/>
  <c r="AI290" i="17"/>
  <c r="AP290" i="17"/>
  <c r="AW290" i="17"/>
  <c r="BD290" i="17"/>
  <c r="BK290" i="17"/>
  <c r="BR290" i="17"/>
  <c r="BY290" i="17"/>
  <c r="BZ290" i="17"/>
  <c r="CG290" i="17" s="1"/>
  <c r="CA290" i="17"/>
  <c r="CF290" i="17"/>
  <c r="CL290" i="17"/>
  <c r="CN290" i="17" s="1"/>
  <c r="Q285" i="17"/>
  <c r="R285" i="17"/>
  <c r="U285" i="17"/>
  <c r="V285" i="17"/>
  <c r="AC285" i="17" s="1"/>
  <c r="AJ285" i="17" s="1"/>
  <c r="AQ285" i="17" s="1"/>
  <c r="AX285" i="17" s="1"/>
  <c r="BE285" i="17" s="1"/>
  <c r="BL285" i="17" s="1"/>
  <c r="BS285" i="17" s="1"/>
  <c r="W285" i="17"/>
  <c r="AB285" i="17"/>
  <c r="AI285" i="17"/>
  <c r="AP285" i="17"/>
  <c r="AW285" i="17"/>
  <c r="BD285" i="17"/>
  <c r="BK285" i="17"/>
  <c r="BR285" i="17"/>
  <c r="BY285" i="17"/>
  <c r="BZ285" i="17"/>
  <c r="CG285" i="17" s="1"/>
  <c r="CA285" i="17"/>
  <c r="CF285" i="17"/>
  <c r="CL285" i="17"/>
  <c r="CN285" i="17" s="1"/>
  <c r="Q344" i="17"/>
  <c r="X344" i="17" s="1"/>
  <c r="AE344" i="17" s="1"/>
  <c r="AL344" i="17" s="1"/>
  <c r="AS344" i="17" s="1"/>
  <c r="AZ344" i="17" s="1"/>
  <c r="BG344" i="17" s="1"/>
  <c r="BN344" i="17" s="1"/>
  <c r="BU344" i="17" s="1"/>
  <c r="R344" i="17"/>
  <c r="V344" i="17"/>
  <c r="W344" i="17"/>
  <c r="AD344" i="17" s="1"/>
  <c r="AK344" i="17" s="1"/>
  <c r="AR344" i="17" s="1"/>
  <c r="AY344" i="17" s="1"/>
  <c r="BF344" i="17" s="1"/>
  <c r="BM344" i="17" s="1"/>
  <c r="BT344" i="17" s="1"/>
  <c r="CC344" i="17"/>
  <c r="CF344" i="17"/>
  <c r="CI344" i="17" s="1"/>
  <c r="CG344" i="17"/>
  <c r="CH344" i="17"/>
  <c r="Q345" i="17"/>
  <c r="X345" i="17" s="1"/>
  <c r="AE345" i="17" s="1"/>
  <c r="AL345" i="17" s="1"/>
  <c r="AS345" i="17" s="1"/>
  <c r="AZ345" i="17" s="1"/>
  <c r="BG345" i="17" s="1"/>
  <c r="BN345" i="17" s="1"/>
  <c r="BU345" i="17" s="1"/>
  <c r="R345" i="17"/>
  <c r="V345" i="17"/>
  <c r="W345" i="17"/>
  <c r="AD345" i="17" s="1"/>
  <c r="AK345" i="17" s="1"/>
  <c r="AR345" i="17" s="1"/>
  <c r="AY345" i="17" s="1"/>
  <c r="BF345" i="17" s="1"/>
  <c r="BM345" i="17" s="1"/>
  <c r="BT345" i="17" s="1"/>
  <c r="CC345" i="17"/>
  <c r="CH345" i="17"/>
  <c r="CG345" i="17"/>
  <c r="Q346" i="17"/>
  <c r="X346" i="17" s="1"/>
  <c r="AE346" i="17" s="1"/>
  <c r="AL346" i="17" s="1"/>
  <c r="AS346" i="17" s="1"/>
  <c r="AZ346" i="17" s="1"/>
  <c r="BG346" i="17" s="1"/>
  <c r="BN346" i="17" s="1"/>
  <c r="BU346" i="17" s="1"/>
  <c r="R346" i="17"/>
  <c r="V346" i="17"/>
  <c r="AC346" i="17" s="1"/>
  <c r="AJ346" i="17" s="1"/>
  <c r="AQ346" i="17" s="1"/>
  <c r="AX346" i="17" s="1"/>
  <c r="BE346" i="17" s="1"/>
  <c r="BL346" i="17" s="1"/>
  <c r="BS346" i="17" s="1"/>
  <c r="W346" i="17"/>
  <c r="AD346" i="17" s="1"/>
  <c r="AK346" i="17" s="1"/>
  <c r="CC346" i="17"/>
  <c r="CF346" i="17"/>
  <c r="CI346" i="17" s="1"/>
  <c r="CG346" i="17"/>
  <c r="CH346" i="17"/>
  <c r="Q347" i="17"/>
  <c r="X347" i="17" s="1"/>
  <c r="AE347" i="17" s="1"/>
  <c r="AL347" i="17" s="1"/>
  <c r="AS347" i="17" s="1"/>
  <c r="AZ347" i="17" s="1"/>
  <c r="BG347" i="17" s="1"/>
  <c r="BN347" i="17" s="1"/>
  <c r="BU347" i="17" s="1"/>
  <c r="R347" i="17"/>
  <c r="V347" i="17"/>
  <c r="AC347" i="17" s="1"/>
  <c r="AJ347" i="17" s="1"/>
  <c r="AQ347" i="17" s="1"/>
  <c r="AX347" i="17" s="1"/>
  <c r="BE347" i="17" s="1"/>
  <c r="BL347" i="17" s="1"/>
  <c r="BS347" i="17" s="1"/>
  <c r="W347" i="17"/>
  <c r="BY347" i="17"/>
  <c r="BZ347" i="17"/>
  <c r="CA347" i="17"/>
  <c r="Q348" i="17"/>
  <c r="R348" i="17"/>
  <c r="U348" i="17"/>
  <c r="V348" i="17"/>
  <c r="AC348" i="17" s="1"/>
  <c r="AJ348" i="17" s="1"/>
  <c r="AQ348" i="17" s="1"/>
  <c r="AX348" i="17" s="1"/>
  <c r="BE348" i="17" s="1"/>
  <c r="BL348" i="17" s="1"/>
  <c r="BS348" i="17" s="1"/>
  <c r="W348" i="17"/>
  <c r="AD348" i="17" s="1"/>
  <c r="AB348" i="17"/>
  <c r="AI348" i="17"/>
  <c r="AP348" i="17"/>
  <c r="AW348" i="17"/>
  <c r="BD348" i="17"/>
  <c r="BK348" i="17"/>
  <c r="BR348" i="17"/>
  <c r="BY348" i="17"/>
  <c r="BZ348" i="17"/>
  <c r="CG348" i="17" s="1"/>
  <c r="CA348" i="17"/>
  <c r="CF348" i="17"/>
  <c r="CL348" i="17"/>
  <c r="Q349" i="17"/>
  <c r="R349" i="17"/>
  <c r="V349" i="17"/>
  <c r="AC349" i="17" s="1"/>
  <c r="AJ349" i="17" s="1"/>
  <c r="AQ349" i="17" s="1"/>
  <c r="AX349" i="17" s="1"/>
  <c r="BE349" i="17" s="1"/>
  <c r="BL349" i="17" s="1"/>
  <c r="BS349" i="17" s="1"/>
  <c r="W349" i="17"/>
  <c r="X349" i="17"/>
  <c r="AE349" i="17" s="1"/>
  <c r="AL349" i="17" s="1"/>
  <c r="AS349" i="17" s="1"/>
  <c r="AZ349" i="17" s="1"/>
  <c r="BG349" i="17" s="1"/>
  <c r="BN349" i="17" s="1"/>
  <c r="BR349" i="17"/>
  <c r="BY349" i="17"/>
  <c r="BZ349" i="17"/>
  <c r="CG349" i="17" s="1"/>
  <c r="CA349" i="17"/>
  <c r="CF349" i="17"/>
  <c r="CL349" i="17"/>
  <c r="O350" i="17"/>
  <c r="W350" i="17"/>
  <c r="AD350" i="17" s="1"/>
  <c r="AK350" i="17" s="1"/>
  <c r="AR350" i="17" s="1"/>
  <c r="AY350" i="17" s="1"/>
  <c r="BK350" i="17"/>
  <c r="BR350" i="17"/>
  <c r="BY350" i="17"/>
  <c r="CA350" i="17"/>
  <c r="CH350" i="17" s="1"/>
  <c r="Q292" i="17"/>
  <c r="X292" i="17" s="1"/>
  <c r="AE292" i="17" s="1"/>
  <c r="AL292" i="17" s="1"/>
  <c r="AS292" i="17" s="1"/>
  <c r="AZ292" i="17" s="1"/>
  <c r="BG292" i="17" s="1"/>
  <c r="BN292" i="17" s="1"/>
  <c r="BU292" i="17" s="1"/>
  <c r="R292" i="17"/>
  <c r="V292" i="17"/>
  <c r="W292" i="17"/>
  <c r="AD292" i="17" s="1"/>
  <c r="AK292" i="17" s="1"/>
  <c r="AR292" i="17" s="1"/>
  <c r="AY292" i="17" s="1"/>
  <c r="BF292" i="17" s="1"/>
  <c r="BM292" i="17" s="1"/>
  <c r="BT292" i="17" s="1"/>
  <c r="BY292" i="17"/>
  <c r="CC292" i="17"/>
  <c r="CF292" i="17"/>
  <c r="CG292" i="17"/>
  <c r="CH292" i="17"/>
  <c r="O351" i="17"/>
  <c r="V351" i="17" s="1"/>
  <c r="W351" i="17"/>
  <c r="AD351" i="17" s="1"/>
  <c r="AK351" i="17" s="1"/>
  <c r="AR351" i="17" s="1"/>
  <c r="AY351" i="17" s="1"/>
  <c r="BF351" i="17" s="1"/>
  <c r="BM351" i="17" s="1"/>
  <c r="BT351" i="17" s="1"/>
  <c r="BY351" i="17"/>
  <c r="CA351" i="17"/>
  <c r="CH351" i="17" s="1"/>
  <c r="CF351" i="17"/>
  <c r="O352" i="17"/>
  <c r="W352" i="17"/>
  <c r="AD352" i="17" s="1"/>
  <c r="AK352" i="17" s="1"/>
  <c r="AR352" i="17" s="1"/>
  <c r="AY352" i="17" s="1"/>
  <c r="BY352" i="17"/>
  <c r="CA352" i="17"/>
  <c r="O353" i="17"/>
  <c r="V353" i="17" s="1"/>
  <c r="W353" i="17"/>
  <c r="AD353" i="17" s="1"/>
  <c r="AK353" i="17" s="1"/>
  <c r="AR353" i="17" s="1"/>
  <c r="AY353" i="17" s="1"/>
  <c r="BF353" i="17" s="1"/>
  <c r="BM353" i="17" s="1"/>
  <c r="BK353" i="17"/>
  <c r="BR353" i="17"/>
  <c r="BY353" i="17"/>
  <c r="CA353" i="17"/>
  <c r="CH353" i="17" s="1"/>
  <c r="CF353" i="17"/>
  <c r="O354" i="17"/>
  <c r="R354" i="17" s="1"/>
  <c r="W354" i="17"/>
  <c r="BK354" i="17"/>
  <c r="BR354" i="17"/>
  <c r="BY354" i="17"/>
  <c r="CA354" i="17"/>
  <c r="CF354" i="17"/>
  <c r="Q289" i="17"/>
  <c r="R289" i="17"/>
  <c r="U289" i="17"/>
  <c r="V289" i="17"/>
  <c r="W289" i="17"/>
  <c r="AD289" i="17" s="1"/>
  <c r="AB289" i="17"/>
  <c r="AI289" i="17"/>
  <c r="AP289" i="17"/>
  <c r="AW289" i="17"/>
  <c r="BD289" i="17"/>
  <c r="BK289" i="17"/>
  <c r="BR289" i="17"/>
  <c r="BY289" i="17"/>
  <c r="BZ289" i="17"/>
  <c r="CG289" i="17" s="1"/>
  <c r="CA289" i="17"/>
  <c r="CH289" i="17" s="1"/>
  <c r="CL289" i="17"/>
  <c r="CN289" i="17" s="1"/>
  <c r="O282" i="17"/>
  <c r="P282" i="17" s="1"/>
  <c r="R282" i="17" s="1"/>
  <c r="BY282" i="17"/>
  <c r="CF282" i="17"/>
  <c r="O355" i="17"/>
  <c r="V355" i="17" s="1"/>
  <c r="AC355" i="17" s="1"/>
  <c r="AJ355" i="17" s="1"/>
  <c r="AQ355" i="17" s="1"/>
  <c r="AX355" i="17" s="1"/>
  <c r="BE355" i="17" s="1"/>
  <c r="BL355" i="17" s="1"/>
  <c r="BS355" i="17" s="1"/>
  <c r="W355" i="17"/>
  <c r="AD355" i="17" s="1"/>
  <c r="AK355" i="17" s="1"/>
  <c r="AR355" i="17" s="1"/>
  <c r="AY355" i="17" s="1"/>
  <c r="BF355" i="17" s="1"/>
  <c r="BM355" i="17" s="1"/>
  <c r="BK355" i="17"/>
  <c r="BR355" i="17"/>
  <c r="BY355" i="17"/>
  <c r="CA355" i="17"/>
  <c r="O294" i="17"/>
  <c r="P294" i="17" s="1"/>
  <c r="BY294" i="17"/>
  <c r="CF294" i="17"/>
  <c r="Q356" i="17"/>
  <c r="X356" i="17" s="1"/>
  <c r="AE356" i="17" s="1"/>
  <c r="AL356" i="17" s="1"/>
  <c r="AS356" i="17" s="1"/>
  <c r="AZ356" i="17" s="1"/>
  <c r="BG356" i="17" s="1"/>
  <c r="BN356" i="17" s="1"/>
  <c r="BU356" i="17" s="1"/>
  <c r="R356" i="17"/>
  <c r="V356" i="17"/>
  <c r="AC356" i="17" s="1"/>
  <c r="AJ356" i="17" s="1"/>
  <c r="W356" i="17"/>
  <c r="AD356" i="17" s="1"/>
  <c r="AK356" i="17" s="1"/>
  <c r="AR356" i="17" s="1"/>
  <c r="AY356" i="17" s="1"/>
  <c r="BF356" i="17" s="1"/>
  <c r="BM356" i="17" s="1"/>
  <c r="BT356" i="17" s="1"/>
  <c r="CC356" i="17"/>
  <c r="CF356" i="17"/>
  <c r="CI356" i="17" s="1"/>
  <c r="CG356" i="17"/>
  <c r="CH356" i="17"/>
  <c r="O357" i="17"/>
  <c r="R357" i="17" s="1"/>
  <c r="W357" i="17"/>
  <c r="AD357" i="17" s="1"/>
  <c r="AK357" i="17" s="1"/>
  <c r="AR357" i="17" s="1"/>
  <c r="AY357" i="17" s="1"/>
  <c r="BF357" i="17" s="1"/>
  <c r="BM357" i="17" s="1"/>
  <c r="BT357" i="17" s="1"/>
  <c r="BK357" i="17"/>
  <c r="BR357" i="17"/>
  <c r="BY357" i="17"/>
  <c r="CA357" i="17"/>
  <c r="CF357" i="17"/>
  <c r="Q358" i="17"/>
  <c r="X358" i="17" s="1"/>
  <c r="AE358" i="17" s="1"/>
  <c r="AL358" i="17" s="1"/>
  <c r="AS358" i="17" s="1"/>
  <c r="AZ358" i="17" s="1"/>
  <c r="BG358" i="17" s="1"/>
  <c r="BN358" i="17" s="1"/>
  <c r="BU358" i="17" s="1"/>
  <c r="R358" i="17"/>
  <c r="V358" i="17"/>
  <c r="AC358" i="17" s="1"/>
  <c r="AJ358" i="17" s="1"/>
  <c r="AQ358" i="17" s="1"/>
  <c r="AX358" i="17" s="1"/>
  <c r="BE358" i="17" s="1"/>
  <c r="BL358" i="17" s="1"/>
  <c r="BS358" i="17" s="1"/>
  <c r="W358" i="17"/>
  <c r="BY358" i="17"/>
  <c r="BZ358" i="17"/>
  <c r="CG358" i="17" s="1"/>
  <c r="CA358" i="17"/>
  <c r="CF358" i="17"/>
  <c r="Q359" i="17"/>
  <c r="X359" i="17" s="1"/>
  <c r="AE359" i="17" s="1"/>
  <c r="AL359" i="17" s="1"/>
  <c r="AS359" i="17" s="1"/>
  <c r="AZ359" i="17" s="1"/>
  <c r="BG359" i="17" s="1"/>
  <c r="BN359" i="17" s="1"/>
  <c r="R359" i="17"/>
  <c r="V359" i="17"/>
  <c r="AC359" i="17" s="1"/>
  <c r="AJ359" i="17" s="1"/>
  <c r="AQ359" i="17" s="1"/>
  <c r="AX359" i="17" s="1"/>
  <c r="BE359" i="17" s="1"/>
  <c r="BL359" i="17" s="1"/>
  <c r="BS359" i="17" s="1"/>
  <c r="W359" i="17"/>
  <c r="AD359" i="17" s="1"/>
  <c r="BR359" i="17"/>
  <c r="BY359" i="17"/>
  <c r="BZ359" i="17"/>
  <c r="CA359" i="17"/>
  <c r="CL359" i="17"/>
  <c r="Q360" i="17"/>
  <c r="R360" i="17"/>
  <c r="U360" i="17"/>
  <c r="V360" i="17"/>
  <c r="AC360" i="17" s="1"/>
  <c r="AJ360" i="17" s="1"/>
  <c r="AQ360" i="17" s="1"/>
  <c r="AX360" i="17" s="1"/>
  <c r="BE360" i="17" s="1"/>
  <c r="BL360" i="17" s="1"/>
  <c r="BS360" i="17" s="1"/>
  <c r="W360" i="17"/>
  <c r="AD360" i="17" s="1"/>
  <c r="AB360" i="17"/>
  <c r="AI360" i="17"/>
  <c r="AP360" i="17"/>
  <c r="AW360" i="17"/>
  <c r="BD360" i="17"/>
  <c r="BK360" i="17"/>
  <c r="BR360" i="17"/>
  <c r="BY360" i="17"/>
  <c r="BZ360" i="17"/>
  <c r="CG360" i="17" s="1"/>
  <c r="CA360" i="17"/>
  <c r="CF360" i="17"/>
  <c r="CL360" i="17"/>
  <c r="Q361" i="17"/>
  <c r="X361" i="17" s="1"/>
  <c r="AE361" i="17" s="1"/>
  <c r="AL361" i="17" s="1"/>
  <c r="AS361" i="17" s="1"/>
  <c r="AZ361" i="17" s="1"/>
  <c r="BG361" i="17" s="1"/>
  <c r="BN361" i="17" s="1"/>
  <c r="R361" i="17"/>
  <c r="V361" i="17"/>
  <c r="W361" i="17"/>
  <c r="AD361" i="17" s="1"/>
  <c r="AK361" i="17" s="1"/>
  <c r="AR361" i="17" s="1"/>
  <c r="AY361" i="17" s="1"/>
  <c r="BF361" i="17" s="1"/>
  <c r="BM361" i="17" s="1"/>
  <c r="BT361" i="17" s="1"/>
  <c r="BR361" i="17"/>
  <c r="BY361" i="17"/>
  <c r="BZ361" i="17"/>
  <c r="CG361" i="17" s="1"/>
  <c r="CA361" i="17"/>
  <c r="CF361" i="17"/>
  <c r="CL361" i="17"/>
  <c r="Q362" i="17"/>
  <c r="X362" i="17" s="1"/>
  <c r="AE362" i="17" s="1"/>
  <c r="AL362" i="17" s="1"/>
  <c r="AS362" i="17" s="1"/>
  <c r="AZ362" i="17" s="1"/>
  <c r="BG362" i="17" s="1"/>
  <c r="BN362" i="17" s="1"/>
  <c r="R362" i="17"/>
  <c r="V362" i="17"/>
  <c r="AC362" i="17" s="1"/>
  <c r="AJ362" i="17" s="1"/>
  <c r="AQ362" i="17" s="1"/>
  <c r="AX362" i="17" s="1"/>
  <c r="BE362" i="17" s="1"/>
  <c r="BL362" i="17" s="1"/>
  <c r="BS362" i="17" s="1"/>
  <c r="W362" i="17"/>
  <c r="BR362" i="17"/>
  <c r="BY362" i="17"/>
  <c r="BZ362" i="17"/>
  <c r="CG362" i="17" s="1"/>
  <c r="CA362" i="17"/>
  <c r="CH362" i="17" s="1"/>
  <c r="CF362" i="17"/>
  <c r="CL362" i="17"/>
  <c r="O363" i="17"/>
  <c r="W363" i="17"/>
  <c r="AD363" i="17" s="1"/>
  <c r="BD363" i="17"/>
  <c r="BK363" i="17"/>
  <c r="BR363" i="17"/>
  <c r="BY363" i="17"/>
  <c r="CA363" i="17"/>
  <c r="CF363" i="17"/>
  <c r="Q364" i="17"/>
  <c r="R364" i="17"/>
  <c r="U364" i="17"/>
  <c r="V364" i="17"/>
  <c r="AC364" i="17" s="1"/>
  <c r="AJ364" i="17" s="1"/>
  <c r="AQ364" i="17" s="1"/>
  <c r="AX364" i="17" s="1"/>
  <c r="BE364" i="17" s="1"/>
  <c r="BL364" i="17" s="1"/>
  <c r="BS364" i="17" s="1"/>
  <c r="W364" i="17"/>
  <c r="AD364" i="17" s="1"/>
  <c r="AB364" i="17"/>
  <c r="AI364" i="17"/>
  <c r="AP364" i="17"/>
  <c r="AW364" i="17"/>
  <c r="BD364" i="17"/>
  <c r="BK364" i="17"/>
  <c r="BR364" i="17"/>
  <c r="BY364" i="17"/>
  <c r="BZ364" i="17"/>
  <c r="CG364" i="17" s="1"/>
  <c r="CA364" i="17"/>
  <c r="CF364" i="17"/>
  <c r="CL364" i="17"/>
  <c r="O365" i="17"/>
  <c r="V365" i="17" s="1"/>
  <c r="AC365" i="17" s="1"/>
  <c r="AJ365" i="17" s="1"/>
  <c r="AQ365" i="17" s="1"/>
  <c r="AX365" i="17" s="1"/>
  <c r="BE365" i="17" s="1"/>
  <c r="BL365" i="17" s="1"/>
  <c r="BS365" i="17" s="1"/>
  <c r="W365" i="17"/>
  <c r="BY365" i="17"/>
  <c r="CA365" i="17"/>
  <c r="CF365" i="17"/>
  <c r="Q366" i="17"/>
  <c r="X366" i="17" s="1"/>
  <c r="AE366" i="17" s="1"/>
  <c r="AL366" i="17" s="1"/>
  <c r="AS366" i="17" s="1"/>
  <c r="AZ366" i="17" s="1"/>
  <c r="BG366" i="17" s="1"/>
  <c r="BN366" i="17" s="1"/>
  <c r="R366" i="17"/>
  <c r="V366" i="17"/>
  <c r="AC366" i="17" s="1"/>
  <c r="AJ366" i="17" s="1"/>
  <c r="AQ366" i="17" s="1"/>
  <c r="AX366" i="17" s="1"/>
  <c r="BE366" i="17" s="1"/>
  <c r="BL366" i="17" s="1"/>
  <c r="BS366" i="17" s="1"/>
  <c r="W366" i="17"/>
  <c r="BR366" i="17"/>
  <c r="BY366" i="17"/>
  <c r="BZ366" i="17"/>
  <c r="CG366" i="17" s="1"/>
  <c r="CA366" i="17"/>
  <c r="CH366" i="17" s="1"/>
  <c r="CF366" i="17"/>
  <c r="CL366" i="17"/>
  <c r="O367" i="17"/>
  <c r="R367" i="17" s="1"/>
  <c r="W367" i="17"/>
  <c r="AD367" i="17" s="1"/>
  <c r="AK367" i="17" s="1"/>
  <c r="BY367" i="17"/>
  <c r="CA367" i="17"/>
  <c r="Q291" i="17"/>
  <c r="R291" i="17"/>
  <c r="U291" i="17"/>
  <c r="V291" i="17"/>
  <c r="W291" i="17"/>
  <c r="AD291" i="17" s="1"/>
  <c r="AB291" i="17"/>
  <c r="AI291" i="17"/>
  <c r="AP291" i="17"/>
  <c r="AW291" i="17"/>
  <c r="BD291" i="17"/>
  <c r="BK291" i="17"/>
  <c r="BR291" i="17"/>
  <c r="BY291" i="17"/>
  <c r="BZ291" i="17"/>
  <c r="CG291" i="17" s="1"/>
  <c r="CA291" i="17"/>
  <c r="CH291" i="17" s="1"/>
  <c r="CF291" i="17"/>
  <c r="CL291" i="17"/>
  <c r="CN291" i="17" s="1"/>
  <c r="Q368" i="17"/>
  <c r="X368" i="17" s="1"/>
  <c r="AE368" i="17" s="1"/>
  <c r="AL368" i="17" s="1"/>
  <c r="AS368" i="17" s="1"/>
  <c r="AZ368" i="17" s="1"/>
  <c r="BG368" i="17" s="1"/>
  <c r="BN368" i="17" s="1"/>
  <c r="R368" i="17"/>
  <c r="V368" i="17"/>
  <c r="AC368" i="17" s="1"/>
  <c r="AJ368" i="17" s="1"/>
  <c r="AQ368" i="17" s="1"/>
  <c r="AX368" i="17" s="1"/>
  <c r="BE368" i="17" s="1"/>
  <c r="BL368" i="17" s="1"/>
  <c r="BS368" i="17" s="1"/>
  <c r="W368" i="17"/>
  <c r="AD368" i="17" s="1"/>
  <c r="BR368" i="17"/>
  <c r="BY368" i="17"/>
  <c r="BZ368" i="17"/>
  <c r="CG368" i="17" s="1"/>
  <c r="CA368" i="17"/>
  <c r="CH368" i="17" s="1"/>
  <c r="CF368" i="17"/>
  <c r="CL368" i="17"/>
  <c r="Q277" i="17"/>
  <c r="R277" i="17"/>
  <c r="U277" i="17"/>
  <c r="V277" i="17"/>
  <c r="AC277" i="17" s="1"/>
  <c r="AJ277" i="17" s="1"/>
  <c r="AQ277" i="17" s="1"/>
  <c r="AX277" i="17" s="1"/>
  <c r="BE277" i="17" s="1"/>
  <c r="BL277" i="17" s="1"/>
  <c r="BS277" i="17" s="1"/>
  <c r="W277" i="17"/>
  <c r="AD277" i="17" s="1"/>
  <c r="AK277" i="17" s="1"/>
  <c r="AR277" i="17" s="1"/>
  <c r="AB277" i="17"/>
  <c r="AI277" i="17"/>
  <c r="AP277" i="17"/>
  <c r="AW277" i="17"/>
  <c r="BD277" i="17"/>
  <c r="BK277" i="17"/>
  <c r="BR277" i="17"/>
  <c r="BY277" i="17"/>
  <c r="BZ277" i="17"/>
  <c r="CG277" i="17" s="1"/>
  <c r="CA277" i="17"/>
  <c r="CF277" i="17"/>
  <c r="CL277" i="17"/>
  <c r="CN277" i="17" s="1"/>
  <c r="O369" i="17"/>
  <c r="Q369" i="17" s="1"/>
  <c r="X369" i="17" s="1"/>
  <c r="AE369" i="17" s="1"/>
  <c r="AL369" i="17" s="1"/>
  <c r="AS369" i="17" s="1"/>
  <c r="AZ369" i="17" s="1"/>
  <c r="BG369" i="17" s="1"/>
  <c r="W369" i="17"/>
  <c r="AD369" i="17" s="1"/>
  <c r="AK369" i="17" s="1"/>
  <c r="AR369" i="17" s="1"/>
  <c r="AY369" i="17" s="1"/>
  <c r="BF369" i="17" s="1"/>
  <c r="BM369" i="17" s="1"/>
  <c r="BT369" i="17" s="1"/>
  <c r="BK369" i="17"/>
  <c r="BR369" i="17"/>
  <c r="BY369" i="17"/>
  <c r="CA369" i="17"/>
  <c r="CH369" i="17" s="1"/>
  <c r="O370" i="17"/>
  <c r="V370" i="17" s="1"/>
  <c r="AC370" i="17" s="1"/>
  <c r="AJ370" i="17" s="1"/>
  <c r="AQ370" i="17" s="1"/>
  <c r="AX370" i="17" s="1"/>
  <c r="BE370" i="17" s="1"/>
  <c r="BL370" i="17" s="1"/>
  <c r="BS370" i="17" s="1"/>
  <c r="W370" i="17"/>
  <c r="BK370" i="17"/>
  <c r="BR370" i="17"/>
  <c r="BY370" i="17"/>
  <c r="CA370" i="17"/>
  <c r="CH370" i="17" s="1"/>
  <c r="CF370" i="17"/>
  <c r="Q371" i="17"/>
  <c r="X371" i="17" s="1"/>
  <c r="AE371" i="17" s="1"/>
  <c r="AL371" i="17" s="1"/>
  <c r="AS371" i="17" s="1"/>
  <c r="AZ371" i="17" s="1"/>
  <c r="R371" i="17"/>
  <c r="V371" i="17"/>
  <c r="AC371" i="17" s="1"/>
  <c r="AJ371" i="17" s="1"/>
  <c r="AQ371" i="17" s="1"/>
  <c r="AX371" i="17" s="1"/>
  <c r="BE371" i="17" s="1"/>
  <c r="BL371" i="17" s="1"/>
  <c r="BS371" i="17" s="1"/>
  <c r="W371" i="17"/>
  <c r="AD371" i="17" s="1"/>
  <c r="AK371" i="17" s="1"/>
  <c r="BD371" i="17"/>
  <c r="BK371" i="17"/>
  <c r="BR371" i="17"/>
  <c r="BY371" i="17"/>
  <c r="BZ371" i="17"/>
  <c r="CG371" i="17" s="1"/>
  <c r="CA371" i="17"/>
  <c r="CF371" i="17"/>
  <c r="CL371" i="17"/>
  <c r="O372" i="17"/>
  <c r="R372" i="17" s="1"/>
  <c r="W372" i="17"/>
  <c r="AD372" i="17" s="1"/>
  <c r="BY372" i="17"/>
  <c r="CA372" i="17"/>
  <c r="CF372" i="17"/>
  <c r="Q373" i="17"/>
  <c r="X373" i="17" s="1"/>
  <c r="AE373" i="17" s="1"/>
  <c r="AL373" i="17" s="1"/>
  <c r="AS373" i="17" s="1"/>
  <c r="AZ373" i="17" s="1"/>
  <c r="R373" i="17"/>
  <c r="V373" i="17"/>
  <c r="AC373" i="17" s="1"/>
  <c r="AJ373" i="17" s="1"/>
  <c r="AQ373" i="17" s="1"/>
  <c r="W373" i="17"/>
  <c r="AD373" i="17" s="1"/>
  <c r="AK373" i="17" s="1"/>
  <c r="AR373" i="17" s="1"/>
  <c r="AY373" i="17" s="1"/>
  <c r="BF373" i="17" s="1"/>
  <c r="BD373" i="17"/>
  <c r="BK373" i="17"/>
  <c r="BR373" i="17"/>
  <c r="BY373" i="17"/>
  <c r="BZ373" i="17"/>
  <c r="CA373" i="17"/>
  <c r="CF373" i="17"/>
  <c r="CL373" i="17"/>
  <c r="Q287" i="17"/>
  <c r="R287" i="17"/>
  <c r="U287" i="17"/>
  <c r="V287" i="17"/>
  <c r="AC287" i="17" s="1"/>
  <c r="AJ287" i="17" s="1"/>
  <c r="AQ287" i="17" s="1"/>
  <c r="AX287" i="17" s="1"/>
  <c r="BE287" i="17" s="1"/>
  <c r="BL287" i="17" s="1"/>
  <c r="BS287" i="17" s="1"/>
  <c r="W287" i="17"/>
  <c r="AD287" i="17" s="1"/>
  <c r="AK287" i="17" s="1"/>
  <c r="AR287" i="17" s="1"/>
  <c r="AB287" i="17"/>
  <c r="AI287" i="17"/>
  <c r="AP287" i="17"/>
  <c r="AW287" i="17"/>
  <c r="BD287" i="17"/>
  <c r="BK287" i="17"/>
  <c r="BR287" i="17"/>
  <c r="BY287" i="17"/>
  <c r="BZ287" i="17"/>
  <c r="CG287" i="17" s="1"/>
  <c r="CA287" i="17"/>
  <c r="CH287" i="17" s="1"/>
  <c r="CL287" i="17"/>
  <c r="CN287" i="17" s="1"/>
  <c r="O374" i="17"/>
  <c r="R374" i="17" s="1"/>
  <c r="W374" i="17"/>
  <c r="BY374" i="17"/>
  <c r="CA374" i="17"/>
  <c r="CH374" i="17" s="1"/>
  <c r="CF374" i="17"/>
  <c r="Q296" i="17"/>
  <c r="R296" i="17"/>
  <c r="U296" i="17"/>
  <c r="V296" i="17"/>
  <c r="W296" i="17"/>
  <c r="AD296" i="17" s="1"/>
  <c r="AK296" i="17" s="1"/>
  <c r="AR296" i="17" s="1"/>
  <c r="AY296" i="17" s="1"/>
  <c r="AB296" i="17"/>
  <c r="AI296" i="17"/>
  <c r="AP296" i="17"/>
  <c r="AW296" i="17"/>
  <c r="BD296" i="17"/>
  <c r="BK296" i="17"/>
  <c r="BR296" i="17"/>
  <c r="BY296" i="17"/>
  <c r="BZ296" i="17"/>
  <c r="CG296" i="17" s="1"/>
  <c r="CA296" i="17"/>
  <c r="CF296" i="17"/>
  <c r="CL296" i="17"/>
  <c r="CN296" i="17" s="1"/>
  <c r="O375" i="17"/>
  <c r="V375" i="17" s="1"/>
  <c r="W375" i="17"/>
  <c r="AD375" i="17" s="1"/>
  <c r="AK375" i="17" s="1"/>
  <c r="AR375" i="17" s="1"/>
  <c r="AY375" i="17" s="1"/>
  <c r="BF375" i="17" s="1"/>
  <c r="BM375" i="17" s="1"/>
  <c r="BT375" i="17" s="1"/>
  <c r="BY375" i="17"/>
  <c r="CA375" i="17"/>
  <c r="CF375" i="17"/>
  <c r="Q376" i="17"/>
  <c r="X376" i="17" s="1"/>
  <c r="AE376" i="17" s="1"/>
  <c r="AL376" i="17" s="1"/>
  <c r="AS376" i="17" s="1"/>
  <c r="AZ376" i="17" s="1"/>
  <c r="BG376" i="17" s="1"/>
  <c r="BN376" i="17" s="1"/>
  <c r="R376" i="17"/>
  <c r="V376" i="17"/>
  <c r="AC376" i="17" s="1"/>
  <c r="AJ376" i="17" s="1"/>
  <c r="AQ376" i="17" s="1"/>
  <c r="AX376" i="17" s="1"/>
  <c r="BE376" i="17" s="1"/>
  <c r="BL376" i="17" s="1"/>
  <c r="BS376" i="17" s="1"/>
  <c r="W376" i="17"/>
  <c r="AD376" i="17" s="1"/>
  <c r="AK376" i="17" s="1"/>
  <c r="BR376" i="17"/>
  <c r="BY376" i="17"/>
  <c r="BZ376" i="17"/>
  <c r="CG376" i="17" s="1"/>
  <c r="CA376" i="17"/>
  <c r="CF376" i="17"/>
  <c r="CL376" i="17"/>
  <c r="O377" i="17"/>
  <c r="V377" i="17" s="1"/>
  <c r="W377" i="17"/>
  <c r="AD377" i="17" s="1"/>
  <c r="AK377" i="17" s="1"/>
  <c r="AR377" i="17" s="1"/>
  <c r="AY377" i="17" s="1"/>
  <c r="BF377" i="17" s="1"/>
  <c r="BM377" i="17" s="1"/>
  <c r="BT377" i="17" s="1"/>
  <c r="BY377" i="17"/>
  <c r="CA377" i="17"/>
  <c r="CF377" i="17"/>
  <c r="O378" i="17"/>
  <c r="R378" i="17" s="1"/>
  <c r="W378" i="17"/>
  <c r="AD378" i="17" s="1"/>
  <c r="AK378" i="17" s="1"/>
  <c r="AR378" i="17" s="1"/>
  <c r="AY378" i="17" s="1"/>
  <c r="BF378" i="17" s="1"/>
  <c r="BM378" i="17" s="1"/>
  <c r="BT378" i="17" s="1"/>
  <c r="BK378" i="17"/>
  <c r="BR378" i="17"/>
  <c r="BY378" i="17"/>
  <c r="CA378" i="17"/>
  <c r="CF378" i="17"/>
  <c r="Q379" i="17"/>
  <c r="X379" i="17" s="1"/>
  <c r="AE379" i="17" s="1"/>
  <c r="AL379" i="17" s="1"/>
  <c r="AS379" i="17" s="1"/>
  <c r="AZ379" i="17" s="1"/>
  <c r="R379" i="17"/>
  <c r="V379" i="17"/>
  <c r="W379" i="17"/>
  <c r="AD379" i="17" s="1"/>
  <c r="AK379" i="17" s="1"/>
  <c r="AR379" i="17" s="1"/>
  <c r="AY379" i="17" s="1"/>
  <c r="BF379" i="17" s="1"/>
  <c r="BM379" i="17" s="1"/>
  <c r="BD379" i="17"/>
  <c r="BK379" i="17"/>
  <c r="BR379" i="17"/>
  <c r="BY379" i="17"/>
  <c r="BZ379" i="17"/>
  <c r="CG379" i="17" s="1"/>
  <c r="CA379" i="17"/>
  <c r="CH379" i="17" s="1"/>
  <c r="CF379" i="17"/>
  <c r="CL379" i="17"/>
  <c r="O380" i="17"/>
  <c r="Q380" i="17" s="1"/>
  <c r="X380" i="17" s="1"/>
  <c r="AE380" i="17" s="1"/>
  <c r="AL380" i="17" s="1"/>
  <c r="AS380" i="17" s="1"/>
  <c r="AZ380" i="17" s="1"/>
  <c r="BG380" i="17" s="1"/>
  <c r="W380" i="17"/>
  <c r="AD380" i="17" s="1"/>
  <c r="AK380" i="17" s="1"/>
  <c r="AR380" i="17" s="1"/>
  <c r="AY380" i="17" s="1"/>
  <c r="BF380" i="17" s="1"/>
  <c r="BM380" i="17" s="1"/>
  <c r="BK380" i="17"/>
  <c r="BR380" i="17"/>
  <c r="BY380" i="17"/>
  <c r="CA380" i="17"/>
  <c r="CF380" i="17"/>
  <c r="Q381" i="17"/>
  <c r="X381" i="17" s="1"/>
  <c r="AE381" i="17" s="1"/>
  <c r="AL381" i="17" s="1"/>
  <c r="AS381" i="17" s="1"/>
  <c r="AZ381" i="17" s="1"/>
  <c r="BG381" i="17" s="1"/>
  <c r="BN381" i="17" s="1"/>
  <c r="BU381" i="17" s="1"/>
  <c r="R381" i="17"/>
  <c r="V381" i="17"/>
  <c r="W381" i="17"/>
  <c r="AD381" i="17" s="1"/>
  <c r="AK381" i="17" s="1"/>
  <c r="AR381" i="17" s="1"/>
  <c r="AY381" i="17" s="1"/>
  <c r="BF381" i="17" s="1"/>
  <c r="BM381" i="17" s="1"/>
  <c r="BT381" i="17" s="1"/>
  <c r="CC381" i="17"/>
  <c r="CF381" i="17"/>
  <c r="CI381" i="17" s="1"/>
  <c r="CG381" i="17"/>
  <c r="CH381" i="17"/>
  <c r="Q382" i="17"/>
  <c r="X382" i="17" s="1"/>
  <c r="AE382" i="17" s="1"/>
  <c r="AL382" i="17" s="1"/>
  <c r="AS382" i="17" s="1"/>
  <c r="AZ382" i="17" s="1"/>
  <c r="BG382" i="17" s="1"/>
  <c r="BN382" i="17" s="1"/>
  <c r="R382" i="17"/>
  <c r="V382" i="17"/>
  <c r="AC382" i="17" s="1"/>
  <c r="AJ382" i="17" s="1"/>
  <c r="AQ382" i="17" s="1"/>
  <c r="AX382" i="17" s="1"/>
  <c r="BE382" i="17" s="1"/>
  <c r="BL382" i="17" s="1"/>
  <c r="BS382" i="17" s="1"/>
  <c r="W382" i="17"/>
  <c r="BR382" i="17"/>
  <c r="BY382" i="17"/>
  <c r="BZ382" i="17"/>
  <c r="CG382" i="17" s="1"/>
  <c r="CA382" i="17"/>
  <c r="CH382" i="17" s="1"/>
  <c r="CL382" i="17"/>
  <c r="Q383" i="17"/>
  <c r="R383" i="17"/>
  <c r="U383" i="17"/>
  <c r="V383" i="17"/>
  <c r="AC383" i="17" s="1"/>
  <c r="AJ383" i="17" s="1"/>
  <c r="AQ383" i="17" s="1"/>
  <c r="AX383" i="17" s="1"/>
  <c r="BE383" i="17" s="1"/>
  <c r="BL383" i="17" s="1"/>
  <c r="BS383" i="17" s="1"/>
  <c r="W383" i="17"/>
  <c r="AD383" i="17" s="1"/>
  <c r="AB383" i="17"/>
  <c r="AI383" i="17"/>
  <c r="AP383" i="17"/>
  <c r="AW383" i="17"/>
  <c r="BD383" i="17"/>
  <c r="BK383" i="17"/>
  <c r="BR383" i="17"/>
  <c r="BY383" i="17"/>
  <c r="BZ383" i="17"/>
  <c r="CG383" i="17" s="1"/>
  <c r="CA383" i="17"/>
  <c r="CF383" i="17"/>
  <c r="CL383" i="17"/>
  <c r="Q384" i="17"/>
  <c r="R384" i="17"/>
  <c r="U384" i="17"/>
  <c r="V384" i="17"/>
  <c r="AC384" i="17" s="1"/>
  <c r="AJ384" i="17" s="1"/>
  <c r="AQ384" i="17" s="1"/>
  <c r="AX384" i="17" s="1"/>
  <c r="BE384" i="17" s="1"/>
  <c r="BL384" i="17" s="1"/>
  <c r="BS384" i="17" s="1"/>
  <c r="W384" i="17"/>
  <c r="AD384" i="17" s="1"/>
  <c r="AB384" i="17"/>
  <c r="AI384" i="17"/>
  <c r="AP384" i="17"/>
  <c r="AW384" i="17"/>
  <c r="BD384" i="17"/>
  <c r="BK384" i="17"/>
  <c r="BR384" i="17"/>
  <c r="BY384" i="17"/>
  <c r="BZ384" i="17"/>
  <c r="CG384" i="17" s="1"/>
  <c r="CA384" i="17"/>
  <c r="CH384" i="17" s="1"/>
  <c r="CF384" i="17"/>
  <c r="CL384" i="17"/>
  <c r="Q385" i="17"/>
  <c r="X385" i="17" s="1"/>
  <c r="AE385" i="17" s="1"/>
  <c r="AL385" i="17" s="1"/>
  <c r="AS385" i="17" s="1"/>
  <c r="AZ385" i="17" s="1"/>
  <c r="R385" i="17"/>
  <c r="V385" i="17"/>
  <c r="AC385" i="17" s="1"/>
  <c r="AJ385" i="17" s="1"/>
  <c r="AQ385" i="17" s="1"/>
  <c r="AX385" i="17" s="1"/>
  <c r="BE385" i="17" s="1"/>
  <c r="BL385" i="17" s="1"/>
  <c r="BS385" i="17" s="1"/>
  <c r="W385" i="17"/>
  <c r="AD385" i="17" s="1"/>
  <c r="BD385" i="17"/>
  <c r="BK385" i="17"/>
  <c r="BR385" i="17"/>
  <c r="BY385" i="17"/>
  <c r="BZ385" i="17"/>
  <c r="CG385" i="17" s="1"/>
  <c r="CA385" i="17"/>
  <c r="CF385" i="17"/>
  <c r="CL385" i="17"/>
  <c r="Q309" i="17"/>
  <c r="R309" i="17"/>
  <c r="U309" i="17"/>
  <c r="V309" i="17"/>
  <c r="AC309" i="17" s="1"/>
  <c r="AJ309" i="17" s="1"/>
  <c r="AQ309" i="17" s="1"/>
  <c r="AX309" i="17" s="1"/>
  <c r="BE309" i="17" s="1"/>
  <c r="BL309" i="17" s="1"/>
  <c r="BS309" i="17" s="1"/>
  <c r="W309" i="17"/>
  <c r="AD309" i="17" s="1"/>
  <c r="AB309" i="17"/>
  <c r="AI309" i="17"/>
  <c r="AP309" i="17"/>
  <c r="AW309" i="17"/>
  <c r="BD309" i="17"/>
  <c r="BK309" i="17"/>
  <c r="BR309" i="17"/>
  <c r="BY309" i="17"/>
  <c r="BZ309" i="17"/>
  <c r="CG309" i="17" s="1"/>
  <c r="CA309" i="17"/>
  <c r="CF309" i="17"/>
  <c r="CL309" i="17"/>
  <c r="CN309" i="17" s="1"/>
  <c r="O386" i="17"/>
  <c r="V386" i="17" s="1"/>
  <c r="AC386" i="17" s="1"/>
  <c r="AJ386" i="17" s="1"/>
  <c r="AQ386" i="17" s="1"/>
  <c r="AX386" i="17" s="1"/>
  <c r="BE386" i="17" s="1"/>
  <c r="BL386" i="17" s="1"/>
  <c r="BS386" i="17" s="1"/>
  <c r="W386" i="17"/>
  <c r="BK386" i="17"/>
  <c r="BR386" i="17"/>
  <c r="BY386" i="17"/>
  <c r="CA386" i="17"/>
  <c r="Q387" i="17"/>
  <c r="X387" i="17" s="1"/>
  <c r="AE387" i="17" s="1"/>
  <c r="AL387" i="17" s="1"/>
  <c r="AS387" i="17" s="1"/>
  <c r="AZ387" i="17" s="1"/>
  <c r="BG387" i="17" s="1"/>
  <c r="BN387" i="17" s="1"/>
  <c r="R387" i="17"/>
  <c r="V387" i="17"/>
  <c r="AC387" i="17" s="1"/>
  <c r="AJ387" i="17" s="1"/>
  <c r="AQ387" i="17" s="1"/>
  <c r="AX387" i="17" s="1"/>
  <c r="BE387" i="17" s="1"/>
  <c r="BL387" i="17" s="1"/>
  <c r="BS387" i="17" s="1"/>
  <c r="W387" i="17"/>
  <c r="AD387" i="17" s="1"/>
  <c r="AK387" i="17" s="1"/>
  <c r="AR387" i="17" s="1"/>
  <c r="BR387" i="17"/>
  <c r="BY387" i="17"/>
  <c r="BZ387" i="17"/>
  <c r="CA387" i="17"/>
  <c r="CL387" i="17"/>
  <c r="O388" i="17"/>
  <c r="V388" i="17" s="1"/>
  <c r="AC388" i="17" s="1"/>
  <c r="AJ388" i="17" s="1"/>
  <c r="AQ388" i="17" s="1"/>
  <c r="AX388" i="17" s="1"/>
  <c r="BE388" i="17" s="1"/>
  <c r="BL388" i="17" s="1"/>
  <c r="BS388" i="17" s="1"/>
  <c r="W388" i="17"/>
  <c r="AD388" i="17" s="1"/>
  <c r="AK388" i="17" s="1"/>
  <c r="AR388" i="17" s="1"/>
  <c r="AY388" i="17" s="1"/>
  <c r="BF388" i="17" s="1"/>
  <c r="BM388" i="17" s="1"/>
  <c r="BT388" i="17" s="1"/>
  <c r="BY388" i="17"/>
  <c r="CA388" i="17"/>
  <c r="CF388" i="17"/>
  <c r="O389" i="17"/>
  <c r="V389" i="17" s="1"/>
  <c r="AC389" i="17" s="1"/>
  <c r="AJ389" i="17" s="1"/>
  <c r="AQ389" i="17" s="1"/>
  <c r="AX389" i="17" s="1"/>
  <c r="BE389" i="17" s="1"/>
  <c r="BL389" i="17" s="1"/>
  <c r="BS389" i="17" s="1"/>
  <c r="W389" i="17"/>
  <c r="AD389" i="17" s="1"/>
  <c r="BK389" i="17"/>
  <c r="BR389" i="17"/>
  <c r="BY389" i="17"/>
  <c r="CA389" i="17"/>
  <c r="Q390" i="17"/>
  <c r="R390" i="17"/>
  <c r="U390" i="17"/>
  <c r="V390" i="17"/>
  <c r="AC390" i="17" s="1"/>
  <c r="AJ390" i="17" s="1"/>
  <c r="AQ390" i="17" s="1"/>
  <c r="AX390" i="17" s="1"/>
  <c r="BE390" i="17" s="1"/>
  <c r="BL390" i="17" s="1"/>
  <c r="BS390" i="17" s="1"/>
  <c r="W390" i="17"/>
  <c r="AB390" i="17"/>
  <c r="AI390" i="17"/>
  <c r="AP390" i="17"/>
  <c r="AW390" i="17"/>
  <c r="BD390" i="17"/>
  <c r="BK390" i="17"/>
  <c r="BR390" i="17"/>
  <c r="BY390" i="17"/>
  <c r="BZ390" i="17"/>
  <c r="CG390" i="17" s="1"/>
  <c r="CA390" i="17"/>
  <c r="CF390" i="17"/>
  <c r="CL390" i="17"/>
  <c r="Q391" i="17"/>
  <c r="X391" i="17" s="1"/>
  <c r="AE391" i="17" s="1"/>
  <c r="AL391" i="17" s="1"/>
  <c r="AS391" i="17" s="1"/>
  <c r="AZ391" i="17" s="1"/>
  <c r="R391" i="17"/>
  <c r="V391" i="17"/>
  <c r="AC391" i="17" s="1"/>
  <c r="AJ391" i="17" s="1"/>
  <c r="AQ391" i="17" s="1"/>
  <c r="AX391" i="17" s="1"/>
  <c r="BE391" i="17" s="1"/>
  <c r="BL391" i="17" s="1"/>
  <c r="BS391" i="17" s="1"/>
  <c r="W391" i="17"/>
  <c r="BD391" i="17"/>
  <c r="BK391" i="17"/>
  <c r="BR391" i="17"/>
  <c r="BY391" i="17"/>
  <c r="BZ391" i="17"/>
  <c r="CG391" i="17" s="1"/>
  <c r="CA391" i="17"/>
  <c r="CF391" i="17"/>
  <c r="CL391" i="17"/>
  <c r="O392" i="17"/>
  <c r="Q392" i="17" s="1"/>
  <c r="X392" i="17" s="1"/>
  <c r="AE392" i="17" s="1"/>
  <c r="AL392" i="17" s="1"/>
  <c r="AS392" i="17" s="1"/>
  <c r="AZ392" i="17" s="1"/>
  <c r="BG392" i="17" s="1"/>
  <c r="W392" i="17"/>
  <c r="AD392" i="17" s="1"/>
  <c r="AK392" i="17" s="1"/>
  <c r="AR392" i="17" s="1"/>
  <c r="AY392" i="17" s="1"/>
  <c r="BF392" i="17" s="1"/>
  <c r="BM392" i="17" s="1"/>
  <c r="BT392" i="17" s="1"/>
  <c r="BK392" i="17"/>
  <c r="BR392" i="17"/>
  <c r="BY392" i="17"/>
  <c r="CA392" i="17"/>
  <c r="CF392" i="17"/>
  <c r="Q393" i="17"/>
  <c r="R393" i="17"/>
  <c r="U393" i="17"/>
  <c r="V393" i="17"/>
  <c r="AC393" i="17" s="1"/>
  <c r="AJ393" i="17" s="1"/>
  <c r="AQ393" i="17" s="1"/>
  <c r="AX393" i="17" s="1"/>
  <c r="BE393" i="17" s="1"/>
  <c r="BL393" i="17" s="1"/>
  <c r="BS393" i="17" s="1"/>
  <c r="W393" i="17"/>
  <c r="AB393" i="17"/>
  <c r="AI393" i="17"/>
  <c r="AP393" i="17"/>
  <c r="AW393" i="17"/>
  <c r="BD393" i="17"/>
  <c r="BK393" i="17"/>
  <c r="BR393" i="17"/>
  <c r="BY393" i="17"/>
  <c r="BZ393" i="17"/>
  <c r="CG393" i="17" s="1"/>
  <c r="CA393" i="17"/>
  <c r="CF393" i="17"/>
  <c r="CL393" i="17"/>
  <c r="O394" i="17"/>
  <c r="Q394" i="17" s="1"/>
  <c r="X394" i="17" s="1"/>
  <c r="AE394" i="17" s="1"/>
  <c r="AL394" i="17" s="1"/>
  <c r="AS394" i="17" s="1"/>
  <c r="AZ394" i="17" s="1"/>
  <c r="BG394" i="17" s="1"/>
  <c r="W394" i="17"/>
  <c r="AD394" i="17" s="1"/>
  <c r="AK394" i="17" s="1"/>
  <c r="AR394" i="17" s="1"/>
  <c r="AY394" i="17" s="1"/>
  <c r="BF394" i="17" s="1"/>
  <c r="BM394" i="17" s="1"/>
  <c r="BT394" i="17" s="1"/>
  <c r="BK394" i="17"/>
  <c r="BR394" i="17"/>
  <c r="BY394" i="17"/>
  <c r="CA394" i="17"/>
  <c r="Q312" i="17"/>
  <c r="R312" i="17"/>
  <c r="U312" i="17"/>
  <c r="V312" i="17"/>
  <c r="AC312" i="17" s="1"/>
  <c r="AJ312" i="17" s="1"/>
  <c r="AQ312" i="17" s="1"/>
  <c r="AX312" i="17" s="1"/>
  <c r="BE312" i="17" s="1"/>
  <c r="BL312" i="17" s="1"/>
  <c r="BS312" i="17" s="1"/>
  <c r="W312" i="17"/>
  <c r="AB312" i="17"/>
  <c r="AI312" i="17"/>
  <c r="AP312" i="17"/>
  <c r="AW312" i="17"/>
  <c r="BD312" i="17"/>
  <c r="BK312" i="17"/>
  <c r="BR312" i="17"/>
  <c r="BY312" i="17"/>
  <c r="BZ312" i="17"/>
  <c r="CG312" i="17" s="1"/>
  <c r="CA312" i="17"/>
  <c r="CF312" i="17"/>
  <c r="CL312" i="17"/>
  <c r="Q395" i="17"/>
  <c r="R395" i="17"/>
  <c r="U395" i="17"/>
  <c r="V395" i="17"/>
  <c r="W395" i="17"/>
  <c r="AD395" i="17" s="1"/>
  <c r="AB395" i="17"/>
  <c r="AI395" i="17"/>
  <c r="AP395" i="17"/>
  <c r="AW395" i="17"/>
  <c r="BD395" i="17"/>
  <c r="BK395" i="17"/>
  <c r="BR395" i="17"/>
  <c r="BY395" i="17"/>
  <c r="BZ395" i="17"/>
  <c r="CG395" i="17" s="1"/>
  <c r="CA395" i="17"/>
  <c r="CF395" i="17"/>
  <c r="CL395" i="17"/>
  <c r="Q396" i="17"/>
  <c r="X396" i="17" s="1"/>
  <c r="AE396" i="17" s="1"/>
  <c r="AL396" i="17" s="1"/>
  <c r="AS396" i="17" s="1"/>
  <c r="AZ396" i="17" s="1"/>
  <c r="BG396" i="17" s="1"/>
  <c r="BN396" i="17" s="1"/>
  <c r="BU396" i="17" s="1"/>
  <c r="R396" i="17"/>
  <c r="V396" i="17"/>
  <c r="W396" i="17"/>
  <c r="AD396" i="17" s="1"/>
  <c r="AK396" i="17" s="1"/>
  <c r="AR396" i="17" s="1"/>
  <c r="AY396" i="17" s="1"/>
  <c r="BF396" i="17" s="1"/>
  <c r="BM396" i="17" s="1"/>
  <c r="BT396" i="17" s="1"/>
  <c r="BY396" i="17"/>
  <c r="BZ396" i="17"/>
  <c r="CG396" i="17" s="1"/>
  <c r="CA396" i="17"/>
  <c r="CH396" i="17" s="1"/>
  <c r="CF396" i="17"/>
  <c r="Q397" i="17"/>
  <c r="R397" i="17"/>
  <c r="U397" i="17"/>
  <c r="V397" i="17"/>
  <c r="AC397" i="17" s="1"/>
  <c r="AJ397" i="17" s="1"/>
  <c r="AQ397" i="17" s="1"/>
  <c r="AX397" i="17" s="1"/>
  <c r="BE397" i="17" s="1"/>
  <c r="BL397" i="17" s="1"/>
  <c r="BS397" i="17" s="1"/>
  <c r="W397" i="17"/>
  <c r="AB397" i="17"/>
  <c r="AI397" i="17"/>
  <c r="AP397" i="17"/>
  <c r="AW397" i="17"/>
  <c r="BD397" i="17"/>
  <c r="BK397" i="17"/>
  <c r="BR397" i="17"/>
  <c r="BY397" i="17"/>
  <c r="BZ397" i="17"/>
  <c r="CG397" i="17" s="1"/>
  <c r="CA397" i="17"/>
  <c r="CF397" i="17"/>
  <c r="CL397" i="17"/>
  <c r="Q275" i="17"/>
  <c r="R275" i="17"/>
  <c r="U275" i="17"/>
  <c r="V275" i="17"/>
  <c r="AC275" i="17" s="1"/>
  <c r="AJ275" i="17" s="1"/>
  <c r="AQ275" i="17" s="1"/>
  <c r="AX275" i="17" s="1"/>
  <c r="BE275" i="17" s="1"/>
  <c r="BL275" i="17" s="1"/>
  <c r="BS275" i="17" s="1"/>
  <c r="W275" i="17"/>
  <c r="AD275" i="17" s="1"/>
  <c r="AB275" i="17"/>
  <c r="AI275" i="17"/>
  <c r="AP275" i="17"/>
  <c r="AW275" i="17"/>
  <c r="BD275" i="17"/>
  <c r="BK275" i="17"/>
  <c r="BR275" i="17"/>
  <c r="BY275" i="17"/>
  <c r="BZ275" i="17"/>
  <c r="CG275" i="17" s="1"/>
  <c r="CA275" i="17"/>
  <c r="CF275" i="17"/>
  <c r="CL275" i="17"/>
  <c r="CN275" i="17" s="1"/>
  <c r="Q398" i="17"/>
  <c r="X398" i="17" s="1"/>
  <c r="AE398" i="17" s="1"/>
  <c r="AL398" i="17" s="1"/>
  <c r="AS398" i="17" s="1"/>
  <c r="AZ398" i="17" s="1"/>
  <c r="BG398" i="17" s="1"/>
  <c r="BN398" i="17" s="1"/>
  <c r="BU398" i="17" s="1"/>
  <c r="R398" i="17"/>
  <c r="V398" i="17"/>
  <c r="AC398" i="17" s="1"/>
  <c r="AJ398" i="17" s="1"/>
  <c r="AQ398" i="17" s="1"/>
  <c r="AX398" i="17" s="1"/>
  <c r="BE398" i="17" s="1"/>
  <c r="BL398" i="17" s="1"/>
  <c r="BS398" i="17" s="1"/>
  <c r="W398" i="17"/>
  <c r="AD398" i="17" s="1"/>
  <c r="AK398" i="17" s="1"/>
  <c r="AR398" i="17" s="1"/>
  <c r="AY398" i="17" s="1"/>
  <c r="BF398" i="17" s="1"/>
  <c r="BM398" i="17" s="1"/>
  <c r="BT398" i="17" s="1"/>
  <c r="CC398" i="17"/>
  <c r="CF398" i="17"/>
  <c r="CI398" i="17" s="1"/>
  <c r="CG398" i="17"/>
  <c r="CH398" i="17"/>
  <c r="O399" i="17"/>
  <c r="V399" i="17" s="1"/>
  <c r="W399" i="17"/>
  <c r="AD399" i="17" s="1"/>
  <c r="AK399" i="17" s="1"/>
  <c r="AR399" i="17" s="1"/>
  <c r="AY399" i="17" s="1"/>
  <c r="BF399" i="17" s="1"/>
  <c r="BD399" i="17"/>
  <c r="BK399" i="17"/>
  <c r="BR399" i="17"/>
  <c r="BY399" i="17"/>
  <c r="CA399" i="17"/>
  <c r="CH399" i="17" s="1"/>
  <c r="CF399" i="17"/>
  <c r="Q400" i="17"/>
  <c r="R400" i="17"/>
  <c r="U400" i="17"/>
  <c r="V400" i="17"/>
  <c r="AC400" i="17" s="1"/>
  <c r="AJ400" i="17" s="1"/>
  <c r="AQ400" i="17" s="1"/>
  <c r="AX400" i="17" s="1"/>
  <c r="BE400" i="17" s="1"/>
  <c r="BL400" i="17" s="1"/>
  <c r="BS400" i="17" s="1"/>
  <c r="W400" i="17"/>
  <c r="AD400" i="17" s="1"/>
  <c r="AK400" i="17" s="1"/>
  <c r="AB400" i="17"/>
  <c r="AI400" i="17"/>
  <c r="AP400" i="17"/>
  <c r="AW400" i="17"/>
  <c r="BD400" i="17"/>
  <c r="BK400" i="17"/>
  <c r="BR400" i="17"/>
  <c r="BY400" i="17"/>
  <c r="BZ400" i="17"/>
  <c r="CG400" i="17" s="1"/>
  <c r="CA400" i="17"/>
  <c r="CF400" i="17"/>
  <c r="CL400" i="17"/>
  <c r="O308" i="17"/>
  <c r="Q308" i="17" s="1"/>
  <c r="W308" i="17"/>
  <c r="BY308" i="17"/>
  <c r="CA308" i="17"/>
  <c r="CH308" i="17" s="1"/>
  <c r="CF308" i="17"/>
  <c r="Q401" i="17"/>
  <c r="R401" i="17"/>
  <c r="U401" i="17"/>
  <c r="V401" i="17"/>
  <c r="AC401" i="17" s="1"/>
  <c r="AJ401" i="17" s="1"/>
  <c r="AQ401" i="17" s="1"/>
  <c r="AX401" i="17" s="1"/>
  <c r="BE401" i="17" s="1"/>
  <c r="BL401" i="17" s="1"/>
  <c r="BS401" i="17" s="1"/>
  <c r="W401" i="17"/>
  <c r="AD401" i="17" s="1"/>
  <c r="AK401" i="17" s="1"/>
  <c r="AB401" i="17"/>
  <c r="AI401" i="17"/>
  <c r="AP401" i="17"/>
  <c r="AW401" i="17"/>
  <c r="BD401" i="17"/>
  <c r="BK401" i="17"/>
  <c r="BR401" i="17"/>
  <c r="BY401" i="17"/>
  <c r="BZ401" i="17"/>
  <c r="CG401" i="17" s="1"/>
  <c r="CA401" i="17"/>
  <c r="CF401" i="17"/>
  <c r="CL401" i="17"/>
  <c r="Q306" i="17"/>
  <c r="R306" i="17"/>
  <c r="U306" i="17"/>
  <c r="V306" i="17"/>
  <c r="AC306" i="17" s="1"/>
  <c r="AJ306" i="17" s="1"/>
  <c r="AQ306" i="17" s="1"/>
  <c r="AX306" i="17" s="1"/>
  <c r="BE306" i="17" s="1"/>
  <c r="BL306" i="17" s="1"/>
  <c r="BS306" i="17" s="1"/>
  <c r="W306" i="17"/>
  <c r="AD306" i="17" s="1"/>
  <c r="AK306" i="17" s="1"/>
  <c r="AB306" i="17"/>
  <c r="AI306" i="17"/>
  <c r="AP306" i="17"/>
  <c r="AW306" i="17"/>
  <c r="BD306" i="17"/>
  <c r="BK306" i="17"/>
  <c r="BR306" i="17"/>
  <c r="BY306" i="17"/>
  <c r="BZ306" i="17"/>
  <c r="CG306" i="17" s="1"/>
  <c r="CA306" i="17"/>
  <c r="CF306" i="17"/>
  <c r="CL306" i="17"/>
  <c r="O402" i="17"/>
  <c r="CL402" i="17" s="1"/>
  <c r="W402" i="17"/>
  <c r="BY402" i="17"/>
  <c r="CA402" i="17"/>
  <c r="CF402" i="17"/>
  <c r="O403" i="17"/>
  <c r="W403" i="17"/>
  <c r="BD403" i="17"/>
  <c r="BK403" i="17"/>
  <c r="BR403" i="17"/>
  <c r="BY403" i="17"/>
  <c r="CA403" i="17"/>
  <c r="CF403" i="17"/>
  <c r="Q404" i="17"/>
  <c r="R404" i="17"/>
  <c r="U404" i="17"/>
  <c r="V404" i="17"/>
  <c r="AC404" i="17" s="1"/>
  <c r="AJ404" i="17" s="1"/>
  <c r="AQ404" i="17" s="1"/>
  <c r="AX404" i="17" s="1"/>
  <c r="BE404" i="17" s="1"/>
  <c r="BL404" i="17" s="1"/>
  <c r="BS404" i="17" s="1"/>
  <c r="W404" i="17"/>
  <c r="AB404" i="17"/>
  <c r="AI404" i="17"/>
  <c r="AP404" i="17"/>
  <c r="AW404" i="17"/>
  <c r="BD404" i="17"/>
  <c r="BK404" i="17"/>
  <c r="BR404" i="17"/>
  <c r="BY404" i="17"/>
  <c r="BZ404" i="17"/>
  <c r="CG404" i="17" s="1"/>
  <c r="CA404" i="17"/>
  <c r="CF404" i="17"/>
  <c r="CL404" i="17"/>
  <c r="Q405" i="17"/>
  <c r="X405" i="17" s="1"/>
  <c r="AE405" i="17" s="1"/>
  <c r="AL405" i="17" s="1"/>
  <c r="AS405" i="17" s="1"/>
  <c r="AZ405" i="17" s="1"/>
  <c r="R405" i="17"/>
  <c r="V405" i="17"/>
  <c r="AC405" i="17" s="1"/>
  <c r="AJ405" i="17" s="1"/>
  <c r="AQ405" i="17" s="1"/>
  <c r="AX405" i="17" s="1"/>
  <c r="BE405" i="17" s="1"/>
  <c r="BL405" i="17" s="1"/>
  <c r="BS405" i="17" s="1"/>
  <c r="W405" i="17"/>
  <c r="BD405" i="17"/>
  <c r="BK405" i="17"/>
  <c r="BR405" i="17"/>
  <c r="BY405" i="17"/>
  <c r="BZ405" i="17"/>
  <c r="CG405" i="17" s="1"/>
  <c r="CA405" i="17"/>
  <c r="CF405" i="17"/>
  <c r="CL405" i="17"/>
  <c r="Q303" i="17"/>
  <c r="R303" i="17"/>
  <c r="U303" i="17"/>
  <c r="V303" i="17"/>
  <c r="AC303" i="17" s="1"/>
  <c r="AJ303" i="17" s="1"/>
  <c r="AQ303" i="17" s="1"/>
  <c r="AX303" i="17" s="1"/>
  <c r="BE303" i="17" s="1"/>
  <c r="BL303" i="17" s="1"/>
  <c r="BS303" i="17" s="1"/>
  <c r="W303" i="17"/>
  <c r="AB303" i="17"/>
  <c r="AI303" i="17"/>
  <c r="AP303" i="17"/>
  <c r="AW303" i="17"/>
  <c r="BD303" i="17"/>
  <c r="BK303" i="17"/>
  <c r="BR303" i="17"/>
  <c r="BY303" i="17"/>
  <c r="BZ303" i="17"/>
  <c r="CG303" i="17" s="1"/>
  <c r="CA303" i="17"/>
  <c r="CF303" i="17"/>
  <c r="CL303" i="17"/>
  <c r="O406" i="17"/>
  <c r="BZ406" i="17" s="1"/>
  <c r="W406" i="17"/>
  <c r="AD406" i="17" s="1"/>
  <c r="BD406" i="17"/>
  <c r="BK406" i="17"/>
  <c r="BR406" i="17"/>
  <c r="BY406" i="17"/>
  <c r="CA406" i="17"/>
  <c r="CH406" i="17" s="1"/>
  <c r="CF406" i="17"/>
  <c r="Q407" i="17"/>
  <c r="X407" i="17" s="1"/>
  <c r="AE407" i="17" s="1"/>
  <c r="AL407" i="17" s="1"/>
  <c r="AS407" i="17" s="1"/>
  <c r="R407" i="17"/>
  <c r="V407" i="17"/>
  <c r="AC407" i="17" s="1"/>
  <c r="AJ407" i="17" s="1"/>
  <c r="AQ407" i="17" s="1"/>
  <c r="AX407" i="17" s="1"/>
  <c r="BE407" i="17" s="1"/>
  <c r="BL407" i="17" s="1"/>
  <c r="BS407" i="17" s="1"/>
  <c r="W407" i="17"/>
  <c r="AW407" i="17"/>
  <c r="BD407" i="17"/>
  <c r="BK407" i="17"/>
  <c r="BR407" i="17"/>
  <c r="BY407" i="17"/>
  <c r="BZ407" i="17"/>
  <c r="CG407" i="17" s="1"/>
  <c r="CA407" i="17"/>
  <c r="CF407" i="17"/>
  <c r="CL407" i="17"/>
  <c r="O408" i="17"/>
  <c r="CL408" i="17" s="1"/>
  <c r="W408" i="17"/>
  <c r="AD408" i="17" s="1"/>
  <c r="BY408" i="17"/>
  <c r="CA408" i="17"/>
  <c r="CF408" i="17"/>
  <c r="Q409" i="17"/>
  <c r="X409" i="17" s="1"/>
  <c r="AE409" i="17" s="1"/>
  <c r="AL409" i="17" s="1"/>
  <c r="AS409" i="17" s="1"/>
  <c r="AZ409" i="17" s="1"/>
  <c r="BG409" i="17" s="1"/>
  <c r="BN409" i="17" s="1"/>
  <c r="BU409" i="17" s="1"/>
  <c r="R409" i="17"/>
  <c r="V409" i="17"/>
  <c r="AC409" i="17" s="1"/>
  <c r="AJ409" i="17" s="1"/>
  <c r="AQ409" i="17" s="1"/>
  <c r="AX409" i="17" s="1"/>
  <c r="BE409" i="17" s="1"/>
  <c r="BL409" i="17" s="1"/>
  <c r="BS409" i="17" s="1"/>
  <c r="W409" i="17"/>
  <c r="BY409" i="17"/>
  <c r="BZ409" i="17"/>
  <c r="CA409" i="17"/>
  <c r="CH409" i="17" s="1"/>
  <c r="CF409" i="17"/>
  <c r="Q410" i="17"/>
  <c r="X410" i="17" s="1"/>
  <c r="AE410" i="17" s="1"/>
  <c r="AL410" i="17" s="1"/>
  <c r="AS410" i="17" s="1"/>
  <c r="AZ410" i="17" s="1"/>
  <c r="BG410" i="17" s="1"/>
  <c r="BN410" i="17" s="1"/>
  <c r="BU410" i="17" s="1"/>
  <c r="R410" i="17"/>
  <c r="V410" i="17"/>
  <c r="AC410" i="17" s="1"/>
  <c r="AJ410" i="17" s="1"/>
  <c r="AQ410" i="17" s="1"/>
  <c r="AX410" i="17" s="1"/>
  <c r="BE410" i="17" s="1"/>
  <c r="BL410" i="17" s="1"/>
  <c r="BS410" i="17" s="1"/>
  <c r="W410" i="17"/>
  <c r="CC410" i="17"/>
  <c r="CF410" i="17"/>
  <c r="CI410" i="17" s="1"/>
  <c r="CG410" i="17"/>
  <c r="CH410" i="17"/>
  <c r="Q411" i="17"/>
  <c r="R411" i="17"/>
  <c r="U411" i="17"/>
  <c r="V411" i="17"/>
  <c r="AC411" i="17" s="1"/>
  <c r="W411" i="17"/>
  <c r="AD411" i="17" s="1"/>
  <c r="AK411" i="17" s="1"/>
  <c r="AR411" i="17" s="1"/>
  <c r="AB411" i="17"/>
  <c r="AI411" i="17"/>
  <c r="AP411" i="17"/>
  <c r="AW411" i="17"/>
  <c r="BD411" i="17"/>
  <c r="BK411" i="17"/>
  <c r="BR411" i="17"/>
  <c r="BY411" i="17"/>
  <c r="BZ411" i="17"/>
  <c r="CG411" i="17" s="1"/>
  <c r="CA411" i="17"/>
  <c r="CF411" i="17"/>
  <c r="CL411" i="17"/>
  <c r="O412" i="17"/>
  <c r="W412" i="17"/>
  <c r="AD412" i="17" s="1"/>
  <c r="BY412" i="17"/>
  <c r="CA412" i="17"/>
  <c r="CF412" i="17"/>
  <c r="Q413" i="17"/>
  <c r="R413" i="17"/>
  <c r="U413" i="17"/>
  <c r="V413" i="17"/>
  <c r="AC413" i="17" s="1"/>
  <c r="AJ413" i="17" s="1"/>
  <c r="AQ413" i="17" s="1"/>
  <c r="AX413" i="17" s="1"/>
  <c r="BE413" i="17" s="1"/>
  <c r="BL413" i="17" s="1"/>
  <c r="BS413" i="17" s="1"/>
  <c r="W413" i="17"/>
  <c r="AD413" i="17" s="1"/>
  <c r="AB413" i="17"/>
  <c r="AI413" i="17"/>
  <c r="AP413" i="17"/>
  <c r="AW413" i="17"/>
  <c r="BD413" i="17"/>
  <c r="BK413" i="17"/>
  <c r="BR413" i="17"/>
  <c r="BY413" i="17"/>
  <c r="BZ413" i="17"/>
  <c r="CG413" i="17" s="1"/>
  <c r="CA413" i="17"/>
  <c r="CH413" i="17" s="1"/>
  <c r="CF413" i="17"/>
  <c r="CL413" i="17"/>
  <c r="Q414" i="17"/>
  <c r="R414" i="17"/>
  <c r="U414" i="17"/>
  <c r="V414" i="17"/>
  <c r="AC414" i="17" s="1"/>
  <c r="AJ414" i="17" s="1"/>
  <c r="AQ414" i="17" s="1"/>
  <c r="AX414" i="17" s="1"/>
  <c r="BE414" i="17" s="1"/>
  <c r="BL414" i="17" s="1"/>
  <c r="BS414" i="17" s="1"/>
  <c r="W414" i="17"/>
  <c r="AD414" i="17" s="1"/>
  <c r="AK414" i="17" s="1"/>
  <c r="AB414" i="17"/>
  <c r="AI414" i="17"/>
  <c r="AP414" i="17"/>
  <c r="AW414" i="17"/>
  <c r="BD414" i="17"/>
  <c r="BK414" i="17"/>
  <c r="BR414" i="17"/>
  <c r="BY414" i="17"/>
  <c r="BZ414" i="17"/>
  <c r="CG414" i="17" s="1"/>
  <c r="CA414" i="17"/>
  <c r="CH414" i="17" s="1"/>
  <c r="CF414" i="17"/>
  <c r="CL414" i="17"/>
  <c r="Q281" i="17"/>
  <c r="R281" i="17"/>
  <c r="U281" i="17"/>
  <c r="V281" i="17"/>
  <c r="AC281" i="17" s="1"/>
  <c r="AJ281" i="17" s="1"/>
  <c r="AQ281" i="17" s="1"/>
  <c r="AX281" i="17" s="1"/>
  <c r="BE281" i="17" s="1"/>
  <c r="BL281" i="17" s="1"/>
  <c r="BS281" i="17" s="1"/>
  <c r="W281" i="17"/>
  <c r="AD281" i="17" s="1"/>
  <c r="AK281" i="17" s="1"/>
  <c r="AR281" i="17" s="1"/>
  <c r="AB281" i="17"/>
  <c r="AI281" i="17"/>
  <c r="AP281" i="17"/>
  <c r="AW281" i="17"/>
  <c r="BD281" i="17"/>
  <c r="BK281" i="17"/>
  <c r="BR281" i="17"/>
  <c r="BY281" i="17"/>
  <c r="BZ281" i="17"/>
  <c r="CG281" i="17" s="1"/>
  <c r="CA281" i="17"/>
  <c r="CF281" i="17"/>
  <c r="CL281" i="17"/>
  <c r="Q415" i="17"/>
  <c r="R415" i="17"/>
  <c r="U415" i="17"/>
  <c r="V415" i="17"/>
  <c r="AC415" i="17" s="1"/>
  <c r="AJ415" i="17" s="1"/>
  <c r="AQ415" i="17" s="1"/>
  <c r="AX415" i="17" s="1"/>
  <c r="BE415" i="17" s="1"/>
  <c r="BL415" i="17" s="1"/>
  <c r="BS415" i="17" s="1"/>
  <c r="W415" i="17"/>
  <c r="AB415" i="17"/>
  <c r="AI415" i="17"/>
  <c r="AP415" i="17"/>
  <c r="AW415" i="17"/>
  <c r="BD415" i="17"/>
  <c r="BK415" i="17"/>
  <c r="BR415" i="17"/>
  <c r="BY415" i="17"/>
  <c r="BZ415" i="17"/>
  <c r="CG415" i="17" s="1"/>
  <c r="CA415" i="17"/>
  <c r="CF415" i="17"/>
  <c r="CL415" i="17"/>
  <c r="Q416" i="17"/>
  <c r="R416" i="17"/>
  <c r="V416" i="17"/>
  <c r="AC416" i="17" s="1"/>
  <c r="AJ416" i="17" s="1"/>
  <c r="AQ416" i="17" s="1"/>
  <c r="AX416" i="17" s="1"/>
  <c r="BE416" i="17" s="1"/>
  <c r="BL416" i="17" s="1"/>
  <c r="BS416" i="17" s="1"/>
  <c r="W416" i="17"/>
  <c r="AD416" i="17" s="1"/>
  <c r="X416" i="17"/>
  <c r="AE416" i="17" s="1"/>
  <c r="AL416" i="17" s="1"/>
  <c r="AS416" i="17" s="1"/>
  <c r="AZ416" i="17" s="1"/>
  <c r="BD416" i="17"/>
  <c r="BK416" i="17"/>
  <c r="BR416" i="17"/>
  <c r="BY416" i="17"/>
  <c r="BZ416" i="17"/>
  <c r="CG416" i="17" s="1"/>
  <c r="CA416" i="17"/>
  <c r="CF416" i="17"/>
  <c r="CL416" i="17"/>
  <c r="O417" i="17"/>
  <c r="Q417" i="17" s="1"/>
  <c r="W417" i="17"/>
  <c r="AD417" i="17" s="1"/>
  <c r="AK417" i="17" s="1"/>
  <c r="AR417" i="17" s="1"/>
  <c r="AY417" i="17" s="1"/>
  <c r="BF417" i="17" s="1"/>
  <c r="BM417" i="17" s="1"/>
  <c r="BT417" i="17" s="1"/>
  <c r="BY417" i="17"/>
  <c r="CA417" i="17"/>
  <c r="CH417" i="17" s="1"/>
  <c r="CF417" i="17"/>
  <c r="Q418" i="17"/>
  <c r="X418" i="17" s="1"/>
  <c r="AE418" i="17" s="1"/>
  <c r="AL418" i="17" s="1"/>
  <c r="AS418" i="17" s="1"/>
  <c r="AZ418" i="17" s="1"/>
  <c r="BG418" i="17" s="1"/>
  <c r="BN418" i="17" s="1"/>
  <c r="BU418" i="17" s="1"/>
  <c r="R418" i="17"/>
  <c r="V418" i="17"/>
  <c r="AC418" i="17" s="1"/>
  <c r="AJ418" i="17" s="1"/>
  <c r="AQ418" i="17" s="1"/>
  <c r="AX418" i="17" s="1"/>
  <c r="BE418" i="17" s="1"/>
  <c r="BL418" i="17" s="1"/>
  <c r="BS418" i="17" s="1"/>
  <c r="W418" i="17"/>
  <c r="AD418" i="17" s="1"/>
  <c r="CC418" i="17"/>
  <c r="CF418" i="17"/>
  <c r="CI418" i="17" s="1"/>
  <c r="CG418" i="17"/>
  <c r="CH418" i="17"/>
  <c r="Q283" i="17"/>
  <c r="R283" i="17"/>
  <c r="U283" i="17"/>
  <c r="V283" i="17"/>
  <c r="AC283" i="17" s="1"/>
  <c r="AJ283" i="17" s="1"/>
  <c r="AQ283" i="17" s="1"/>
  <c r="AX283" i="17" s="1"/>
  <c r="BE283" i="17" s="1"/>
  <c r="BL283" i="17" s="1"/>
  <c r="BS283" i="17" s="1"/>
  <c r="W283" i="17"/>
  <c r="AD283" i="17" s="1"/>
  <c r="AB283" i="17"/>
  <c r="AI283" i="17"/>
  <c r="AP283" i="17"/>
  <c r="AW283" i="17"/>
  <c r="BD283" i="17"/>
  <c r="BK283" i="17"/>
  <c r="BR283" i="17"/>
  <c r="BY283" i="17"/>
  <c r="BZ283" i="17"/>
  <c r="CG283" i="17" s="1"/>
  <c r="CA283" i="17"/>
  <c r="CH283" i="17" s="1"/>
  <c r="CF283" i="17"/>
  <c r="CL283" i="17"/>
  <c r="CN283" i="17" s="1"/>
  <c r="O419" i="17"/>
  <c r="W419" i="17"/>
  <c r="AD419" i="17" s="1"/>
  <c r="AK419" i="17" s="1"/>
  <c r="AR419" i="17" s="1"/>
  <c r="AY419" i="17" s="1"/>
  <c r="BF419" i="17" s="1"/>
  <c r="BM419" i="17" s="1"/>
  <c r="BT419" i="17" s="1"/>
  <c r="BY419" i="17"/>
  <c r="CA419" i="17"/>
  <c r="CF419" i="17"/>
  <c r="Q420" i="17"/>
  <c r="R420" i="17"/>
  <c r="V420" i="17"/>
  <c r="W420" i="17"/>
  <c r="AD420" i="17" s="1"/>
  <c r="AK420" i="17" s="1"/>
  <c r="AR420" i="17" s="1"/>
  <c r="AY420" i="17" s="1"/>
  <c r="BF420" i="17" s="1"/>
  <c r="BM420" i="17" s="1"/>
  <c r="BT420" i="17" s="1"/>
  <c r="X420" i="17"/>
  <c r="AE420" i="17" s="1"/>
  <c r="AL420" i="17" s="1"/>
  <c r="AS420" i="17" s="1"/>
  <c r="AZ420" i="17" s="1"/>
  <c r="BG420" i="17" s="1"/>
  <c r="BN420" i="17" s="1"/>
  <c r="BU420" i="17" s="1"/>
  <c r="CC420" i="17"/>
  <c r="CF420" i="17"/>
  <c r="CI420" i="17" s="1"/>
  <c r="CG420" i="17"/>
  <c r="CH420" i="17"/>
  <c r="Q293" i="17"/>
  <c r="X293" i="17" s="1"/>
  <c r="AE293" i="17" s="1"/>
  <c r="AL293" i="17" s="1"/>
  <c r="AS293" i="17" s="1"/>
  <c r="AZ293" i="17" s="1"/>
  <c r="BG293" i="17" s="1"/>
  <c r="BN293" i="17" s="1"/>
  <c r="R293" i="17"/>
  <c r="V293" i="17"/>
  <c r="AC293" i="17" s="1"/>
  <c r="AJ293" i="17" s="1"/>
  <c r="AQ293" i="17" s="1"/>
  <c r="AX293" i="17" s="1"/>
  <c r="BE293" i="17" s="1"/>
  <c r="BL293" i="17" s="1"/>
  <c r="BS293" i="17" s="1"/>
  <c r="W293" i="17"/>
  <c r="BR293" i="17"/>
  <c r="BY293" i="17"/>
  <c r="BZ293" i="17"/>
  <c r="CG293" i="17" s="1"/>
  <c r="CA293" i="17"/>
  <c r="CH293" i="17" s="1"/>
  <c r="CF293" i="17"/>
  <c r="CL293" i="17"/>
  <c r="CN293" i="17" s="1"/>
  <c r="Q301" i="17"/>
  <c r="R301" i="17"/>
  <c r="U301" i="17"/>
  <c r="V301" i="17"/>
  <c r="AC301" i="17" s="1"/>
  <c r="AJ301" i="17" s="1"/>
  <c r="AQ301" i="17" s="1"/>
  <c r="AX301" i="17" s="1"/>
  <c r="BE301" i="17" s="1"/>
  <c r="BL301" i="17" s="1"/>
  <c r="BS301" i="17" s="1"/>
  <c r="W301" i="17"/>
  <c r="AD301" i="17" s="1"/>
  <c r="AK301" i="17" s="1"/>
  <c r="AB301" i="17"/>
  <c r="AI301" i="17"/>
  <c r="AP301" i="17"/>
  <c r="AW301" i="17"/>
  <c r="BD301" i="17"/>
  <c r="BK301" i="17"/>
  <c r="BR301" i="17"/>
  <c r="BY301" i="17"/>
  <c r="BZ301" i="17"/>
  <c r="CG301" i="17" s="1"/>
  <c r="CA301" i="17"/>
  <c r="CF301" i="17"/>
  <c r="CL301" i="17"/>
  <c r="Q421" i="17"/>
  <c r="X421" i="17" s="1"/>
  <c r="AE421" i="17" s="1"/>
  <c r="AL421" i="17" s="1"/>
  <c r="AS421" i="17" s="1"/>
  <c r="AZ421" i="17" s="1"/>
  <c r="R421" i="17"/>
  <c r="V421" i="17"/>
  <c r="AC421" i="17" s="1"/>
  <c r="AJ421" i="17" s="1"/>
  <c r="AQ421" i="17" s="1"/>
  <c r="AX421" i="17" s="1"/>
  <c r="BE421" i="17" s="1"/>
  <c r="BL421" i="17" s="1"/>
  <c r="BS421" i="17" s="1"/>
  <c r="W421" i="17"/>
  <c r="BD421" i="17"/>
  <c r="BK421" i="17"/>
  <c r="BR421" i="17"/>
  <c r="BY421" i="17"/>
  <c r="BZ421" i="17"/>
  <c r="CG421" i="17" s="1"/>
  <c r="CA421" i="17"/>
  <c r="CF421" i="17"/>
  <c r="CN421" i="17"/>
  <c r="Q422" i="17"/>
  <c r="R422" i="17"/>
  <c r="U422" i="17"/>
  <c r="V422" i="17"/>
  <c r="AC422" i="17" s="1"/>
  <c r="AJ422" i="17" s="1"/>
  <c r="AQ422" i="17" s="1"/>
  <c r="AX422" i="17" s="1"/>
  <c r="BE422" i="17" s="1"/>
  <c r="BL422" i="17" s="1"/>
  <c r="BS422" i="17" s="1"/>
  <c r="W422" i="17"/>
  <c r="AD422" i="17" s="1"/>
  <c r="AK422" i="17" s="1"/>
  <c r="AB422" i="17"/>
  <c r="AI422" i="17"/>
  <c r="AP422" i="17"/>
  <c r="AW422" i="17"/>
  <c r="BD422" i="17"/>
  <c r="BK422" i="17"/>
  <c r="BR422" i="17"/>
  <c r="BY422" i="17"/>
  <c r="BZ422" i="17"/>
  <c r="CG422" i="17" s="1"/>
  <c r="CA422" i="17"/>
  <c r="CF422" i="17"/>
  <c r="CL422" i="17"/>
  <c r="Q305" i="17"/>
  <c r="X305" i="17" s="1"/>
  <c r="AE305" i="17" s="1"/>
  <c r="R305" i="17"/>
  <c r="V305" i="17"/>
  <c r="AC305" i="17" s="1"/>
  <c r="AJ305" i="17" s="1"/>
  <c r="AQ305" i="17" s="1"/>
  <c r="AX305" i="17" s="1"/>
  <c r="BE305" i="17" s="1"/>
  <c r="BL305" i="17" s="1"/>
  <c r="BS305" i="17" s="1"/>
  <c r="W305" i="17"/>
  <c r="AI305" i="17"/>
  <c r="BD305" i="17"/>
  <c r="BK305" i="17"/>
  <c r="BR305" i="17"/>
  <c r="BY305" i="17"/>
  <c r="BZ305" i="17"/>
  <c r="CG305" i="17" s="1"/>
  <c r="CA305" i="17"/>
  <c r="CF305" i="17"/>
  <c r="CL305" i="17"/>
  <c r="CN305" i="17" s="1"/>
  <c r="Q423" i="17"/>
  <c r="R423" i="17"/>
  <c r="U423" i="17"/>
  <c r="V423" i="17"/>
  <c r="W423" i="17"/>
  <c r="AD423" i="17" s="1"/>
  <c r="AB423" i="17"/>
  <c r="AI423" i="17"/>
  <c r="AP423" i="17"/>
  <c r="AW423" i="17"/>
  <c r="BD423" i="17"/>
  <c r="BK423" i="17"/>
  <c r="BR423" i="17"/>
  <c r="BY423" i="17"/>
  <c r="BZ423" i="17"/>
  <c r="CG423" i="17" s="1"/>
  <c r="CA423" i="17"/>
  <c r="CF423" i="17"/>
  <c r="CL423" i="17"/>
  <c r="Q318" i="17"/>
  <c r="R318" i="17"/>
  <c r="U318" i="17"/>
  <c r="V318" i="17"/>
  <c r="AC318" i="17" s="1"/>
  <c r="AJ318" i="17" s="1"/>
  <c r="AQ318" i="17" s="1"/>
  <c r="AX318" i="17" s="1"/>
  <c r="BE318" i="17" s="1"/>
  <c r="BL318" i="17" s="1"/>
  <c r="BS318" i="17" s="1"/>
  <c r="W318" i="17"/>
  <c r="AD318" i="17" s="1"/>
  <c r="AK318" i="17" s="1"/>
  <c r="AB318" i="17"/>
  <c r="AI318" i="17"/>
  <c r="AP318" i="17"/>
  <c r="AW318" i="17"/>
  <c r="BD318" i="17"/>
  <c r="BK318" i="17"/>
  <c r="BR318" i="17"/>
  <c r="BY318" i="17"/>
  <c r="BZ318" i="17"/>
  <c r="CG318" i="17" s="1"/>
  <c r="CA318" i="17"/>
  <c r="CH318" i="17" s="1"/>
  <c r="CF318" i="17"/>
  <c r="CL318" i="17"/>
  <c r="CN318" i="17" s="1"/>
  <c r="Q187" i="17"/>
  <c r="X187" i="17" s="1"/>
  <c r="AE187" i="17" s="1"/>
  <c r="AL187" i="17" s="1"/>
  <c r="AS187" i="17" s="1"/>
  <c r="AZ187" i="17" s="1"/>
  <c r="BG187" i="17" s="1"/>
  <c r="BN187" i="17" s="1"/>
  <c r="R187" i="17"/>
  <c r="V187" i="17"/>
  <c r="AC187" i="17" s="1"/>
  <c r="AJ187" i="17" s="1"/>
  <c r="AQ187" i="17" s="1"/>
  <c r="AX187" i="17" s="1"/>
  <c r="BE187" i="17" s="1"/>
  <c r="BL187" i="17" s="1"/>
  <c r="BS187" i="17" s="1"/>
  <c r="W187" i="17"/>
  <c r="BR187" i="17"/>
  <c r="BY187" i="17"/>
  <c r="BZ187" i="17"/>
  <c r="CG187" i="17" s="1"/>
  <c r="CA187" i="17"/>
  <c r="CH187" i="17" s="1"/>
  <c r="CF187" i="17"/>
  <c r="CL187" i="17"/>
  <c r="CN187" i="17" s="1"/>
  <c r="Q424" i="17"/>
  <c r="R424" i="17"/>
  <c r="V424" i="17"/>
  <c r="AC424" i="17" s="1"/>
  <c r="AJ424" i="17" s="1"/>
  <c r="AQ424" i="17" s="1"/>
  <c r="AX424" i="17" s="1"/>
  <c r="BE424" i="17" s="1"/>
  <c r="BL424" i="17" s="1"/>
  <c r="BS424" i="17" s="1"/>
  <c r="W424" i="17"/>
  <c r="X424" i="17"/>
  <c r="AE424" i="17" s="1"/>
  <c r="AL424" i="17" s="1"/>
  <c r="AS424" i="17" s="1"/>
  <c r="AZ424" i="17" s="1"/>
  <c r="BG424" i="17" s="1"/>
  <c r="BN424" i="17" s="1"/>
  <c r="BU424" i="17" s="1"/>
  <c r="BY424" i="17"/>
  <c r="BZ424" i="17"/>
  <c r="CG424" i="17" s="1"/>
  <c r="CA424" i="17"/>
  <c r="CF424" i="17"/>
  <c r="CL424" i="17"/>
  <c r="O425" i="17"/>
  <c r="V425" i="17" s="1"/>
  <c r="AC425" i="17" s="1"/>
  <c r="AJ425" i="17" s="1"/>
  <c r="AQ425" i="17" s="1"/>
  <c r="AX425" i="17" s="1"/>
  <c r="BE425" i="17" s="1"/>
  <c r="BL425" i="17" s="1"/>
  <c r="BS425" i="17" s="1"/>
  <c r="W425" i="17"/>
  <c r="AD425" i="17" s="1"/>
  <c r="BK425" i="17"/>
  <c r="BR425" i="17"/>
  <c r="BY425" i="17"/>
  <c r="CA425" i="17"/>
  <c r="CH425" i="17" s="1"/>
  <c r="CF425" i="17"/>
  <c r="Q310" i="17"/>
  <c r="R310" i="17"/>
  <c r="U310" i="17"/>
  <c r="V310" i="17"/>
  <c r="AC310" i="17" s="1"/>
  <c r="AJ310" i="17" s="1"/>
  <c r="AQ310" i="17" s="1"/>
  <c r="AX310" i="17" s="1"/>
  <c r="BE310" i="17" s="1"/>
  <c r="BL310" i="17" s="1"/>
  <c r="BS310" i="17" s="1"/>
  <c r="W310" i="17"/>
  <c r="AD310" i="17" s="1"/>
  <c r="AK310" i="17" s="1"/>
  <c r="AB310" i="17"/>
  <c r="AI310" i="17"/>
  <c r="AP310" i="17"/>
  <c r="AW310" i="17"/>
  <c r="BD310" i="17"/>
  <c r="BK310" i="17"/>
  <c r="BR310" i="17"/>
  <c r="BY310" i="17"/>
  <c r="BZ310" i="17"/>
  <c r="CG310" i="17" s="1"/>
  <c r="CA310" i="17"/>
  <c r="CF310" i="17"/>
  <c r="CL310" i="17"/>
  <c r="O426" i="17"/>
  <c r="W426" i="17"/>
  <c r="AD426" i="17" s="1"/>
  <c r="BK426" i="17"/>
  <c r="BR426" i="17"/>
  <c r="BY426" i="17"/>
  <c r="CA426" i="17"/>
  <c r="CH426" i="17" s="1"/>
  <c r="CF426" i="17"/>
  <c r="O427" i="17"/>
  <c r="Q427" i="17" s="1"/>
  <c r="X427" i="17" s="1"/>
  <c r="AE427" i="17" s="1"/>
  <c r="AL427" i="17" s="1"/>
  <c r="AS427" i="17" s="1"/>
  <c r="AZ427" i="17" s="1"/>
  <c r="BG427" i="17" s="1"/>
  <c r="W427" i="17"/>
  <c r="AD427" i="17" s="1"/>
  <c r="AK427" i="17" s="1"/>
  <c r="BK427" i="17"/>
  <c r="BR427" i="17"/>
  <c r="BY427" i="17"/>
  <c r="CA427" i="17"/>
  <c r="CF427" i="17"/>
  <c r="Q428" i="17"/>
  <c r="X428" i="17" s="1"/>
  <c r="AE428" i="17" s="1"/>
  <c r="AL428" i="17" s="1"/>
  <c r="AS428" i="17" s="1"/>
  <c r="AZ428" i="17" s="1"/>
  <c r="BG428" i="17" s="1"/>
  <c r="BN428" i="17" s="1"/>
  <c r="R428" i="17"/>
  <c r="V428" i="17"/>
  <c r="W428" i="17"/>
  <c r="AD428" i="17" s="1"/>
  <c r="AK428" i="17" s="1"/>
  <c r="AR428" i="17" s="1"/>
  <c r="AY428" i="17" s="1"/>
  <c r="BF428" i="17" s="1"/>
  <c r="BM428" i="17" s="1"/>
  <c r="BT428" i="17" s="1"/>
  <c r="BR428" i="17"/>
  <c r="BY428" i="17"/>
  <c r="BZ428" i="17"/>
  <c r="CG428" i="17" s="1"/>
  <c r="CA428" i="17"/>
  <c r="CF428" i="17"/>
  <c r="CL428" i="17"/>
  <c r="O429" i="17"/>
  <c r="R429" i="17" s="1"/>
  <c r="W429" i="17"/>
  <c r="AD429" i="17" s="1"/>
  <c r="AK429" i="17" s="1"/>
  <c r="AR429" i="17" s="1"/>
  <c r="AY429" i="17" s="1"/>
  <c r="BF429" i="17" s="1"/>
  <c r="BM429" i="17" s="1"/>
  <c r="BK429" i="17"/>
  <c r="BR429" i="17"/>
  <c r="BY429" i="17"/>
  <c r="CA429" i="17"/>
  <c r="CF429" i="17"/>
  <c r="Q430" i="17"/>
  <c r="R430" i="17"/>
  <c r="U430" i="17"/>
  <c r="V430" i="17"/>
  <c r="AC430" i="17" s="1"/>
  <c r="AJ430" i="17" s="1"/>
  <c r="AQ430" i="17" s="1"/>
  <c r="AX430" i="17" s="1"/>
  <c r="BE430" i="17" s="1"/>
  <c r="BL430" i="17" s="1"/>
  <c r="BS430" i="17" s="1"/>
  <c r="W430" i="17"/>
  <c r="AD430" i="17" s="1"/>
  <c r="AK430" i="17" s="1"/>
  <c r="AB430" i="17"/>
  <c r="AI430" i="17"/>
  <c r="AP430" i="17"/>
  <c r="AW430" i="17"/>
  <c r="BD430" i="17"/>
  <c r="BK430" i="17"/>
  <c r="BR430" i="17"/>
  <c r="BY430" i="17"/>
  <c r="BZ430" i="17"/>
  <c r="CG430" i="17" s="1"/>
  <c r="CA430" i="17"/>
  <c r="CF430" i="17"/>
  <c r="CL430" i="17"/>
  <c r="Q431" i="17"/>
  <c r="X431" i="17" s="1"/>
  <c r="AE431" i="17" s="1"/>
  <c r="AL431" i="17" s="1"/>
  <c r="AS431" i="17" s="1"/>
  <c r="AZ431" i="17" s="1"/>
  <c r="BG431" i="17" s="1"/>
  <c r="BN431" i="17" s="1"/>
  <c r="BU431" i="17" s="1"/>
  <c r="R431" i="17"/>
  <c r="V431" i="17"/>
  <c r="AC431" i="17" s="1"/>
  <c r="W431" i="17"/>
  <c r="AD431" i="17" s="1"/>
  <c r="AK431" i="17" s="1"/>
  <c r="AR431" i="17" s="1"/>
  <c r="AY431" i="17" s="1"/>
  <c r="BF431" i="17" s="1"/>
  <c r="BM431" i="17" s="1"/>
  <c r="BT431" i="17" s="1"/>
  <c r="CC431" i="17"/>
  <c r="CF431" i="17"/>
  <c r="CI431" i="17" s="1"/>
  <c r="CG431" i="17"/>
  <c r="CH431" i="17"/>
  <c r="Q314" i="17"/>
  <c r="X314" i="17" s="1"/>
  <c r="AE314" i="17" s="1"/>
  <c r="AL314" i="17" s="1"/>
  <c r="AS314" i="17" s="1"/>
  <c r="AZ314" i="17" s="1"/>
  <c r="BG314" i="17" s="1"/>
  <c r="BN314" i="17" s="1"/>
  <c r="R314" i="17"/>
  <c r="V314" i="17"/>
  <c r="AC314" i="17" s="1"/>
  <c r="AJ314" i="17" s="1"/>
  <c r="AQ314" i="17" s="1"/>
  <c r="AX314" i="17" s="1"/>
  <c r="BE314" i="17" s="1"/>
  <c r="BL314" i="17" s="1"/>
  <c r="BS314" i="17" s="1"/>
  <c r="W314" i="17"/>
  <c r="BR314" i="17"/>
  <c r="BY314" i="17"/>
  <c r="BZ314" i="17"/>
  <c r="CG314" i="17" s="1"/>
  <c r="CA314" i="17"/>
  <c r="CF314" i="17"/>
  <c r="CL314" i="17"/>
  <c r="CN314" i="17" s="1"/>
  <c r="Q288" i="17"/>
  <c r="R288" i="17"/>
  <c r="U288" i="17"/>
  <c r="V288" i="17"/>
  <c r="AC288" i="17" s="1"/>
  <c r="AJ288" i="17" s="1"/>
  <c r="AQ288" i="17" s="1"/>
  <c r="AX288" i="17" s="1"/>
  <c r="BE288" i="17" s="1"/>
  <c r="BL288" i="17" s="1"/>
  <c r="BS288" i="17" s="1"/>
  <c r="W288" i="17"/>
  <c r="AD288" i="17" s="1"/>
  <c r="AK288" i="17" s="1"/>
  <c r="AB288" i="17"/>
  <c r="AI288" i="17"/>
  <c r="AP288" i="17"/>
  <c r="AW288" i="17"/>
  <c r="BD288" i="17"/>
  <c r="BK288" i="17"/>
  <c r="BR288" i="17"/>
  <c r="BY288" i="17"/>
  <c r="BZ288" i="17"/>
  <c r="CG288" i="17" s="1"/>
  <c r="CA288" i="17"/>
  <c r="CF288" i="17"/>
  <c r="CL288" i="17"/>
  <c r="CN288" i="17" s="1"/>
  <c r="O432" i="17"/>
  <c r="Q432" i="17" s="1"/>
  <c r="W432" i="17"/>
  <c r="BY432" i="17"/>
  <c r="CA432" i="17"/>
  <c r="CH432" i="17" s="1"/>
  <c r="CF432" i="17"/>
  <c r="O311" i="17"/>
  <c r="P311" i="17" s="1"/>
  <c r="Q311" i="17" s="1"/>
  <c r="S311" i="17" s="1"/>
  <c r="BY311" i="17"/>
  <c r="CF311" i="17"/>
  <c r="O433" i="17"/>
  <c r="W433" i="17"/>
  <c r="AD433" i="17" s="1"/>
  <c r="BD433" i="17"/>
  <c r="BK433" i="17"/>
  <c r="BR433" i="17"/>
  <c r="BY433" i="17"/>
  <c r="CA433" i="17"/>
  <c r="CF433" i="17"/>
  <c r="Q316" i="17"/>
  <c r="X316" i="17" s="1"/>
  <c r="AE316" i="17" s="1"/>
  <c r="AL316" i="17" s="1"/>
  <c r="AS316" i="17" s="1"/>
  <c r="AZ316" i="17" s="1"/>
  <c r="BG316" i="17" s="1"/>
  <c r="BN316" i="17" s="1"/>
  <c r="BU316" i="17" s="1"/>
  <c r="R316" i="17"/>
  <c r="V316" i="17"/>
  <c r="W316" i="17"/>
  <c r="AD316" i="17" s="1"/>
  <c r="AK316" i="17" s="1"/>
  <c r="AR316" i="17" s="1"/>
  <c r="AY316" i="17" s="1"/>
  <c r="BF316" i="17" s="1"/>
  <c r="BM316" i="17" s="1"/>
  <c r="BT316" i="17" s="1"/>
  <c r="BY316" i="17"/>
  <c r="CC316" i="17"/>
  <c r="CF316" i="17"/>
  <c r="CG316" i="17"/>
  <c r="CH316" i="17"/>
  <c r="O434" i="17"/>
  <c r="R434" i="17" s="1"/>
  <c r="W434" i="17"/>
  <c r="AD434" i="17" s="1"/>
  <c r="AK434" i="17" s="1"/>
  <c r="AR434" i="17" s="1"/>
  <c r="AY434" i="17" s="1"/>
  <c r="BF434" i="17" s="1"/>
  <c r="BM434" i="17" s="1"/>
  <c r="BT434" i="17" s="1"/>
  <c r="BK434" i="17"/>
  <c r="BR434" i="17"/>
  <c r="BY434" i="17"/>
  <c r="CA434" i="17"/>
  <c r="CH434" i="17" s="1"/>
  <c r="CF434" i="17"/>
  <c r="O435" i="17"/>
  <c r="V435" i="17" s="1"/>
  <c r="AC435" i="17" s="1"/>
  <c r="AJ435" i="17" s="1"/>
  <c r="AQ435" i="17" s="1"/>
  <c r="AX435" i="17" s="1"/>
  <c r="BE435" i="17" s="1"/>
  <c r="BL435" i="17" s="1"/>
  <c r="BS435" i="17" s="1"/>
  <c r="W435" i="17"/>
  <c r="BY435" i="17"/>
  <c r="CA435" i="17"/>
  <c r="CH435" i="17" s="1"/>
  <c r="CF435" i="17"/>
  <c r="Q436" i="17"/>
  <c r="R436" i="17"/>
  <c r="U436" i="17"/>
  <c r="V436" i="17"/>
  <c r="AC436" i="17" s="1"/>
  <c r="AJ436" i="17" s="1"/>
  <c r="AQ436" i="17" s="1"/>
  <c r="AX436" i="17" s="1"/>
  <c r="BE436" i="17" s="1"/>
  <c r="BL436" i="17" s="1"/>
  <c r="BS436" i="17" s="1"/>
  <c r="W436" i="17"/>
  <c r="AD436" i="17" s="1"/>
  <c r="AB436" i="17"/>
  <c r="AI436" i="17"/>
  <c r="AP436" i="17"/>
  <c r="AW436" i="17"/>
  <c r="BD436" i="17"/>
  <c r="BK436" i="17"/>
  <c r="BR436" i="17"/>
  <c r="BY436" i="17"/>
  <c r="BZ436" i="17"/>
  <c r="CG436" i="17" s="1"/>
  <c r="CA436" i="17"/>
  <c r="CF436" i="17"/>
  <c r="CL436" i="17"/>
  <c r="Q437" i="17"/>
  <c r="R437" i="17"/>
  <c r="U437" i="17"/>
  <c r="V437" i="17"/>
  <c r="AC437" i="17" s="1"/>
  <c r="AJ437" i="17" s="1"/>
  <c r="AQ437" i="17" s="1"/>
  <c r="AX437" i="17" s="1"/>
  <c r="BE437" i="17" s="1"/>
  <c r="BL437" i="17" s="1"/>
  <c r="BS437" i="17" s="1"/>
  <c r="W437" i="17"/>
  <c r="AB437" i="17"/>
  <c r="AI437" i="17"/>
  <c r="AP437" i="17"/>
  <c r="AW437" i="17"/>
  <c r="BD437" i="17"/>
  <c r="BK437" i="17"/>
  <c r="BR437" i="17"/>
  <c r="BY437" i="17"/>
  <c r="BZ437" i="17"/>
  <c r="CG437" i="17" s="1"/>
  <c r="CA437" i="17"/>
  <c r="CF437" i="17"/>
  <c r="CL437" i="17"/>
  <c r="Q295" i="17"/>
  <c r="X295" i="17" s="1"/>
  <c r="AE295" i="17" s="1"/>
  <c r="AL295" i="17" s="1"/>
  <c r="AS295" i="17" s="1"/>
  <c r="AZ295" i="17" s="1"/>
  <c r="BG295" i="17" s="1"/>
  <c r="BN295" i="17" s="1"/>
  <c r="R295" i="17"/>
  <c r="V295" i="17"/>
  <c r="AC295" i="17" s="1"/>
  <c r="AJ295" i="17" s="1"/>
  <c r="AQ295" i="17" s="1"/>
  <c r="AX295" i="17" s="1"/>
  <c r="BE295" i="17" s="1"/>
  <c r="BL295" i="17" s="1"/>
  <c r="BS295" i="17" s="1"/>
  <c r="W295" i="17"/>
  <c r="BR295" i="17"/>
  <c r="BY295" i="17"/>
  <c r="BZ295" i="17"/>
  <c r="CG295" i="17" s="1"/>
  <c r="CA295" i="17"/>
  <c r="CF295" i="17"/>
  <c r="CL295" i="17"/>
  <c r="CN295" i="17" s="1"/>
  <c r="Q438" i="17"/>
  <c r="X438" i="17" s="1"/>
  <c r="AE438" i="17" s="1"/>
  <c r="AL438" i="17" s="1"/>
  <c r="AS438" i="17" s="1"/>
  <c r="AZ438" i="17" s="1"/>
  <c r="BG438" i="17" s="1"/>
  <c r="BN438" i="17" s="1"/>
  <c r="BU438" i="17" s="1"/>
  <c r="R438" i="17"/>
  <c r="V438" i="17"/>
  <c r="AC438" i="17" s="1"/>
  <c r="AJ438" i="17" s="1"/>
  <c r="AQ438" i="17" s="1"/>
  <c r="AX438" i="17" s="1"/>
  <c r="BE438" i="17" s="1"/>
  <c r="BL438" i="17" s="1"/>
  <c r="BS438" i="17" s="1"/>
  <c r="W438" i="17"/>
  <c r="CC438" i="17"/>
  <c r="CF438" i="17"/>
  <c r="CI438" i="17" s="1"/>
  <c r="CG438" i="17"/>
  <c r="Q439" i="17"/>
  <c r="X439" i="17" s="1"/>
  <c r="AE439" i="17" s="1"/>
  <c r="AL439" i="17" s="1"/>
  <c r="AS439" i="17" s="1"/>
  <c r="AZ439" i="17" s="1"/>
  <c r="BG439" i="17" s="1"/>
  <c r="BN439" i="17" s="1"/>
  <c r="BU439" i="17" s="1"/>
  <c r="R439" i="17"/>
  <c r="V439" i="17"/>
  <c r="AC439" i="17" s="1"/>
  <c r="W439" i="17"/>
  <c r="AD439" i="17" s="1"/>
  <c r="AK439" i="17" s="1"/>
  <c r="AR439" i="17" s="1"/>
  <c r="AY439" i="17" s="1"/>
  <c r="BF439" i="17" s="1"/>
  <c r="BM439" i="17" s="1"/>
  <c r="BT439" i="17" s="1"/>
  <c r="CC439" i="17"/>
  <c r="CF439" i="17"/>
  <c r="CI439" i="17" s="1"/>
  <c r="CG439" i="17"/>
  <c r="CH439" i="17"/>
  <c r="O440" i="17"/>
  <c r="BZ440" i="17" s="1"/>
  <c r="CG440" i="17" s="1"/>
  <c r="W440" i="17"/>
  <c r="AD440" i="17" s="1"/>
  <c r="BY440" i="17"/>
  <c r="CA440" i="17"/>
  <c r="CH440" i="17" s="1"/>
  <c r="CF440" i="17"/>
  <c r="Q441" i="17"/>
  <c r="R441" i="17"/>
  <c r="U441" i="17"/>
  <c r="V441" i="17"/>
  <c r="AC441" i="17" s="1"/>
  <c r="AJ441" i="17" s="1"/>
  <c r="AQ441" i="17" s="1"/>
  <c r="AX441" i="17" s="1"/>
  <c r="BE441" i="17" s="1"/>
  <c r="BL441" i="17" s="1"/>
  <c r="BS441" i="17" s="1"/>
  <c r="W441" i="17"/>
  <c r="AB441" i="17"/>
  <c r="AI441" i="17"/>
  <c r="AP441" i="17"/>
  <c r="AW441" i="17"/>
  <c r="BD441" i="17"/>
  <c r="BK441" i="17"/>
  <c r="BR441" i="17"/>
  <c r="BY441" i="17"/>
  <c r="BZ441" i="17"/>
  <c r="CG441" i="17" s="1"/>
  <c r="CA441" i="17"/>
  <c r="CF441" i="17"/>
  <c r="CL441" i="17"/>
  <c r="Q307" i="17"/>
  <c r="X307" i="17" s="1"/>
  <c r="AE307" i="17" s="1"/>
  <c r="AL307" i="17" s="1"/>
  <c r="AS307" i="17" s="1"/>
  <c r="AZ307" i="17" s="1"/>
  <c r="R307" i="17"/>
  <c r="V307" i="17"/>
  <c r="W307" i="17"/>
  <c r="AD307" i="17" s="1"/>
  <c r="AK307" i="17" s="1"/>
  <c r="AR307" i="17" s="1"/>
  <c r="AY307" i="17" s="1"/>
  <c r="BF307" i="17" s="1"/>
  <c r="BM307" i="17" s="1"/>
  <c r="BD307" i="17"/>
  <c r="BK307" i="17"/>
  <c r="BR307" i="17"/>
  <c r="BY307" i="17"/>
  <c r="BZ307" i="17"/>
  <c r="CG307" i="17" s="1"/>
  <c r="CA307" i="17"/>
  <c r="CH307" i="17" s="1"/>
  <c r="CF307" i="17"/>
  <c r="CL307" i="17"/>
  <c r="O315" i="17"/>
  <c r="P315" i="17" s="1"/>
  <c r="Q315" i="17" s="1"/>
  <c r="S315" i="17" s="1"/>
  <c r="BY315" i="17"/>
  <c r="CF315" i="17"/>
  <c r="O442" i="17"/>
  <c r="V442" i="17" s="1"/>
  <c r="AC442" i="17" s="1"/>
  <c r="AJ442" i="17" s="1"/>
  <c r="AQ442" i="17" s="1"/>
  <c r="AX442" i="17" s="1"/>
  <c r="BE442" i="17" s="1"/>
  <c r="BL442" i="17" s="1"/>
  <c r="BS442" i="17" s="1"/>
  <c r="W442" i="17"/>
  <c r="AD442" i="17" s="1"/>
  <c r="BD442" i="17"/>
  <c r="BK442" i="17"/>
  <c r="BR442" i="17"/>
  <c r="BY442" i="17"/>
  <c r="CA442" i="17"/>
  <c r="CF442" i="17"/>
  <c r="Q317" i="17"/>
  <c r="R317" i="17"/>
  <c r="U317" i="17"/>
  <c r="V317" i="17"/>
  <c r="AC317" i="17" s="1"/>
  <c r="AJ317" i="17" s="1"/>
  <c r="AQ317" i="17" s="1"/>
  <c r="AX317" i="17" s="1"/>
  <c r="BE317" i="17" s="1"/>
  <c r="BL317" i="17" s="1"/>
  <c r="BS317" i="17" s="1"/>
  <c r="W317" i="17"/>
  <c r="AB317" i="17"/>
  <c r="AI317" i="17"/>
  <c r="AP317" i="17"/>
  <c r="AW317" i="17"/>
  <c r="BD317" i="17"/>
  <c r="BK317" i="17"/>
  <c r="BR317" i="17"/>
  <c r="BY317" i="17"/>
  <c r="BZ317" i="17"/>
  <c r="CG317" i="17" s="1"/>
  <c r="CA317" i="17"/>
  <c r="CF317" i="17"/>
  <c r="CL317" i="17"/>
  <c r="Q443" i="17"/>
  <c r="X443" i="17" s="1"/>
  <c r="AE443" i="17" s="1"/>
  <c r="AL443" i="17" s="1"/>
  <c r="AS443" i="17" s="1"/>
  <c r="AZ443" i="17" s="1"/>
  <c r="BG443" i="17" s="1"/>
  <c r="BN443" i="17" s="1"/>
  <c r="BU443" i="17" s="1"/>
  <c r="R443" i="17"/>
  <c r="V443" i="17"/>
  <c r="AC443" i="17" s="1"/>
  <c r="AJ443" i="17" s="1"/>
  <c r="AQ443" i="17" s="1"/>
  <c r="AX443" i="17" s="1"/>
  <c r="BE443" i="17" s="1"/>
  <c r="BL443" i="17" s="1"/>
  <c r="BS443" i="17" s="1"/>
  <c r="W443" i="17"/>
  <c r="CC443" i="17"/>
  <c r="CF443" i="17"/>
  <c r="CI443" i="17" s="1"/>
  <c r="CG443" i="17"/>
  <c r="O444" i="17"/>
  <c r="R444" i="17" s="1"/>
  <c r="W444" i="17"/>
  <c r="AD444" i="17" s="1"/>
  <c r="AK444" i="17" s="1"/>
  <c r="AR444" i="17" s="1"/>
  <c r="AY444" i="17" s="1"/>
  <c r="BF444" i="17" s="1"/>
  <c r="BM444" i="17" s="1"/>
  <c r="BT444" i="17" s="1"/>
  <c r="BK444" i="17"/>
  <c r="BR444" i="17"/>
  <c r="BY444" i="17"/>
  <c r="CA444" i="17"/>
  <c r="CH444" i="17" s="1"/>
  <c r="CF444" i="17"/>
  <c r="Q284" i="17"/>
  <c r="R284" i="17"/>
  <c r="U284" i="17"/>
  <c r="V284" i="17"/>
  <c r="AC284" i="17" s="1"/>
  <c r="AJ284" i="17" s="1"/>
  <c r="AQ284" i="17" s="1"/>
  <c r="AX284" i="17" s="1"/>
  <c r="BE284" i="17" s="1"/>
  <c r="BL284" i="17" s="1"/>
  <c r="BS284" i="17" s="1"/>
  <c r="W284" i="17"/>
  <c r="AB284" i="17"/>
  <c r="AI284" i="17"/>
  <c r="AP284" i="17"/>
  <c r="AW284" i="17"/>
  <c r="BD284" i="17"/>
  <c r="BK284" i="17"/>
  <c r="BR284" i="17"/>
  <c r="BY284" i="17"/>
  <c r="BZ284" i="17"/>
  <c r="CG284" i="17" s="1"/>
  <c r="CA284" i="17"/>
  <c r="CF284" i="17"/>
  <c r="CL284" i="17"/>
  <c r="CN284" i="17" s="1"/>
  <c r="Q445" i="17"/>
  <c r="X445" i="17" s="1"/>
  <c r="AE445" i="17" s="1"/>
  <c r="AL445" i="17" s="1"/>
  <c r="AS445" i="17" s="1"/>
  <c r="AZ445" i="17" s="1"/>
  <c r="R445" i="17"/>
  <c r="V445" i="17"/>
  <c r="AC445" i="17" s="1"/>
  <c r="W445" i="17"/>
  <c r="AD445" i="17" s="1"/>
  <c r="AK445" i="17" s="1"/>
  <c r="AR445" i="17" s="1"/>
  <c r="AY445" i="17" s="1"/>
  <c r="BF445" i="17" s="1"/>
  <c r="BM445" i="17" s="1"/>
  <c r="BD445" i="17"/>
  <c r="BK445" i="17"/>
  <c r="BR445" i="17"/>
  <c r="BY445" i="17"/>
  <c r="BZ445" i="17"/>
  <c r="CG445" i="17" s="1"/>
  <c r="CA445" i="17"/>
  <c r="CH445" i="17" s="1"/>
  <c r="CF445" i="17"/>
  <c r="CL445" i="17"/>
  <c r="Q446" i="17"/>
  <c r="X446" i="17" s="1"/>
  <c r="AE446" i="17" s="1"/>
  <c r="R446" i="17"/>
  <c r="V446" i="17"/>
  <c r="AC446" i="17" s="1"/>
  <c r="AJ446" i="17" s="1"/>
  <c r="AQ446" i="17" s="1"/>
  <c r="AX446" i="17" s="1"/>
  <c r="BE446" i="17" s="1"/>
  <c r="BL446" i="17" s="1"/>
  <c r="BS446" i="17" s="1"/>
  <c r="W446" i="17"/>
  <c r="AD446" i="17" s="1"/>
  <c r="AI446" i="17"/>
  <c r="BD446" i="17"/>
  <c r="BK446" i="17"/>
  <c r="BR446" i="17"/>
  <c r="BY446" i="17"/>
  <c r="BZ446" i="17"/>
  <c r="CG446" i="17" s="1"/>
  <c r="CA446" i="17"/>
  <c r="CH446" i="17" s="1"/>
  <c r="CF446" i="17"/>
  <c r="CL446" i="17"/>
  <c r="Q313" i="17"/>
  <c r="R313" i="17"/>
  <c r="U313" i="17"/>
  <c r="V313" i="17"/>
  <c r="AC313" i="17" s="1"/>
  <c r="AJ313" i="17" s="1"/>
  <c r="AQ313" i="17" s="1"/>
  <c r="AX313" i="17" s="1"/>
  <c r="BE313" i="17" s="1"/>
  <c r="BL313" i="17" s="1"/>
  <c r="BS313" i="17" s="1"/>
  <c r="W313" i="17"/>
  <c r="AB313" i="17"/>
  <c r="AI313" i="17"/>
  <c r="AP313" i="17"/>
  <c r="AW313" i="17"/>
  <c r="BD313" i="17"/>
  <c r="BK313" i="17"/>
  <c r="BR313" i="17"/>
  <c r="BY313" i="17"/>
  <c r="BZ313" i="17"/>
  <c r="CG313" i="17" s="1"/>
  <c r="CA313" i="17"/>
  <c r="CF313" i="17"/>
  <c r="CL313" i="17"/>
  <c r="CN313" i="17" s="1"/>
  <c r="Q319" i="17"/>
  <c r="R319" i="17"/>
  <c r="U319" i="17"/>
  <c r="V319" i="17"/>
  <c r="AC319" i="17" s="1"/>
  <c r="AJ319" i="17" s="1"/>
  <c r="AQ319" i="17" s="1"/>
  <c r="AX319" i="17" s="1"/>
  <c r="BE319" i="17" s="1"/>
  <c r="BL319" i="17" s="1"/>
  <c r="BS319" i="17" s="1"/>
  <c r="W319" i="17"/>
  <c r="AD319" i="17" s="1"/>
  <c r="AB319" i="17"/>
  <c r="AI319" i="17"/>
  <c r="AP319" i="17"/>
  <c r="AW319" i="17"/>
  <c r="BD319" i="17"/>
  <c r="BK319" i="17"/>
  <c r="BR319" i="17"/>
  <c r="BY319" i="17"/>
  <c r="BZ319" i="17"/>
  <c r="CG319" i="17" s="1"/>
  <c r="CA319" i="17"/>
  <c r="CF319" i="17"/>
  <c r="CL319" i="17"/>
  <c r="Q447" i="17"/>
  <c r="R447" i="17"/>
  <c r="U447" i="17"/>
  <c r="V447" i="17"/>
  <c r="AC447" i="17" s="1"/>
  <c r="AJ447" i="17" s="1"/>
  <c r="AQ447" i="17" s="1"/>
  <c r="AX447" i="17" s="1"/>
  <c r="BE447" i="17" s="1"/>
  <c r="BL447" i="17" s="1"/>
  <c r="BS447" i="17" s="1"/>
  <c r="W447" i="17"/>
  <c r="AD447" i="17" s="1"/>
  <c r="AK447" i="17" s="1"/>
  <c r="AR447" i="17" s="1"/>
  <c r="AB447" i="17"/>
  <c r="AI447" i="17"/>
  <c r="AP447" i="17"/>
  <c r="AW447" i="17"/>
  <c r="BD447" i="17"/>
  <c r="BK447" i="17"/>
  <c r="BR447" i="17"/>
  <c r="BY447" i="17"/>
  <c r="BZ447" i="17"/>
  <c r="CG447" i="17" s="1"/>
  <c r="CA447" i="17"/>
  <c r="CF447" i="17"/>
  <c r="CL447" i="17"/>
  <c r="O448" i="17"/>
  <c r="V448" i="17" s="1"/>
  <c r="AC448" i="17" s="1"/>
  <c r="AJ448" i="17" s="1"/>
  <c r="AQ448" i="17" s="1"/>
  <c r="AX448" i="17" s="1"/>
  <c r="BE448" i="17" s="1"/>
  <c r="BL448" i="17" s="1"/>
  <c r="BS448" i="17" s="1"/>
  <c r="W448" i="17"/>
  <c r="AD448" i="17" s="1"/>
  <c r="AK448" i="17" s="1"/>
  <c r="BK448" i="17"/>
  <c r="BR448" i="17"/>
  <c r="BY448" i="17"/>
  <c r="CA448" i="17"/>
  <c r="CF448" i="17"/>
  <c r="Q449" i="17"/>
  <c r="X449" i="17" s="1"/>
  <c r="AE449" i="17" s="1"/>
  <c r="AL449" i="17" s="1"/>
  <c r="AS449" i="17" s="1"/>
  <c r="AZ449" i="17" s="1"/>
  <c r="BG449" i="17" s="1"/>
  <c r="BN449" i="17" s="1"/>
  <c r="BU449" i="17" s="1"/>
  <c r="R449" i="17"/>
  <c r="V449" i="17"/>
  <c r="W449" i="17"/>
  <c r="AD449" i="17" s="1"/>
  <c r="AK449" i="17" s="1"/>
  <c r="AR449" i="17" s="1"/>
  <c r="AY449" i="17" s="1"/>
  <c r="BF449" i="17" s="1"/>
  <c r="BM449" i="17" s="1"/>
  <c r="BT449" i="17" s="1"/>
  <c r="CC449" i="17"/>
  <c r="CF449" i="17"/>
  <c r="CI449" i="17" s="1"/>
  <c r="CG449" i="17"/>
  <c r="CH449" i="17"/>
  <c r="O450" i="17"/>
  <c r="Q450" i="17" s="1"/>
  <c r="X450" i="17" s="1"/>
  <c r="AE450" i="17" s="1"/>
  <c r="AL450" i="17" s="1"/>
  <c r="AS450" i="17" s="1"/>
  <c r="AZ450" i="17" s="1"/>
  <c r="BG450" i="17" s="1"/>
  <c r="W450" i="17"/>
  <c r="AD450" i="17" s="1"/>
  <c r="AK450" i="17" s="1"/>
  <c r="BK450" i="17"/>
  <c r="BR450" i="17"/>
  <c r="BY450" i="17"/>
  <c r="CA450" i="17"/>
  <c r="CH450" i="17" s="1"/>
  <c r="CF450" i="17"/>
  <c r="O451" i="17"/>
  <c r="Q451" i="17" s="1"/>
  <c r="X451" i="17" s="1"/>
  <c r="AE451" i="17" s="1"/>
  <c r="AL451" i="17" s="1"/>
  <c r="AS451" i="17" s="1"/>
  <c r="AZ451" i="17" s="1"/>
  <c r="BG451" i="17" s="1"/>
  <c r="W451" i="17"/>
  <c r="AD451" i="17" s="1"/>
  <c r="AK451" i="17" s="1"/>
  <c r="AR451" i="17" s="1"/>
  <c r="AY451" i="17" s="1"/>
  <c r="BF451" i="17" s="1"/>
  <c r="BM451" i="17" s="1"/>
  <c r="BT451" i="17" s="1"/>
  <c r="BK451" i="17"/>
  <c r="BR451" i="17"/>
  <c r="BY451" i="17"/>
  <c r="CA451" i="17"/>
  <c r="CF451" i="17"/>
  <c r="Q452" i="17"/>
  <c r="X452" i="17" s="1"/>
  <c r="AE452" i="17" s="1"/>
  <c r="AL452" i="17" s="1"/>
  <c r="AS452" i="17" s="1"/>
  <c r="AZ452" i="17" s="1"/>
  <c r="BG452" i="17" s="1"/>
  <c r="BN452" i="17" s="1"/>
  <c r="R452" i="17"/>
  <c r="V452" i="17"/>
  <c r="AC452" i="17" s="1"/>
  <c r="AJ452" i="17" s="1"/>
  <c r="AQ452" i="17" s="1"/>
  <c r="AX452" i="17" s="1"/>
  <c r="BE452" i="17" s="1"/>
  <c r="BL452" i="17" s="1"/>
  <c r="BS452" i="17" s="1"/>
  <c r="W452" i="17"/>
  <c r="BR452" i="17"/>
  <c r="BY452" i="17"/>
  <c r="BZ452" i="17"/>
  <c r="CG452" i="17" s="1"/>
  <c r="CA452" i="17"/>
  <c r="CF452" i="17"/>
  <c r="CL452" i="17"/>
  <c r="O453" i="17"/>
  <c r="Q453" i="17" s="1"/>
  <c r="X453" i="17" s="1"/>
  <c r="AE453" i="17" s="1"/>
  <c r="AL453" i="17" s="1"/>
  <c r="AS453" i="17" s="1"/>
  <c r="AZ453" i="17" s="1"/>
  <c r="W453" i="17"/>
  <c r="AD453" i="17" s="1"/>
  <c r="BD453" i="17"/>
  <c r="BK453" i="17"/>
  <c r="BR453" i="17"/>
  <c r="CA453" i="17"/>
  <c r="CH453" i="17" s="1"/>
  <c r="Q454" i="17"/>
  <c r="X454" i="17" s="1"/>
  <c r="AE454" i="17" s="1"/>
  <c r="AL454" i="17" s="1"/>
  <c r="AS454" i="17" s="1"/>
  <c r="AZ454" i="17" s="1"/>
  <c r="BG454" i="17" s="1"/>
  <c r="BN454" i="17" s="1"/>
  <c r="BU454" i="17" s="1"/>
  <c r="R454" i="17"/>
  <c r="V454" i="17"/>
  <c r="AC454" i="17" s="1"/>
  <c r="AJ454" i="17" s="1"/>
  <c r="AQ454" i="17" s="1"/>
  <c r="AX454" i="17" s="1"/>
  <c r="BE454" i="17" s="1"/>
  <c r="BL454" i="17" s="1"/>
  <c r="BS454" i="17" s="1"/>
  <c r="W454" i="17"/>
  <c r="CC454" i="17"/>
  <c r="CH454" i="17"/>
  <c r="CG454" i="17"/>
  <c r="Q304" i="17"/>
  <c r="X304" i="17" s="1"/>
  <c r="AE304" i="17" s="1"/>
  <c r="AL304" i="17" s="1"/>
  <c r="AS304" i="17" s="1"/>
  <c r="AZ304" i="17" s="1"/>
  <c r="BG304" i="17" s="1"/>
  <c r="BN304" i="17" s="1"/>
  <c r="BU304" i="17" s="1"/>
  <c r="R304" i="17"/>
  <c r="V304" i="17"/>
  <c r="AC304" i="17" s="1"/>
  <c r="AJ304" i="17" s="1"/>
  <c r="AQ304" i="17" s="1"/>
  <c r="AX304" i="17" s="1"/>
  <c r="BE304" i="17" s="1"/>
  <c r="BL304" i="17" s="1"/>
  <c r="BS304" i="17" s="1"/>
  <c r="W304" i="17"/>
  <c r="BY304" i="17"/>
  <c r="BZ304" i="17"/>
  <c r="CG304" i="17" s="1"/>
  <c r="CA304" i="17"/>
  <c r="CF304" i="17"/>
  <c r="CL304" i="17"/>
  <c r="CN304" i="17" s="1"/>
  <c r="Q297" i="17"/>
  <c r="R297" i="17"/>
  <c r="U297" i="17"/>
  <c r="V297" i="17"/>
  <c r="AC297" i="17" s="1"/>
  <c r="AJ297" i="17" s="1"/>
  <c r="AQ297" i="17" s="1"/>
  <c r="AX297" i="17" s="1"/>
  <c r="BE297" i="17" s="1"/>
  <c r="BL297" i="17" s="1"/>
  <c r="BS297" i="17" s="1"/>
  <c r="W297" i="17"/>
  <c r="AD297" i="17" s="1"/>
  <c r="AB297" i="17"/>
  <c r="AI297" i="17"/>
  <c r="AP297" i="17"/>
  <c r="AW297" i="17"/>
  <c r="BD297" i="17"/>
  <c r="BK297" i="17"/>
  <c r="BR297" i="17"/>
  <c r="BY297" i="17"/>
  <c r="BZ297" i="17"/>
  <c r="CG297" i="17" s="1"/>
  <c r="CA297" i="17"/>
  <c r="CF297" i="17"/>
  <c r="CL297" i="17"/>
  <c r="CN297" i="17" s="1"/>
  <c r="Q455" i="17"/>
  <c r="X455" i="17" s="1"/>
  <c r="AE455" i="17" s="1"/>
  <c r="R455" i="17"/>
  <c r="V455" i="17"/>
  <c r="AC455" i="17" s="1"/>
  <c r="AJ455" i="17" s="1"/>
  <c r="W455" i="17"/>
  <c r="AD455" i="17" s="1"/>
  <c r="AI455" i="17"/>
  <c r="BK455" i="17"/>
  <c r="BR455" i="17"/>
  <c r="BY455" i="17"/>
  <c r="BZ455" i="17"/>
  <c r="CG455" i="17" s="1"/>
  <c r="CA455" i="17"/>
  <c r="CF455" i="17"/>
  <c r="CL455" i="17"/>
  <c r="Q456" i="17"/>
  <c r="X456" i="17" s="1"/>
  <c r="AE456" i="17" s="1"/>
  <c r="AL456" i="17" s="1"/>
  <c r="AS456" i="17" s="1"/>
  <c r="AZ456" i="17" s="1"/>
  <c r="R456" i="17"/>
  <c r="V456" i="17"/>
  <c r="AC456" i="17" s="1"/>
  <c r="AJ456" i="17" s="1"/>
  <c r="AQ456" i="17" s="1"/>
  <c r="AX456" i="17" s="1"/>
  <c r="BE456" i="17" s="1"/>
  <c r="BL456" i="17" s="1"/>
  <c r="BS456" i="17" s="1"/>
  <c r="W456" i="17"/>
  <c r="AD456" i="17" s="1"/>
  <c r="BD456" i="17"/>
  <c r="BK456" i="17"/>
  <c r="BR456" i="17"/>
  <c r="BY456" i="17"/>
  <c r="BZ456" i="17"/>
  <c r="CG456" i="17" s="1"/>
  <c r="CA456" i="17"/>
  <c r="CH456" i="17" s="1"/>
  <c r="CF456" i="17"/>
  <c r="CL456" i="17"/>
  <c r="O457" i="17"/>
  <c r="R457" i="17" s="1"/>
  <c r="W457" i="17"/>
  <c r="AD457" i="17" s="1"/>
  <c r="BY457" i="17"/>
  <c r="CA457" i="17"/>
  <c r="CF457" i="17"/>
  <c r="O458" i="17"/>
  <c r="Q458" i="17" s="1"/>
  <c r="X458" i="17" s="1"/>
  <c r="AE458" i="17" s="1"/>
  <c r="AL458" i="17" s="1"/>
  <c r="AS458" i="17" s="1"/>
  <c r="AZ458" i="17" s="1"/>
  <c r="BG458" i="17" s="1"/>
  <c r="BN458" i="17" s="1"/>
  <c r="BU458" i="17" s="1"/>
  <c r="W458" i="17"/>
  <c r="AD458" i="17" s="1"/>
  <c r="BY458" i="17"/>
  <c r="CA458" i="17"/>
  <c r="CF458" i="17"/>
  <c r="Q459" i="17"/>
  <c r="X459" i="17" s="1"/>
  <c r="AE459" i="17" s="1"/>
  <c r="AL459" i="17" s="1"/>
  <c r="AS459" i="17" s="1"/>
  <c r="AZ459" i="17" s="1"/>
  <c r="BG459" i="17" s="1"/>
  <c r="BN459" i="17" s="1"/>
  <c r="R459" i="17"/>
  <c r="V459" i="17"/>
  <c r="AC459" i="17" s="1"/>
  <c r="AJ459" i="17" s="1"/>
  <c r="AQ459" i="17" s="1"/>
  <c r="AX459" i="17" s="1"/>
  <c r="BE459" i="17" s="1"/>
  <c r="BL459" i="17" s="1"/>
  <c r="BS459" i="17" s="1"/>
  <c r="W459" i="17"/>
  <c r="AD459" i="17" s="1"/>
  <c r="BR459" i="17"/>
  <c r="BY459" i="17"/>
  <c r="BZ459" i="17"/>
  <c r="CG459" i="17" s="1"/>
  <c r="CA459" i="17"/>
  <c r="CF459" i="17"/>
  <c r="CL459" i="17"/>
  <c r="Q321" i="17"/>
  <c r="X321" i="17" s="1"/>
  <c r="AE321" i="17" s="1"/>
  <c r="AL321" i="17" s="1"/>
  <c r="AS321" i="17" s="1"/>
  <c r="AZ321" i="17" s="1"/>
  <c r="BG321" i="17" s="1"/>
  <c r="BN321" i="17" s="1"/>
  <c r="BU321" i="17" s="1"/>
  <c r="R321" i="17"/>
  <c r="V321" i="17"/>
  <c r="AC321" i="17" s="1"/>
  <c r="W321" i="17"/>
  <c r="AD321" i="17" s="1"/>
  <c r="AK321" i="17" s="1"/>
  <c r="AR321" i="17" s="1"/>
  <c r="AY321" i="17" s="1"/>
  <c r="BF321" i="17" s="1"/>
  <c r="BM321" i="17" s="1"/>
  <c r="BT321" i="17" s="1"/>
  <c r="BY321" i="17"/>
  <c r="CC321" i="17"/>
  <c r="CF321" i="17"/>
  <c r="CG321" i="17"/>
  <c r="Q460" i="17"/>
  <c r="X460" i="17" s="1"/>
  <c r="AE460" i="17" s="1"/>
  <c r="AL460" i="17" s="1"/>
  <c r="AS460" i="17" s="1"/>
  <c r="AZ460" i="17" s="1"/>
  <c r="BG460" i="17" s="1"/>
  <c r="BN460" i="17" s="1"/>
  <c r="BU460" i="17" s="1"/>
  <c r="R460" i="17"/>
  <c r="V460" i="17"/>
  <c r="AC460" i="17" s="1"/>
  <c r="AJ460" i="17" s="1"/>
  <c r="W460" i="17"/>
  <c r="AD460" i="17" s="1"/>
  <c r="AK460" i="17" s="1"/>
  <c r="AR460" i="17" s="1"/>
  <c r="AY460" i="17" s="1"/>
  <c r="BF460" i="17" s="1"/>
  <c r="BM460" i="17" s="1"/>
  <c r="BT460" i="17" s="1"/>
  <c r="CC460" i="17"/>
  <c r="CF460" i="17"/>
  <c r="CI460" i="17" s="1"/>
  <c r="CG460" i="17"/>
  <c r="CH460" i="17"/>
  <c r="O461" i="17"/>
  <c r="R461" i="17" s="1"/>
  <c r="W461" i="17"/>
  <c r="AD461" i="17" s="1"/>
  <c r="AK461" i="17" s="1"/>
  <c r="AR461" i="17" s="1"/>
  <c r="BY461" i="17"/>
  <c r="CA461" i="17"/>
  <c r="CH461" i="17" s="1"/>
  <c r="CF461" i="17"/>
  <c r="O462" i="17"/>
  <c r="V462" i="17" s="1"/>
  <c r="AC462" i="17" s="1"/>
  <c r="AJ462" i="17" s="1"/>
  <c r="AQ462" i="17" s="1"/>
  <c r="AX462" i="17" s="1"/>
  <c r="BE462" i="17" s="1"/>
  <c r="BL462" i="17" s="1"/>
  <c r="BS462" i="17" s="1"/>
  <c r="W462" i="17"/>
  <c r="BY462" i="17"/>
  <c r="CA462" i="17"/>
  <c r="CF462" i="17"/>
  <c r="O463" i="17"/>
  <c r="V463" i="17" s="1"/>
  <c r="AC463" i="17" s="1"/>
  <c r="AJ463" i="17" s="1"/>
  <c r="AQ463" i="17" s="1"/>
  <c r="AX463" i="17" s="1"/>
  <c r="BE463" i="17" s="1"/>
  <c r="BL463" i="17" s="1"/>
  <c r="BS463" i="17" s="1"/>
  <c r="W463" i="17"/>
  <c r="BY463" i="17"/>
  <c r="CA463" i="17"/>
  <c r="CF463" i="17"/>
  <c r="Q464" i="17"/>
  <c r="X464" i="17" s="1"/>
  <c r="AE464" i="17" s="1"/>
  <c r="AL464" i="17" s="1"/>
  <c r="AS464" i="17" s="1"/>
  <c r="AZ464" i="17" s="1"/>
  <c r="BG464" i="17" s="1"/>
  <c r="BN464" i="17" s="1"/>
  <c r="BU464" i="17" s="1"/>
  <c r="R464" i="17"/>
  <c r="V464" i="17"/>
  <c r="W464" i="17"/>
  <c r="AD464" i="17" s="1"/>
  <c r="AK464" i="17" s="1"/>
  <c r="AR464" i="17" s="1"/>
  <c r="AY464" i="17" s="1"/>
  <c r="BF464" i="17" s="1"/>
  <c r="BM464" i="17" s="1"/>
  <c r="BT464" i="17" s="1"/>
  <c r="CC464" i="17"/>
  <c r="CF464" i="17"/>
  <c r="CI464" i="17" s="1"/>
  <c r="CG464" i="17"/>
  <c r="CH464" i="17"/>
  <c r="Q465" i="17"/>
  <c r="R465" i="17"/>
  <c r="U465" i="17"/>
  <c r="V465" i="17"/>
  <c r="AC465" i="17" s="1"/>
  <c r="AJ465" i="17" s="1"/>
  <c r="AQ465" i="17" s="1"/>
  <c r="AX465" i="17" s="1"/>
  <c r="BE465" i="17" s="1"/>
  <c r="BL465" i="17" s="1"/>
  <c r="BS465" i="17" s="1"/>
  <c r="W465" i="17"/>
  <c r="AB465" i="17"/>
  <c r="AI465" i="17"/>
  <c r="AP465" i="17"/>
  <c r="AW465" i="17"/>
  <c r="BD465" i="17"/>
  <c r="BK465" i="17"/>
  <c r="BR465" i="17"/>
  <c r="BY465" i="17"/>
  <c r="BZ465" i="17"/>
  <c r="CA465" i="17"/>
  <c r="CH465" i="17" s="1"/>
  <c r="CF465" i="17"/>
  <c r="CL465" i="17"/>
  <c r="Q302" i="17"/>
  <c r="R302" i="17"/>
  <c r="U302" i="17"/>
  <c r="V302" i="17"/>
  <c r="W302" i="17"/>
  <c r="AD302" i="17" s="1"/>
  <c r="AB302" i="17"/>
  <c r="AI302" i="17"/>
  <c r="AP302" i="17"/>
  <c r="AW302" i="17"/>
  <c r="BD302" i="17"/>
  <c r="BK302" i="17"/>
  <c r="BR302" i="17"/>
  <c r="BY302" i="17"/>
  <c r="BZ302" i="17"/>
  <c r="CG302" i="17" s="1"/>
  <c r="CA302" i="17"/>
  <c r="CL302" i="17"/>
  <c r="CN302" i="17" s="1"/>
  <c r="Q300" i="17"/>
  <c r="R300" i="17"/>
  <c r="V300" i="17"/>
  <c r="AC300" i="17" s="1"/>
  <c r="AJ300" i="17" s="1"/>
  <c r="AQ300" i="17" s="1"/>
  <c r="AX300" i="17" s="1"/>
  <c r="BE300" i="17" s="1"/>
  <c r="BL300" i="17" s="1"/>
  <c r="BS300" i="17" s="1"/>
  <c r="W300" i="17"/>
  <c r="X300" i="17"/>
  <c r="AE300" i="17" s="1"/>
  <c r="AL300" i="17" s="1"/>
  <c r="AS300" i="17" s="1"/>
  <c r="AW300" i="17"/>
  <c r="BD300" i="17"/>
  <c r="BK300" i="17"/>
  <c r="BR300" i="17"/>
  <c r="BY300" i="17"/>
  <c r="BZ300" i="17"/>
  <c r="CG300" i="17" s="1"/>
  <c r="CA300" i="17"/>
  <c r="CF300" i="17"/>
  <c r="CL300" i="17"/>
  <c r="CN300" i="17" s="1"/>
  <c r="O466" i="17"/>
  <c r="V466" i="17" s="1"/>
  <c r="AC466" i="17" s="1"/>
  <c r="AJ466" i="17" s="1"/>
  <c r="AQ466" i="17" s="1"/>
  <c r="AX466" i="17" s="1"/>
  <c r="BE466" i="17" s="1"/>
  <c r="BL466" i="17" s="1"/>
  <c r="BS466" i="17" s="1"/>
  <c r="W466" i="17"/>
  <c r="AD466" i="17" s="1"/>
  <c r="BY466" i="17"/>
  <c r="CA466" i="17"/>
  <c r="CF466" i="17"/>
  <c r="Q467" i="17"/>
  <c r="R467" i="17"/>
  <c r="V467" i="17"/>
  <c r="AC467" i="17" s="1"/>
  <c r="W467" i="17"/>
  <c r="AD467" i="17" s="1"/>
  <c r="AK467" i="17" s="1"/>
  <c r="AR467" i="17" s="1"/>
  <c r="AY467" i="17" s="1"/>
  <c r="BF467" i="17" s="1"/>
  <c r="BM467" i="17" s="1"/>
  <c r="BT467" i="17" s="1"/>
  <c r="BR467" i="17"/>
  <c r="BY467" i="17"/>
  <c r="BZ467" i="17"/>
  <c r="CG467" i="17" s="1"/>
  <c r="CA467" i="17"/>
  <c r="CF467" i="17"/>
  <c r="CL467" i="17"/>
  <c r="Q320" i="17"/>
  <c r="R320" i="17"/>
  <c r="U320" i="17"/>
  <c r="V320" i="17"/>
  <c r="W320" i="17"/>
  <c r="AD320" i="17" s="1"/>
  <c r="AB320" i="17"/>
  <c r="AI320" i="17"/>
  <c r="AP320" i="17"/>
  <c r="AW320" i="17"/>
  <c r="BD320" i="17"/>
  <c r="BK320" i="17"/>
  <c r="BR320" i="17"/>
  <c r="BY320" i="17"/>
  <c r="BZ320" i="17"/>
  <c r="CG320" i="17" s="1"/>
  <c r="CA320" i="17"/>
  <c r="CH320" i="17" s="1"/>
  <c r="CL320" i="17"/>
  <c r="O468" i="17"/>
  <c r="W468" i="17"/>
  <c r="AD468" i="17" s="1"/>
  <c r="BK468" i="17"/>
  <c r="BR468" i="17"/>
  <c r="BY468" i="17"/>
  <c r="CA468" i="17"/>
  <c r="CH468" i="17" s="1"/>
  <c r="CF468" i="17"/>
  <c r="O298" i="17"/>
  <c r="P298" i="17" s="1"/>
  <c r="BY298" i="17"/>
  <c r="CF298" i="17"/>
  <c r="O469" i="17"/>
  <c r="R469" i="17" s="1"/>
  <c r="W469" i="17"/>
  <c r="BD469" i="17"/>
  <c r="BK469" i="17"/>
  <c r="BR469" i="17"/>
  <c r="BY469" i="17"/>
  <c r="CA469" i="17"/>
  <c r="CF469" i="17"/>
  <c r="O470" i="17"/>
  <c r="W470" i="17"/>
  <c r="AD470" i="17" s="1"/>
  <c r="AK470" i="17" s="1"/>
  <c r="BK470" i="17"/>
  <c r="BR470" i="17"/>
  <c r="BY470" i="17"/>
  <c r="CA470" i="17"/>
  <c r="CH470" i="17" s="1"/>
  <c r="CF470" i="17"/>
  <c r="O471" i="17"/>
  <c r="Q471" i="17" s="1"/>
  <c r="X471" i="17" s="1"/>
  <c r="AE471" i="17" s="1"/>
  <c r="AL471" i="17" s="1"/>
  <c r="AS471" i="17" s="1"/>
  <c r="AZ471" i="17" s="1"/>
  <c r="BG471" i="17" s="1"/>
  <c r="W471" i="17"/>
  <c r="AD471" i="17" s="1"/>
  <c r="AK471" i="17" s="1"/>
  <c r="AR471" i="17" s="1"/>
  <c r="AY471" i="17" s="1"/>
  <c r="BF471" i="17" s="1"/>
  <c r="BM471" i="17" s="1"/>
  <c r="BK471" i="17"/>
  <c r="BR471" i="17"/>
  <c r="BY471" i="17"/>
  <c r="CA471" i="17"/>
  <c r="CF471" i="17"/>
  <c r="Q472" i="17"/>
  <c r="R472" i="17"/>
  <c r="U472" i="17"/>
  <c r="V472" i="17"/>
  <c r="AC472" i="17" s="1"/>
  <c r="AJ472" i="17" s="1"/>
  <c r="AQ472" i="17" s="1"/>
  <c r="AX472" i="17" s="1"/>
  <c r="BE472" i="17" s="1"/>
  <c r="BL472" i="17" s="1"/>
  <c r="BS472" i="17" s="1"/>
  <c r="W472" i="17"/>
  <c r="AB472" i="17"/>
  <c r="AI472" i="17"/>
  <c r="AP472" i="17"/>
  <c r="AW472" i="17"/>
  <c r="BD472" i="17"/>
  <c r="BK472" i="17"/>
  <c r="BR472" i="17"/>
  <c r="BY472" i="17"/>
  <c r="BZ472" i="17"/>
  <c r="CG472" i="17" s="1"/>
  <c r="CA472" i="17"/>
  <c r="CF472" i="17"/>
  <c r="CL472" i="17"/>
  <c r="CC139" i="17" l="1"/>
  <c r="CB121" i="17"/>
  <c r="Y379" i="17"/>
  <c r="CC165" i="17"/>
  <c r="CL353" i="17"/>
  <c r="CC268" i="17"/>
  <c r="X216" i="17"/>
  <c r="AE216" i="17" s="1"/>
  <c r="Y454" i="17"/>
  <c r="Y191" i="17"/>
  <c r="Y132" i="17"/>
  <c r="CC104" i="17"/>
  <c r="BU368" i="17"/>
  <c r="X303" i="17"/>
  <c r="Y263" i="17"/>
  <c r="X328" i="17"/>
  <c r="AE328" i="17" s="1"/>
  <c r="AL328" i="17" s="1"/>
  <c r="AS328" i="17" s="1"/>
  <c r="AZ328" i="17" s="1"/>
  <c r="BG328" i="17" s="1"/>
  <c r="BN328" i="17" s="1"/>
  <c r="BU328" i="17" s="1"/>
  <c r="CB328" i="17" s="1"/>
  <c r="CI328" i="17" s="1"/>
  <c r="CL334" i="17"/>
  <c r="BZ466" i="17"/>
  <c r="CG466" i="17" s="1"/>
  <c r="Y305" i="17"/>
  <c r="CC421" i="17"/>
  <c r="AC379" i="17"/>
  <c r="AF379" i="17" s="1"/>
  <c r="BZ471" i="17"/>
  <c r="CG471" i="17" s="1"/>
  <c r="CC203" i="17"/>
  <c r="CC177" i="17"/>
  <c r="X170" i="17"/>
  <c r="AE170" i="17" s="1"/>
  <c r="AL170" i="17" s="1"/>
  <c r="AS170" i="17" s="1"/>
  <c r="AZ170" i="17" s="1"/>
  <c r="BG170" i="17" s="1"/>
  <c r="BN170" i="17" s="1"/>
  <c r="BU170" i="17" s="1"/>
  <c r="CB170" i="17" s="1"/>
  <c r="CI170" i="17" s="1"/>
  <c r="CL466" i="17"/>
  <c r="CL357" i="17"/>
  <c r="X83" i="17"/>
  <c r="CJ22" i="17"/>
  <c r="CB22" i="17"/>
  <c r="BZ462" i="17"/>
  <c r="CG462" i="17" s="1"/>
  <c r="BZ377" i="17"/>
  <c r="CG377" i="17" s="1"/>
  <c r="CJ54" i="17"/>
  <c r="X91" i="17"/>
  <c r="X206" i="17"/>
  <c r="AE206" i="17" s="1"/>
  <c r="AL206" i="17" s="1"/>
  <c r="AS206" i="17" s="1"/>
  <c r="AZ206" i="17" s="1"/>
  <c r="BG206" i="17" s="1"/>
  <c r="BN206" i="17" s="1"/>
  <c r="BU206" i="17" s="1"/>
  <c r="CB206" i="17" s="1"/>
  <c r="CI206" i="17" s="1"/>
  <c r="X140" i="17"/>
  <c r="AE140" i="17" s="1"/>
  <c r="AL140" i="17" s="1"/>
  <c r="AS140" i="17" s="1"/>
  <c r="AZ140" i="17" s="1"/>
  <c r="BG140" i="17" s="1"/>
  <c r="BN140" i="17" s="1"/>
  <c r="BU140" i="17" s="1"/>
  <c r="CB140" i="17" s="1"/>
  <c r="CC295" i="17"/>
  <c r="BZ394" i="17"/>
  <c r="CG394" i="17" s="1"/>
  <c r="CC236" i="17"/>
  <c r="AM77" i="17"/>
  <c r="Y17" i="17"/>
  <c r="CC62" i="17"/>
  <c r="AK416" i="17"/>
  <c r="AF416" i="17"/>
  <c r="BZ463" i="17"/>
  <c r="CG463" i="17" s="1"/>
  <c r="BZ432" i="17"/>
  <c r="CG432" i="17" s="1"/>
  <c r="X318" i="17"/>
  <c r="AE318" i="17" s="1"/>
  <c r="AL318" i="17" s="1"/>
  <c r="AS318" i="17" s="1"/>
  <c r="AZ318" i="17" s="1"/>
  <c r="BG318" i="17" s="1"/>
  <c r="BN318" i="17" s="1"/>
  <c r="BU318" i="17" s="1"/>
  <c r="CL375" i="17"/>
  <c r="Y256" i="17"/>
  <c r="CC228" i="17"/>
  <c r="Y217" i="17"/>
  <c r="X221" i="17"/>
  <c r="X153" i="17"/>
  <c r="CB116" i="17"/>
  <c r="CB26" i="17"/>
  <c r="CC152" i="17"/>
  <c r="Y118" i="17"/>
  <c r="Y416" i="17"/>
  <c r="X276" i="17"/>
  <c r="AE276" i="17" s="1"/>
  <c r="AL276" i="17" s="1"/>
  <c r="AS276" i="17" s="1"/>
  <c r="AZ276" i="17" s="1"/>
  <c r="BG276" i="17" s="1"/>
  <c r="BN276" i="17" s="1"/>
  <c r="BU276" i="17" s="1"/>
  <c r="CB276" i="17" s="1"/>
  <c r="Y253" i="17"/>
  <c r="X237" i="17"/>
  <c r="X77" i="17"/>
  <c r="CC459" i="17"/>
  <c r="Y449" i="17"/>
  <c r="Y410" i="17"/>
  <c r="AZ407" i="17"/>
  <c r="CC404" i="17"/>
  <c r="Y381" i="17"/>
  <c r="BG371" i="17"/>
  <c r="Y285" i="17"/>
  <c r="Y262" i="17"/>
  <c r="Y258" i="17"/>
  <c r="CC242" i="17"/>
  <c r="CC235" i="17"/>
  <c r="Y228" i="17"/>
  <c r="CC47" i="17"/>
  <c r="CC209" i="17"/>
  <c r="Y164" i="17"/>
  <c r="Y163" i="17"/>
  <c r="CC188" i="17"/>
  <c r="CC167" i="17"/>
  <c r="CN16" i="17"/>
  <c r="CB459" i="17"/>
  <c r="CI459" i="17" s="1"/>
  <c r="BG456" i="17"/>
  <c r="CL417" i="17"/>
  <c r="CL308" i="17"/>
  <c r="CN308" i="17" s="1"/>
  <c r="BZ308" i="17"/>
  <c r="CG308" i="17" s="1"/>
  <c r="CB396" i="17"/>
  <c r="CI396" i="17" s="1"/>
  <c r="Y396" i="17"/>
  <c r="CL377" i="17"/>
  <c r="CL369" i="17"/>
  <c r="CC39" i="17"/>
  <c r="X36" i="17"/>
  <c r="AE153" i="17"/>
  <c r="Y170" i="17"/>
  <c r="Y323" i="17"/>
  <c r="CB23" i="17"/>
  <c r="X62" i="17"/>
  <c r="AE62" i="17" s="1"/>
  <c r="AL62" i="17" s="1"/>
  <c r="AS62" i="17" s="1"/>
  <c r="AZ62" i="17" s="1"/>
  <c r="BG62" i="17" s="1"/>
  <c r="BN62" i="17" s="1"/>
  <c r="BU62" i="17" s="1"/>
  <c r="CB62" i="17" s="1"/>
  <c r="CI62" i="17" s="1"/>
  <c r="Y55" i="17"/>
  <c r="CC111" i="17"/>
  <c r="X109" i="17"/>
  <c r="AE109" i="17" s="1"/>
  <c r="AL109" i="17" s="1"/>
  <c r="Y472" i="17"/>
  <c r="CL451" i="17"/>
  <c r="CB413" i="17"/>
  <c r="CI413" i="17" s="1"/>
  <c r="R394" i="17"/>
  <c r="AF389" i="17"/>
  <c r="R375" i="17"/>
  <c r="Y255" i="17"/>
  <c r="X325" i="17"/>
  <c r="X47" i="17"/>
  <c r="AE47" i="17" s="1"/>
  <c r="AL47" i="17" s="1"/>
  <c r="AS47" i="17" s="1"/>
  <c r="AZ47" i="17" s="1"/>
  <c r="BG47" i="17" s="1"/>
  <c r="BN47" i="17" s="1"/>
  <c r="BU47" i="17" s="1"/>
  <c r="CB47" i="17" s="1"/>
  <c r="CI47" i="17" s="1"/>
  <c r="X168" i="17"/>
  <c r="CB38" i="17"/>
  <c r="CI38" i="17" s="1"/>
  <c r="CC88" i="17"/>
  <c r="AF323" i="17"/>
  <c r="X119" i="17"/>
  <c r="X78" i="17"/>
  <c r="X69" i="17"/>
  <c r="CJ109" i="17"/>
  <c r="R462" i="17"/>
  <c r="CC447" i="17"/>
  <c r="Q444" i="17"/>
  <c r="X444" i="17" s="1"/>
  <c r="AE444" i="17" s="1"/>
  <c r="AL444" i="17" s="1"/>
  <c r="AS444" i="17" s="1"/>
  <c r="AZ444" i="17" s="1"/>
  <c r="BG444" i="17" s="1"/>
  <c r="BN444" i="17" s="1"/>
  <c r="AM430" i="17"/>
  <c r="Y404" i="17"/>
  <c r="R377" i="17"/>
  <c r="BZ369" i="17"/>
  <c r="CG369" i="17" s="1"/>
  <c r="CC277" i="17"/>
  <c r="BU286" i="17"/>
  <c r="CC299" i="17"/>
  <c r="X271" i="17"/>
  <c r="AE271" i="17" s="1"/>
  <c r="AL271" i="17" s="1"/>
  <c r="AS271" i="17" s="1"/>
  <c r="AZ271" i="17" s="1"/>
  <c r="BG271" i="17" s="1"/>
  <c r="BN271" i="17" s="1"/>
  <c r="BU271" i="17" s="1"/>
  <c r="CB271" i="17" s="1"/>
  <c r="CI271" i="17" s="1"/>
  <c r="BU233" i="17"/>
  <c r="CB233" i="17" s="1"/>
  <c r="X209" i="17"/>
  <c r="Y44" i="17"/>
  <c r="Y42" i="17"/>
  <c r="CC196" i="17"/>
  <c r="X184" i="17"/>
  <c r="CC225" i="17"/>
  <c r="CC170" i="17"/>
  <c r="AF31" i="17"/>
  <c r="Y144" i="17"/>
  <c r="AK323" i="17"/>
  <c r="CC107" i="17"/>
  <c r="BU17" i="17"/>
  <c r="CB17" i="17" s="1"/>
  <c r="CC16" i="17"/>
  <c r="CC118" i="17"/>
  <c r="BN371" i="17"/>
  <c r="BU371" i="17" s="1"/>
  <c r="AZ300" i="17"/>
  <c r="R463" i="17"/>
  <c r="V453" i="17"/>
  <c r="AC453" i="17" s="1"/>
  <c r="AJ453" i="17" s="1"/>
  <c r="AQ453" i="17" s="1"/>
  <c r="AX453" i="17" s="1"/>
  <c r="BE453" i="17" s="1"/>
  <c r="BL453" i="17" s="1"/>
  <c r="BS453" i="17" s="1"/>
  <c r="BU452" i="17"/>
  <c r="BZ451" i="17"/>
  <c r="CG451" i="17" s="1"/>
  <c r="Y307" i="17"/>
  <c r="CL432" i="17"/>
  <c r="Y428" i="17"/>
  <c r="AD305" i="17"/>
  <c r="Y420" i="17"/>
  <c r="AM371" i="17"/>
  <c r="CC224" i="17"/>
  <c r="CH224" i="17"/>
  <c r="BG453" i="17"/>
  <c r="AC381" i="17"/>
  <c r="AF381" i="17" s="1"/>
  <c r="AR371" i="17"/>
  <c r="Q353" i="17"/>
  <c r="X353" i="17" s="1"/>
  <c r="AE353" i="17" s="1"/>
  <c r="AL353" i="17" s="1"/>
  <c r="AS353" i="17" s="1"/>
  <c r="AZ353" i="17" s="1"/>
  <c r="BG353" i="17" s="1"/>
  <c r="BZ353" i="17"/>
  <c r="CG353" i="17" s="1"/>
  <c r="AC191" i="17"/>
  <c r="AJ191" i="17" s="1"/>
  <c r="AQ191" i="17" s="1"/>
  <c r="AX191" i="17" s="1"/>
  <c r="BE191" i="17" s="1"/>
  <c r="BL191" i="17" s="1"/>
  <c r="BS191" i="17" s="1"/>
  <c r="Y465" i="17"/>
  <c r="BZ453" i="17"/>
  <c r="CG453" i="17" s="1"/>
  <c r="BZ435" i="17"/>
  <c r="CG435" i="17" s="1"/>
  <c r="V432" i="17"/>
  <c r="AC432" i="17" s="1"/>
  <c r="AJ432" i="17" s="1"/>
  <c r="AQ432" i="17" s="1"/>
  <c r="AX432" i="17" s="1"/>
  <c r="BE432" i="17" s="1"/>
  <c r="BL432" i="17" s="1"/>
  <c r="BS432" i="17" s="1"/>
  <c r="CC423" i="17"/>
  <c r="BG407" i="17"/>
  <c r="CC396" i="17"/>
  <c r="CL394" i="17"/>
  <c r="CL389" i="17"/>
  <c r="BZ375" i="17"/>
  <c r="CG375" i="17" s="1"/>
  <c r="Q375" i="17"/>
  <c r="CC371" i="17"/>
  <c r="Y371" i="17"/>
  <c r="CC366" i="17"/>
  <c r="BU362" i="17"/>
  <c r="BZ357" i="17"/>
  <c r="CG357" i="17" s="1"/>
  <c r="AD285" i="17"/>
  <c r="AK285" i="17" s="1"/>
  <c r="AD253" i="17"/>
  <c r="AF251" i="17"/>
  <c r="AK251" i="17"/>
  <c r="Y50" i="17"/>
  <c r="AC50" i="17"/>
  <c r="AJ50" i="17" s="1"/>
  <c r="AQ50" i="17" s="1"/>
  <c r="AX50" i="17" s="1"/>
  <c r="BE50" i="17" s="1"/>
  <c r="BL50" i="17" s="1"/>
  <c r="BS50" i="17" s="1"/>
  <c r="CH114" i="17"/>
  <c r="CC114" i="17"/>
  <c r="CL453" i="17"/>
  <c r="CB317" i="17"/>
  <c r="X437" i="17"/>
  <c r="CL435" i="17"/>
  <c r="Y413" i="17"/>
  <c r="CB409" i="17"/>
  <c r="AM306" i="17"/>
  <c r="CC275" i="17"/>
  <c r="V394" i="17"/>
  <c r="R386" i="17"/>
  <c r="CC309" i="17"/>
  <c r="BG379" i="17"/>
  <c r="BN379" i="17" s="1"/>
  <c r="BU379" i="17" s="1"/>
  <c r="CB296" i="17"/>
  <c r="CI296" i="17" s="1"/>
  <c r="X296" i="17"/>
  <c r="AF371" i="17"/>
  <c r="X364" i="17"/>
  <c r="AE364" i="17" s="1"/>
  <c r="AL364" i="17" s="1"/>
  <c r="AS364" i="17" s="1"/>
  <c r="AZ364" i="17" s="1"/>
  <c r="BG364" i="17" s="1"/>
  <c r="BN364" i="17" s="1"/>
  <c r="BU364" i="17" s="1"/>
  <c r="X190" i="17"/>
  <c r="CC213" i="17"/>
  <c r="CC109" i="17"/>
  <c r="AM236" i="17"/>
  <c r="CB44" i="17"/>
  <c r="Y344" i="17"/>
  <c r="Y299" i="17"/>
  <c r="Y331" i="17"/>
  <c r="BU267" i="17"/>
  <c r="CB267" i="17" s="1"/>
  <c r="AD228" i="17"/>
  <c r="X226" i="17"/>
  <c r="AE226" i="17" s="1"/>
  <c r="AL226" i="17" s="1"/>
  <c r="AS226" i="17" s="1"/>
  <c r="AZ226" i="17" s="1"/>
  <c r="BG226" i="17" s="1"/>
  <c r="BN226" i="17" s="1"/>
  <c r="BU226" i="17" s="1"/>
  <c r="CB226" i="17" s="1"/>
  <c r="CI226" i="17" s="1"/>
  <c r="X217" i="17"/>
  <c r="X126" i="17"/>
  <c r="X211" i="17"/>
  <c r="AE211" i="17" s="1"/>
  <c r="CC205" i="17"/>
  <c r="CC157" i="17"/>
  <c r="CB29" i="17"/>
  <c r="Y23" i="17"/>
  <c r="CB21" i="17"/>
  <c r="CI21" i="17" s="1"/>
  <c r="CG152" i="17"/>
  <c r="CJ152" i="17" s="1"/>
  <c r="AF106" i="17"/>
  <c r="X289" i="17"/>
  <c r="AE289" i="17" s="1"/>
  <c r="AL289" i="17" s="1"/>
  <c r="Y349" i="17"/>
  <c r="X272" i="17"/>
  <c r="AC299" i="17"/>
  <c r="AJ299" i="17" s="1"/>
  <c r="AQ299" i="17" s="1"/>
  <c r="AX299" i="17" s="1"/>
  <c r="BE299" i="17" s="1"/>
  <c r="BL299" i="17" s="1"/>
  <c r="BS299" i="17" s="1"/>
  <c r="X299" i="17"/>
  <c r="Y259" i="17"/>
  <c r="Y251" i="17"/>
  <c r="BU250" i="17"/>
  <c r="CB250" i="17" s="1"/>
  <c r="CC237" i="17"/>
  <c r="Y233" i="17"/>
  <c r="X228" i="17"/>
  <c r="AE228" i="17" s="1"/>
  <c r="Y47" i="17"/>
  <c r="CC133" i="17"/>
  <c r="X151" i="17"/>
  <c r="AE151" i="17" s="1"/>
  <c r="AL151" i="17" s="1"/>
  <c r="AS151" i="17" s="1"/>
  <c r="AZ151" i="17" s="1"/>
  <c r="BG151" i="17" s="1"/>
  <c r="BN151" i="17" s="1"/>
  <c r="BU151" i="17" s="1"/>
  <c r="CB151" i="17" s="1"/>
  <c r="CI151" i="17" s="1"/>
  <c r="CC221" i="17"/>
  <c r="X150" i="17"/>
  <c r="CC181" i="17"/>
  <c r="CC81" i="17"/>
  <c r="Y29" i="17"/>
  <c r="X107" i="17"/>
  <c r="AE107" i="17" s="1"/>
  <c r="X122" i="17"/>
  <c r="X87" i="17"/>
  <c r="AE87" i="17" s="1"/>
  <c r="AL87" i="17" s="1"/>
  <c r="AS87" i="17" s="1"/>
  <c r="AZ87" i="17" s="1"/>
  <c r="BG87" i="17" s="1"/>
  <c r="BN87" i="17" s="1"/>
  <c r="BU87" i="17" s="1"/>
  <c r="CB87" i="17" s="1"/>
  <c r="CI87" i="17" s="1"/>
  <c r="X143" i="17"/>
  <c r="X55" i="17"/>
  <c r="X66" i="17"/>
  <c r="CG111" i="17"/>
  <c r="BZ402" i="17"/>
  <c r="CG402" i="17" s="1"/>
  <c r="CL399" i="17"/>
  <c r="CH275" i="17"/>
  <c r="Y391" i="17"/>
  <c r="X390" i="17"/>
  <c r="AK389" i="17"/>
  <c r="AR389" i="17" s="1"/>
  <c r="CC384" i="17"/>
  <c r="Y384" i="17"/>
  <c r="CH371" i="17"/>
  <c r="CH277" i="17"/>
  <c r="CC362" i="17"/>
  <c r="Y358" i="17"/>
  <c r="CB289" i="17"/>
  <c r="Y292" i="17"/>
  <c r="CC349" i="17"/>
  <c r="CH349" i="17"/>
  <c r="BU247" i="17"/>
  <c r="CB247" i="17" s="1"/>
  <c r="CH423" i="17"/>
  <c r="Q457" i="17"/>
  <c r="AF453" i="17"/>
  <c r="CB451" i="17"/>
  <c r="R451" i="17"/>
  <c r="BN450" i="17"/>
  <c r="CB319" i="17"/>
  <c r="CI319" i="17" s="1"/>
  <c r="CC307" i="17"/>
  <c r="X441" i="17"/>
  <c r="Y316" i="17"/>
  <c r="X430" i="17"/>
  <c r="AE430" i="17" s="1"/>
  <c r="AL430" i="17" s="1"/>
  <c r="AS430" i="17" s="1"/>
  <c r="AZ430" i="17" s="1"/>
  <c r="BG430" i="17" s="1"/>
  <c r="BN430" i="17" s="1"/>
  <c r="BU430" i="17" s="1"/>
  <c r="BZ425" i="17"/>
  <c r="CG425" i="17" s="1"/>
  <c r="BU187" i="17"/>
  <c r="CB422" i="17"/>
  <c r="CI422" i="17" s="1"/>
  <c r="CH421" i="17"/>
  <c r="Y421" i="17"/>
  <c r="CC293" i="17"/>
  <c r="V417" i="17"/>
  <c r="AC417" i="17" s="1"/>
  <c r="AJ417" i="17" s="1"/>
  <c r="AQ417" i="17" s="1"/>
  <c r="AX417" i="17" s="1"/>
  <c r="BE417" i="17" s="1"/>
  <c r="BL417" i="17" s="1"/>
  <c r="BS417" i="17" s="1"/>
  <c r="X413" i="17"/>
  <c r="AD410" i="17"/>
  <c r="BZ408" i="17"/>
  <c r="CG408" i="17" s="1"/>
  <c r="X400" i="17"/>
  <c r="BZ399" i="17"/>
  <c r="CG399" i="17" s="1"/>
  <c r="R399" i="17"/>
  <c r="BN394" i="17"/>
  <c r="Y393" i="17"/>
  <c r="Q389" i="17"/>
  <c r="X389" i="17" s="1"/>
  <c r="AE389" i="17" s="1"/>
  <c r="AL389" i="17" s="1"/>
  <c r="AS389" i="17" s="1"/>
  <c r="AZ389" i="17" s="1"/>
  <c r="BG389" i="17" s="1"/>
  <c r="BN389" i="17" s="1"/>
  <c r="BU389" i="17" s="1"/>
  <c r="CC375" i="17"/>
  <c r="CL374" i="17"/>
  <c r="X277" i="17"/>
  <c r="AE277" i="17" s="1"/>
  <c r="BO355" i="17"/>
  <c r="CL351" i="17"/>
  <c r="X465" i="17"/>
  <c r="AE465" i="17" s="1"/>
  <c r="AL465" i="17" s="1"/>
  <c r="CB321" i="17"/>
  <c r="CI321" i="17" s="1"/>
  <c r="CB456" i="17"/>
  <c r="CI456" i="17" s="1"/>
  <c r="Y437" i="17"/>
  <c r="AC316" i="17"/>
  <c r="Y314" i="17"/>
  <c r="CL425" i="17"/>
  <c r="Y301" i="17"/>
  <c r="Y293" i="17"/>
  <c r="Y283" i="17"/>
  <c r="Q399" i="17"/>
  <c r="X399" i="17" s="1"/>
  <c r="AE399" i="17" s="1"/>
  <c r="AL399" i="17" s="1"/>
  <c r="AS399" i="17" s="1"/>
  <c r="AZ399" i="17" s="1"/>
  <c r="BG399" i="17" s="1"/>
  <c r="BN399" i="17" s="1"/>
  <c r="BU399" i="17" s="1"/>
  <c r="BU376" i="17"/>
  <c r="CB297" i="17"/>
  <c r="X297" i="17"/>
  <c r="AE297" i="17" s="1"/>
  <c r="CC453" i="17"/>
  <c r="AK453" i="17"/>
  <c r="Y452" i="17"/>
  <c r="Y295" i="17"/>
  <c r="CB437" i="17"/>
  <c r="Q434" i="17"/>
  <c r="X434" i="17" s="1"/>
  <c r="AE434" i="17" s="1"/>
  <c r="AL434" i="17" s="1"/>
  <c r="AS434" i="17" s="1"/>
  <c r="AZ434" i="17" s="1"/>
  <c r="BG434" i="17" s="1"/>
  <c r="BN434" i="17" s="1"/>
  <c r="BU434" i="17" s="1"/>
  <c r="CC314" i="17"/>
  <c r="CB310" i="17"/>
  <c r="CI310" i="17" s="1"/>
  <c r="R425" i="17"/>
  <c r="CC283" i="17"/>
  <c r="CL386" i="17"/>
  <c r="CC377" i="17"/>
  <c r="Q377" i="17"/>
  <c r="CC376" i="17"/>
  <c r="Y376" i="17"/>
  <c r="BG373" i="17"/>
  <c r="BN373" i="17" s="1"/>
  <c r="BU373" i="17" s="1"/>
  <c r="BU366" i="17"/>
  <c r="Y365" i="17"/>
  <c r="Y364" i="17"/>
  <c r="Y353" i="17"/>
  <c r="Y351" i="17"/>
  <c r="BU263" i="17"/>
  <c r="CB263" i="17" s="1"/>
  <c r="BU259" i="17"/>
  <c r="CB259" i="17" s="1"/>
  <c r="CI259" i="17" s="1"/>
  <c r="AF247" i="17"/>
  <c r="Y102" i="17"/>
  <c r="AC102" i="17"/>
  <c r="Y137" i="17"/>
  <c r="AD137" i="17"/>
  <c r="AF137" i="17" s="1"/>
  <c r="Y124" i="17"/>
  <c r="AD124" i="17"/>
  <c r="AK124" i="17" s="1"/>
  <c r="AK189" i="17"/>
  <c r="AR189" i="17" s="1"/>
  <c r="AF189" i="17"/>
  <c r="AC331" i="17"/>
  <c r="AF331" i="17" s="1"/>
  <c r="CH268" i="17"/>
  <c r="CC267" i="17"/>
  <c r="BU266" i="17"/>
  <c r="CB266" i="17" s="1"/>
  <c r="CI266" i="17" s="1"/>
  <c r="BU265" i="17"/>
  <c r="CB265" i="17" s="1"/>
  <c r="AD263" i="17"/>
  <c r="AC262" i="17"/>
  <c r="AF262" i="17" s="1"/>
  <c r="AD259" i="17"/>
  <c r="AC258" i="17"/>
  <c r="AF258" i="17" s="1"/>
  <c r="AK247" i="17"/>
  <c r="AF243" i="17"/>
  <c r="AE325" i="17"/>
  <c r="AL325" i="17" s="1"/>
  <c r="AS325" i="17" s="1"/>
  <c r="AZ325" i="17" s="1"/>
  <c r="BG325" i="17" s="1"/>
  <c r="BN325" i="17" s="1"/>
  <c r="BU325" i="17" s="1"/>
  <c r="CB325" i="17" s="1"/>
  <c r="CI325" i="17" s="1"/>
  <c r="CC233" i="17"/>
  <c r="Y232" i="17"/>
  <c r="AL228" i="17"/>
  <c r="AS228" i="17" s="1"/>
  <c r="AZ228" i="17" s="1"/>
  <c r="BG228" i="17" s="1"/>
  <c r="BN228" i="17" s="1"/>
  <c r="BU228" i="17" s="1"/>
  <c r="CB228" i="17" s="1"/>
  <c r="CI228" i="17" s="1"/>
  <c r="CH47" i="17"/>
  <c r="CJ47" i="17" s="1"/>
  <c r="CH104" i="17"/>
  <c r="X104" i="17"/>
  <c r="AE104" i="17" s="1"/>
  <c r="CC161" i="17"/>
  <c r="AD44" i="17"/>
  <c r="Y72" i="17"/>
  <c r="AC72" i="17"/>
  <c r="AD212" i="17"/>
  <c r="AF212" i="17" s="1"/>
  <c r="Y212" i="17"/>
  <c r="CC119" i="17"/>
  <c r="CH119" i="17"/>
  <c r="CC348" i="17"/>
  <c r="CB347" i="17"/>
  <c r="X285" i="17"/>
  <c r="AE285" i="17" s="1"/>
  <c r="CC286" i="17"/>
  <c r="X279" i="17"/>
  <c r="AE279" i="17" s="1"/>
  <c r="AL279" i="17" s="1"/>
  <c r="AS279" i="17" s="1"/>
  <c r="AZ279" i="17" s="1"/>
  <c r="BG279" i="17" s="1"/>
  <c r="BN279" i="17" s="1"/>
  <c r="BU279" i="17" s="1"/>
  <c r="CB279" i="17" s="1"/>
  <c r="CI279" i="17" s="1"/>
  <c r="CB331" i="17"/>
  <c r="CI331" i="17" s="1"/>
  <c r="X270" i="17"/>
  <c r="AE270" i="17" s="1"/>
  <c r="AL270" i="17" s="1"/>
  <c r="CJ267" i="17"/>
  <c r="CC266" i="17"/>
  <c r="BU262" i="17"/>
  <c r="CB262" i="17" s="1"/>
  <c r="BU258" i="17"/>
  <c r="BU255" i="17"/>
  <c r="CB255" i="17" s="1"/>
  <c r="BU246" i="17"/>
  <c r="CB246" i="17" s="1"/>
  <c r="CI246" i="17" s="1"/>
  <c r="X327" i="17"/>
  <c r="AE327" i="17" s="1"/>
  <c r="AL327" i="17" s="1"/>
  <c r="AS327" i="17" s="1"/>
  <c r="AZ327" i="17" s="1"/>
  <c r="BG327" i="17" s="1"/>
  <c r="BN327" i="17" s="1"/>
  <c r="BU327" i="17" s="1"/>
  <c r="CB327" i="17" s="1"/>
  <c r="CI327" i="17" s="1"/>
  <c r="Y230" i="17"/>
  <c r="CB54" i="17"/>
  <c r="Y129" i="17"/>
  <c r="X158" i="17"/>
  <c r="AE158" i="17" s="1"/>
  <c r="AL158" i="17" s="1"/>
  <c r="AS158" i="17" s="1"/>
  <c r="AZ158" i="17" s="1"/>
  <c r="BG158" i="17" s="1"/>
  <c r="BN158" i="17" s="1"/>
  <c r="BU158" i="17" s="1"/>
  <c r="CB158" i="17" s="1"/>
  <c r="CI158" i="17" s="1"/>
  <c r="AD146" i="17"/>
  <c r="AK146" i="17" s="1"/>
  <c r="Y146" i="17"/>
  <c r="CJ71" i="17"/>
  <c r="CC33" i="17"/>
  <c r="CG33" i="17"/>
  <c r="CC141" i="17"/>
  <c r="CH141" i="17"/>
  <c r="CJ141" i="17" s="1"/>
  <c r="Y345" i="17"/>
  <c r="CC273" i="17"/>
  <c r="CL338" i="17"/>
  <c r="Y337" i="17"/>
  <c r="BU268" i="17"/>
  <c r="CB268" i="17" s="1"/>
  <c r="CI268" i="17" s="1"/>
  <c r="CJ266" i="17"/>
  <c r="Y252" i="17"/>
  <c r="Y249" i="17"/>
  <c r="Y247" i="17"/>
  <c r="X329" i="17"/>
  <c r="Y243" i="17"/>
  <c r="X240" i="17"/>
  <c r="CH237" i="17"/>
  <c r="CJ237" i="17" s="1"/>
  <c r="Y235" i="17"/>
  <c r="CC230" i="17"/>
  <c r="CC191" i="17"/>
  <c r="X191" i="17"/>
  <c r="AE191" i="17" s="1"/>
  <c r="AL191" i="17" s="1"/>
  <c r="AS191" i="17" s="1"/>
  <c r="AZ191" i="17" s="1"/>
  <c r="BG191" i="17" s="1"/>
  <c r="BN191" i="17" s="1"/>
  <c r="BU191" i="17" s="1"/>
  <c r="CB191" i="17" s="1"/>
  <c r="CI191" i="17" s="1"/>
  <c r="AD217" i="17"/>
  <c r="AK217" i="17" s="1"/>
  <c r="AD47" i="17"/>
  <c r="AK47" i="17" s="1"/>
  <c r="AM47" i="17" s="1"/>
  <c r="CH209" i="17"/>
  <c r="CH133" i="17"/>
  <c r="CJ133" i="17" s="1"/>
  <c r="CC129" i="17"/>
  <c r="Y221" i="17"/>
  <c r="CC184" i="17"/>
  <c r="CH184" i="17"/>
  <c r="CJ184" i="17" s="1"/>
  <c r="AD17" i="17"/>
  <c r="CC101" i="17"/>
  <c r="CH101" i="17"/>
  <c r="CJ42" i="17"/>
  <c r="BG102" i="17"/>
  <c r="BN102" i="17" s="1"/>
  <c r="BU102" i="17" s="1"/>
  <c r="X157" i="17"/>
  <c r="BG96" i="17"/>
  <c r="Y38" i="17"/>
  <c r="X37" i="17"/>
  <c r="AE37" i="17" s="1"/>
  <c r="AL37" i="17" s="1"/>
  <c r="AS37" i="17" s="1"/>
  <c r="AZ37" i="17" s="1"/>
  <c r="BG37" i="17" s="1"/>
  <c r="BN37" i="17" s="1"/>
  <c r="BU37" i="17" s="1"/>
  <c r="CB37" i="17" s="1"/>
  <c r="CI37" i="17" s="1"/>
  <c r="CC154" i="17"/>
  <c r="X63" i="17"/>
  <c r="AE63" i="17" s="1"/>
  <c r="AL63" i="17" s="1"/>
  <c r="Y33" i="17"/>
  <c r="Y149" i="17"/>
  <c r="AE190" i="17"/>
  <c r="AF89" i="17"/>
  <c r="X85" i="17"/>
  <c r="AE85" i="17" s="1"/>
  <c r="AL85" i="17" s="1"/>
  <c r="AS85" i="17" s="1"/>
  <c r="AZ85" i="17" s="1"/>
  <c r="BG85" i="17" s="1"/>
  <c r="BN85" i="17" s="1"/>
  <c r="BU85" i="17" s="1"/>
  <c r="CB85" i="17" s="1"/>
  <c r="CI85" i="17" s="1"/>
  <c r="X200" i="17"/>
  <c r="AE200" i="17" s="1"/>
  <c r="X99" i="17"/>
  <c r="AE99" i="17" s="1"/>
  <c r="AL99" i="17" s="1"/>
  <c r="AS99" i="17" s="1"/>
  <c r="AZ99" i="17" s="1"/>
  <c r="BG99" i="17" s="1"/>
  <c r="BN99" i="17" s="1"/>
  <c r="BU99" i="17" s="1"/>
  <c r="CB99" i="17" s="1"/>
  <c r="CI99" i="17" s="1"/>
  <c r="Y16" i="17"/>
  <c r="BR74" i="17"/>
  <c r="X57" i="17"/>
  <c r="AE57" i="17" s="1"/>
  <c r="AL57" i="17" s="1"/>
  <c r="AS57" i="17" s="1"/>
  <c r="AZ57" i="17" s="1"/>
  <c r="BG57" i="17" s="1"/>
  <c r="BN57" i="17" s="1"/>
  <c r="BU57" i="17" s="1"/>
  <c r="CB57" i="17" s="1"/>
  <c r="CI57" i="17" s="1"/>
  <c r="AD42" i="17"/>
  <c r="X137" i="17"/>
  <c r="AE137" i="17" s="1"/>
  <c r="CH221" i="17"/>
  <c r="Y157" i="17"/>
  <c r="AL216" i="17"/>
  <c r="X172" i="17"/>
  <c r="CC164" i="17"/>
  <c r="CB35" i="17"/>
  <c r="CI35" i="17" s="1"/>
  <c r="X196" i="17"/>
  <c r="AE196" i="17" s="1"/>
  <c r="AL196" i="17" s="1"/>
  <c r="AS196" i="17" s="1"/>
  <c r="AZ196" i="17" s="1"/>
  <c r="BG196" i="17" s="1"/>
  <c r="BN196" i="17" s="1"/>
  <c r="BU196" i="17" s="1"/>
  <c r="CB196" i="17" s="1"/>
  <c r="CI196" i="17" s="1"/>
  <c r="Y71" i="17"/>
  <c r="AC33" i="17"/>
  <c r="AJ33" i="17" s="1"/>
  <c r="AQ33" i="17" s="1"/>
  <c r="AX33" i="17" s="1"/>
  <c r="BE33" i="17" s="1"/>
  <c r="BL33" i="17" s="1"/>
  <c r="BS33" i="17" s="1"/>
  <c r="X124" i="17"/>
  <c r="AE124" i="17" s="1"/>
  <c r="AL124" i="17" s="1"/>
  <c r="AS124" i="17" s="1"/>
  <c r="AZ124" i="17" s="1"/>
  <c r="BG124" i="17" s="1"/>
  <c r="BN124" i="17" s="1"/>
  <c r="BU124" i="17" s="1"/>
  <c r="CB124" i="17" s="1"/>
  <c r="CI124" i="17" s="1"/>
  <c r="X223" i="17"/>
  <c r="X149" i="17"/>
  <c r="AE149" i="17" s="1"/>
  <c r="AL149" i="17" s="1"/>
  <c r="AS149" i="17" s="1"/>
  <c r="AZ149" i="17" s="1"/>
  <c r="BG149" i="17" s="1"/>
  <c r="BN149" i="17" s="1"/>
  <c r="BU149" i="17" s="1"/>
  <c r="CB149" i="17" s="1"/>
  <c r="CI149" i="17" s="1"/>
  <c r="X218" i="17"/>
  <c r="AE218" i="17" s="1"/>
  <c r="AL218" i="17" s="1"/>
  <c r="AS218" i="17" s="1"/>
  <c r="AZ218" i="17" s="1"/>
  <c r="BG218" i="17" s="1"/>
  <c r="BN218" i="17" s="1"/>
  <c r="BU218" i="17" s="1"/>
  <c r="CB218" i="17" s="1"/>
  <c r="CI218" i="17" s="1"/>
  <c r="X212" i="17"/>
  <c r="AE212" i="17" s="1"/>
  <c r="AL212" i="17" s="1"/>
  <c r="AS212" i="17" s="1"/>
  <c r="AZ212" i="17" s="1"/>
  <c r="BG212" i="17" s="1"/>
  <c r="BN212" i="17" s="1"/>
  <c r="BU212" i="17" s="1"/>
  <c r="CB212" i="17" s="1"/>
  <c r="CI212" i="17" s="1"/>
  <c r="Y204" i="17"/>
  <c r="X167" i="17"/>
  <c r="AE167" i="17" s="1"/>
  <c r="AL167" i="17" s="1"/>
  <c r="AS167" i="17" s="1"/>
  <c r="AZ167" i="17" s="1"/>
  <c r="BG167" i="17" s="1"/>
  <c r="BN167" i="17" s="1"/>
  <c r="BU167" i="17" s="1"/>
  <c r="CB167" i="17" s="1"/>
  <c r="CI167" i="17" s="1"/>
  <c r="X159" i="17"/>
  <c r="AE159" i="17" s="1"/>
  <c r="AL159" i="17" s="1"/>
  <c r="AS159" i="17" s="1"/>
  <c r="AZ159" i="17" s="1"/>
  <c r="BG159" i="17" s="1"/>
  <c r="BN159" i="17" s="1"/>
  <c r="BU159" i="17" s="1"/>
  <c r="CB159" i="17" s="1"/>
  <c r="CI159" i="17" s="1"/>
  <c r="X89" i="17"/>
  <c r="Y119" i="17"/>
  <c r="X152" i="17"/>
  <c r="AE152" i="17" s="1"/>
  <c r="AL152" i="17" s="1"/>
  <c r="AS152" i="17" s="1"/>
  <c r="AZ152" i="17" s="1"/>
  <c r="BG152" i="17" s="1"/>
  <c r="BN152" i="17" s="1"/>
  <c r="BU152" i="17" s="1"/>
  <c r="CB152" i="17" s="1"/>
  <c r="CI152" i="17" s="1"/>
  <c r="X64" i="17"/>
  <c r="AE64" i="17" s="1"/>
  <c r="AL64" i="17" s="1"/>
  <c r="AS64" i="17" s="1"/>
  <c r="AZ64" i="17" s="1"/>
  <c r="BG64" i="17" s="1"/>
  <c r="BN64" i="17" s="1"/>
  <c r="BU64" i="17" s="1"/>
  <c r="CB64" i="17" s="1"/>
  <c r="CI64" i="17" s="1"/>
  <c r="X106" i="17"/>
  <c r="X141" i="17"/>
  <c r="X97" i="17"/>
  <c r="AE97" i="17" s="1"/>
  <c r="AL97" i="17" s="1"/>
  <c r="AS97" i="17" s="1"/>
  <c r="AZ97" i="17" s="1"/>
  <c r="BG97" i="17" s="1"/>
  <c r="BN97" i="17" s="1"/>
  <c r="BU97" i="17" s="1"/>
  <c r="CB97" i="17" s="1"/>
  <c r="CI97" i="17" s="1"/>
  <c r="Y151" i="17"/>
  <c r="CC42" i="17"/>
  <c r="CG164" i="17"/>
  <c r="CC72" i="17"/>
  <c r="Y63" i="17"/>
  <c r="Y35" i="17"/>
  <c r="CC34" i="17"/>
  <c r="Y34" i="17"/>
  <c r="X34" i="17"/>
  <c r="AE34" i="17" s="1"/>
  <c r="AL34" i="17" s="1"/>
  <c r="AS34" i="17" s="1"/>
  <c r="AZ34" i="17" s="1"/>
  <c r="BG34" i="17" s="1"/>
  <c r="BN34" i="17" s="1"/>
  <c r="BU34" i="17" s="1"/>
  <c r="CB34" i="17" s="1"/>
  <c r="CC58" i="17"/>
  <c r="Y148" i="17"/>
  <c r="AL153" i="17"/>
  <c r="X120" i="17"/>
  <c r="AE120" i="17" s="1"/>
  <c r="AL120" i="17" s="1"/>
  <c r="AS120" i="17" s="1"/>
  <c r="AZ120" i="17" s="1"/>
  <c r="BG120" i="17" s="1"/>
  <c r="BN120" i="17" s="1"/>
  <c r="BU120" i="17" s="1"/>
  <c r="CB120" i="17" s="1"/>
  <c r="CI120" i="17" s="1"/>
  <c r="CC71" i="17"/>
  <c r="AC71" i="17"/>
  <c r="AJ71" i="17" s="1"/>
  <c r="AQ71" i="17" s="1"/>
  <c r="AX71" i="17" s="1"/>
  <c r="BE71" i="17" s="1"/>
  <c r="BL71" i="17" s="1"/>
  <c r="BS71" i="17" s="1"/>
  <c r="Y121" i="17"/>
  <c r="Y184" i="17"/>
  <c r="AE184" i="17"/>
  <c r="AL184" i="17" s="1"/>
  <c r="AS184" i="17" s="1"/>
  <c r="AZ184" i="17" s="1"/>
  <c r="BG184" i="17" s="1"/>
  <c r="BN184" i="17" s="1"/>
  <c r="BU184" i="17" s="1"/>
  <c r="CB184" i="17" s="1"/>
  <c r="CI184" i="17" s="1"/>
  <c r="CC163" i="17"/>
  <c r="X188" i="17"/>
  <c r="AE188" i="17" s="1"/>
  <c r="AL188" i="17" s="1"/>
  <c r="AS188" i="17" s="1"/>
  <c r="AZ188" i="17" s="1"/>
  <c r="BG188" i="17" s="1"/>
  <c r="BN188" i="17" s="1"/>
  <c r="BU188" i="17" s="1"/>
  <c r="CB188" i="17" s="1"/>
  <c r="CI188" i="17" s="1"/>
  <c r="X81" i="17"/>
  <c r="AE81" i="17" s="1"/>
  <c r="AL81" i="17" s="1"/>
  <c r="AS81" i="17" s="1"/>
  <c r="AZ81" i="17" s="1"/>
  <c r="BG81" i="17" s="1"/>
  <c r="BN81" i="17" s="1"/>
  <c r="BU81" i="17" s="1"/>
  <c r="CB81" i="17" s="1"/>
  <c r="CI81" i="17" s="1"/>
  <c r="X208" i="17"/>
  <c r="AE208" i="17" s="1"/>
  <c r="AL208" i="17" s="1"/>
  <c r="AS208" i="17" s="1"/>
  <c r="AZ208" i="17" s="1"/>
  <c r="BG208" i="17" s="1"/>
  <c r="BN208" i="17" s="1"/>
  <c r="BU208" i="17" s="1"/>
  <c r="CB208" i="17" s="1"/>
  <c r="CI208" i="17" s="1"/>
  <c r="X68" i="17"/>
  <c r="Y62" i="17"/>
  <c r="Y165" i="17"/>
  <c r="X113" i="17"/>
  <c r="AE113" i="17" s="1"/>
  <c r="AD55" i="17"/>
  <c r="AF55" i="17" s="1"/>
  <c r="X61" i="17"/>
  <c r="CC103" i="17"/>
  <c r="AF425" i="17"/>
  <c r="AK425" i="17"/>
  <c r="AR425" i="17" s="1"/>
  <c r="AY425" i="17" s="1"/>
  <c r="BF425" i="17" s="1"/>
  <c r="CB467" i="17"/>
  <c r="CI467" i="17" s="1"/>
  <c r="AM460" i="17"/>
  <c r="CB457" i="17"/>
  <c r="Y297" i="17"/>
  <c r="AF445" i="17"/>
  <c r="BU444" i="17"/>
  <c r="X472" i="17"/>
  <c r="AE472" i="17" s="1"/>
  <c r="AL472" i="17" s="1"/>
  <c r="AS472" i="17" s="1"/>
  <c r="AZ472" i="17" s="1"/>
  <c r="BG472" i="17" s="1"/>
  <c r="BN472" i="17" s="1"/>
  <c r="BU472" i="17" s="1"/>
  <c r="AQ460" i="17"/>
  <c r="AT460" i="17" s="1"/>
  <c r="AL455" i="17"/>
  <c r="AS455" i="17" s="1"/>
  <c r="AZ455" i="17" s="1"/>
  <c r="BG455" i="17" s="1"/>
  <c r="BN455" i="17" s="1"/>
  <c r="BU455" i="17" s="1"/>
  <c r="CB304" i="17"/>
  <c r="CI304" i="17" s="1"/>
  <c r="AD454" i="17"/>
  <c r="AK454" i="17" s="1"/>
  <c r="AM454" i="17" s="1"/>
  <c r="CB452" i="17"/>
  <c r="AC449" i="17"/>
  <c r="AF449" i="17" s="1"/>
  <c r="X447" i="17"/>
  <c r="AE447" i="17" s="1"/>
  <c r="AL447" i="17" s="1"/>
  <c r="AS447" i="17" s="1"/>
  <c r="AZ447" i="17" s="1"/>
  <c r="BG447" i="17" s="1"/>
  <c r="BN447" i="17" s="1"/>
  <c r="BU447" i="17" s="1"/>
  <c r="AJ445" i="17"/>
  <c r="AM445" i="17" s="1"/>
  <c r="Y443" i="17"/>
  <c r="BG307" i="17"/>
  <c r="BN307" i="17" s="1"/>
  <c r="BU307" i="17" s="1"/>
  <c r="AE441" i="17"/>
  <c r="AL441" i="17" s="1"/>
  <c r="AS441" i="17" s="1"/>
  <c r="AZ441" i="17" s="1"/>
  <c r="BG441" i="17" s="1"/>
  <c r="BN441" i="17" s="1"/>
  <c r="BU441" i="17" s="1"/>
  <c r="CH295" i="17"/>
  <c r="AD437" i="17"/>
  <c r="AK437" i="17" s="1"/>
  <c r="CC432" i="17"/>
  <c r="X288" i="17"/>
  <c r="AE288" i="17" s="1"/>
  <c r="AL288" i="17" s="1"/>
  <c r="AS288" i="17" s="1"/>
  <c r="AZ288" i="17" s="1"/>
  <c r="BG288" i="17" s="1"/>
  <c r="BN288" i="17" s="1"/>
  <c r="BU288" i="17" s="1"/>
  <c r="CH314" i="17"/>
  <c r="Y431" i="17"/>
  <c r="R427" i="17"/>
  <c r="Q425" i="17"/>
  <c r="X425" i="17" s="1"/>
  <c r="AE425" i="17" s="1"/>
  <c r="AL425" i="17" s="1"/>
  <c r="AS425" i="17" s="1"/>
  <c r="AZ425" i="17" s="1"/>
  <c r="BG425" i="17" s="1"/>
  <c r="BN425" i="17" s="1"/>
  <c r="AL305" i="17"/>
  <c r="AS305" i="17" s="1"/>
  <c r="AZ305" i="17" s="1"/>
  <c r="BG305" i="17" s="1"/>
  <c r="BN305" i="17" s="1"/>
  <c r="BU305" i="17" s="1"/>
  <c r="AD421" i="17"/>
  <c r="AF421" i="17" s="1"/>
  <c r="X301" i="17"/>
  <c r="AE301" i="17" s="1"/>
  <c r="AL301" i="17" s="1"/>
  <c r="AS301" i="17" s="1"/>
  <c r="AZ301" i="17" s="1"/>
  <c r="BG301" i="17" s="1"/>
  <c r="BN301" i="17" s="1"/>
  <c r="BU301" i="17" s="1"/>
  <c r="Y399" i="17"/>
  <c r="AC399" i="17"/>
  <c r="CC472" i="17"/>
  <c r="Y467" i="17"/>
  <c r="CL461" i="17"/>
  <c r="Y460" i="17"/>
  <c r="Y321" i="17"/>
  <c r="X457" i="17"/>
  <c r="AE457" i="17" s="1"/>
  <c r="AL457" i="17" s="1"/>
  <c r="AS457" i="17" s="1"/>
  <c r="AZ457" i="17" s="1"/>
  <c r="BG457" i="17" s="1"/>
  <c r="BN457" i="17" s="1"/>
  <c r="BU457" i="17" s="1"/>
  <c r="Y456" i="17"/>
  <c r="Y455" i="17"/>
  <c r="Y304" i="17"/>
  <c r="R453" i="17"/>
  <c r="BG445" i="17"/>
  <c r="BN445" i="17" s="1"/>
  <c r="BU445" i="17" s="1"/>
  <c r="X284" i="17"/>
  <c r="CB316" i="17"/>
  <c r="Y288" i="17"/>
  <c r="AF431" i="17"/>
  <c r="CC425" i="17"/>
  <c r="CC187" i="17"/>
  <c r="CC318" i="17"/>
  <c r="X423" i="17"/>
  <c r="AE423" i="17" s="1"/>
  <c r="AL423" i="17" s="1"/>
  <c r="AS423" i="17" s="1"/>
  <c r="AZ423" i="17" s="1"/>
  <c r="BG423" i="17" s="1"/>
  <c r="BN423" i="17" s="1"/>
  <c r="BU423" i="17" s="1"/>
  <c r="CB421" i="17"/>
  <c r="AM389" i="17"/>
  <c r="Y389" i="17"/>
  <c r="Y377" i="17"/>
  <c r="AC377" i="17"/>
  <c r="CC471" i="17"/>
  <c r="BN471" i="17"/>
  <c r="BU471" i="17" s="1"/>
  <c r="R471" i="17"/>
  <c r="CC466" i="17"/>
  <c r="CB302" i="17"/>
  <c r="X302" i="17"/>
  <c r="AE302" i="17" s="1"/>
  <c r="AL302" i="17" s="1"/>
  <c r="AS302" i="17" s="1"/>
  <c r="AZ302" i="17" s="1"/>
  <c r="BG302" i="17" s="1"/>
  <c r="BN302" i="17" s="1"/>
  <c r="BU302" i="17" s="1"/>
  <c r="AF460" i="17"/>
  <c r="AF321" i="17"/>
  <c r="BZ457" i="17"/>
  <c r="CG457" i="17" s="1"/>
  <c r="CC456" i="17"/>
  <c r="AF456" i="17"/>
  <c r="CC297" i="17"/>
  <c r="CC304" i="17"/>
  <c r="AD452" i="17"/>
  <c r="Y445" i="17"/>
  <c r="Y317" i="17"/>
  <c r="X317" i="17"/>
  <c r="AC307" i="17"/>
  <c r="Y438" i="17"/>
  <c r="BZ429" i="17"/>
  <c r="CG429" i="17" s="1"/>
  <c r="Q429" i="17"/>
  <c r="X429" i="17" s="1"/>
  <c r="AE429" i="17" s="1"/>
  <c r="AL429" i="17" s="1"/>
  <c r="AS429" i="17" s="1"/>
  <c r="AZ429" i="17" s="1"/>
  <c r="BG429" i="17" s="1"/>
  <c r="BN429" i="17" s="1"/>
  <c r="BU429" i="17" s="1"/>
  <c r="Y418" i="17"/>
  <c r="X281" i="17"/>
  <c r="AE281" i="17" s="1"/>
  <c r="AL281" i="17" s="1"/>
  <c r="AS281" i="17" s="1"/>
  <c r="AZ281" i="17" s="1"/>
  <c r="BG281" i="17" s="1"/>
  <c r="BN281" i="17" s="1"/>
  <c r="BU281" i="17" s="1"/>
  <c r="CC414" i="17"/>
  <c r="Y414" i="17"/>
  <c r="CI409" i="17"/>
  <c r="Y409" i="17"/>
  <c r="Y407" i="17"/>
  <c r="X401" i="17"/>
  <c r="AE401" i="17" s="1"/>
  <c r="AL401" i="17" s="1"/>
  <c r="AS401" i="17" s="1"/>
  <c r="AF400" i="17"/>
  <c r="CB275" i="17"/>
  <c r="CI275" i="17" s="1"/>
  <c r="Y275" i="17"/>
  <c r="X395" i="17"/>
  <c r="AE395" i="17" s="1"/>
  <c r="AL395" i="17" s="1"/>
  <c r="AS395" i="17" s="1"/>
  <c r="AZ395" i="17" s="1"/>
  <c r="BG395" i="17" s="1"/>
  <c r="BN395" i="17" s="1"/>
  <c r="BU395" i="17" s="1"/>
  <c r="AD393" i="17"/>
  <c r="AF393" i="17" s="1"/>
  <c r="BZ389" i="17"/>
  <c r="CG389" i="17" s="1"/>
  <c r="R389" i="17"/>
  <c r="BZ386" i="17"/>
  <c r="CG386" i="17" s="1"/>
  <c r="Y386" i="17"/>
  <c r="X309" i="17"/>
  <c r="AE309" i="17" s="1"/>
  <c r="AF384" i="17"/>
  <c r="Y383" i="17"/>
  <c r="X383" i="17"/>
  <c r="AE383" i="17" s="1"/>
  <c r="AL383" i="17" s="1"/>
  <c r="AS383" i="17" s="1"/>
  <c r="AZ383" i="17" s="1"/>
  <c r="BG383" i="17" s="1"/>
  <c r="BN383" i="17" s="1"/>
  <c r="BU383" i="17" s="1"/>
  <c r="CB383" i="17" s="1"/>
  <c r="CI383" i="17" s="1"/>
  <c r="Y382" i="17"/>
  <c r="CC379" i="17"/>
  <c r="AF376" i="17"/>
  <c r="X287" i="17"/>
  <c r="AE287" i="17" s="1"/>
  <c r="AL287" i="17" s="1"/>
  <c r="AS287" i="17" s="1"/>
  <c r="AZ287" i="17" s="1"/>
  <c r="BG287" i="17" s="1"/>
  <c r="BN287" i="17" s="1"/>
  <c r="BU287" i="17" s="1"/>
  <c r="Q372" i="17"/>
  <c r="AF418" i="17"/>
  <c r="AE413" i="17"/>
  <c r="AL413" i="17" s="1"/>
  <c r="AS413" i="17" s="1"/>
  <c r="AZ413" i="17" s="1"/>
  <c r="BG413" i="17" s="1"/>
  <c r="BN413" i="17" s="1"/>
  <c r="BU413" i="17" s="1"/>
  <c r="Y405" i="17"/>
  <c r="CC401" i="17"/>
  <c r="AF383" i="17"/>
  <c r="AM376" i="17"/>
  <c r="BG416" i="17"/>
  <c r="BN416" i="17" s="1"/>
  <c r="AE400" i="17"/>
  <c r="AL400" i="17" s="1"/>
  <c r="AS400" i="17" s="1"/>
  <c r="AC396" i="17"/>
  <c r="CB395" i="17"/>
  <c r="AD391" i="17"/>
  <c r="AR376" i="17"/>
  <c r="CC373" i="17"/>
  <c r="CL372" i="17"/>
  <c r="AM257" i="17"/>
  <c r="AR257" i="17"/>
  <c r="CC413" i="17"/>
  <c r="BN407" i="17"/>
  <c r="BU407" i="17" s="1"/>
  <c r="CH404" i="17"/>
  <c r="X404" i="17"/>
  <c r="AE404" i="17" s="1"/>
  <c r="AL404" i="17" s="1"/>
  <c r="AS404" i="17" s="1"/>
  <c r="AZ404" i="17" s="1"/>
  <c r="BG404" i="17" s="1"/>
  <c r="BN404" i="17" s="1"/>
  <c r="BU404" i="17" s="1"/>
  <c r="V308" i="17"/>
  <c r="AC308" i="17" s="1"/>
  <c r="AJ308" i="17" s="1"/>
  <c r="AQ308" i="17" s="1"/>
  <c r="AX308" i="17" s="1"/>
  <c r="BE308" i="17" s="1"/>
  <c r="BL308" i="17" s="1"/>
  <c r="BS308" i="17" s="1"/>
  <c r="CC400" i="17"/>
  <c r="Y400" i="17"/>
  <c r="X275" i="17"/>
  <c r="AE275" i="17" s="1"/>
  <c r="AL275" i="17" s="1"/>
  <c r="AS275" i="17" s="1"/>
  <c r="AZ275" i="17" s="1"/>
  <c r="BG275" i="17" s="1"/>
  <c r="BN275" i="17" s="1"/>
  <c r="BU275" i="17" s="1"/>
  <c r="Y395" i="17"/>
  <c r="X312" i="17"/>
  <c r="X393" i="17"/>
  <c r="AE393" i="17" s="1"/>
  <c r="CC391" i="17"/>
  <c r="BG391" i="17"/>
  <c r="BN391" i="17" s="1"/>
  <c r="Q388" i="17"/>
  <c r="CB388" i="17" s="1"/>
  <c r="CL380" i="17"/>
  <c r="Y296" i="17"/>
  <c r="BZ374" i="17"/>
  <c r="CG374" i="17" s="1"/>
  <c r="Y287" i="17"/>
  <c r="Y370" i="17"/>
  <c r="AK343" i="17"/>
  <c r="AM343" i="17" s="1"/>
  <c r="AF343" i="17"/>
  <c r="AF246" i="17"/>
  <c r="AJ246" i="17"/>
  <c r="CB362" i="17"/>
  <c r="CI362" i="17" s="1"/>
  <c r="Y362" i="17"/>
  <c r="CB360" i="17"/>
  <c r="CI360" i="17" s="1"/>
  <c r="X360" i="17"/>
  <c r="AE360" i="17" s="1"/>
  <c r="AL360" i="17" s="1"/>
  <c r="CC289" i="17"/>
  <c r="Y289" i="17"/>
  <c r="V354" i="17"/>
  <c r="AC354" i="17" s="1"/>
  <c r="AJ354" i="17" s="1"/>
  <c r="AQ354" i="17" s="1"/>
  <c r="AX354" i="17" s="1"/>
  <c r="BE354" i="17" s="1"/>
  <c r="BL354" i="17" s="1"/>
  <c r="R353" i="17"/>
  <c r="BZ351" i="17"/>
  <c r="CG351" i="17" s="1"/>
  <c r="AD349" i="17"/>
  <c r="CH348" i="17"/>
  <c r="Y348" i="17"/>
  <c r="X274" i="17"/>
  <c r="AE274" i="17" s="1"/>
  <c r="AL274" i="17" s="1"/>
  <c r="AS274" i="17" s="1"/>
  <c r="AZ274" i="17" s="1"/>
  <c r="BG274" i="17" s="1"/>
  <c r="BN274" i="17" s="1"/>
  <c r="BU274" i="17" s="1"/>
  <c r="CB274" i="17" s="1"/>
  <c r="BU339" i="17"/>
  <c r="AF299" i="17"/>
  <c r="Y332" i="17"/>
  <c r="AJ331" i="17"/>
  <c r="AM331" i="17" s="1"/>
  <c r="CC270" i="17"/>
  <c r="Y261" i="17"/>
  <c r="AJ258" i="17"/>
  <c r="AD255" i="17"/>
  <c r="AC252" i="17"/>
  <c r="AF252" i="17" s="1"/>
  <c r="Y250" i="17"/>
  <c r="AD249" i="17"/>
  <c r="AF249" i="17" s="1"/>
  <c r="X245" i="17"/>
  <c r="AE245" i="17" s="1"/>
  <c r="AL245" i="17" s="1"/>
  <c r="AS245" i="17" s="1"/>
  <c r="AZ245" i="17" s="1"/>
  <c r="BG245" i="17" s="1"/>
  <c r="BN245" i="17" s="1"/>
  <c r="BU245" i="17" s="1"/>
  <c r="CB245" i="17" s="1"/>
  <c r="CI245" i="17" s="1"/>
  <c r="CC244" i="17"/>
  <c r="X243" i="17"/>
  <c r="AE243" i="17" s="1"/>
  <c r="AL243" i="17" s="1"/>
  <c r="AS243" i="17" s="1"/>
  <c r="AZ243" i="17" s="1"/>
  <c r="BG243" i="17" s="1"/>
  <c r="BN243" i="17" s="1"/>
  <c r="BU243" i="17" s="1"/>
  <c r="CB243" i="17" s="1"/>
  <c r="CI243" i="17" s="1"/>
  <c r="BU234" i="17"/>
  <c r="CB234" i="17" s="1"/>
  <c r="CC192" i="17"/>
  <c r="X132" i="17"/>
  <c r="AE132" i="17" s="1"/>
  <c r="Y203" i="17"/>
  <c r="X110" i="17"/>
  <c r="AE110" i="17" s="1"/>
  <c r="CJ104" i="17"/>
  <c r="V369" i="17"/>
  <c r="Y291" i="17"/>
  <c r="Y366" i="17"/>
  <c r="AD365" i="17"/>
  <c r="Q354" i="17"/>
  <c r="X354" i="17" s="1"/>
  <c r="AE354" i="17" s="1"/>
  <c r="AL354" i="17" s="1"/>
  <c r="AS354" i="17" s="1"/>
  <c r="AZ354" i="17" s="1"/>
  <c r="BG354" i="17" s="1"/>
  <c r="AC353" i="17"/>
  <c r="R351" i="17"/>
  <c r="CB349" i="17"/>
  <c r="X348" i="17"/>
  <c r="AE348" i="17" s="1"/>
  <c r="Y343" i="17"/>
  <c r="CB342" i="17"/>
  <c r="CC265" i="17"/>
  <c r="Y265" i="17"/>
  <c r="AF261" i="17"/>
  <c r="BU253" i="17"/>
  <c r="CB253" i="17" s="1"/>
  <c r="CI253" i="17" s="1"/>
  <c r="BU251" i="17"/>
  <c r="CB251" i="17" s="1"/>
  <c r="Y245" i="17"/>
  <c r="X244" i="17"/>
  <c r="AE244" i="17" s="1"/>
  <c r="AL244" i="17" s="1"/>
  <c r="AS244" i="17" s="1"/>
  <c r="AZ244" i="17" s="1"/>
  <c r="BG244" i="17" s="1"/>
  <c r="BN244" i="17" s="1"/>
  <c r="BU244" i="17" s="1"/>
  <c r="CB244" i="17" s="1"/>
  <c r="CI244" i="17" s="1"/>
  <c r="AK243" i="17"/>
  <c r="AM243" i="17" s="1"/>
  <c r="CC326" i="17"/>
  <c r="Y326" i="17"/>
  <c r="X326" i="17"/>
  <c r="AE326" i="17" s="1"/>
  <c r="Y239" i="17"/>
  <c r="X238" i="17"/>
  <c r="Y237" i="17"/>
  <c r="CC234" i="17"/>
  <c r="BU230" i="17"/>
  <c r="CB230" i="17" s="1"/>
  <c r="CI230" i="17" s="1"/>
  <c r="X229" i="17"/>
  <c r="CC215" i="17"/>
  <c r="CC227" i="17"/>
  <c r="Y227" i="17"/>
  <c r="X227" i="17"/>
  <c r="AE227" i="17" s="1"/>
  <c r="X195" i="17"/>
  <c r="AE195" i="17" s="1"/>
  <c r="AL195" i="17" s="1"/>
  <c r="AS195" i="17" s="1"/>
  <c r="AZ195" i="17" s="1"/>
  <c r="BG195" i="17" s="1"/>
  <c r="BN195" i="17" s="1"/>
  <c r="BU195" i="17" s="1"/>
  <c r="CB195" i="17" s="1"/>
  <c r="CC217" i="17"/>
  <c r="Y48" i="17"/>
  <c r="R369" i="17"/>
  <c r="AC291" i="17"/>
  <c r="AJ291" i="17" s="1"/>
  <c r="AQ291" i="17" s="1"/>
  <c r="AX291" i="17" s="1"/>
  <c r="BE291" i="17" s="1"/>
  <c r="BL291" i="17" s="1"/>
  <c r="BS291" i="17" s="1"/>
  <c r="AS289" i="17"/>
  <c r="AZ289" i="17" s="1"/>
  <c r="BG289" i="17" s="1"/>
  <c r="BN289" i="17" s="1"/>
  <c r="BU289" i="17" s="1"/>
  <c r="CC353" i="17"/>
  <c r="Q351" i="17"/>
  <c r="X351" i="17" s="1"/>
  <c r="AE351" i="17" s="1"/>
  <c r="AL351" i="17" s="1"/>
  <c r="AS351" i="17" s="1"/>
  <c r="AZ351" i="17" s="1"/>
  <c r="BG351" i="17" s="1"/>
  <c r="BN351" i="17" s="1"/>
  <c r="BU351" i="17" s="1"/>
  <c r="BU349" i="17"/>
  <c r="AC345" i="17"/>
  <c r="AL285" i="17"/>
  <c r="AS285" i="17" s="1"/>
  <c r="AZ285" i="17" s="1"/>
  <c r="BG285" i="17" s="1"/>
  <c r="BN285" i="17" s="1"/>
  <c r="BU285" i="17" s="1"/>
  <c r="CB285" i="17" s="1"/>
  <c r="CI285" i="17" s="1"/>
  <c r="R343" i="17"/>
  <c r="Y342" i="17"/>
  <c r="Y273" i="17"/>
  <c r="V334" i="17"/>
  <c r="Y334" i="17" s="1"/>
  <c r="BU332" i="17"/>
  <c r="CB332" i="17" s="1"/>
  <c r="CC331" i="17"/>
  <c r="BU257" i="17"/>
  <c r="CB257" i="17" s="1"/>
  <c r="CI257" i="17" s="1"/>
  <c r="Y257" i="17"/>
  <c r="CC329" i="17"/>
  <c r="CC325" i="17"/>
  <c r="BU203" i="17"/>
  <c r="CB203" i="17" s="1"/>
  <c r="CI203" i="17" s="1"/>
  <c r="R365" i="17"/>
  <c r="CB358" i="17"/>
  <c r="CI358" i="17" s="1"/>
  <c r="AD358" i="17"/>
  <c r="CB258" i="17"/>
  <c r="AF257" i="17"/>
  <c r="CJ239" i="17"/>
  <c r="AC232" i="17"/>
  <c r="AF157" i="17"/>
  <c r="AK157" i="17"/>
  <c r="AR157" i="17" s="1"/>
  <c r="Y133" i="17"/>
  <c r="CH129" i="17"/>
  <c r="CJ129" i="17" s="1"/>
  <c r="X129" i="17"/>
  <c r="X161" i="17"/>
  <c r="AE161" i="17" s="1"/>
  <c r="AL161" i="17" s="1"/>
  <c r="CC207" i="17"/>
  <c r="Y76" i="17"/>
  <c r="Y43" i="17"/>
  <c r="X127" i="17"/>
  <c r="AE127" i="17" s="1"/>
  <c r="AL127" i="17" s="1"/>
  <c r="AS127" i="17" s="1"/>
  <c r="AZ127" i="17" s="1"/>
  <c r="BG127" i="17" s="1"/>
  <c r="BN127" i="17" s="1"/>
  <c r="BU127" i="17" s="1"/>
  <c r="CB127" i="17" s="1"/>
  <c r="CI127" i="17" s="1"/>
  <c r="Y41" i="17"/>
  <c r="X147" i="17"/>
  <c r="CH157" i="17"/>
  <c r="Y73" i="17"/>
  <c r="CC202" i="17"/>
  <c r="AD148" i="17"/>
  <c r="AK148" i="17" s="1"/>
  <c r="Y153" i="17"/>
  <c r="Y139" i="17"/>
  <c r="X71" i="17"/>
  <c r="AE71" i="17" s="1"/>
  <c r="AL71" i="17" s="1"/>
  <c r="AS71" i="17" s="1"/>
  <c r="AZ71" i="17" s="1"/>
  <c r="BG71" i="17" s="1"/>
  <c r="BN71" i="17" s="1"/>
  <c r="BU71" i="17" s="1"/>
  <c r="CB71" i="17" s="1"/>
  <c r="CI71" i="17" s="1"/>
  <c r="X33" i="17"/>
  <c r="AE33" i="17" s="1"/>
  <c r="AL33" i="17" s="1"/>
  <c r="AS33" i="17" s="1"/>
  <c r="AZ33" i="17" s="1"/>
  <c r="BG33" i="17" s="1"/>
  <c r="BN33" i="17" s="1"/>
  <c r="BU33" i="17" s="1"/>
  <c r="CB33" i="17" s="1"/>
  <c r="CI33" i="17" s="1"/>
  <c r="X90" i="17"/>
  <c r="AE150" i="17"/>
  <c r="AD184" i="17"/>
  <c r="AF184" i="17" s="1"/>
  <c r="CH188" i="17"/>
  <c r="CJ188" i="17" s="1"/>
  <c r="Y161" i="17"/>
  <c r="CC41" i="17"/>
  <c r="X125" i="17"/>
  <c r="AE125" i="17" s="1"/>
  <c r="AL125" i="17" s="1"/>
  <c r="AS125" i="17" s="1"/>
  <c r="AZ125" i="17" s="1"/>
  <c r="BG125" i="17" s="1"/>
  <c r="BN125" i="17" s="1"/>
  <c r="BU125" i="17" s="1"/>
  <c r="CB125" i="17" s="1"/>
  <c r="CI125" i="17" s="1"/>
  <c r="CJ137" i="17"/>
  <c r="CH205" i="17"/>
  <c r="X205" i="17"/>
  <c r="Y216" i="17"/>
  <c r="CC73" i="17"/>
  <c r="CC96" i="17"/>
  <c r="BN96" i="17"/>
  <c r="BU96" i="17" s="1"/>
  <c r="CB96" i="17" s="1"/>
  <c r="CC172" i="17"/>
  <c r="BG72" i="17"/>
  <c r="BN72" i="17" s="1"/>
  <c r="BU72" i="17" s="1"/>
  <c r="CB72" i="17" s="1"/>
  <c r="CI72" i="17" s="1"/>
  <c r="AS63" i="17"/>
  <c r="AZ63" i="17" s="1"/>
  <c r="X197" i="17"/>
  <c r="AE197" i="17" s="1"/>
  <c r="X148" i="17"/>
  <c r="AE148" i="17" s="1"/>
  <c r="AL148" i="17" s="1"/>
  <c r="AS148" i="17" s="1"/>
  <c r="AZ148" i="17" s="1"/>
  <c r="BG148" i="17" s="1"/>
  <c r="BN148" i="17" s="1"/>
  <c r="BU148" i="17" s="1"/>
  <c r="CB148" i="17" s="1"/>
  <c r="X139" i="17"/>
  <c r="AE139" i="17" s="1"/>
  <c r="AL139" i="17" s="1"/>
  <c r="AS139" i="17" s="1"/>
  <c r="AZ139" i="17" s="1"/>
  <c r="BG139" i="17" s="1"/>
  <c r="BN139" i="17" s="1"/>
  <c r="BU139" i="17" s="1"/>
  <c r="CB139" i="17" s="1"/>
  <c r="CI116" i="17"/>
  <c r="AC201" i="17"/>
  <c r="AJ201" i="17" s="1"/>
  <c r="AQ201" i="17" s="1"/>
  <c r="AX201" i="17" s="1"/>
  <c r="BE201" i="17" s="1"/>
  <c r="BL201" i="17" s="1"/>
  <c r="BS201" i="17" s="1"/>
  <c r="Y201" i="17"/>
  <c r="AC149" i="17"/>
  <c r="AJ149" i="17" s="1"/>
  <c r="AQ149" i="17" s="1"/>
  <c r="AX149" i="17" s="1"/>
  <c r="BE149" i="17" s="1"/>
  <c r="BL149" i="17" s="1"/>
  <c r="BS149" i="17" s="1"/>
  <c r="CC171" i="17"/>
  <c r="CH171" i="17"/>
  <c r="CJ171" i="17" s="1"/>
  <c r="CC56" i="17"/>
  <c r="CH56" i="17"/>
  <c r="CH118" i="17"/>
  <c r="CJ118" i="17" s="1"/>
  <c r="AE221" i="17"/>
  <c r="AL221" i="17" s="1"/>
  <c r="AS221" i="17" s="1"/>
  <c r="AZ221" i="17" s="1"/>
  <c r="BG221" i="17" s="1"/>
  <c r="BN221" i="17" s="1"/>
  <c r="BU221" i="17" s="1"/>
  <c r="CB221" i="17" s="1"/>
  <c r="CI221" i="17" s="1"/>
  <c r="AE172" i="17"/>
  <c r="AL172" i="17" s="1"/>
  <c r="AS172" i="17" s="1"/>
  <c r="AZ172" i="17" s="1"/>
  <c r="BG172" i="17" s="1"/>
  <c r="BN172" i="17" s="1"/>
  <c r="BU172" i="17" s="1"/>
  <c r="CB172" i="17" s="1"/>
  <c r="CI172" i="17" s="1"/>
  <c r="CC37" i="17"/>
  <c r="CC63" i="17"/>
  <c r="X194" i="17"/>
  <c r="AE194" i="17" s="1"/>
  <c r="CC183" i="17"/>
  <c r="Y183" i="17"/>
  <c r="AD121" i="17"/>
  <c r="AF121" i="17" s="1"/>
  <c r="CC150" i="17"/>
  <c r="CH201" i="17"/>
  <c r="CJ201" i="17" s="1"/>
  <c r="CC201" i="17"/>
  <c r="CC75" i="17"/>
  <c r="CH75" i="17"/>
  <c r="CJ75" i="17" s="1"/>
  <c r="Y26" i="17"/>
  <c r="AD26" i="17"/>
  <c r="AD23" i="17"/>
  <c r="BG133" i="17"/>
  <c r="BN133" i="17" s="1"/>
  <c r="BU133" i="17" s="1"/>
  <c r="CB133" i="17" s="1"/>
  <c r="CI133" i="17" s="1"/>
  <c r="BG86" i="17"/>
  <c r="BN86" i="17" s="1"/>
  <c r="BU86" i="17" s="1"/>
  <c r="CB86" i="17" s="1"/>
  <c r="CI86" i="17" s="1"/>
  <c r="AF207" i="17"/>
  <c r="X59" i="17"/>
  <c r="X39" i="17"/>
  <c r="AE39" i="17" s="1"/>
  <c r="AL39" i="17" s="1"/>
  <c r="AS39" i="17" s="1"/>
  <c r="AZ39" i="17" s="1"/>
  <c r="BG39" i="17" s="1"/>
  <c r="BN39" i="17" s="1"/>
  <c r="BU39" i="17" s="1"/>
  <c r="CB39" i="17" s="1"/>
  <c r="CI39" i="17" s="1"/>
  <c r="X88" i="17"/>
  <c r="X164" i="17"/>
  <c r="AE164" i="17" s="1"/>
  <c r="CC208" i="17"/>
  <c r="CH208" i="17"/>
  <c r="CJ208" i="17" s="1"/>
  <c r="Q322" i="17"/>
  <c r="X322" i="17" s="1"/>
  <c r="AE322" i="17" s="1"/>
  <c r="AL322" i="17" s="1"/>
  <c r="AS322" i="17" s="1"/>
  <c r="AZ322" i="17" s="1"/>
  <c r="BG322" i="17" s="1"/>
  <c r="BN322" i="17" s="1"/>
  <c r="BU322" i="17" s="1"/>
  <c r="CB322" i="17" s="1"/>
  <c r="CI322" i="17" s="1"/>
  <c r="CL322" i="17"/>
  <c r="CH167" i="17"/>
  <c r="CJ115" i="17"/>
  <c r="Y64" i="17"/>
  <c r="AC64" i="17"/>
  <c r="AJ64" i="17" s="1"/>
  <c r="AQ64" i="17" s="1"/>
  <c r="AX64" i="17" s="1"/>
  <c r="BE64" i="17" s="1"/>
  <c r="BL64" i="17" s="1"/>
  <c r="BS64" i="17" s="1"/>
  <c r="X75" i="17"/>
  <c r="AE75" i="17" s="1"/>
  <c r="AL75" i="17" s="1"/>
  <c r="AS75" i="17" s="1"/>
  <c r="AZ75" i="17" s="1"/>
  <c r="BG75" i="17" s="1"/>
  <c r="BN75" i="17" s="1"/>
  <c r="BU75" i="17" s="1"/>
  <c r="CB75" i="17" s="1"/>
  <c r="CI75" i="17" s="1"/>
  <c r="X144" i="17"/>
  <c r="AE144" i="17" s="1"/>
  <c r="AL144" i="17" s="1"/>
  <c r="AS144" i="17" s="1"/>
  <c r="AZ144" i="17" s="1"/>
  <c r="BG144" i="17" s="1"/>
  <c r="BN144" i="17" s="1"/>
  <c r="BU144" i="17" s="1"/>
  <c r="CB144" i="17" s="1"/>
  <c r="CI144" i="17" s="1"/>
  <c r="X224" i="17"/>
  <c r="BN27" i="17"/>
  <c r="CC204" i="17"/>
  <c r="X204" i="17"/>
  <c r="AE204" i="17" s="1"/>
  <c r="AL204" i="17" s="1"/>
  <c r="AS204" i="17" s="1"/>
  <c r="AZ204" i="17" s="1"/>
  <c r="BG204" i="17" s="1"/>
  <c r="BN204" i="17" s="1"/>
  <c r="BU204" i="17" s="1"/>
  <c r="CB204" i="17" s="1"/>
  <c r="X182" i="17"/>
  <c r="AE182" i="17" s="1"/>
  <c r="Y60" i="17"/>
  <c r="CC189" i="17"/>
  <c r="Y206" i="17"/>
  <c r="CC143" i="17"/>
  <c r="AL200" i="17"/>
  <c r="CC99" i="17"/>
  <c r="X165" i="17"/>
  <c r="AE165" i="17" s="1"/>
  <c r="Y101" i="17"/>
  <c r="BG112" i="17"/>
  <c r="BN112" i="17" s="1"/>
  <c r="BU112" i="17" s="1"/>
  <c r="CB112" i="17" s="1"/>
  <c r="X160" i="17"/>
  <c r="AE160" i="17" s="1"/>
  <c r="AL160" i="17" s="1"/>
  <c r="AS160" i="17" s="1"/>
  <c r="AZ160" i="17" s="1"/>
  <c r="BG160" i="17" s="1"/>
  <c r="BN160" i="17" s="1"/>
  <c r="BU160" i="17" s="1"/>
  <c r="CB160" i="17" s="1"/>
  <c r="CI160" i="17" s="1"/>
  <c r="BG16" i="17"/>
  <c r="CC123" i="17"/>
  <c r="X181" i="17"/>
  <c r="AE181" i="17" s="1"/>
  <c r="AL181" i="17" s="1"/>
  <c r="AS181" i="17" s="1"/>
  <c r="AZ181" i="17" s="1"/>
  <c r="BG181" i="17" s="1"/>
  <c r="BN181" i="17" s="1"/>
  <c r="BU181" i="17" s="1"/>
  <c r="CB181" i="17" s="1"/>
  <c r="CI181" i="17" s="1"/>
  <c r="X163" i="17"/>
  <c r="AE163" i="17" s="1"/>
  <c r="X199" i="17"/>
  <c r="AE199" i="17" s="1"/>
  <c r="Y75" i="17"/>
  <c r="X79" i="17"/>
  <c r="AE79" i="17" s="1"/>
  <c r="AL79" i="17" s="1"/>
  <c r="AS79" i="17" s="1"/>
  <c r="AZ79" i="17" s="1"/>
  <c r="BG79" i="17" s="1"/>
  <c r="BN79" i="17" s="1"/>
  <c r="BU79" i="17" s="1"/>
  <c r="CB79" i="17" s="1"/>
  <c r="CI79" i="17" s="1"/>
  <c r="BU25" i="17"/>
  <c r="CB25" i="17" s="1"/>
  <c r="CI25" i="17" s="1"/>
  <c r="X67" i="17"/>
  <c r="AE67" i="17" s="1"/>
  <c r="CB19" i="17"/>
  <c r="X193" i="17"/>
  <c r="AE193" i="17" s="1"/>
  <c r="AL193" i="17" s="1"/>
  <c r="X93" i="17"/>
  <c r="AE93" i="17" s="1"/>
  <c r="AL93" i="17" s="1"/>
  <c r="AS93" i="17" s="1"/>
  <c r="AZ93" i="17" s="1"/>
  <c r="BG93" i="17" s="1"/>
  <c r="BN93" i="17" s="1"/>
  <c r="BU93" i="17" s="1"/>
  <c r="CB93" i="17" s="1"/>
  <c r="AC101" i="17"/>
  <c r="AJ101" i="17" s="1"/>
  <c r="AQ101" i="17" s="1"/>
  <c r="AX101" i="17" s="1"/>
  <c r="BE101" i="17" s="1"/>
  <c r="BL101" i="17" s="1"/>
  <c r="BS101" i="17" s="1"/>
  <c r="X101" i="17"/>
  <c r="AE101" i="17" s="1"/>
  <c r="X175" i="17"/>
  <c r="AE175" i="17" s="1"/>
  <c r="AL175" i="17" s="1"/>
  <c r="AS175" i="17" s="1"/>
  <c r="AZ175" i="17" s="1"/>
  <c r="BG175" i="17" s="1"/>
  <c r="BN175" i="17" s="1"/>
  <c r="BU175" i="17" s="1"/>
  <c r="CB175" i="17" s="1"/>
  <c r="CI175" i="17" s="1"/>
  <c r="X111" i="17"/>
  <c r="AE111" i="17" s="1"/>
  <c r="AL111" i="17" s="1"/>
  <c r="X225" i="17"/>
  <c r="AE225" i="17" s="1"/>
  <c r="X198" i="17"/>
  <c r="Y31" i="17"/>
  <c r="CC144" i="17"/>
  <c r="CC92" i="17"/>
  <c r="CC79" i="17"/>
  <c r="CC212" i="17"/>
  <c r="CC130" i="17"/>
  <c r="Y190" i="17"/>
  <c r="Y122" i="17"/>
  <c r="Y185" i="17"/>
  <c r="CC95" i="17"/>
  <c r="CC115" i="17"/>
  <c r="CC193" i="17"/>
  <c r="AE78" i="17"/>
  <c r="AL78" i="17" s="1"/>
  <c r="AS78" i="17" s="1"/>
  <c r="AZ78" i="17" s="1"/>
  <c r="BG78" i="17" s="1"/>
  <c r="BN78" i="17" s="1"/>
  <c r="BU78" i="17" s="1"/>
  <c r="CB78" i="17" s="1"/>
  <c r="CI78" i="17" s="1"/>
  <c r="CH174" i="17"/>
  <c r="AK55" i="17"/>
  <c r="AR55" i="17" s="1"/>
  <c r="AY55" i="17" s="1"/>
  <c r="BF55" i="17" s="1"/>
  <c r="AE66" i="17"/>
  <c r="CH16" i="17"/>
  <c r="CJ16" i="17" s="1"/>
  <c r="Y141" i="17"/>
  <c r="X70" i="17"/>
  <c r="AE70" i="17" s="1"/>
  <c r="AL70" i="17" s="1"/>
  <c r="AS70" i="17" s="1"/>
  <c r="AZ70" i="17" s="1"/>
  <c r="BG70" i="17" s="1"/>
  <c r="BN70" i="17" s="1"/>
  <c r="BU70" i="17" s="1"/>
  <c r="CB70" i="17" s="1"/>
  <c r="X105" i="17"/>
  <c r="AE105" i="17" s="1"/>
  <c r="CB472" i="17"/>
  <c r="AF467" i="17"/>
  <c r="AJ467" i="17"/>
  <c r="Y463" i="17"/>
  <c r="AD463" i="17"/>
  <c r="AK463" i="17" s="1"/>
  <c r="AM463" i="17" s="1"/>
  <c r="CH459" i="17"/>
  <c r="AF297" i="17"/>
  <c r="AK297" i="17"/>
  <c r="AR297" i="17" s="1"/>
  <c r="AY297" i="17" s="1"/>
  <c r="BA297" i="17" s="1"/>
  <c r="BN453" i="17"/>
  <c r="AL446" i="17"/>
  <c r="AS446" i="17" s="1"/>
  <c r="AZ446" i="17" s="1"/>
  <c r="BG446" i="17" s="1"/>
  <c r="BN446" i="17" s="1"/>
  <c r="BU446" i="17" s="1"/>
  <c r="CC445" i="17"/>
  <c r="AF439" i="17"/>
  <c r="AJ439" i="17"/>
  <c r="T311" i="17"/>
  <c r="W311" i="17" s="1"/>
  <c r="V311" i="17"/>
  <c r="CB314" i="17"/>
  <c r="CI314" i="17" s="1"/>
  <c r="BA425" i="17"/>
  <c r="Y425" i="17"/>
  <c r="Y424" i="17"/>
  <c r="AD424" i="17"/>
  <c r="AF424" i="17" s="1"/>
  <c r="AC423" i="17"/>
  <c r="AJ423" i="17" s="1"/>
  <c r="AQ423" i="17" s="1"/>
  <c r="AX423" i="17" s="1"/>
  <c r="BE423" i="17" s="1"/>
  <c r="BL423" i="17" s="1"/>
  <c r="BS423" i="17" s="1"/>
  <c r="Y423" i="17"/>
  <c r="BU293" i="17"/>
  <c r="Q419" i="17"/>
  <c r="V419" i="17"/>
  <c r="AC419" i="17" s="1"/>
  <c r="AJ419" i="17" s="1"/>
  <c r="AQ419" i="17" s="1"/>
  <c r="AX419" i="17" s="1"/>
  <c r="BE419" i="17" s="1"/>
  <c r="BL419" i="17" s="1"/>
  <c r="BS419" i="17" s="1"/>
  <c r="BV419" i="17" s="1"/>
  <c r="CL419" i="17"/>
  <c r="BZ419" i="17"/>
  <c r="CG419" i="17" s="1"/>
  <c r="CC416" i="17"/>
  <c r="CH416" i="17"/>
  <c r="BU416" i="17"/>
  <c r="CG406" i="17"/>
  <c r="CC406" i="17"/>
  <c r="AT387" i="17"/>
  <c r="AY387" i="17"/>
  <c r="AF466" i="17"/>
  <c r="AK466" i="17"/>
  <c r="AR466" i="17" s="1"/>
  <c r="Y464" i="17"/>
  <c r="AC464" i="17"/>
  <c r="CH457" i="17"/>
  <c r="CC457" i="17"/>
  <c r="AK455" i="17"/>
  <c r="AR455" i="17" s="1"/>
  <c r="AY455" i="17" s="1"/>
  <c r="BF455" i="17" s="1"/>
  <c r="BM455" i="17" s="1"/>
  <c r="BT455" i="17" s="1"/>
  <c r="AF455" i="17"/>
  <c r="T315" i="17"/>
  <c r="U315" i="17" s="1"/>
  <c r="X315" i="17" s="1"/>
  <c r="V315" i="17"/>
  <c r="Q433" i="17"/>
  <c r="X433" i="17" s="1"/>
  <c r="AE433" i="17" s="1"/>
  <c r="AL433" i="17" s="1"/>
  <c r="AS433" i="17" s="1"/>
  <c r="AZ433" i="17" s="1"/>
  <c r="BG433" i="17" s="1"/>
  <c r="BN433" i="17" s="1"/>
  <c r="BU433" i="17" s="1"/>
  <c r="V433" i="17"/>
  <c r="AC433" i="17" s="1"/>
  <c r="AJ433" i="17" s="1"/>
  <c r="AQ433" i="17" s="1"/>
  <c r="AX433" i="17" s="1"/>
  <c r="BE433" i="17" s="1"/>
  <c r="CL433" i="17"/>
  <c r="CN433" i="17" s="1"/>
  <c r="BZ433" i="17"/>
  <c r="CG433" i="17" s="1"/>
  <c r="AD432" i="17"/>
  <c r="AK432" i="17" s="1"/>
  <c r="AR432" i="17" s="1"/>
  <c r="AY432" i="17" s="1"/>
  <c r="BF432" i="17" s="1"/>
  <c r="BM432" i="17" s="1"/>
  <c r="BT432" i="17" s="1"/>
  <c r="Y187" i="17"/>
  <c r="AD187" i="17"/>
  <c r="AF187" i="17" s="1"/>
  <c r="AJ411" i="17"/>
  <c r="AQ411" i="17" s="1"/>
  <c r="AX411" i="17" s="1"/>
  <c r="BE411" i="17" s="1"/>
  <c r="BL411" i="17" s="1"/>
  <c r="BS411" i="17" s="1"/>
  <c r="AF411" i="17"/>
  <c r="CG409" i="17"/>
  <c r="CC409" i="17"/>
  <c r="AT373" i="17"/>
  <c r="AX373" i="17"/>
  <c r="BE373" i="17" s="1"/>
  <c r="BL373" i="17" s="1"/>
  <c r="BS373" i="17" s="1"/>
  <c r="AK468" i="17"/>
  <c r="Y300" i="17"/>
  <c r="AD300" i="17"/>
  <c r="AK300" i="17" s="1"/>
  <c r="AD472" i="17"/>
  <c r="AF472" i="17" s="1"/>
  <c r="AR470" i="17"/>
  <c r="AC302" i="17"/>
  <c r="AJ302" i="17" s="1"/>
  <c r="AQ302" i="17" s="1"/>
  <c r="AX302" i="17" s="1"/>
  <c r="BE302" i="17" s="1"/>
  <c r="BL302" i="17" s="1"/>
  <c r="BS302" i="17" s="1"/>
  <c r="Y302" i="17"/>
  <c r="AX460" i="17"/>
  <c r="AJ321" i="17"/>
  <c r="CC455" i="17"/>
  <c r="CH455" i="17"/>
  <c r="CC288" i="17"/>
  <c r="CH288" i="17"/>
  <c r="AJ431" i="17"/>
  <c r="CC429" i="17"/>
  <c r="CH429" i="17"/>
  <c r="AC428" i="17"/>
  <c r="AK421" i="17"/>
  <c r="CC301" i="17"/>
  <c r="CH301" i="17"/>
  <c r="AC420" i="17"/>
  <c r="CH419" i="17"/>
  <c r="AK418" i="17"/>
  <c r="AD409" i="17"/>
  <c r="AK406" i="17"/>
  <c r="V470" i="17"/>
  <c r="AC470" i="17" s="1"/>
  <c r="AJ470" i="17" s="1"/>
  <c r="AQ470" i="17" s="1"/>
  <c r="AX470" i="17" s="1"/>
  <c r="BE470" i="17" s="1"/>
  <c r="BL470" i="17" s="1"/>
  <c r="BS470" i="17" s="1"/>
  <c r="Q470" i="17"/>
  <c r="CB470" i="17" s="1"/>
  <c r="CI470" i="17" s="1"/>
  <c r="V468" i="17"/>
  <c r="AC468" i="17" s="1"/>
  <c r="AJ468" i="17" s="1"/>
  <c r="AQ468" i="17" s="1"/>
  <c r="AX468" i="17" s="1"/>
  <c r="BE468" i="17" s="1"/>
  <c r="BL468" i="17" s="1"/>
  <c r="BS468" i="17" s="1"/>
  <c r="Q468" i="17"/>
  <c r="CC302" i="17"/>
  <c r="CH302" i="17"/>
  <c r="CG465" i="17"/>
  <c r="CC465" i="17"/>
  <c r="CB465" i="17"/>
  <c r="CI465" i="17" s="1"/>
  <c r="AD465" i="17"/>
  <c r="AK465" i="17" s="1"/>
  <c r="AR465" i="17" s="1"/>
  <c r="CH437" i="17"/>
  <c r="CC437" i="17"/>
  <c r="AE437" i="17"/>
  <c r="AL437" i="17" s="1"/>
  <c r="AK433" i="17"/>
  <c r="AR433" i="17" s="1"/>
  <c r="AY433" i="17" s="1"/>
  <c r="BF433" i="17" s="1"/>
  <c r="BM433" i="17" s="1"/>
  <c r="BT433" i="17" s="1"/>
  <c r="AR427" i="17"/>
  <c r="Q406" i="17"/>
  <c r="X406" i="17" s="1"/>
  <c r="AE406" i="17" s="1"/>
  <c r="AL406" i="17" s="1"/>
  <c r="AS406" i="17" s="1"/>
  <c r="AZ406" i="17" s="1"/>
  <c r="BG406" i="17" s="1"/>
  <c r="BN406" i="17" s="1"/>
  <c r="BU406" i="17" s="1"/>
  <c r="R406" i="17"/>
  <c r="CL406" i="17"/>
  <c r="V406" i="17"/>
  <c r="Y398" i="17"/>
  <c r="X397" i="17"/>
  <c r="AE397" i="17" s="1"/>
  <c r="AC395" i="17"/>
  <c r="AJ395" i="17" s="1"/>
  <c r="AQ395" i="17" s="1"/>
  <c r="AX395" i="17" s="1"/>
  <c r="BE395" i="17" s="1"/>
  <c r="BL395" i="17" s="1"/>
  <c r="BS395" i="17" s="1"/>
  <c r="AL393" i="17"/>
  <c r="AS393" i="17" s="1"/>
  <c r="AZ393" i="17" s="1"/>
  <c r="BG393" i="17" s="1"/>
  <c r="BN393" i="17" s="1"/>
  <c r="BU393" i="17" s="1"/>
  <c r="R392" i="17"/>
  <c r="CH391" i="17"/>
  <c r="BU391" i="17"/>
  <c r="CB391" i="17" s="1"/>
  <c r="CI391" i="17" s="1"/>
  <c r="CL388" i="17"/>
  <c r="AF387" i="17"/>
  <c r="Y309" i="17"/>
  <c r="CC385" i="17"/>
  <c r="Y385" i="17"/>
  <c r="X384" i="17"/>
  <c r="AE384" i="17" s="1"/>
  <c r="AL384" i="17" s="1"/>
  <c r="AS384" i="17" s="1"/>
  <c r="AZ384" i="17" s="1"/>
  <c r="BG384" i="17" s="1"/>
  <c r="BN384" i="17" s="1"/>
  <c r="BU384" i="17" s="1"/>
  <c r="CB382" i="17"/>
  <c r="BZ380" i="17"/>
  <c r="CG380" i="17" s="1"/>
  <c r="R380" i="17"/>
  <c r="CL378" i="17"/>
  <c r="Q378" i="17"/>
  <c r="X378" i="17" s="1"/>
  <c r="AE378" i="17" s="1"/>
  <c r="AL378" i="17" s="1"/>
  <c r="AS378" i="17" s="1"/>
  <c r="AZ378" i="17" s="1"/>
  <c r="BG378" i="17" s="1"/>
  <c r="BN378" i="17" s="1"/>
  <c r="BU378" i="17" s="1"/>
  <c r="CC296" i="17"/>
  <c r="AC296" i="17"/>
  <c r="AJ296" i="17" s="1"/>
  <c r="AQ296" i="17" s="1"/>
  <c r="AX296" i="17" s="1"/>
  <c r="BE296" i="17" s="1"/>
  <c r="BL296" i="17" s="1"/>
  <c r="BS296" i="17" s="1"/>
  <c r="X467" i="17"/>
  <c r="AE467" i="17" s="1"/>
  <c r="AL467" i="17" s="1"/>
  <c r="AS467" i="17" s="1"/>
  <c r="AZ467" i="17" s="1"/>
  <c r="BG467" i="17" s="1"/>
  <c r="BN467" i="17" s="1"/>
  <c r="BU467" i="17" s="1"/>
  <c r="AK456" i="17"/>
  <c r="BU453" i="17"/>
  <c r="CB453" i="17" s="1"/>
  <c r="CB445" i="17"/>
  <c r="CI445" i="17" s="1"/>
  <c r="AE317" i="17"/>
  <c r="BU314" i="17"/>
  <c r="CB427" i="17"/>
  <c r="CI427" i="17" s="1"/>
  <c r="BN427" i="17"/>
  <c r="BU427" i="17" s="1"/>
  <c r="BU425" i="17"/>
  <c r="CB423" i="17"/>
  <c r="CB281" i="17"/>
  <c r="CI281" i="17" s="1"/>
  <c r="AE303" i="17"/>
  <c r="AL303" i="17" s="1"/>
  <c r="AS303" i="17" s="1"/>
  <c r="AZ303" i="17" s="1"/>
  <c r="BG303" i="17" s="1"/>
  <c r="BN303" i="17" s="1"/>
  <c r="BU303" i="17" s="1"/>
  <c r="CH401" i="17"/>
  <c r="CH400" i="17"/>
  <c r="AL397" i="17"/>
  <c r="AS397" i="17" s="1"/>
  <c r="AZ397" i="17" s="1"/>
  <c r="BG397" i="17" s="1"/>
  <c r="AF385" i="17"/>
  <c r="BU382" i="17"/>
  <c r="CB376" i="17"/>
  <c r="CI376" i="17" s="1"/>
  <c r="CB375" i="17"/>
  <c r="CI375" i="17" s="1"/>
  <c r="Y373" i="17"/>
  <c r="AD404" i="17"/>
  <c r="AK404" i="17" s="1"/>
  <c r="AF470" i="17"/>
  <c r="BG300" i="17"/>
  <c r="AK457" i="17"/>
  <c r="CL471" i="17"/>
  <c r="Y320" i="17"/>
  <c r="Q466" i="17"/>
  <c r="AS465" i="17"/>
  <c r="AZ465" i="17" s="1"/>
  <c r="BG465" i="17" s="1"/>
  <c r="BN465" i="17" s="1"/>
  <c r="BU465" i="17" s="1"/>
  <c r="BZ458" i="17"/>
  <c r="CC458" i="17" s="1"/>
  <c r="CL457" i="17"/>
  <c r="V457" i="17"/>
  <c r="AC457" i="17" s="1"/>
  <c r="AJ457" i="17" s="1"/>
  <c r="AQ457" i="17" s="1"/>
  <c r="AX457" i="17" s="1"/>
  <c r="BE457" i="17" s="1"/>
  <c r="BL457" i="17" s="1"/>
  <c r="BS457" i="17" s="1"/>
  <c r="CB450" i="17"/>
  <c r="CI450" i="17" s="1"/>
  <c r="X313" i="17"/>
  <c r="AE313" i="17" s="1"/>
  <c r="AL313" i="17" s="1"/>
  <c r="AS313" i="17" s="1"/>
  <c r="AZ313" i="17" s="1"/>
  <c r="BG313" i="17" s="1"/>
  <c r="BN313" i="17" s="1"/>
  <c r="BU313" i="17" s="1"/>
  <c r="V444" i="17"/>
  <c r="AC444" i="17" s="1"/>
  <c r="AJ444" i="17" s="1"/>
  <c r="AQ444" i="17" s="1"/>
  <c r="AX444" i="17" s="1"/>
  <c r="BE444" i="17" s="1"/>
  <c r="BL444" i="17" s="1"/>
  <c r="BS444" i="17" s="1"/>
  <c r="BV444" i="17" s="1"/>
  <c r="AD317" i="17"/>
  <c r="AK317" i="17" s="1"/>
  <c r="CB441" i="17"/>
  <c r="CB434" i="17"/>
  <c r="CI434" i="17" s="1"/>
  <c r="V434" i="17"/>
  <c r="AC434" i="17" s="1"/>
  <c r="AJ434" i="17" s="1"/>
  <c r="AQ434" i="17" s="1"/>
  <c r="AX434" i="17" s="1"/>
  <c r="BE434" i="17" s="1"/>
  <c r="BL434" i="17" s="1"/>
  <c r="BS434" i="17" s="1"/>
  <c r="BV434" i="17" s="1"/>
  <c r="AD314" i="17"/>
  <c r="AK314" i="17" s="1"/>
  <c r="AR314" i="17" s="1"/>
  <c r="AY314" i="17" s="1"/>
  <c r="BF314" i="17" s="1"/>
  <c r="BM314" i="17" s="1"/>
  <c r="BT314" i="17" s="1"/>
  <c r="BV314" i="17" s="1"/>
  <c r="V429" i="17"/>
  <c r="AC429" i="17" s="1"/>
  <c r="AJ429" i="17" s="1"/>
  <c r="AQ429" i="17" s="1"/>
  <c r="AX429" i="17" s="1"/>
  <c r="BE429" i="17" s="1"/>
  <c r="BL429" i="17" s="1"/>
  <c r="BS429" i="17" s="1"/>
  <c r="BU428" i="17"/>
  <c r="CB428" i="17"/>
  <c r="BZ427" i="17"/>
  <c r="CG427" i="17" s="1"/>
  <c r="Y318" i="17"/>
  <c r="AD293" i="17"/>
  <c r="AK293" i="17" s="1"/>
  <c r="AR293" i="17" s="1"/>
  <c r="AY293" i="17" s="1"/>
  <c r="BF293" i="17" s="1"/>
  <c r="BM293" i="17" s="1"/>
  <c r="BT293" i="17" s="1"/>
  <c r="BV293" i="17" s="1"/>
  <c r="BZ417" i="17"/>
  <c r="X415" i="17"/>
  <c r="AE415" i="17" s="1"/>
  <c r="BG405" i="17"/>
  <c r="BN405" i="17" s="1"/>
  <c r="BU405" i="17" s="1"/>
  <c r="CB306" i="17"/>
  <c r="CI306" i="17" s="1"/>
  <c r="X306" i="17"/>
  <c r="AE306" i="17" s="1"/>
  <c r="AL306" i="17" s="1"/>
  <c r="AS306" i="17" s="1"/>
  <c r="AZ306" i="17" s="1"/>
  <c r="BG306" i="17" s="1"/>
  <c r="BN306" i="17" s="1"/>
  <c r="BU306" i="17" s="1"/>
  <c r="Y401" i="17"/>
  <c r="AD308" i="17"/>
  <c r="AK308" i="17" s="1"/>
  <c r="AR308" i="17" s="1"/>
  <c r="AY308" i="17" s="1"/>
  <c r="BF308" i="17" s="1"/>
  <c r="BM308" i="17" s="1"/>
  <c r="BT308" i="17" s="1"/>
  <c r="BV308" i="17" s="1"/>
  <c r="BU394" i="17"/>
  <c r="BZ392" i="17"/>
  <c r="CG392" i="17" s="1"/>
  <c r="AM387" i="17"/>
  <c r="BU387" i="17"/>
  <c r="CB387" i="17"/>
  <c r="AD386" i="17"/>
  <c r="BG385" i="17"/>
  <c r="BN385" i="17" s="1"/>
  <c r="BU385" i="17" s="1"/>
  <c r="AK385" i="17"/>
  <c r="AD382" i="17"/>
  <c r="V378" i="17"/>
  <c r="X375" i="17"/>
  <c r="AE375" i="17" s="1"/>
  <c r="AL375" i="17" s="1"/>
  <c r="AS375" i="17" s="1"/>
  <c r="AZ375" i="17" s="1"/>
  <c r="BG375" i="17" s="1"/>
  <c r="BN375" i="17" s="1"/>
  <c r="BU375" i="17" s="1"/>
  <c r="AF373" i="17"/>
  <c r="V372" i="17"/>
  <c r="AC372" i="17" s="1"/>
  <c r="AJ372" i="17" s="1"/>
  <c r="AQ372" i="17" s="1"/>
  <c r="AX372" i="17" s="1"/>
  <c r="BE372" i="17" s="1"/>
  <c r="BL372" i="17" s="1"/>
  <c r="BS372" i="17" s="1"/>
  <c r="CI457" i="17"/>
  <c r="V471" i="17"/>
  <c r="Y471" i="17" s="1"/>
  <c r="CB320" i="17"/>
  <c r="X320" i="17"/>
  <c r="AE320" i="17" s="1"/>
  <c r="AL320" i="17" s="1"/>
  <c r="AS320" i="17" s="1"/>
  <c r="AZ320" i="17" s="1"/>
  <c r="BG320" i="17" s="1"/>
  <c r="BN320" i="17" s="1"/>
  <c r="BU320" i="17" s="1"/>
  <c r="CC467" i="17"/>
  <c r="CC300" i="17"/>
  <c r="Y462" i="17"/>
  <c r="CI297" i="17"/>
  <c r="CH304" i="17"/>
  <c r="V451" i="17"/>
  <c r="Y319" i="17"/>
  <c r="X319" i="17"/>
  <c r="AE319" i="17" s="1"/>
  <c r="AL319" i="17" s="1"/>
  <c r="AS319" i="17" s="1"/>
  <c r="AZ319" i="17" s="1"/>
  <c r="BG319" i="17" s="1"/>
  <c r="BN319" i="17" s="1"/>
  <c r="BU319" i="17" s="1"/>
  <c r="CL444" i="17"/>
  <c r="BZ444" i="17"/>
  <c r="CG444" i="17" s="1"/>
  <c r="Y439" i="17"/>
  <c r="BU295" i="17"/>
  <c r="Y436" i="17"/>
  <c r="X436" i="17"/>
  <c r="AE436" i="17" s="1"/>
  <c r="Y435" i="17"/>
  <c r="CL434" i="17"/>
  <c r="BZ434" i="17"/>
  <c r="CG434" i="17" s="1"/>
  <c r="CL429" i="17"/>
  <c r="CL427" i="17"/>
  <c r="V427" i="17"/>
  <c r="X310" i="17"/>
  <c r="AE310" i="17" s="1"/>
  <c r="AL310" i="17" s="1"/>
  <c r="AS310" i="17" s="1"/>
  <c r="AZ310" i="17" s="1"/>
  <c r="CB424" i="17"/>
  <c r="CI424" i="17" s="1"/>
  <c r="CB187" i="17"/>
  <c r="CI187" i="17" s="1"/>
  <c r="X422" i="17"/>
  <c r="AE422" i="17" s="1"/>
  <c r="AL422" i="17" s="1"/>
  <c r="AS422" i="17" s="1"/>
  <c r="AZ422" i="17" s="1"/>
  <c r="BG422" i="17" s="1"/>
  <c r="BN422" i="17" s="1"/>
  <c r="BU422" i="17" s="1"/>
  <c r="BG421" i="17"/>
  <c r="BN421" i="17" s="1"/>
  <c r="X283" i="17"/>
  <c r="AE283" i="17" s="1"/>
  <c r="AL283" i="17" s="1"/>
  <c r="AS283" i="17" s="1"/>
  <c r="X414" i="17"/>
  <c r="AE414" i="17" s="1"/>
  <c r="AL414" i="17" s="1"/>
  <c r="AS414" i="17" s="1"/>
  <c r="AZ414" i="17" s="1"/>
  <c r="BG414" i="17" s="1"/>
  <c r="BN414" i="17" s="1"/>
  <c r="BU414" i="17" s="1"/>
  <c r="CC411" i="17"/>
  <c r="X411" i="17"/>
  <c r="AD405" i="17"/>
  <c r="AK405" i="17" s="1"/>
  <c r="AR405" i="17" s="1"/>
  <c r="AY405" i="17" s="1"/>
  <c r="BF405" i="17" s="1"/>
  <c r="BM405" i="17" s="1"/>
  <c r="CB404" i="17"/>
  <c r="CI404" i="17" s="1"/>
  <c r="CI395" i="17"/>
  <c r="CB312" i="17"/>
  <c r="CB393" i="17"/>
  <c r="CL392" i="17"/>
  <c r="V392" i="17"/>
  <c r="CC389" i="17"/>
  <c r="BZ388" i="17"/>
  <c r="CG388" i="17" s="1"/>
  <c r="Y387" i="17"/>
  <c r="Q386" i="17"/>
  <c r="AL309" i="17"/>
  <c r="AS309" i="17" s="1"/>
  <c r="AZ309" i="17" s="1"/>
  <c r="BG309" i="17" s="1"/>
  <c r="BN309" i="17" s="1"/>
  <c r="BU309" i="17" s="1"/>
  <c r="AK384" i="17"/>
  <c r="AM384" i="17" s="1"/>
  <c r="CC383" i="17"/>
  <c r="V380" i="17"/>
  <c r="CB379" i="17"/>
  <c r="BZ378" i="17"/>
  <c r="CG378" i="17" s="1"/>
  <c r="AF296" i="17"/>
  <c r="AE296" i="17"/>
  <c r="AL296" i="17" s="1"/>
  <c r="AS296" i="17" s="1"/>
  <c r="AZ296" i="17" s="1"/>
  <c r="BG296" i="17" s="1"/>
  <c r="BN296" i="17" s="1"/>
  <c r="BU296" i="17" s="1"/>
  <c r="AM373" i="17"/>
  <c r="AF368" i="17"/>
  <c r="Y359" i="17"/>
  <c r="Q357" i="17"/>
  <c r="X357" i="17" s="1"/>
  <c r="AE357" i="17" s="1"/>
  <c r="AL357" i="17" s="1"/>
  <c r="AS357" i="17" s="1"/>
  <c r="AZ357" i="17" s="1"/>
  <c r="BG357" i="17" s="1"/>
  <c r="BN357" i="17" s="1"/>
  <c r="BU357" i="17" s="1"/>
  <c r="CL355" i="17"/>
  <c r="CN355" i="17" s="1"/>
  <c r="R355" i="17"/>
  <c r="BV339" i="17"/>
  <c r="AM339" i="17"/>
  <c r="BG337" i="17"/>
  <c r="BN337" i="17" s="1"/>
  <c r="BU337" i="17" s="1"/>
  <c r="CB337" i="17" s="1"/>
  <c r="CI337" i="17" s="1"/>
  <c r="R336" i="17"/>
  <c r="Q336" i="17"/>
  <c r="X336" i="17" s="1"/>
  <c r="AE336" i="17" s="1"/>
  <c r="AL336" i="17" s="1"/>
  <c r="AS336" i="17" s="1"/>
  <c r="AZ336" i="17" s="1"/>
  <c r="BG336" i="17" s="1"/>
  <c r="BN336" i="17" s="1"/>
  <c r="BU336" i="17" s="1"/>
  <c r="CB336" i="17" s="1"/>
  <c r="V336" i="17"/>
  <c r="AC336" i="17" s="1"/>
  <c r="AJ336" i="17" s="1"/>
  <c r="AQ336" i="17" s="1"/>
  <c r="AX336" i="17" s="1"/>
  <c r="BE336" i="17" s="1"/>
  <c r="BL336" i="17" s="1"/>
  <c r="BS336" i="17" s="1"/>
  <c r="CL336" i="17"/>
  <c r="BZ336" i="17"/>
  <c r="CG336" i="17" s="1"/>
  <c r="BA332" i="17"/>
  <c r="Y270" i="17"/>
  <c r="AD270" i="17"/>
  <c r="AK270" i="17" s="1"/>
  <c r="BU269" i="17"/>
  <c r="CB269" i="17" s="1"/>
  <c r="CI269" i="17" s="1"/>
  <c r="AM264" i="17"/>
  <c r="AQ264" i="17"/>
  <c r="AK368" i="17"/>
  <c r="CB364" i="17"/>
  <c r="CI364" i="17" s="1"/>
  <c r="AF359" i="17"/>
  <c r="AM356" i="17"/>
  <c r="AF353" i="17"/>
  <c r="AM346" i="17"/>
  <c r="Y340" i="17"/>
  <c r="AD340" i="17"/>
  <c r="AF273" i="17"/>
  <c r="AT339" i="17"/>
  <c r="AR336" i="17"/>
  <c r="BH332" i="17"/>
  <c r="AF332" i="17"/>
  <c r="AM268" i="17"/>
  <c r="AR268" i="17"/>
  <c r="AM266" i="17"/>
  <c r="AR266" i="17"/>
  <c r="AT260" i="17"/>
  <c r="AX260" i="17"/>
  <c r="CC368" i="17"/>
  <c r="CL365" i="17"/>
  <c r="BZ365" i="17"/>
  <c r="CG365" i="17" s="1"/>
  <c r="CC364" i="17"/>
  <c r="Y361" i="17"/>
  <c r="AK359" i="17"/>
  <c r="V357" i="17"/>
  <c r="Y356" i="17"/>
  <c r="BZ355" i="17"/>
  <c r="CG355" i="17" s="1"/>
  <c r="AD354" i="17"/>
  <c r="AK354" i="17" s="1"/>
  <c r="AR354" i="17" s="1"/>
  <c r="AY354" i="17" s="1"/>
  <c r="BF354" i="17" s="1"/>
  <c r="BM354" i="17" s="1"/>
  <c r="BT354" i="17" s="1"/>
  <c r="AJ353" i="17"/>
  <c r="CB292" i="17"/>
  <c r="CI292" i="17" s="1"/>
  <c r="Y346" i="17"/>
  <c r="CC285" i="17"/>
  <c r="Y286" i="17"/>
  <c r="CL343" i="17"/>
  <c r="BZ343" i="17"/>
  <c r="CG343" i="17" s="1"/>
  <c r="Q341" i="17"/>
  <c r="X341" i="17" s="1"/>
  <c r="AE341" i="17" s="1"/>
  <c r="AL341" i="17" s="1"/>
  <c r="AS341" i="17" s="1"/>
  <c r="AZ341" i="17" s="1"/>
  <c r="BG341" i="17" s="1"/>
  <c r="BN341" i="17" s="1"/>
  <c r="BU341" i="17" s="1"/>
  <c r="CB341" i="17" s="1"/>
  <c r="CI341" i="17" s="1"/>
  <c r="CB339" i="17"/>
  <c r="CI339" i="17" s="1"/>
  <c r="BA339" i="17"/>
  <c r="Y339" i="17"/>
  <c r="AD338" i="17"/>
  <c r="CH299" i="17"/>
  <c r="AM332" i="17"/>
  <c r="AF269" i="17"/>
  <c r="AK269" i="17"/>
  <c r="CH265" i="17"/>
  <c r="AK261" i="17"/>
  <c r="BU260" i="17"/>
  <c r="CB260" i="17" s="1"/>
  <c r="CI260" i="17" s="1"/>
  <c r="AM258" i="17"/>
  <c r="AQ258" i="17"/>
  <c r="BU254" i="17"/>
  <c r="CB254" i="17" s="1"/>
  <c r="Y368" i="17"/>
  <c r="CC291" i="17"/>
  <c r="AD366" i="17"/>
  <c r="AF366" i="17" s="1"/>
  <c r="CC361" i="17"/>
  <c r="BU361" i="17"/>
  <c r="CC360" i="17"/>
  <c r="Y360" i="17"/>
  <c r="CB359" i="17"/>
  <c r="CC358" i="17"/>
  <c r="AQ356" i="17"/>
  <c r="AF356" i="17"/>
  <c r="AF349" i="17"/>
  <c r="AF348" i="17"/>
  <c r="Y347" i="17"/>
  <c r="AR346" i="17"/>
  <c r="AF346" i="17"/>
  <c r="X290" i="17"/>
  <c r="AE290" i="17" s="1"/>
  <c r="AL290" i="17" s="1"/>
  <c r="AS290" i="17" s="1"/>
  <c r="AZ290" i="17" s="1"/>
  <c r="BG290" i="17" s="1"/>
  <c r="BN290" i="17" s="1"/>
  <c r="BU290" i="17" s="1"/>
  <c r="CB290" i="17" s="1"/>
  <c r="CI290" i="17" s="1"/>
  <c r="AF286" i="17"/>
  <c r="BH339" i="17"/>
  <c r="AF339" i="17"/>
  <c r="Y335" i="17"/>
  <c r="AD335" i="17"/>
  <c r="AT332" i="17"/>
  <c r="AM267" i="17"/>
  <c r="AR267" i="17"/>
  <c r="AT254" i="17"/>
  <c r="AM246" i="17"/>
  <c r="AQ246" i="17"/>
  <c r="R53" i="17"/>
  <c r="Q53" i="17"/>
  <c r="S53" i="17" s="1"/>
  <c r="T53" i="17" s="1"/>
  <c r="AM130" i="17"/>
  <c r="AR130" i="17"/>
  <c r="AY130" i="17" s="1"/>
  <c r="AD185" i="17"/>
  <c r="X273" i="17"/>
  <c r="AE273" i="17" s="1"/>
  <c r="AL273" i="17" s="1"/>
  <c r="AS273" i="17" s="1"/>
  <c r="AZ273" i="17" s="1"/>
  <c r="BG273" i="17" s="1"/>
  <c r="BN273" i="17" s="1"/>
  <c r="BU273" i="17" s="1"/>
  <c r="CB273" i="17" s="1"/>
  <c r="CI273" i="17" s="1"/>
  <c r="BO339" i="17"/>
  <c r="V338" i="17"/>
  <c r="AC338" i="17" s="1"/>
  <c r="AJ338" i="17" s="1"/>
  <c r="AQ338" i="17" s="1"/>
  <c r="AX338" i="17" s="1"/>
  <c r="BE338" i="17" s="1"/>
  <c r="BL338" i="17" s="1"/>
  <c r="BS338" i="17" s="1"/>
  <c r="Y336" i="17"/>
  <c r="R334" i="17"/>
  <c r="BO332" i="17"/>
  <c r="CC269" i="17"/>
  <c r="BU264" i="17"/>
  <c r="CB264" i="17" s="1"/>
  <c r="BU261" i="17"/>
  <c r="CB261" i="17" s="1"/>
  <c r="CI261" i="17" s="1"/>
  <c r="Y260" i="17"/>
  <c r="AC256" i="17"/>
  <c r="AX254" i="17"/>
  <c r="Y254" i="17"/>
  <c r="AJ252" i="17"/>
  <c r="AK249" i="17"/>
  <c r="R330" i="17"/>
  <c r="CL330" i="17"/>
  <c r="CN330" i="17" s="1"/>
  <c r="CC245" i="17"/>
  <c r="AD326" i="17"/>
  <c r="AK326" i="17" s="1"/>
  <c r="AD239" i="17"/>
  <c r="AE217" i="17"/>
  <c r="AL217" i="17" s="1"/>
  <c r="AS217" i="17" s="1"/>
  <c r="AZ217" i="17" s="1"/>
  <c r="BG217" i="17" s="1"/>
  <c r="BN217" i="17" s="1"/>
  <c r="BU217" i="17" s="1"/>
  <c r="CB217" i="17" s="1"/>
  <c r="CI217" i="17" s="1"/>
  <c r="AF48" i="17"/>
  <c r="AK48" i="17"/>
  <c r="BZ338" i="17"/>
  <c r="CG338" i="17" s="1"/>
  <c r="Q338" i="17"/>
  <c r="X338" i="17" s="1"/>
  <c r="AE338" i="17" s="1"/>
  <c r="AL338" i="17" s="1"/>
  <c r="AS338" i="17" s="1"/>
  <c r="AZ338" i="17" s="1"/>
  <c r="BG338" i="17" s="1"/>
  <c r="BN338" i="17" s="1"/>
  <c r="BU338" i="17" s="1"/>
  <c r="CB338" i="17" s="1"/>
  <c r="CI338" i="17" s="1"/>
  <c r="BZ334" i="17"/>
  <c r="Y333" i="17"/>
  <c r="CC276" i="17"/>
  <c r="Y276" i="17"/>
  <c r="CC271" i="17"/>
  <c r="Y268" i="17"/>
  <c r="Y267" i="17"/>
  <c r="Y266" i="17"/>
  <c r="AD265" i="17"/>
  <c r="Y264" i="17"/>
  <c r="AF260" i="17"/>
  <c r="AF254" i="17"/>
  <c r="BU252" i="17"/>
  <c r="CB252" i="17" s="1"/>
  <c r="BU248" i="17"/>
  <c r="CB248" i="17" s="1"/>
  <c r="AD244" i="17"/>
  <c r="Y244" i="17"/>
  <c r="Y242" i="17"/>
  <c r="Y325" i="17"/>
  <c r="Y215" i="17"/>
  <c r="AD215" i="17"/>
  <c r="AF192" i="17"/>
  <c r="AK192" i="17"/>
  <c r="AF180" i="17"/>
  <c r="AK180" i="17"/>
  <c r="AM180" i="17" s="1"/>
  <c r="CC50" i="17"/>
  <c r="CH50" i="17"/>
  <c r="CJ50" i="17" s="1"/>
  <c r="AE129" i="17"/>
  <c r="AL129" i="17" s="1"/>
  <c r="AS129" i="17" s="1"/>
  <c r="AZ129" i="17" s="1"/>
  <c r="BG129" i="17" s="1"/>
  <c r="BN129" i="17" s="1"/>
  <c r="BU129" i="17" s="1"/>
  <c r="CB129" i="17" s="1"/>
  <c r="CI129" i="17" s="1"/>
  <c r="CC158" i="17"/>
  <c r="CH158" i="17"/>
  <c r="AC90" i="17"/>
  <c r="AJ90" i="17" s="1"/>
  <c r="AQ90" i="17" s="1"/>
  <c r="AX90" i="17" s="1"/>
  <c r="BE90" i="17" s="1"/>
  <c r="BL90" i="17" s="1"/>
  <c r="BS90" i="17" s="1"/>
  <c r="Y90" i="17"/>
  <c r="AD92" i="17"/>
  <c r="AK92" i="17" s="1"/>
  <c r="Y92" i="17"/>
  <c r="Y67" i="17"/>
  <c r="AD67" i="17"/>
  <c r="AK67" i="17" s="1"/>
  <c r="AE299" i="17"/>
  <c r="AL299" i="17" s="1"/>
  <c r="AS299" i="17" s="1"/>
  <c r="AZ299" i="17" s="1"/>
  <c r="BG299" i="17" s="1"/>
  <c r="BN299" i="17" s="1"/>
  <c r="BU299" i="17" s="1"/>
  <c r="CB299" i="17" s="1"/>
  <c r="CI299" i="17" s="1"/>
  <c r="CC333" i="17"/>
  <c r="BU333" i="17"/>
  <c r="CB333" i="17" s="1"/>
  <c r="CC332" i="17"/>
  <c r="BV332" i="17"/>
  <c r="CC279" i="17"/>
  <c r="AS270" i="17"/>
  <c r="AZ270" i="17" s="1"/>
  <c r="Y269" i="17"/>
  <c r="AF268" i="17"/>
  <c r="AF267" i="17"/>
  <c r="AF266" i="17"/>
  <c r="AF264" i="17"/>
  <c r="AM260" i="17"/>
  <c r="BU256" i="17"/>
  <c r="CB256" i="17" s="1"/>
  <c r="AM254" i="17"/>
  <c r="AF250" i="17"/>
  <c r="AJ250" i="17"/>
  <c r="AR245" i="17"/>
  <c r="AT245" i="17" s="1"/>
  <c r="AM245" i="17"/>
  <c r="AE329" i="17"/>
  <c r="AL329" i="17" s="1"/>
  <c r="AS329" i="17" s="1"/>
  <c r="AZ329" i="17" s="1"/>
  <c r="BG329" i="17" s="1"/>
  <c r="BN329" i="17" s="1"/>
  <c r="BU329" i="17" s="1"/>
  <c r="CB329" i="17" s="1"/>
  <c r="CI329" i="17" s="1"/>
  <c r="Y328" i="17"/>
  <c r="AF242" i="17"/>
  <c r="CC239" i="17"/>
  <c r="AE237" i="17"/>
  <c r="AL237" i="17" s="1"/>
  <c r="AS237" i="17" s="1"/>
  <c r="AZ237" i="17" s="1"/>
  <c r="BG237" i="17" s="1"/>
  <c r="BN237" i="17" s="1"/>
  <c r="BU237" i="17" s="1"/>
  <c r="CB237" i="17" s="1"/>
  <c r="CI237" i="17" s="1"/>
  <c r="AF232" i="17"/>
  <c r="AJ232" i="17"/>
  <c r="AM232" i="17" s="1"/>
  <c r="CH215" i="17"/>
  <c r="CJ215" i="17" s="1"/>
  <c r="Y54" i="17"/>
  <c r="AD54" i="17"/>
  <c r="AD132" i="17"/>
  <c r="Y86" i="17"/>
  <c r="AD86" i="17"/>
  <c r="AM43" i="17"/>
  <c r="AR43" i="17"/>
  <c r="CH41" i="17"/>
  <c r="CJ41" i="17" s="1"/>
  <c r="AC188" i="17"/>
  <c r="AJ188" i="17" s="1"/>
  <c r="AQ188" i="17" s="1"/>
  <c r="AX188" i="17" s="1"/>
  <c r="BE188" i="17" s="1"/>
  <c r="BL188" i="17" s="1"/>
  <c r="BS188" i="17" s="1"/>
  <c r="Y188" i="17"/>
  <c r="Y81" i="17"/>
  <c r="AD81" i="17"/>
  <c r="AK81" i="17" s="1"/>
  <c r="AR81" i="17" s="1"/>
  <c r="BU236" i="17"/>
  <c r="CB236" i="17" s="1"/>
  <c r="CI236" i="17" s="1"/>
  <c r="BU235" i="17"/>
  <c r="CB235" i="17" s="1"/>
  <c r="CI235" i="17" s="1"/>
  <c r="Y234" i="17"/>
  <c r="AE229" i="17"/>
  <c r="AL229" i="17" s="1"/>
  <c r="AS229" i="17" s="1"/>
  <c r="AZ229" i="17" s="1"/>
  <c r="BG229" i="17" s="1"/>
  <c r="BN229" i="17" s="1"/>
  <c r="BU229" i="17" s="1"/>
  <c r="CB229" i="17" s="1"/>
  <c r="CI229" i="17" s="1"/>
  <c r="AD158" i="17"/>
  <c r="Y158" i="17"/>
  <c r="Y202" i="17"/>
  <c r="AD202" i="17"/>
  <c r="AK202" i="17" s="1"/>
  <c r="CH116" i="17"/>
  <c r="CJ116" i="17" s="1"/>
  <c r="CC116" i="17"/>
  <c r="CC27" i="17"/>
  <c r="CG27" i="17"/>
  <c r="CC100" i="17"/>
  <c r="CH100" i="17"/>
  <c r="Y103" i="17"/>
  <c r="AD103" i="17"/>
  <c r="BU249" i="17"/>
  <c r="CB249" i="17" s="1"/>
  <c r="CI249" i="17" s="1"/>
  <c r="Y248" i="17"/>
  <c r="AF245" i="17"/>
  <c r="X242" i="17"/>
  <c r="AE242" i="17" s="1"/>
  <c r="AL242" i="17" s="1"/>
  <c r="AS242" i="17" s="1"/>
  <c r="AZ242" i="17" s="1"/>
  <c r="BG242" i="17" s="1"/>
  <c r="BN242" i="17" s="1"/>
  <c r="BU242" i="17" s="1"/>
  <c r="CB242" i="17" s="1"/>
  <c r="CI242" i="17" s="1"/>
  <c r="X239" i="17"/>
  <c r="AE239" i="17" s="1"/>
  <c r="AL239" i="17" s="1"/>
  <c r="AS239" i="17" s="1"/>
  <c r="AZ239" i="17" s="1"/>
  <c r="BG239" i="17" s="1"/>
  <c r="BN239" i="17" s="1"/>
  <c r="BU239" i="17" s="1"/>
  <c r="CB239" i="17" s="1"/>
  <c r="CI239" i="17" s="1"/>
  <c r="X324" i="17"/>
  <c r="AE324" i="17" s="1"/>
  <c r="Y236" i="17"/>
  <c r="AC234" i="17"/>
  <c r="CC232" i="17"/>
  <c r="BU232" i="17"/>
  <c r="CB232" i="17" s="1"/>
  <c r="Y231" i="17"/>
  <c r="X215" i="17"/>
  <c r="AE215" i="17" s="1"/>
  <c r="AL215" i="17" s="1"/>
  <c r="AS215" i="17" s="1"/>
  <c r="AZ215" i="17" s="1"/>
  <c r="BG215" i="17" s="1"/>
  <c r="BN215" i="17" s="1"/>
  <c r="BU215" i="17" s="1"/>
  <c r="CB215" i="17" s="1"/>
  <c r="CI215" i="17" s="1"/>
  <c r="BG192" i="17"/>
  <c r="Y219" i="17"/>
  <c r="AF191" i="17"/>
  <c r="AK191" i="17"/>
  <c r="AR191" i="17" s="1"/>
  <c r="CC180" i="17"/>
  <c r="CH217" i="17"/>
  <c r="CJ217" i="17" s="1"/>
  <c r="CH86" i="17"/>
  <c r="CJ86" i="17" s="1"/>
  <c r="CC86" i="17"/>
  <c r="AF41" i="17"/>
  <c r="AK41" i="17"/>
  <c r="AR41" i="17" s="1"/>
  <c r="CC146" i="17"/>
  <c r="AC59" i="17"/>
  <c r="AJ59" i="17" s="1"/>
  <c r="AQ59" i="17" s="1"/>
  <c r="AX59" i="17" s="1"/>
  <c r="BE59" i="17" s="1"/>
  <c r="BL59" i="17" s="1"/>
  <c r="BS59" i="17" s="1"/>
  <c r="Y59" i="17"/>
  <c r="AD114" i="17"/>
  <c r="AK114" i="17" s="1"/>
  <c r="Y114" i="17"/>
  <c r="Y168" i="17"/>
  <c r="AD168" i="17"/>
  <c r="AE168" i="17"/>
  <c r="AL168" i="17" s="1"/>
  <c r="AS168" i="17" s="1"/>
  <c r="AZ168" i="17" s="1"/>
  <c r="BG168" i="17" s="1"/>
  <c r="BN168" i="17" s="1"/>
  <c r="BU168" i="17" s="1"/>
  <c r="CB168" i="17" s="1"/>
  <c r="CI168" i="17" s="1"/>
  <c r="Y88" i="17"/>
  <c r="AD164" i="17"/>
  <c r="AF164" i="17" s="1"/>
  <c r="Y120" i="17"/>
  <c r="AD120" i="17"/>
  <c r="AK120" i="17" s="1"/>
  <c r="AM120" i="17" s="1"/>
  <c r="Y116" i="17"/>
  <c r="AD116" i="17"/>
  <c r="AD131" i="17"/>
  <c r="Y131" i="17"/>
  <c r="AK31" i="17"/>
  <c r="CH92" i="17"/>
  <c r="CJ92" i="17" s="1"/>
  <c r="AD29" i="17"/>
  <c r="AC208" i="17"/>
  <c r="AJ208" i="17" s="1"/>
  <c r="AQ208" i="17" s="1"/>
  <c r="AX208" i="17" s="1"/>
  <c r="BE208" i="17" s="1"/>
  <c r="BL208" i="17" s="1"/>
  <c r="BS208" i="17" s="1"/>
  <c r="Y208" i="17"/>
  <c r="AT27" i="17"/>
  <c r="AY27" i="17"/>
  <c r="CC190" i="17"/>
  <c r="CH190" i="17"/>
  <c r="Y171" i="17"/>
  <c r="AD171" i="17"/>
  <c r="AK171" i="17" s="1"/>
  <c r="AR171" i="17" s="1"/>
  <c r="AD95" i="17"/>
  <c r="Y95" i="17"/>
  <c r="AC248" i="17"/>
  <c r="Y246" i="17"/>
  <c r="AL326" i="17"/>
  <c r="AS326" i="17" s="1"/>
  <c r="AZ326" i="17" s="1"/>
  <c r="BG326" i="17" s="1"/>
  <c r="BN326" i="17" s="1"/>
  <c r="BU326" i="17" s="1"/>
  <c r="CB326" i="17" s="1"/>
  <c r="CI326" i="17" s="1"/>
  <c r="AF237" i="17"/>
  <c r="AF236" i="17"/>
  <c r="CC231" i="17"/>
  <c r="BU231" i="17"/>
  <c r="CB231" i="17" s="1"/>
  <c r="CI231" i="17" s="1"/>
  <c r="Y192" i="17"/>
  <c r="BG219" i="17"/>
  <c r="BN219" i="17" s="1"/>
  <c r="BU219" i="17" s="1"/>
  <c r="CB219" i="17" s="1"/>
  <c r="AL227" i="17"/>
  <c r="AS227" i="17" s="1"/>
  <c r="AZ227" i="17" s="1"/>
  <c r="BG227" i="17" s="1"/>
  <c r="BN227" i="17" s="1"/>
  <c r="BU227" i="17" s="1"/>
  <c r="CB227" i="17" s="1"/>
  <c r="CI227" i="17" s="1"/>
  <c r="AL132" i="17"/>
  <c r="Y180" i="17"/>
  <c r="AF50" i="17"/>
  <c r="AK50" i="17"/>
  <c r="AR50" i="17" s="1"/>
  <c r="AL110" i="17"/>
  <c r="Y104" i="17"/>
  <c r="CC126" i="17"/>
  <c r="AE126" i="17"/>
  <c r="AL126" i="17" s="1"/>
  <c r="AS126" i="17" s="1"/>
  <c r="AZ126" i="17" s="1"/>
  <c r="BG126" i="17" s="1"/>
  <c r="BN126" i="17" s="1"/>
  <c r="BU126" i="17" s="1"/>
  <c r="CB126" i="17" s="1"/>
  <c r="CI126" i="17" s="1"/>
  <c r="AD133" i="17"/>
  <c r="AF278" i="17"/>
  <c r="CH161" i="17"/>
  <c r="CC76" i="17"/>
  <c r="CC151" i="17"/>
  <c r="AF43" i="17"/>
  <c r="CC137" i="17"/>
  <c r="AC205" i="17"/>
  <c r="AJ205" i="17" s="1"/>
  <c r="AQ205" i="17" s="1"/>
  <c r="AX205" i="17" s="1"/>
  <c r="BE205" i="17" s="1"/>
  <c r="BL205" i="17" s="1"/>
  <c r="BS205" i="17" s="1"/>
  <c r="Y205" i="17"/>
  <c r="AF96" i="17"/>
  <c r="AK96" i="17"/>
  <c r="AL197" i="17"/>
  <c r="AS197" i="17" s="1"/>
  <c r="AZ197" i="17" s="1"/>
  <c r="BG197" i="17" s="1"/>
  <c r="BN197" i="17" s="1"/>
  <c r="BU197" i="17" s="1"/>
  <c r="CB197" i="17" s="1"/>
  <c r="CI197" i="17" s="1"/>
  <c r="AK121" i="17"/>
  <c r="CC94" i="17"/>
  <c r="AE83" i="17"/>
  <c r="AL83" i="17" s="1"/>
  <c r="AS83" i="17" s="1"/>
  <c r="AZ83" i="17" s="1"/>
  <c r="BG83" i="17" s="1"/>
  <c r="BN83" i="17" s="1"/>
  <c r="BU83" i="17" s="1"/>
  <c r="CB83" i="17" s="1"/>
  <c r="CI83" i="17" s="1"/>
  <c r="Q30" i="17"/>
  <c r="S30" i="17" s="1"/>
  <c r="T30" i="17" s="1"/>
  <c r="R30" i="17"/>
  <c r="AM27" i="17"/>
  <c r="AM25" i="17"/>
  <c r="AR25" i="17"/>
  <c r="CC185" i="17"/>
  <c r="AF87" i="17"/>
  <c r="AJ87" i="17"/>
  <c r="AS193" i="17"/>
  <c r="AZ193" i="17" s="1"/>
  <c r="BG193" i="17" s="1"/>
  <c r="BN193" i="17" s="1"/>
  <c r="BU193" i="17" s="1"/>
  <c r="CB193" i="17" s="1"/>
  <c r="CI193" i="17" s="1"/>
  <c r="CJ64" i="17"/>
  <c r="AQ55" i="17"/>
  <c r="AE55" i="17"/>
  <c r="AL55" i="17" s="1"/>
  <c r="AS55" i="17" s="1"/>
  <c r="AZ55" i="17" s="1"/>
  <c r="BG55" i="17" s="1"/>
  <c r="BN55" i="17" s="1"/>
  <c r="BU55" i="17" s="1"/>
  <c r="CB55" i="17" s="1"/>
  <c r="CI55" i="17" s="1"/>
  <c r="Y109" i="17"/>
  <c r="AD109" i="17"/>
  <c r="CC132" i="17"/>
  <c r="AS132" i="17"/>
  <c r="AZ132" i="17" s="1"/>
  <c r="X222" i="17"/>
  <c r="AE222" i="17" s="1"/>
  <c r="AL222" i="17" s="1"/>
  <c r="AS222" i="17" s="1"/>
  <c r="AZ222" i="17" s="1"/>
  <c r="BG222" i="17" s="1"/>
  <c r="BN222" i="17" s="1"/>
  <c r="BU222" i="17" s="1"/>
  <c r="CB222" i="17" s="1"/>
  <c r="X51" i="17"/>
  <c r="X180" i="17"/>
  <c r="AE180" i="17" s="1"/>
  <c r="AL180" i="17" s="1"/>
  <c r="AS180" i="17" s="1"/>
  <c r="AZ180" i="17" s="1"/>
  <c r="BG180" i="17" s="1"/>
  <c r="BN180" i="17" s="1"/>
  <c r="BU180" i="17" s="1"/>
  <c r="CB180" i="17" s="1"/>
  <c r="CI180" i="17" s="1"/>
  <c r="Y226" i="17"/>
  <c r="X162" i="17"/>
  <c r="AE162" i="17" s="1"/>
  <c r="AL162" i="17" s="1"/>
  <c r="AS162" i="17" s="1"/>
  <c r="AZ162" i="17" s="1"/>
  <c r="BG162" i="17" s="1"/>
  <c r="BN162" i="17" s="1"/>
  <c r="BU162" i="17" s="1"/>
  <c r="CB162" i="17" s="1"/>
  <c r="Y110" i="17"/>
  <c r="AF47" i="17"/>
  <c r="X278" i="17"/>
  <c r="AE278" i="17" s="1"/>
  <c r="AL278" i="17" s="1"/>
  <c r="AS278" i="17" s="1"/>
  <c r="AZ278" i="17" s="1"/>
  <c r="BG278" i="17" s="1"/>
  <c r="BN278" i="17" s="1"/>
  <c r="BU278" i="17" s="1"/>
  <c r="CB278" i="17" s="1"/>
  <c r="CI278" i="17" s="1"/>
  <c r="AM207" i="17"/>
  <c r="X207" i="17"/>
  <c r="BN42" i="17"/>
  <c r="BU42" i="17" s="1"/>
  <c r="CB42" i="17" s="1"/>
  <c r="X280" i="17"/>
  <c r="AE280" i="17" s="1"/>
  <c r="AE205" i="17"/>
  <c r="AL205" i="17" s="1"/>
  <c r="AE157" i="17"/>
  <c r="AL157" i="17" s="1"/>
  <c r="AS157" i="17" s="1"/>
  <c r="AZ157" i="17" s="1"/>
  <c r="BG157" i="17" s="1"/>
  <c r="BN157" i="17" s="1"/>
  <c r="BU157" i="17" s="1"/>
  <c r="CB157" i="17" s="1"/>
  <c r="CI157" i="17" s="1"/>
  <c r="AE59" i="17"/>
  <c r="AL59" i="17" s="1"/>
  <c r="AS59" i="17" s="1"/>
  <c r="AZ59" i="17" s="1"/>
  <c r="BG59" i="17" s="1"/>
  <c r="BN59" i="17" s="1"/>
  <c r="BU59" i="17" s="1"/>
  <c r="CB59" i="17" s="1"/>
  <c r="CI59" i="17" s="1"/>
  <c r="Y96" i="17"/>
  <c r="CC168" i="17"/>
  <c r="AE88" i="17"/>
  <c r="AL88" i="17" s="1"/>
  <c r="AS88" i="17" s="1"/>
  <c r="AZ88" i="17" s="1"/>
  <c r="BG88" i="17" s="1"/>
  <c r="BN88" i="17" s="1"/>
  <c r="BU88" i="17" s="1"/>
  <c r="CB88" i="17" s="1"/>
  <c r="CI88" i="17" s="1"/>
  <c r="CC148" i="17"/>
  <c r="CC121" i="17"/>
  <c r="AE90" i="17"/>
  <c r="CJ150" i="17"/>
  <c r="CC131" i="17"/>
  <c r="AE198" i="17"/>
  <c r="AL198" i="17" s="1"/>
  <c r="AS198" i="17" s="1"/>
  <c r="CC223" i="17"/>
  <c r="AK223" i="17"/>
  <c r="AF223" i="17"/>
  <c r="CC149" i="17"/>
  <c r="AE224" i="17"/>
  <c r="AL224" i="17" s="1"/>
  <c r="AS224" i="17" s="1"/>
  <c r="AZ224" i="17" s="1"/>
  <c r="BG224" i="17" s="1"/>
  <c r="BN224" i="17" s="1"/>
  <c r="BU224" i="17" s="1"/>
  <c r="CB224" i="17" s="1"/>
  <c r="CI224" i="17" s="1"/>
  <c r="CC159" i="17"/>
  <c r="CH159" i="17"/>
  <c r="AJ89" i="17"/>
  <c r="AQ89" i="17" s="1"/>
  <c r="AX89" i="17" s="1"/>
  <c r="BE89" i="17" s="1"/>
  <c r="BL89" i="17" s="1"/>
  <c r="BS89" i="17" s="1"/>
  <c r="AC16" i="17"/>
  <c r="CC226" i="17"/>
  <c r="X50" i="17"/>
  <c r="AE50" i="17" s="1"/>
  <c r="CC110" i="17"/>
  <c r="X46" i="17"/>
  <c r="AE46" i="17" s="1"/>
  <c r="X169" i="17"/>
  <c r="AE169" i="17" s="1"/>
  <c r="AL169" i="17" s="1"/>
  <c r="AS169" i="17" s="1"/>
  <c r="AZ169" i="17" s="1"/>
  <c r="BG169" i="17" s="1"/>
  <c r="BN169" i="17" s="1"/>
  <c r="BU169" i="17" s="1"/>
  <c r="CB169" i="17" s="1"/>
  <c r="AF104" i="17"/>
  <c r="Y126" i="17"/>
  <c r="X76" i="17"/>
  <c r="AE76" i="17" s="1"/>
  <c r="AL76" i="17" s="1"/>
  <c r="AS76" i="17" s="1"/>
  <c r="AZ76" i="17" s="1"/>
  <c r="BG76" i="17" s="1"/>
  <c r="BN76" i="17" s="1"/>
  <c r="BU76" i="17" s="1"/>
  <c r="CB76" i="17" s="1"/>
  <c r="CI76" i="17" s="1"/>
  <c r="CB43" i="17"/>
  <c r="X41" i="17"/>
  <c r="AE41" i="17" s="1"/>
  <c r="AL41" i="17" s="1"/>
  <c r="X146" i="17"/>
  <c r="AE146" i="17" s="1"/>
  <c r="AL146" i="17" s="1"/>
  <c r="AS146" i="17" s="1"/>
  <c r="AZ146" i="17" s="1"/>
  <c r="BG146" i="17" s="1"/>
  <c r="BN146" i="17" s="1"/>
  <c r="BU146" i="17" s="1"/>
  <c r="CB146" i="17" s="1"/>
  <c r="CI146" i="17" s="1"/>
  <c r="CC59" i="17"/>
  <c r="Y39" i="17"/>
  <c r="AD37" i="17"/>
  <c r="AF37" i="17" s="1"/>
  <c r="Y37" i="17"/>
  <c r="AE36" i="17"/>
  <c r="AL36" i="17" s="1"/>
  <c r="AS36" i="17" s="1"/>
  <c r="AZ36" i="17" s="1"/>
  <c r="BG36" i="17" s="1"/>
  <c r="BN36" i="17" s="1"/>
  <c r="BU36" i="17" s="1"/>
  <c r="CB36" i="17" s="1"/>
  <c r="CI36" i="17" s="1"/>
  <c r="X202" i="17"/>
  <c r="AE202" i="17" s="1"/>
  <c r="AL202" i="17" s="1"/>
  <c r="AS202" i="17" s="1"/>
  <c r="AZ202" i="17" s="1"/>
  <c r="BG202" i="17" s="1"/>
  <c r="BN202" i="17" s="1"/>
  <c r="BU202" i="17" s="1"/>
  <c r="CB202" i="17" s="1"/>
  <c r="CI202" i="17" s="1"/>
  <c r="CC90" i="17"/>
  <c r="Y150" i="17"/>
  <c r="Y79" i="17"/>
  <c r="AK208" i="17"/>
  <c r="AR208" i="17" s="1"/>
  <c r="AF190" i="17"/>
  <c r="Y167" i="17"/>
  <c r="CC142" i="17"/>
  <c r="Y142" i="17"/>
  <c r="AD142" i="17"/>
  <c r="AF25" i="17"/>
  <c r="AE122" i="17"/>
  <c r="AL122" i="17" s="1"/>
  <c r="AS122" i="17" s="1"/>
  <c r="AZ122" i="17" s="1"/>
  <c r="BG122" i="17" s="1"/>
  <c r="BN122" i="17" s="1"/>
  <c r="BU122" i="17" s="1"/>
  <c r="CB122" i="17" s="1"/>
  <c r="CI122" i="17" s="1"/>
  <c r="AD100" i="17"/>
  <c r="AK100" i="17" s="1"/>
  <c r="Y100" i="17"/>
  <c r="AF19" i="17"/>
  <c r="AK19" i="17"/>
  <c r="Y99" i="17"/>
  <c r="AD99" i="17"/>
  <c r="AF99" i="17" s="1"/>
  <c r="X135" i="17"/>
  <c r="AE135" i="17" s="1"/>
  <c r="AL135" i="17" s="1"/>
  <c r="AS135" i="17" s="1"/>
  <c r="AZ135" i="17" s="1"/>
  <c r="BG135" i="17" s="1"/>
  <c r="BN135" i="17" s="1"/>
  <c r="BU135" i="17" s="1"/>
  <c r="CB135" i="17" s="1"/>
  <c r="CI135" i="17" s="1"/>
  <c r="X114" i="17"/>
  <c r="AE114" i="17" s="1"/>
  <c r="AL114" i="17" s="1"/>
  <c r="AS114" i="17" s="1"/>
  <c r="AZ114" i="17" s="1"/>
  <c r="BG114" i="17" s="1"/>
  <c r="BN114" i="17" s="1"/>
  <c r="BU114" i="17" s="1"/>
  <c r="CB114" i="17" s="1"/>
  <c r="CI114" i="17" s="1"/>
  <c r="X154" i="17"/>
  <c r="AE154" i="17" s="1"/>
  <c r="CC197" i="17"/>
  <c r="CC194" i="17"/>
  <c r="CC120" i="17"/>
  <c r="CI121" i="17"/>
  <c r="AL150" i="17"/>
  <c r="AS150" i="17" s="1"/>
  <c r="AZ150" i="17" s="1"/>
  <c r="BG150" i="17" s="1"/>
  <c r="BN150" i="17" s="1"/>
  <c r="BU150" i="17" s="1"/>
  <c r="CB150" i="17" s="1"/>
  <c r="CI150" i="17" s="1"/>
  <c r="X136" i="17"/>
  <c r="AE136" i="17" s="1"/>
  <c r="AL136" i="17" s="1"/>
  <c r="AS136" i="17" s="1"/>
  <c r="AZ136" i="17" s="1"/>
  <c r="BG136" i="17" s="1"/>
  <c r="BN136" i="17" s="1"/>
  <c r="BU136" i="17" s="1"/>
  <c r="CB136" i="17" s="1"/>
  <c r="CI136" i="17" s="1"/>
  <c r="Y198" i="17"/>
  <c r="CB31" i="17"/>
  <c r="Y224" i="17"/>
  <c r="Q28" i="17"/>
  <c r="S28" i="17" s="1"/>
  <c r="Y27" i="17"/>
  <c r="CB323" i="17"/>
  <c r="CI323" i="17" s="1"/>
  <c r="X210" i="17"/>
  <c r="AE210" i="17" s="1"/>
  <c r="AF167" i="17"/>
  <c r="AK167" i="17"/>
  <c r="AR167" i="17" s="1"/>
  <c r="AL182" i="17"/>
  <c r="AS182" i="17" s="1"/>
  <c r="AZ182" i="17" s="1"/>
  <c r="AD159" i="17"/>
  <c r="AK159" i="17" s="1"/>
  <c r="Y159" i="17"/>
  <c r="AM22" i="17"/>
  <c r="AR22" i="17"/>
  <c r="AD174" i="17"/>
  <c r="AF174" i="17" s="1"/>
  <c r="Y174" i="17"/>
  <c r="X177" i="17"/>
  <c r="AE177" i="17" s="1"/>
  <c r="AL177" i="17" s="1"/>
  <c r="AS177" i="17" s="1"/>
  <c r="AZ177" i="17" s="1"/>
  <c r="BG177" i="17" s="1"/>
  <c r="BN177" i="17" s="1"/>
  <c r="BU177" i="17" s="1"/>
  <c r="CB177" i="17" s="1"/>
  <c r="CI177" i="17" s="1"/>
  <c r="X214" i="17"/>
  <c r="AE214" i="17" s="1"/>
  <c r="AL214" i="17" s="1"/>
  <c r="AS214" i="17" s="1"/>
  <c r="AZ214" i="17" s="1"/>
  <c r="BG214" i="17" s="1"/>
  <c r="BN214" i="17" s="1"/>
  <c r="BU214" i="17" s="1"/>
  <c r="CB214" i="17" s="1"/>
  <c r="CI214" i="17" s="1"/>
  <c r="CC216" i="17"/>
  <c r="X73" i="17"/>
  <c r="AE73" i="17" s="1"/>
  <c r="AL73" i="17" s="1"/>
  <c r="AS73" i="17" s="1"/>
  <c r="AZ73" i="17" s="1"/>
  <c r="BG73" i="17" s="1"/>
  <c r="BN73" i="17" s="1"/>
  <c r="BU73" i="17" s="1"/>
  <c r="CB73" i="17" s="1"/>
  <c r="CI73" i="17" s="1"/>
  <c r="CC36" i="17"/>
  <c r="AL164" i="17"/>
  <c r="AS164" i="17" s="1"/>
  <c r="AZ164" i="17" s="1"/>
  <c r="BG164" i="17" s="1"/>
  <c r="BN164" i="17" s="1"/>
  <c r="BU164" i="17" s="1"/>
  <c r="CB164" i="17" s="1"/>
  <c r="CI164" i="17" s="1"/>
  <c r="BG63" i="17"/>
  <c r="BN63" i="17" s="1"/>
  <c r="AD63" i="17"/>
  <c r="AK63" i="17" s="1"/>
  <c r="AD35" i="17"/>
  <c r="CG197" i="17"/>
  <c r="X58" i="17"/>
  <c r="AE58" i="17" s="1"/>
  <c r="AL58" i="17" s="1"/>
  <c r="AS58" i="17" s="1"/>
  <c r="AZ58" i="17" s="1"/>
  <c r="BG58" i="17" s="1"/>
  <c r="BN58" i="17" s="1"/>
  <c r="BU58" i="17" s="1"/>
  <c r="CB58" i="17" s="1"/>
  <c r="CI58" i="17" s="1"/>
  <c r="X183" i="17"/>
  <c r="AE183" i="17" s="1"/>
  <c r="AL183" i="17" s="1"/>
  <c r="AS183" i="17" s="1"/>
  <c r="AZ183" i="17" s="1"/>
  <c r="BG183" i="17" s="1"/>
  <c r="BN183" i="17" s="1"/>
  <c r="BU183" i="17" s="1"/>
  <c r="CB183" i="17" s="1"/>
  <c r="CI183" i="17" s="1"/>
  <c r="CC153" i="17"/>
  <c r="CC124" i="17"/>
  <c r="X94" i="17"/>
  <c r="AE94" i="17" s="1"/>
  <c r="AF150" i="17"/>
  <c r="X201" i="17"/>
  <c r="AE201" i="17" s="1"/>
  <c r="AL201" i="17" s="1"/>
  <c r="AS201" i="17" s="1"/>
  <c r="X131" i="17"/>
  <c r="AE131" i="17" s="1"/>
  <c r="AL131" i="17" s="1"/>
  <c r="AS131" i="17" s="1"/>
  <c r="AZ131" i="17" s="1"/>
  <c r="BG131" i="17" s="1"/>
  <c r="BN131" i="17" s="1"/>
  <c r="BU131" i="17" s="1"/>
  <c r="CB131" i="17" s="1"/>
  <c r="CI131" i="17" s="1"/>
  <c r="AM136" i="17"/>
  <c r="AF198" i="17"/>
  <c r="X176" i="17"/>
  <c r="AE176" i="17" s="1"/>
  <c r="CC83" i="17"/>
  <c r="X92" i="17"/>
  <c r="AE92" i="17" s="1"/>
  <c r="AL92" i="17" s="1"/>
  <c r="AS92" i="17" s="1"/>
  <c r="AZ92" i="17" s="1"/>
  <c r="BG92" i="17" s="1"/>
  <c r="BN92" i="17" s="1"/>
  <c r="BU92" i="17" s="1"/>
  <c r="CB92" i="17" s="1"/>
  <c r="CI92" i="17" s="1"/>
  <c r="CC218" i="17"/>
  <c r="AF27" i="17"/>
  <c r="X130" i="17"/>
  <c r="AE130" i="17" s="1"/>
  <c r="AL130" i="17" s="1"/>
  <c r="AS130" i="17" s="1"/>
  <c r="AZ130" i="17" s="1"/>
  <c r="BG130" i="17" s="1"/>
  <c r="BN130" i="17" s="1"/>
  <c r="BU130" i="17" s="1"/>
  <c r="CB130" i="17" s="1"/>
  <c r="CI130" i="17" s="1"/>
  <c r="AL210" i="17"/>
  <c r="AS210" i="17" s="1"/>
  <c r="AZ210" i="17" s="1"/>
  <c r="BG210" i="17" s="1"/>
  <c r="BN210" i="17" s="1"/>
  <c r="BU210" i="17" s="1"/>
  <c r="CB210" i="17" s="1"/>
  <c r="CI210" i="17" s="1"/>
  <c r="Y107" i="17"/>
  <c r="Y25" i="17"/>
  <c r="AD213" i="17"/>
  <c r="Y213" i="17"/>
  <c r="CC200" i="17"/>
  <c r="CG200" i="17"/>
  <c r="X134" i="17"/>
  <c r="X142" i="17"/>
  <c r="AE142" i="17" s="1"/>
  <c r="AL142" i="17" s="1"/>
  <c r="AS142" i="17" s="1"/>
  <c r="AZ142" i="17" s="1"/>
  <c r="BG142" i="17" s="1"/>
  <c r="BN142" i="17" s="1"/>
  <c r="BU142" i="17" s="1"/>
  <c r="CB142" i="17" s="1"/>
  <c r="CI142" i="17" s="1"/>
  <c r="X171" i="17"/>
  <c r="AE171" i="17" s="1"/>
  <c r="AL171" i="17" s="1"/>
  <c r="X145" i="17"/>
  <c r="AE145" i="17" s="1"/>
  <c r="AM189" i="17"/>
  <c r="X189" i="17"/>
  <c r="AE189" i="17" s="1"/>
  <c r="AL189" i="17" s="1"/>
  <c r="AS189" i="17" s="1"/>
  <c r="AZ189" i="17" s="1"/>
  <c r="BG189" i="17" s="1"/>
  <c r="BN189" i="17" s="1"/>
  <c r="BU189" i="17" s="1"/>
  <c r="CB189" i="17" s="1"/>
  <c r="CI189" i="17" s="1"/>
  <c r="Y22" i="17"/>
  <c r="X84" i="17"/>
  <c r="AE84" i="17" s="1"/>
  <c r="AL84" i="17" s="1"/>
  <c r="AS84" i="17" s="1"/>
  <c r="AZ84" i="17" s="1"/>
  <c r="BG84" i="17" s="1"/>
  <c r="BN84" i="17" s="1"/>
  <c r="BU84" i="17" s="1"/>
  <c r="CB84" i="17" s="1"/>
  <c r="CC206" i="17"/>
  <c r="AC143" i="17"/>
  <c r="AJ143" i="17" s="1"/>
  <c r="AQ143" i="17" s="1"/>
  <c r="AX143" i="17" s="1"/>
  <c r="BE143" i="17" s="1"/>
  <c r="BL143" i="17" s="1"/>
  <c r="BS143" i="17" s="1"/>
  <c r="Y143" i="17"/>
  <c r="BG166" i="17"/>
  <c r="BN166" i="17" s="1"/>
  <c r="BU166" i="17" s="1"/>
  <c r="CB166" i="17" s="1"/>
  <c r="CI166" i="17" s="1"/>
  <c r="AF166" i="17"/>
  <c r="Y78" i="17"/>
  <c r="AD186" i="17"/>
  <c r="AF186" i="17" s="1"/>
  <c r="Y186" i="17"/>
  <c r="Y56" i="17"/>
  <c r="AL113" i="17"/>
  <c r="AS113" i="17" s="1"/>
  <c r="AZ113" i="17" s="1"/>
  <c r="BG113" i="17" s="1"/>
  <c r="BN113" i="17" s="1"/>
  <c r="BU113" i="17" s="1"/>
  <c r="CB113" i="17" s="1"/>
  <c r="CI113" i="17" s="1"/>
  <c r="AL107" i="17"/>
  <c r="AS107" i="17" s="1"/>
  <c r="AZ107" i="17" s="1"/>
  <c r="BG107" i="17" s="1"/>
  <c r="BN107" i="17" s="1"/>
  <c r="BU107" i="17" s="1"/>
  <c r="CB107" i="17" s="1"/>
  <c r="CI107" i="17" s="1"/>
  <c r="BN60" i="17"/>
  <c r="BU60" i="17" s="1"/>
  <c r="CB60" i="17" s="1"/>
  <c r="CI60" i="17" s="1"/>
  <c r="CC122" i="17"/>
  <c r="X155" i="17"/>
  <c r="AE155" i="17" s="1"/>
  <c r="AL155" i="17" s="1"/>
  <c r="AS155" i="17" s="1"/>
  <c r="AZ155" i="17" s="1"/>
  <c r="BG155" i="17" s="1"/>
  <c r="BN155" i="17" s="1"/>
  <c r="BU155" i="17" s="1"/>
  <c r="CB155" i="17" s="1"/>
  <c r="CI155" i="17" s="1"/>
  <c r="X100" i="17"/>
  <c r="AE100" i="17" s="1"/>
  <c r="AL100" i="17" s="1"/>
  <c r="AS100" i="17" s="1"/>
  <c r="AZ100" i="17" s="1"/>
  <c r="BG100" i="17" s="1"/>
  <c r="BN100" i="17" s="1"/>
  <c r="BU100" i="17" s="1"/>
  <c r="CB100" i="17" s="1"/>
  <c r="CI100" i="17" s="1"/>
  <c r="AF22" i="17"/>
  <c r="X185" i="17"/>
  <c r="AE185" i="17" s="1"/>
  <c r="AL185" i="17" s="1"/>
  <c r="AS185" i="17" s="1"/>
  <c r="AZ185" i="17" s="1"/>
  <c r="BG185" i="17" s="1"/>
  <c r="BN185" i="17" s="1"/>
  <c r="BU185" i="17" s="1"/>
  <c r="CB185" i="17" s="1"/>
  <c r="CI185" i="17" s="1"/>
  <c r="X82" i="17"/>
  <c r="AE82" i="17" s="1"/>
  <c r="X108" i="17"/>
  <c r="AE108" i="17" s="1"/>
  <c r="AL108" i="17" s="1"/>
  <c r="AS108" i="17" s="1"/>
  <c r="AZ108" i="17" s="1"/>
  <c r="BG108" i="17" s="1"/>
  <c r="BN108" i="17" s="1"/>
  <c r="BU108" i="17" s="1"/>
  <c r="CB108" i="17" s="1"/>
  <c r="X95" i="17"/>
  <c r="X65" i="17"/>
  <c r="AE65" i="17" s="1"/>
  <c r="AL65" i="17" s="1"/>
  <c r="AS65" i="17" s="1"/>
  <c r="AZ65" i="17" s="1"/>
  <c r="BG65" i="17" s="1"/>
  <c r="BN65" i="17" s="1"/>
  <c r="BU65" i="17" s="1"/>
  <c r="CB65" i="17" s="1"/>
  <c r="CI65" i="17" s="1"/>
  <c r="X115" i="17"/>
  <c r="AE115" i="17" s="1"/>
  <c r="AE143" i="17"/>
  <c r="AL143" i="17" s="1"/>
  <c r="AS143" i="17" s="1"/>
  <c r="AZ143" i="17" s="1"/>
  <c r="BG143" i="17" s="1"/>
  <c r="BN143" i="17" s="1"/>
  <c r="BU143" i="17" s="1"/>
  <c r="CB143" i="17" s="1"/>
  <c r="CI143" i="17" s="1"/>
  <c r="AE119" i="17"/>
  <c r="CC64" i="17"/>
  <c r="CC78" i="17"/>
  <c r="CC179" i="17"/>
  <c r="AD179" i="17"/>
  <c r="AF179" i="17" s="1"/>
  <c r="Y179" i="17"/>
  <c r="AF56" i="17"/>
  <c r="CC175" i="17"/>
  <c r="AE141" i="17"/>
  <c r="AL141" i="17" s="1"/>
  <c r="AS141" i="17" s="1"/>
  <c r="AZ141" i="17" s="1"/>
  <c r="BG141" i="17" s="1"/>
  <c r="BN141" i="17" s="1"/>
  <c r="BU141" i="17" s="1"/>
  <c r="CB141" i="17" s="1"/>
  <c r="CI141" i="17" s="1"/>
  <c r="AM123" i="17"/>
  <c r="AR123" i="17"/>
  <c r="CI19" i="17"/>
  <c r="Y152" i="17"/>
  <c r="Y193" i="17"/>
  <c r="X179" i="17"/>
  <c r="AE179" i="17" s="1"/>
  <c r="X174" i="17"/>
  <c r="AE174" i="17" s="1"/>
  <c r="AL174" i="17" s="1"/>
  <c r="AS174" i="17" s="1"/>
  <c r="AZ174" i="17" s="1"/>
  <c r="BG174" i="17" s="1"/>
  <c r="BN174" i="17" s="1"/>
  <c r="BU174" i="17" s="1"/>
  <c r="CB174" i="17" s="1"/>
  <c r="CI174" i="17" s="1"/>
  <c r="X56" i="17"/>
  <c r="AE56" i="17" s="1"/>
  <c r="CC55" i="17"/>
  <c r="X178" i="17"/>
  <c r="AE178" i="17" s="1"/>
  <c r="AL178" i="17" s="1"/>
  <c r="AS178" i="17" s="1"/>
  <c r="AZ178" i="17" s="1"/>
  <c r="BG178" i="17" s="1"/>
  <c r="BN178" i="17" s="1"/>
  <c r="BU178" i="17" s="1"/>
  <c r="CB178" i="17" s="1"/>
  <c r="CI178" i="17" s="1"/>
  <c r="Y123" i="17"/>
  <c r="X103" i="17"/>
  <c r="AE103" i="17" s="1"/>
  <c r="AL103" i="17" s="1"/>
  <c r="AS103" i="17" s="1"/>
  <c r="AZ103" i="17" s="1"/>
  <c r="BG103" i="17" s="1"/>
  <c r="BN103" i="17" s="1"/>
  <c r="BU103" i="17" s="1"/>
  <c r="CB103" i="17" s="1"/>
  <c r="CI103" i="17" s="1"/>
  <c r="Y97" i="17"/>
  <c r="CC105" i="17"/>
  <c r="Y21" i="17"/>
  <c r="Y166" i="17"/>
  <c r="X213" i="17"/>
  <c r="AE213" i="17" s="1"/>
  <c r="AL213" i="17" s="1"/>
  <c r="AS213" i="17" s="1"/>
  <c r="AZ213" i="17" s="1"/>
  <c r="BG213" i="17" s="1"/>
  <c r="BN213" i="17" s="1"/>
  <c r="BU213" i="17" s="1"/>
  <c r="CB213" i="17" s="1"/>
  <c r="CI213" i="17" s="1"/>
  <c r="Y19" i="17"/>
  <c r="AF119" i="17"/>
  <c r="AF152" i="17"/>
  <c r="AF64" i="17"/>
  <c r="AL165" i="17"/>
  <c r="AF101" i="17"/>
  <c r="Y175" i="17"/>
  <c r="Y160" i="17"/>
  <c r="AF141" i="17"/>
  <c r="AF123" i="17"/>
  <c r="CI255" i="17"/>
  <c r="CJ164" i="17"/>
  <c r="CJ170" i="17"/>
  <c r="CI17" i="17"/>
  <c r="CI472" i="17"/>
  <c r="CI317" i="17"/>
  <c r="CI423" i="17"/>
  <c r="CI421" i="17"/>
  <c r="CI349" i="17"/>
  <c r="CI332" i="17"/>
  <c r="CJ265" i="17"/>
  <c r="CI251" i="17"/>
  <c r="CI233" i="17"/>
  <c r="CI232" i="17"/>
  <c r="CI54" i="17"/>
  <c r="CJ44" i="17"/>
  <c r="CJ158" i="17"/>
  <c r="CJ151" i="17"/>
  <c r="CI42" i="17"/>
  <c r="CJ114" i="17"/>
  <c r="CJ168" i="17"/>
  <c r="CJ37" i="17"/>
  <c r="CJ33" i="17"/>
  <c r="CJ90" i="17"/>
  <c r="CJ224" i="17"/>
  <c r="CJ185" i="17"/>
  <c r="CJ103" i="17"/>
  <c r="CI312" i="17"/>
  <c r="CI393" i="17"/>
  <c r="CI333" i="17"/>
  <c r="CJ269" i="17"/>
  <c r="CI267" i="17"/>
  <c r="CI22" i="17"/>
  <c r="CI437" i="17"/>
  <c r="CI336" i="17"/>
  <c r="CJ268" i="17"/>
  <c r="CI265" i="17"/>
  <c r="CI263" i="17"/>
  <c r="CI247" i="17"/>
  <c r="CJ244" i="17"/>
  <c r="CJ242" i="17"/>
  <c r="CI234" i="17"/>
  <c r="CJ161" i="17"/>
  <c r="CJ146" i="17"/>
  <c r="CJ221" i="17"/>
  <c r="CJ157" i="17"/>
  <c r="CJ73" i="17"/>
  <c r="CJ59" i="17"/>
  <c r="CI96" i="17"/>
  <c r="CJ172" i="17"/>
  <c r="CJ35" i="17"/>
  <c r="CJ183" i="17"/>
  <c r="CJ131" i="17"/>
  <c r="CJ212" i="17"/>
  <c r="CJ142" i="17"/>
  <c r="CJ159" i="17"/>
  <c r="CJ56" i="17"/>
  <c r="BT471" i="17"/>
  <c r="AK458" i="17"/>
  <c r="R298" i="17"/>
  <c r="Q298" i="17"/>
  <c r="S298" i="17" s="1"/>
  <c r="AY466" i="17"/>
  <c r="AT466" i="17"/>
  <c r="Y466" i="17"/>
  <c r="BN300" i="17"/>
  <c r="BU300" i="17" s="1"/>
  <c r="AM465" i="17"/>
  <c r="BF297" i="17"/>
  <c r="AR450" i="17"/>
  <c r="AK302" i="17"/>
  <c r="AF302" i="17"/>
  <c r="AR463" i="17"/>
  <c r="BL433" i="17"/>
  <c r="BS433" i="17" s="1"/>
  <c r="AK320" i="17"/>
  <c r="AR300" i="17"/>
  <c r="AM300" i="17"/>
  <c r="AQ455" i="17"/>
  <c r="AX455" i="17" s="1"/>
  <c r="AM448" i="17"/>
  <c r="AR448" i="17"/>
  <c r="AK440" i="17"/>
  <c r="AK426" i="17"/>
  <c r="AK412" i="17"/>
  <c r="AD469" i="17"/>
  <c r="CH472" i="17"/>
  <c r="CB471" i="17"/>
  <c r="CI471" i="17" s="1"/>
  <c r="CL470" i="17"/>
  <c r="CN470" i="17" s="1"/>
  <c r="BZ470" i="17"/>
  <c r="R470" i="17"/>
  <c r="Q469" i="17"/>
  <c r="X469" i="17" s="1"/>
  <c r="AE469" i="17" s="1"/>
  <c r="AL469" i="17" s="1"/>
  <c r="AS469" i="17" s="1"/>
  <c r="AZ469" i="17" s="1"/>
  <c r="BG469" i="17" s="1"/>
  <c r="BN469" i="17" s="1"/>
  <c r="BU469" i="17" s="1"/>
  <c r="CL468" i="17"/>
  <c r="BZ468" i="17"/>
  <c r="R468" i="17"/>
  <c r="CF320" i="17"/>
  <c r="AC320" i="17"/>
  <c r="AJ320" i="17" s="1"/>
  <c r="AQ320" i="17" s="1"/>
  <c r="AX320" i="17" s="1"/>
  <c r="BE320" i="17" s="1"/>
  <c r="BL320" i="17" s="1"/>
  <c r="BS320" i="17" s="1"/>
  <c r="CH467" i="17"/>
  <c r="AM466" i="17"/>
  <c r="R466" i="17"/>
  <c r="CB300" i="17"/>
  <c r="CI300" i="17" s="1"/>
  <c r="AF300" i="17"/>
  <c r="CF302" i="17"/>
  <c r="CI302" i="17" s="1"/>
  <c r="AF465" i="17"/>
  <c r="V461" i="17"/>
  <c r="AC461" i="17" s="1"/>
  <c r="AJ461" i="17" s="1"/>
  <c r="AQ461" i="17" s="1"/>
  <c r="AX461" i="17" s="1"/>
  <c r="BE461" i="17" s="1"/>
  <c r="BL461" i="17" s="1"/>
  <c r="BS461" i="17" s="1"/>
  <c r="CH321" i="17"/>
  <c r="CL458" i="17"/>
  <c r="CH458" i="17"/>
  <c r="CB458" i="17"/>
  <c r="CI458" i="17" s="1"/>
  <c r="R458" i="17"/>
  <c r="CB455" i="17"/>
  <c r="CI455" i="17" s="1"/>
  <c r="CH297" i="17"/>
  <c r="AL297" i="17"/>
  <c r="AS297" i="17" s="1"/>
  <c r="AZ297" i="17" s="1"/>
  <c r="BG297" i="17" s="1"/>
  <c r="BN297" i="17" s="1"/>
  <c r="BU297" i="17" s="1"/>
  <c r="CF454" i="17"/>
  <c r="CI454" i="17" s="1"/>
  <c r="CF453" i="17"/>
  <c r="BN451" i="17"/>
  <c r="BU451" i="17" s="1"/>
  <c r="Y448" i="17"/>
  <c r="CH447" i="17"/>
  <c r="AF447" i="17"/>
  <c r="AK319" i="17"/>
  <c r="AF319" i="17"/>
  <c r="CB446" i="17"/>
  <c r="CI446" i="17" s="1"/>
  <c r="AK446" i="17"/>
  <c r="AF446" i="17"/>
  <c r="CB444" i="17"/>
  <c r="CI444" i="17" s="1"/>
  <c r="AF317" i="17"/>
  <c r="BZ442" i="17"/>
  <c r="CG442" i="17" s="1"/>
  <c r="CC441" i="17"/>
  <c r="CH441" i="17"/>
  <c r="CI441" i="17"/>
  <c r="AD441" i="17"/>
  <c r="Y441" i="17"/>
  <c r="CC440" i="17"/>
  <c r="Q440" i="17"/>
  <c r="R440" i="17"/>
  <c r="CB295" i="17"/>
  <c r="CI295" i="17" s="1"/>
  <c r="AR437" i="17"/>
  <c r="AM437" i="17"/>
  <c r="AF437" i="17"/>
  <c r="AK436" i="17"/>
  <c r="AF436" i="17"/>
  <c r="CB433" i="17"/>
  <c r="CI433" i="17" s="1"/>
  <c r="X432" i="17"/>
  <c r="AE432" i="17" s="1"/>
  <c r="AL432" i="17" s="1"/>
  <c r="AS432" i="17" s="1"/>
  <c r="AZ432" i="17" s="1"/>
  <c r="BG432" i="17" s="1"/>
  <c r="BN432" i="17" s="1"/>
  <c r="BU432" i="17" s="1"/>
  <c r="CB432" i="17"/>
  <c r="CI432" i="17" s="1"/>
  <c r="AM314" i="17"/>
  <c r="CC430" i="17"/>
  <c r="CB429" i="17"/>
  <c r="CI429" i="17" s="1"/>
  <c r="CC428" i="17"/>
  <c r="AM310" i="17"/>
  <c r="AK423" i="17"/>
  <c r="CC305" i="17"/>
  <c r="CH305" i="17"/>
  <c r="AM422" i="17"/>
  <c r="CB293" i="17"/>
  <c r="CI293" i="17" s="1"/>
  <c r="AT293" i="17"/>
  <c r="CB283" i="17"/>
  <c r="CI283" i="17" s="1"/>
  <c r="AZ283" i="17"/>
  <c r="BG283" i="17" s="1"/>
  <c r="BN283" i="17" s="1"/>
  <c r="BU283" i="17" s="1"/>
  <c r="AF283" i="17"/>
  <c r="CB416" i="17"/>
  <c r="CI416" i="17" s="1"/>
  <c r="CC415" i="17"/>
  <c r="CH415" i="17"/>
  <c r="AK413" i="17"/>
  <c r="AF413" i="17"/>
  <c r="Q412" i="17"/>
  <c r="R412" i="17"/>
  <c r="V412" i="17"/>
  <c r="AC412" i="17" s="1"/>
  <c r="AJ412" i="17" s="1"/>
  <c r="AQ412" i="17" s="1"/>
  <c r="AX412" i="17" s="1"/>
  <c r="BE412" i="17" s="1"/>
  <c r="BL412" i="17" s="1"/>
  <c r="BS412" i="17" s="1"/>
  <c r="AY411" i="17"/>
  <c r="AT411" i="17"/>
  <c r="AT405" i="17"/>
  <c r="CH403" i="17"/>
  <c r="AM308" i="17"/>
  <c r="AR400" i="17"/>
  <c r="AM400" i="17"/>
  <c r="BV398" i="17"/>
  <c r="AT398" i="17"/>
  <c r="CB397" i="17"/>
  <c r="CI397" i="17" s="1"/>
  <c r="BN397" i="17"/>
  <c r="BU397" i="17" s="1"/>
  <c r="CC312" i="17"/>
  <c r="CH312" i="17"/>
  <c r="CF394" i="17"/>
  <c r="CH394" i="17"/>
  <c r="CC393" i="17"/>
  <c r="CH393" i="17"/>
  <c r="CB392" i="17"/>
  <c r="CI392" i="17" s="1"/>
  <c r="BN392" i="17"/>
  <c r="BU392" i="17" s="1"/>
  <c r="CH388" i="17"/>
  <c r="CH387" i="17"/>
  <c r="CF387" i="17"/>
  <c r="CI379" i="17"/>
  <c r="AT287" i="17"/>
  <c r="AY287" i="17"/>
  <c r="AC471" i="17"/>
  <c r="Q461" i="17"/>
  <c r="BU459" i="17"/>
  <c r="Y459" i="17"/>
  <c r="CG458" i="17"/>
  <c r="BN456" i="17"/>
  <c r="BU456" i="17" s="1"/>
  <c r="AM297" i="17"/>
  <c r="CC451" i="17"/>
  <c r="CH451" i="17"/>
  <c r="CI451" i="17"/>
  <c r="BU450" i="17"/>
  <c r="BT445" i="17"/>
  <c r="AF442" i="17"/>
  <c r="Q442" i="17"/>
  <c r="X442" i="17" s="1"/>
  <c r="AE442" i="17" s="1"/>
  <c r="AL442" i="17" s="1"/>
  <c r="AS442" i="17" s="1"/>
  <c r="AZ442" i="17" s="1"/>
  <c r="BG442" i="17" s="1"/>
  <c r="BN442" i="17" s="1"/>
  <c r="BU442" i="17" s="1"/>
  <c r="R442" i="17"/>
  <c r="CI316" i="17"/>
  <c r="AT314" i="17"/>
  <c r="AR318" i="17"/>
  <c r="AM318" i="17"/>
  <c r="AR301" i="17"/>
  <c r="AM301" i="17"/>
  <c r="BH419" i="17"/>
  <c r="X419" i="17"/>
  <c r="AE419" i="17" s="1"/>
  <c r="AL419" i="17" s="1"/>
  <c r="AS419" i="17" s="1"/>
  <c r="AZ419" i="17" s="1"/>
  <c r="BG419" i="17" s="1"/>
  <c r="BN419" i="17" s="1"/>
  <c r="BU419" i="17" s="1"/>
  <c r="CB419" i="17"/>
  <c r="CI419" i="17" s="1"/>
  <c r="BV417" i="17"/>
  <c r="BH417" i="17"/>
  <c r="AT417" i="17"/>
  <c r="AF417" i="17"/>
  <c r="X417" i="17"/>
  <c r="AE417" i="17" s="1"/>
  <c r="AL417" i="17" s="1"/>
  <c r="AS417" i="17" s="1"/>
  <c r="AZ417" i="17" s="1"/>
  <c r="BG417" i="17" s="1"/>
  <c r="BN417" i="17" s="1"/>
  <c r="BU417" i="17" s="1"/>
  <c r="CB417" i="17"/>
  <c r="CI417" i="17" s="1"/>
  <c r="AD415" i="17"/>
  <c r="Y415" i="17"/>
  <c r="AY281" i="17"/>
  <c r="AT281" i="17"/>
  <c r="AF281" i="17"/>
  <c r="AR414" i="17"/>
  <c r="AM414" i="17"/>
  <c r="CB407" i="17"/>
  <c r="CI407" i="17" s="1"/>
  <c r="AD407" i="17"/>
  <c r="CC303" i="17"/>
  <c r="CH303" i="17"/>
  <c r="CB405" i="17"/>
  <c r="CI405" i="17" s="1"/>
  <c r="BO405" i="17"/>
  <c r="Q403" i="17"/>
  <c r="X403" i="17" s="1"/>
  <c r="AE403" i="17" s="1"/>
  <c r="AL403" i="17" s="1"/>
  <c r="AS403" i="17" s="1"/>
  <c r="AZ403" i="17" s="1"/>
  <c r="BG403" i="17" s="1"/>
  <c r="BN403" i="17" s="1"/>
  <c r="BU403" i="17" s="1"/>
  <c r="R403" i="17"/>
  <c r="V403" i="17"/>
  <c r="AC403" i="17" s="1"/>
  <c r="AJ403" i="17" s="1"/>
  <c r="AQ403" i="17" s="1"/>
  <c r="AX403" i="17" s="1"/>
  <c r="BE403" i="17" s="1"/>
  <c r="BL403" i="17" s="1"/>
  <c r="BS403" i="17" s="1"/>
  <c r="BZ403" i="17"/>
  <c r="CG403" i="17" s="1"/>
  <c r="CL403" i="17"/>
  <c r="Q402" i="17"/>
  <c r="R402" i="17"/>
  <c r="V402" i="17"/>
  <c r="AC402" i="17" s="1"/>
  <c r="AJ402" i="17" s="1"/>
  <c r="AQ402" i="17" s="1"/>
  <c r="AX402" i="17" s="1"/>
  <c r="BE402" i="17" s="1"/>
  <c r="BL402" i="17" s="1"/>
  <c r="BS402" i="17" s="1"/>
  <c r="AR306" i="17"/>
  <c r="AF306" i="17"/>
  <c r="AR401" i="17"/>
  <c r="AM401" i="17"/>
  <c r="CB400" i="17"/>
  <c r="CI400" i="17" s="1"/>
  <c r="AZ400" i="17"/>
  <c r="BG400" i="17" s="1"/>
  <c r="BN400" i="17" s="1"/>
  <c r="BU400" i="17" s="1"/>
  <c r="BA398" i="17"/>
  <c r="CC395" i="17"/>
  <c r="CH395" i="17"/>
  <c r="CF389" i="17"/>
  <c r="CH389" i="17"/>
  <c r="BH388" i="17"/>
  <c r="AF388" i="17"/>
  <c r="CL469" i="17"/>
  <c r="AD462" i="17"/>
  <c r="AF459" i="17"/>
  <c r="CI452" i="17"/>
  <c r="R450" i="17"/>
  <c r="BZ450" i="17"/>
  <c r="CL450" i="17"/>
  <c r="V450" i="17"/>
  <c r="AC450" i="17" s="1"/>
  <c r="AJ450" i="17" s="1"/>
  <c r="AQ450" i="17" s="1"/>
  <c r="AX450" i="17" s="1"/>
  <c r="BE450" i="17" s="1"/>
  <c r="BL450" i="17" s="1"/>
  <c r="BS450" i="17" s="1"/>
  <c r="CH448" i="17"/>
  <c r="AF448" i="17"/>
  <c r="Q448" i="17"/>
  <c r="R448" i="17"/>
  <c r="BZ448" i="17"/>
  <c r="CG448" i="17" s="1"/>
  <c r="CL448" i="17"/>
  <c r="AY447" i="17"/>
  <c r="AT447" i="17"/>
  <c r="AM447" i="17"/>
  <c r="AD443" i="17"/>
  <c r="CL442" i="17"/>
  <c r="BT307" i="17"/>
  <c r="AD438" i="17"/>
  <c r="CB436" i="17"/>
  <c r="CI436" i="17" s="1"/>
  <c r="AR288" i="17"/>
  <c r="AM288" i="17"/>
  <c r="BA314" i="17"/>
  <c r="CB430" i="17"/>
  <c r="CI430" i="17" s="1"/>
  <c r="CI428" i="17"/>
  <c r="Q426" i="17"/>
  <c r="R426" i="17"/>
  <c r="BZ426" i="17"/>
  <c r="CL426" i="17"/>
  <c r="V426" i="17"/>
  <c r="AC426" i="17" s="1"/>
  <c r="AJ426" i="17" s="1"/>
  <c r="AQ426" i="17" s="1"/>
  <c r="AX426" i="17" s="1"/>
  <c r="BE426" i="17" s="1"/>
  <c r="BL426" i="17" s="1"/>
  <c r="BS426" i="17" s="1"/>
  <c r="AR310" i="17"/>
  <c r="AF310" i="17"/>
  <c r="AK424" i="17"/>
  <c r="CB318" i="17"/>
  <c r="CI318" i="17" s="1"/>
  <c r="AF318" i="17"/>
  <c r="CB305" i="17"/>
  <c r="CI305" i="17" s="1"/>
  <c r="AR422" i="17"/>
  <c r="AF422" i="17"/>
  <c r="BU421" i="17"/>
  <c r="CB301" i="17"/>
  <c r="CI301" i="17" s="1"/>
  <c r="AF301" i="17"/>
  <c r="CB415" i="17"/>
  <c r="CI415" i="17" s="1"/>
  <c r="AL415" i="17"/>
  <c r="AS415" i="17" s="1"/>
  <c r="AZ415" i="17" s="1"/>
  <c r="BG415" i="17" s="1"/>
  <c r="BN415" i="17" s="1"/>
  <c r="BU415" i="17" s="1"/>
  <c r="CN281" i="17"/>
  <c r="CC281" i="17"/>
  <c r="CB414" i="17"/>
  <c r="CI414" i="17" s="1"/>
  <c r="AF414" i="17"/>
  <c r="CL412" i="17"/>
  <c r="BZ412" i="17"/>
  <c r="CG412" i="17" s="1"/>
  <c r="AM411" i="17"/>
  <c r="AE411" i="17"/>
  <c r="AL411" i="17" s="1"/>
  <c r="AS411" i="17" s="1"/>
  <c r="AZ411" i="17" s="1"/>
  <c r="BG411" i="17" s="1"/>
  <c r="BN411" i="17" s="1"/>
  <c r="BU411" i="17" s="1"/>
  <c r="Q408" i="17"/>
  <c r="R408" i="17"/>
  <c r="V408" i="17"/>
  <c r="AC408" i="17" s="1"/>
  <c r="AJ408" i="17" s="1"/>
  <c r="AQ408" i="17" s="1"/>
  <c r="AX408" i="17" s="1"/>
  <c r="BE408" i="17" s="1"/>
  <c r="BL408" i="17" s="1"/>
  <c r="BS408" i="17" s="1"/>
  <c r="AD303" i="17"/>
  <c r="Y303" i="17"/>
  <c r="BT405" i="17"/>
  <c r="BV405" i="17" s="1"/>
  <c r="BH405" i="17"/>
  <c r="AF405" i="17"/>
  <c r="CN402" i="17"/>
  <c r="CC402" i="17"/>
  <c r="CN306" i="17"/>
  <c r="CC306" i="17"/>
  <c r="CB401" i="17"/>
  <c r="CI401" i="17" s="1"/>
  <c r="AZ401" i="17"/>
  <c r="BG401" i="17" s="1"/>
  <c r="BN401" i="17" s="1"/>
  <c r="BU401" i="17" s="1"/>
  <c r="AF401" i="17"/>
  <c r="AF308" i="17"/>
  <c r="X308" i="17"/>
  <c r="CB308" i="17"/>
  <c r="CI308" i="17" s="1"/>
  <c r="BH398" i="17"/>
  <c r="AF398" i="17"/>
  <c r="AK275" i="17"/>
  <c r="AF275" i="17"/>
  <c r="CC397" i="17"/>
  <c r="CH397" i="17"/>
  <c r="AK395" i="17"/>
  <c r="BZ469" i="17"/>
  <c r="CG469" i="17" s="1"/>
  <c r="V469" i="17"/>
  <c r="AC469" i="17" s="1"/>
  <c r="AJ469" i="17" s="1"/>
  <c r="AQ469" i="17" s="1"/>
  <c r="AX469" i="17" s="1"/>
  <c r="BE469" i="17" s="1"/>
  <c r="BL469" i="17" s="1"/>
  <c r="BS469" i="17" s="1"/>
  <c r="CC320" i="17"/>
  <c r="CH471" i="17"/>
  <c r="CH469" i="17"/>
  <c r="CH466" i="17"/>
  <c r="CH300" i="17"/>
  <c r="CL463" i="17"/>
  <c r="CN463" i="17" s="1"/>
  <c r="CC463" i="17"/>
  <c r="CH463" i="17"/>
  <c r="Q463" i="17"/>
  <c r="CL462" i="17"/>
  <c r="CN462" i="17" s="1"/>
  <c r="CC462" i="17"/>
  <c r="CH462" i="17"/>
  <c r="Q462" i="17"/>
  <c r="BZ461" i="17"/>
  <c r="CG461" i="17" s="1"/>
  <c r="AY461" i="17"/>
  <c r="AK459" i="17"/>
  <c r="V458" i="17"/>
  <c r="AD304" i="17"/>
  <c r="CC452" i="17"/>
  <c r="CH452" i="17"/>
  <c r="CB447" i="17"/>
  <c r="CI447" i="17" s="1"/>
  <c r="Y447" i="17"/>
  <c r="CC319" i="17"/>
  <c r="CH319" i="17"/>
  <c r="CC313" i="17"/>
  <c r="CH313" i="17"/>
  <c r="CB313" i="17"/>
  <c r="CI313" i="17" s="1"/>
  <c r="AD313" i="17"/>
  <c r="Y313" i="17"/>
  <c r="CC446" i="17"/>
  <c r="Y446" i="17"/>
  <c r="CC284" i="17"/>
  <c r="CH284" i="17"/>
  <c r="CB284" i="17"/>
  <c r="CI284" i="17" s="1"/>
  <c r="AD284" i="17"/>
  <c r="Y284" i="17"/>
  <c r="AE284" i="17"/>
  <c r="AL284" i="17" s="1"/>
  <c r="AS284" i="17" s="1"/>
  <c r="AZ284" i="17" s="1"/>
  <c r="BG284" i="17" s="1"/>
  <c r="BN284" i="17" s="1"/>
  <c r="BU284" i="17" s="1"/>
  <c r="CC444" i="17"/>
  <c r="BO444" i="17"/>
  <c r="CH443" i="17"/>
  <c r="CC317" i="17"/>
  <c r="CH317" i="17"/>
  <c r="AL317" i="17"/>
  <c r="AS317" i="17" s="1"/>
  <c r="AZ317" i="17" s="1"/>
  <c r="BG317" i="17" s="1"/>
  <c r="BN317" i="17" s="1"/>
  <c r="BU317" i="17" s="1"/>
  <c r="CH442" i="17"/>
  <c r="AK442" i="17"/>
  <c r="Y442" i="17"/>
  <c r="Z315" i="17"/>
  <c r="AA315" i="17" s="1"/>
  <c r="AB315" i="17" s="1"/>
  <c r="AG315" i="17" s="1"/>
  <c r="R315" i="17"/>
  <c r="CB307" i="17"/>
  <c r="CI307" i="17" s="1"/>
  <c r="CL440" i="17"/>
  <c r="V440" i="17"/>
  <c r="CH438" i="17"/>
  <c r="AD295" i="17"/>
  <c r="AS437" i="17"/>
  <c r="AZ437" i="17" s="1"/>
  <c r="BG437" i="17" s="1"/>
  <c r="BN437" i="17" s="1"/>
  <c r="BU437" i="17" s="1"/>
  <c r="CC436" i="17"/>
  <c r="CH436" i="17"/>
  <c r="AL436" i="17"/>
  <c r="AS436" i="17" s="1"/>
  <c r="AZ436" i="17" s="1"/>
  <c r="BG436" i="17" s="1"/>
  <c r="BN436" i="17" s="1"/>
  <c r="BU436" i="17" s="1"/>
  <c r="CC435" i="17"/>
  <c r="AD435" i="17"/>
  <c r="Q435" i="17"/>
  <c r="R435" i="17"/>
  <c r="CC434" i="17"/>
  <c r="Y433" i="17"/>
  <c r="R311" i="17"/>
  <c r="CB288" i="17"/>
  <c r="CI288" i="17" s="1"/>
  <c r="AF288" i="17"/>
  <c r="BH314" i="17"/>
  <c r="AF314" i="17"/>
  <c r="AR430" i="17"/>
  <c r="AF430" i="17"/>
  <c r="BT429" i="17"/>
  <c r="BV429" i="17" s="1"/>
  <c r="BO429" i="17"/>
  <c r="CC427" i="17"/>
  <c r="CN310" i="17"/>
  <c r="CC310" i="17"/>
  <c r="BG310" i="17"/>
  <c r="BN310" i="17" s="1"/>
  <c r="BU310" i="17" s="1"/>
  <c r="CC424" i="17"/>
  <c r="CJ187" i="17"/>
  <c r="CC422" i="17"/>
  <c r="Y419" i="17"/>
  <c r="AK283" i="17"/>
  <c r="BO417" i="17"/>
  <c r="BA417" i="17"/>
  <c r="AM417" i="17"/>
  <c r="Y417" i="17"/>
  <c r="AM281" i="17"/>
  <c r="CB411" i="17"/>
  <c r="CI411" i="17" s="1"/>
  <c r="CC408" i="17"/>
  <c r="AK408" i="17"/>
  <c r="CC407" i="17"/>
  <c r="CB303" i="17"/>
  <c r="CI303" i="17" s="1"/>
  <c r="CC405" i="17"/>
  <c r="AM405" i="17"/>
  <c r="AD403" i="17"/>
  <c r="AD402" i="17"/>
  <c r="BM399" i="17"/>
  <c r="BO398" i="17"/>
  <c r="AM398" i="17"/>
  <c r="AD397" i="17"/>
  <c r="Y397" i="17"/>
  <c r="CN312" i="17"/>
  <c r="CH392" i="17"/>
  <c r="BV388" i="17"/>
  <c r="AT388" i="17"/>
  <c r="CB309" i="17"/>
  <c r="CI309" i="17" s="1"/>
  <c r="CH433" i="17"/>
  <c r="R433" i="17"/>
  <c r="R432" i="17"/>
  <c r="BO314" i="17"/>
  <c r="CH430" i="17"/>
  <c r="Y430" i="17"/>
  <c r="CH428" i="17"/>
  <c r="CH427" i="17"/>
  <c r="CH310" i="17"/>
  <c r="Y310" i="17"/>
  <c r="CH424" i="17"/>
  <c r="CH422" i="17"/>
  <c r="Y422" i="17"/>
  <c r="R419" i="17"/>
  <c r="R417" i="17"/>
  <c r="CH281" i="17"/>
  <c r="Y281" i="17"/>
  <c r="CH412" i="17"/>
  <c r="CH411" i="17"/>
  <c r="Y411" i="17"/>
  <c r="CH408" i="17"/>
  <c r="CH407" i="17"/>
  <c r="CH405" i="17"/>
  <c r="BA405" i="17"/>
  <c r="CH402" i="17"/>
  <c r="CH306" i="17"/>
  <c r="Y306" i="17"/>
  <c r="R308" i="17"/>
  <c r="Y312" i="17"/>
  <c r="AD312" i="17"/>
  <c r="AE312" i="17"/>
  <c r="AL312" i="17" s="1"/>
  <c r="AS312" i="17" s="1"/>
  <c r="AZ312" i="17" s="1"/>
  <c r="BG312" i="17" s="1"/>
  <c r="BN312" i="17" s="1"/>
  <c r="BU312" i="17" s="1"/>
  <c r="CC394" i="17"/>
  <c r="CC390" i="17"/>
  <c r="CH390" i="17"/>
  <c r="CB390" i="17"/>
  <c r="CI390" i="17" s="1"/>
  <c r="Y390" i="17"/>
  <c r="AD390" i="17"/>
  <c r="AE390" i="17"/>
  <c r="AL390" i="17" s="1"/>
  <c r="AS390" i="17" s="1"/>
  <c r="AZ390" i="17" s="1"/>
  <c r="BG390" i="17" s="1"/>
  <c r="BN390" i="17" s="1"/>
  <c r="BU390" i="17" s="1"/>
  <c r="X388" i="17"/>
  <c r="AE388" i="17" s="1"/>
  <c r="AL388" i="17" s="1"/>
  <c r="AS388" i="17" s="1"/>
  <c r="AZ388" i="17" s="1"/>
  <c r="BG388" i="17" s="1"/>
  <c r="BN388" i="17" s="1"/>
  <c r="BU388" i="17" s="1"/>
  <c r="CH386" i="17"/>
  <c r="CF386" i="17"/>
  <c r="AR367" i="17"/>
  <c r="BF352" i="17"/>
  <c r="BF350" i="17"/>
  <c r="CB394" i="17"/>
  <c r="BO388" i="17"/>
  <c r="BA388" i="17"/>
  <c r="AM388" i="17"/>
  <c r="Y388" i="17"/>
  <c r="CG387" i="17"/>
  <c r="CC387" i="17"/>
  <c r="BN380" i="17"/>
  <c r="BU380" i="17" s="1"/>
  <c r="AY274" i="17"/>
  <c r="CI388" i="17"/>
  <c r="AF309" i="17"/>
  <c r="AK309" i="17"/>
  <c r="BT380" i="17"/>
  <c r="AC375" i="17"/>
  <c r="Y375" i="17"/>
  <c r="BF296" i="17"/>
  <c r="BA296" i="17"/>
  <c r="AK363" i="17"/>
  <c r="BS354" i="17"/>
  <c r="R388" i="17"/>
  <c r="CH309" i="17"/>
  <c r="CB385" i="17"/>
  <c r="CI385" i="17" s="1"/>
  <c r="CH383" i="17"/>
  <c r="AK383" i="17"/>
  <c r="CF382" i="17"/>
  <c r="CI382" i="17" s="1"/>
  <c r="CB380" i="17"/>
  <c r="CI380" i="17" s="1"/>
  <c r="BT379" i="17"/>
  <c r="CH377" i="17"/>
  <c r="AT296" i="17"/>
  <c r="AM296" i="17"/>
  <c r="CF287" i="17"/>
  <c r="CG373" i="17"/>
  <c r="BM373" i="17"/>
  <c r="R370" i="17"/>
  <c r="BZ370" i="17"/>
  <c r="CL370" i="17"/>
  <c r="CF369" i="17"/>
  <c r="AM277" i="17"/>
  <c r="CB368" i="17"/>
  <c r="CI368" i="17" s="1"/>
  <c r="AF291" i="17"/>
  <c r="AK364" i="17"/>
  <c r="AF364" i="17"/>
  <c r="CB361" i="17"/>
  <c r="CI361" i="17" s="1"/>
  <c r="AC361" i="17"/>
  <c r="CF359" i="17"/>
  <c r="CH359" i="17"/>
  <c r="Q294" i="17"/>
  <c r="S294" i="17" s="1"/>
  <c r="R294" i="17"/>
  <c r="CF355" i="17"/>
  <c r="CH355" i="17"/>
  <c r="BT355" i="17"/>
  <c r="BV355" i="17" s="1"/>
  <c r="BH355" i="17"/>
  <c r="AT355" i="17"/>
  <c r="AF355" i="17"/>
  <c r="Q282" i="17"/>
  <c r="S282" i="17" s="1"/>
  <c r="CB354" i="17"/>
  <c r="CI354" i="17" s="1"/>
  <c r="BN354" i="17"/>
  <c r="BU354" i="17" s="1"/>
  <c r="BN353" i="17"/>
  <c r="BU353" i="17" s="1"/>
  <c r="AC292" i="17"/>
  <c r="AL348" i="17"/>
  <c r="AS348" i="17" s="1"/>
  <c r="AZ348" i="17" s="1"/>
  <c r="BG348" i="17" s="1"/>
  <c r="BN348" i="17" s="1"/>
  <c r="BU348" i="17" s="1"/>
  <c r="CF347" i="17"/>
  <c r="CH347" i="17"/>
  <c r="AD347" i="17"/>
  <c r="AF285" i="17"/>
  <c r="AD290" i="17"/>
  <c r="Y290" i="17"/>
  <c r="CF274" i="17"/>
  <c r="CH274" i="17"/>
  <c r="CG272" i="17"/>
  <c r="CC272" i="17"/>
  <c r="AE272" i="17"/>
  <c r="AL272" i="17" s="1"/>
  <c r="AS272" i="17" s="1"/>
  <c r="AZ272" i="17" s="1"/>
  <c r="BG272" i="17" s="1"/>
  <c r="BN272" i="17" s="1"/>
  <c r="BU272" i="17" s="1"/>
  <c r="CB272" i="17" s="1"/>
  <c r="CC337" i="17"/>
  <c r="CH337" i="17"/>
  <c r="AD337" i="17"/>
  <c r="BU335" i="17"/>
  <c r="CB335" i="17" s="1"/>
  <c r="CB334" i="17"/>
  <c r="CI334" i="17" s="1"/>
  <c r="AR276" i="17"/>
  <c r="CI262" i="17"/>
  <c r="CJ245" i="17"/>
  <c r="BM329" i="17"/>
  <c r="BH329" i="17"/>
  <c r="CB287" i="17"/>
  <c r="AK372" i="17"/>
  <c r="CB372" i="17"/>
  <c r="CI372" i="17" s="1"/>
  <c r="CB369" i="17"/>
  <c r="AT277" i="17"/>
  <c r="Q367" i="17"/>
  <c r="V367" i="17"/>
  <c r="Y367" i="17" s="1"/>
  <c r="CH363" i="17"/>
  <c r="AK360" i="17"/>
  <c r="AF360" i="17"/>
  <c r="BU359" i="17"/>
  <c r="AK289" i="17"/>
  <c r="BA354" i="17"/>
  <c r="CF352" i="17"/>
  <c r="CH352" i="17"/>
  <c r="Q352" i="17"/>
  <c r="R352" i="17"/>
  <c r="V352" i="17"/>
  <c r="AC352" i="17" s="1"/>
  <c r="AJ352" i="17" s="1"/>
  <c r="AQ352" i="17" s="1"/>
  <c r="AX352" i="17" s="1"/>
  <c r="BE352" i="17" s="1"/>
  <c r="BL352" i="17" s="1"/>
  <c r="BS352" i="17" s="1"/>
  <c r="Q350" i="17"/>
  <c r="R350" i="17"/>
  <c r="BZ350" i="17"/>
  <c r="CL350" i="17"/>
  <c r="V350" i="17"/>
  <c r="AC350" i="17" s="1"/>
  <c r="AJ350" i="17" s="1"/>
  <c r="AQ350" i="17" s="1"/>
  <c r="AX350" i="17" s="1"/>
  <c r="BE350" i="17" s="1"/>
  <c r="BL350" i="17" s="1"/>
  <c r="BS350" i="17" s="1"/>
  <c r="AC274" i="17"/>
  <c r="Y274" i="17"/>
  <c r="CF340" i="17"/>
  <c r="CH340" i="17"/>
  <c r="CC338" i="17"/>
  <c r="CH338" i="17"/>
  <c r="CG335" i="17"/>
  <c r="CC335" i="17"/>
  <c r="AK271" i="17"/>
  <c r="AF271" i="17"/>
  <c r="CI264" i="17"/>
  <c r="CI250" i="17"/>
  <c r="CI248" i="17"/>
  <c r="CB384" i="17"/>
  <c r="CI384" i="17" s="1"/>
  <c r="CC382" i="17"/>
  <c r="AD374" i="17"/>
  <c r="V374" i="17"/>
  <c r="AC374" i="17" s="1"/>
  <c r="AJ374" i="17" s="1"/>
  <c r="AQ374" i="17" s="1"/>
  <c r="AX374" i="17" s="1"/>
  <c r="BE374" i="17" s="1"/>
  <c r="BL374" i="17" s="1"/>
  <c r="BS374" i="17" s="1"/>
  <c r="CC287" i="17"/>
  <c r="AM287" i="17"/>
  <c r="AF287" i="17"/>
  <c r="CH372" i="17"/>
  <c r="X372" i="17"/>
  <c r="AE372" i="17" s="1"/>
  <c r="AL372" i="17" s="1"/>
  <c r="AS372" i="17" s="1"/>
  <c r="AZ372" i="17" s="1"/>
  <c r="BG372" i="17" s="1"/>
  <c r="BN372" i="17" s="1"/>
  <c r="BU372" i="17" s="1"/>
  <c r="AD370" i="17"/>
  <c r="CB277" i="17"/>
  <c r="CI277" i="17" s="1"/>
  <c r="AL277" i="17"/>
  <c r="AS277" i="17" s="1"/>
  <c r="AZ277" i="17" s="1"/>
  <c r="BG277" i="17" s="1"/>
  <c r="BN277" i="17" s="1"/>
  <c r="BU277" i="17" s="1"/>
  <c r="Y277" i="17"/>
  <c r="AK291" i="17"/>
  <c r="X291" i="17"/>
  <c r="AE291" i="17" s="1"/>
  <c r="AL291" i="17" s="1"/>
  <c r="AS291" i="17" s="1"/>
  <c r="AZ291" i="17" s="1"/>
  <c r="BG291" i="17" s="1"/>
  <c r="BN291" i="17" s="1"/>
  <c r="BU291" i="17" s="1"/>
  <c r="BZ367" i="17"/>
  <c r="CB366" i="17"/>
  <c r="CI366" i="17" s="1"/>
  <c r="AK366" i="17"/>
  <c r="Q363" i="17"/>
  <c r="X363" i="17" s="1"/>
  <c r="AE363" i="17" s="1"/>
  <c r="AL363" i="17" s="1"/>
  <c r="AS363" i="17" s="1"/>
  <c r="AZ363" i="17" s="1"/>
  <c r="BG363" i="17" s="1"/>
  <c r="BN363" i="17" s="1"/>
  <c r="BU363" i="17" s="1"/>
  <c r="R363" i="17"/>
  <c r="V363" i="17"/>
  <c r="AC363" i="17" s="1"/>
  <c r="AJ363" i="17" s="1"/>
  <c r="AQ363" i="17" s="1"/>
  <c r="AX363" i="17" s="1"/>
  <c r="BE363" i="17" s="1"/>
  <c r="BL363" i="17" s="1"/>
  <c r="BS363" i="17" s="1"/>
  <c r="BZ363" i="17"/>
  <c r="CG363" i="17" s="1"/>
  <c r="CL363" i="17"/>
  <c r="AD362" i="17"/>
  <c r="AS360" i="17"/>
  <c r="AZ360" i="17" s="1"/>
  <c r="BG360" i="17" s="1"/>
  <c r="BN360" i="17" s="1"/>
  <c r="BU360" i="17" s="1"/>
  <c r="CG359" i="17"/>
  <c r="CC359" i="17"/>
  <c r="CB357" i="17"/>
  <c r="CI357" i="17" s="1"/>
  <c r="BA355" i="17"/>
  <c r="AM355" i="17"/>
  <c r="Y355" i="17"/>
  <c r="CH354" i="17"/>
  <c r="AF354" i="17"/>
  <c r="AC351" i="17"/>
  <c r="AK349" i="17"/>
  <c r="CG274" i="17"/>
  <c r="CC274" i="17"/>
  <c r="CB286" i="17"/>
  <c r="CI286" i="17" s="1"/>
  <c r="AK286" i="17"/>
  <c r="CG342" i="17"/>
  <c r="CC342" i="17"/>
  <c r="BT341" i="17"/>
  <c r="CF272" i="17"/>
  <c r="CH272" i="17"/>
  <c r="AY272" i="17"/>
  <c r="CC339" i="17"/>
  <c r="CH339" i="17"/>
  <c r="AR299" i="17"/>
  <c r="AM299" i="17"/>
  <c r="AC333" i="17"/>
  <c r="AK279" i="17"/>
  <c r="AF279" i="17"/>
  <c r="CI254" i="17"/>
  <c r="CI252" i="17"/>
  <c r="CH385" i="17"/>
  <c r="CH380" i="17"/>
  <c r="CH378" i="17"/>
  <c r="CH376" i="17"/>
  <c r="CH375" i="17"/>
  <c r="CH296" i="17"/>
  <c r="Q374" i="17"/>
  <c r="CH373" i="17"/>
  <c r="CB373" i="17"/>
  <c r="CI373" i="17" s="1"/>
  <c r="BA373" i="17"/>
  <c r="BZ372" i="17"/>
  <c r="CB371" i="17"/>
  <c r="CI371" i="17" s="1"/>
  <c r="Q370" i="17"/>
  <c r="BN369" i="17"/>
  <c r="BU369" i="17" s="1"/>
  <c r="AY277" i="17"/>
  <c r="AF277" i="17"/>
  <c r="CB291" i="17"/>
  <c r="CI291" i="17" s="1"/>
  <c r="CL367" i="17"/>
  <c r="CF367" i="17"/>
  <c r="CH367" i="17"/>
  <c r="CC357" i="17"/>
  <c r="CH357" i="17"/>
  <c r="BT353" i="17"/>
  <c r="CL352" i="17"/>
  <c r="BZ352" i="17"/>
  <c r="CB351" i="17"/>
  <c r="CI351" i="17" s="1"/>
  <c r="AK348" i="17"/>
  <c r="CG347" i="17"/>
  <c r="CC347" i="17"/>
  <c r="AC344" i="17"/>
  <c r="CC290" i="17"/>
  <c r="CH290" i="17"/>
  <c r="CF342" i="17"/>
  <c r="CH342" i="17"/>
  <c r="AD342" i="17"/>
  <c r="CG340" i="17"/>
  <c r="CC340" i="17"/>
  <c r="BU340" i="17"/>
  <c r="CB340" i="17" s="1"/>
  <c r="AC272" i="17"/>
  <c r="Y272" i="17"/>
  <c r="AR273" i="17"/>
  <c r="AM273" i="17"/>
  <c r="CH336" i="17"/>
  <c r="CF335" i="17"/>
  <c r="CH335" i="17"/>
  <c r="BG270" i="17"/>
  <c r="BN270" i="17" s="1"/>
  <c r="BU270" i="17" s="1"/>
  <c r="CB270" i="17" s="1"/>
  <c r="CI270" i="17" s="1"/>
  <c r="AR270" i="17"/>
  <c r="AJ270" i="17"/>
  <c r="AQ270" i="17" s="1"/>
  <c r="AX270" i="17" s="1"/>
  <c r="BE270" i="17" s="1"/>
  <c r="BL270" i="17" s="1"/>
  <c r="BS270" i="17" s="1"/>
  <c r="AF270" i="17"/>
  <c r="CI258" i="17"/>
  <c r="CI256" i="17"/>
  <c r="CC262" i="17"/>
  <c r="CH262" i="17"/>
  <c r="CC258" i="17"/>
  <c r="CH258" i="17"/>
  <c r="CC254" i="17"/>
  <c r="CH254" i="17"/>
  <c r="CC250" i="17"/>
  <c r="CH250" i="17"/>
  <c r="CC246" i="17"/>
  <c r="CH246" i="17"/>
  <c r="AF330" i="17"/>
  <c r="AC240" i="17"/>
  <c r="Y240" i="17"/>
  <c r="CC324" i="17"/>
  <c r="CH324" i="17"/>
  <c r="AK228" i="17"/>
  <c r="AF228" i="17"/>
  <c r="AD229" i="17"/>
  <c r="Y229" i="17"/>
  <c r="BN192" i="17"/>
  <c r="BU192" i="17" s="1"/>
  <c r="CB192" i="17" s="1"/>
  <c r="CI192" i="17" s="1"/>
  <c r="CF219" i="17"/>
  <c r="CI219" i="17" s="1"/>
  <c r="CH219" i="17"/>
  <c r="CG195" i="17"/>
  <c r="CC195" i="17"/>
  <c r="AK132" i="17"/>
  <c r="AF132" i="17"/>
  <c r="AD220" i="17"/>
  <c r="Y220" i="17"/>
  <c r="CF222" i="17"/>
  <c r="CH222" i="17"/>
  <c r="AY222" i="17"/>
  <c r="V53" i="17"/>
  <c r="Q52" i="17"/>
  <c r="S52" i="17" s="1"/>
  <c r="R52" i="17"/>
  <c r="CC117" i="17"/>
  <c r="CH117" i="17"/>
  <c r="AD49" i="17"/>
  <c r="Y49" i="17"/>
  <c r="CF162" i="17"/>
  <c r="CH162" i="17"/>
  <c r="AY162" i="17"/>
  <c r="CG48" i="17"/>
  <c r="CC48" i="17"/>
  <c r="BU48" i="17"/>
  <c r="CB48" i="17" s="1"/>
  <c r="CG169" i="17"/>
  <c r="CC169" i="17"/>
  <c r="AK126" i="17"/>
  <c r="AF126" i="17"/>
  <c r="AY207" i="17"/>
  <c r="AT207" i="17"/>
  <c r="AK57" i="17"/>
  <c r="AF57" i="17"/>
  <c r="CC127" i="17"/>
  <c r="CH127" i="17"/>
  <c r="CC135" i="17"/>
  <c r="CH135" i="17"/>
  <c r="CC214" i="17"/>
  <c r="CH214" i="17"/>
  <c r="AK73" i="17"/>
  <c r="AF73" i="17"/>
  <c r="Q365" i="17"/>
  <c r="Q355" i="17"/>
  <c r="CF289" i="17"/>
  <c r="CI289" i="17" s="1"/>
  <c r="AC289" i="17"/>
  <c r="AJ289" i="17" s="1"/>
  <c r="AQ289" i="17" s="1"/>
  <c r="AX289" i="17" s="1"/>
  <c r="BE289" i="17" s="1"/>
  <c r="BL289" i="17" s="1"/>
  <c r="BS289" i="17" s="1"/>
  <c r="CL354" i="17"/>
  <c r="BZ354" i="17"/>
  <c r="CG354" i="17" s="1"/>
  <c r="CB353" i="17"/>
  <c r="CI353" i="17" s="1"/>
  <c r="CF350" i="17"/>
  <c r="CB348" i="17"/>
  <c r="CI348" i="17" s="1"/>
  <c r="CF345" i="17"/>
  <c r="CI345" i="17" s="1"/>
  <c r="Q343" i="17"/>
  <c r="X343" i="17" s="1"/>
  <c r="AE343" i="17" s="1"/>
  <c r="AL343" i="17" s="1"/>
  <c r="AS343" i="17" s="1"/>
  <c r="AZ343" i="17" s="1"/>
  <c r="BG343" i="17" s="1"/>
  <c r="BN343" i="17" s="1"/>
  <c r="BU343" i="17" s="1"/>
  <c r="CB343" i="17" s="1"/>
  <c r="CI343" i="17" s="1"/>
  <c r="CF276" i="17"/>
  <c r="AC276" i="17"/>
  <c r="AJ276" i="17" s="1"/>
  <c r="AQ276" i="17" s="1"/>
  <c r="AX276" i="17" s="1"/>
  <c r="BE276" i="17" s="1"/>
  <c r="BL276" i="17" s="1"/>
  <c r="BS276" i="17" s="1"/>
  <c r="CH270" i="17"/>
  <c r="CC263" i="17"/>
  <c r="CH263" i="17"/>
  <c r="CC259" i="17"/>
  <c r="CH259" i="17"/>
  <c r="CC255" i="17"/>
  <c r="CH255" i="17"/>
  <c r="CC251" i="17"/>
  <c r="CH251" i="17"/>
  <c r="CC247" i="17"/>
  <c r="CH247" i="17"/>
  <c r="AK330" i="17"/>
  <c r="Q330" i="17"/>
  <c r="X330" i="17" s="1"/>
  <c r="AE330" i="17" s="1"/>
  <c r="AL330" i="17" s="1"/>
  <c r="AS330" i="17" s="1"/>
  <c r="AZ330" i="17" s="1"/>
  <c r="BG330" i="17" s="1"/>
  <c r="BN330" i="17" s="1"/>
  <c r="BU330" i="17" s="1"/>
  <c r="CB330" i="17" s="1"/>
  <c r="CI330" i="17" s="1"/>
  <c r="CH329" i="17"/>
  <c r="BA329" i="17"/>
  <c r="AT329" i="17"/>
  <c r="AF329" i="17"/>
  <c r="Y329" i="17"/>
  <c r="AR242" i="17"/>
  <c r="AM242" i="17"/>
  <c r="X241" i="17"/>
  <c r="AE241" i="17" s="1"/>
  <c r="AL241" i="17" s="1"/>
  <c r="AS241" i="17" s="1"/>
  <c r="AZ241" i="17" s="1"/>
  <c r="BG241" i="17" s="1"/>
  <c r="BN241" i="17" s="1"/>
  <c r="BU241" i="17" s="1"/>
  <c r="CB241" i="17" s="1"/>
  <c r="CI241" i="17" s="1"/>
  <c r="CG240" i="17"/>
  <c r="CC240" i="17"/>
  <c r="AE240" i="17"/>
  <c r="AL240" i="17" s="1"/>
  <c r="AS240" i="17" s="1"/>
  <c r="AZ240" i="17" s="1"/>
  <c r="BG240" i="17" s="1"/>
  <c r="BN240" i="17" s="1"/>
  <c r="BU240" i="17" s="1"/>
  <c r="CB240" i="17" s="1"/>
  <c r="AK325" i="17"/>
  <c r="AF325" i="17"/>
  <c r="AD324" i="17"/>
  <c r="Y324" i="17"/>
  <c r="CF238" i="17"/>
  <c r="CH238" i="17"/>
  <c r="AY238" i="17"/>
  <c r="AQ236" i="17"/>
  <c r="AC235" i="17"/>
  <c r="AC233" i="17"/>
  <c r="AC231" i="17"/>
  <c r="AC219" i="17"/>
  <c r="BG132" i="17"/>
  <c r="BN132" i="17" s="1"/>
  <c r="BU132" i="17" s="1"/>
  <c r="CB132" i="17" s="1"/>
  <c r="CI132" i="17" s="1"/>
  <c r="AC222" i="17"/>
  <c r="Y222" i="17"/>
  <c r="CF51" i="17"/>
  <c r="CH51" i="17"/>
  <c r="AY51" i="17"/>
  <c r="AK226" i="17"/>
  <c r="AF226" i="17"/>
  <c r="AD117" i="17"/>
  <c r="Y117" i="17"/>
  <c r="AC162" i="17"/>
  <c r="Y162" i="17"/>
  <c r="AR217" i="17"/>
  <c r="AM217" i="17"/>
  <c r="CC46" i="17"/>
  <c r="CH46" i="17"/>
  <c r="AL104" i="17"/>
  <c r="AS104" i="17" s="1"/>
  <c r="AZ104" i="17" s="1"/>
  <c r="BG104" i="17" s="1"/>
  <c r="BN104" i="17" s="1"/>
  <c r="BU104" i="17" s="1"/>
  <c r="CB104" i="17" s="1"/>
  <c r="CI104" i="17" s="1"/>
  <c r="AF129" i="17"/>
  <c r="AK129" i="17"/>
  <c r="R45" i="17"/>
  <c r="Q45" i="17"/>
  <c r="S45" i="17" s="1"/>
  <c r="CI44" i="17"/>
  <c r="CJ76" i="17"/>
  <c r="CF43" i="17"/>
  <c r="CH43" i="17"/>
  <c r="BW8" i="17"/>
  <c r="BY102" i="17"/>
  <c r="BZ102" i="17"/>
  <c r="CL102" i="17"/>
  <c r="CN102" i="17" s="1"/>
  <c r="AK125" i="17"/>
  <c r="AF125" i="17"/>
  <c r="AJ177" i="17"/>
  <c r="AQ177" i="17" s="1"/>
  <c r="AX177" i="17" s="1"/>
  <c r="BE177" i="17" s="1"/>
  <c r="BL177" i="17" s="1"/>
  <c r="BS177" i="17" s="1"/>
  <c r="AF177" i="17"/>
  <c r="V341" i="17"/>
  <c r="AC341" i="17" s="1"/>
  <c r="AJ341" i="17" s="1"/>
  <c r="AQ341" i="17" s="1"/>
  <c r="AX341" i="17" s="1"/>
  <c r="BE341" i="17" s="1"/>
  <c r="BL341" i="17" s="1"/>
  <c r="BS341" i="17" s="1"/>
  <c r="CH332" i="17"/>
  <c r="CH279" i="17"/>
  <c r="Y279" i="17"/>
  <c r="CH271" i="17"/>
  <c r="Y271" i="17"/>
  <c r="CC264" i="17"/>
  <c r="CH264" i="17"/>
  <c r="CC260" i="17"/>
  <c r="CH260" i="17"/>
  <c r="CC256" i="17"/>
  <c r="CH256" i="17"/>
  <c r="CC252" i="17"/>
  <c r="CH252" i="17"/>
  <c r="CC248" i="17"/>
  <c r="CH248" i="17"/>
  <c r="CH330" i="17"/>
  <c r="AM329" i="17"/>
  <c r="CC328" i="17"/>
  <c r="CH328" i="17"/>
  <c r="CC327" i="17"/>
  <c r="CH327" i="17"/>
  <c r="AD327" i="17"/>
  <c r="Y327" i="17"/>
  <c r="CJ243" i="17"/>
  <c r="CC243" i="17"/>
  <c r="CC241" i="17"/>
  <c r="CH241" i="17"/>
  <c r="AL324" i="17"/>
  <c r="AS324" i="17" s="1"/>
  <c r="AZ324" i="17" s="1"/>
  <c r="BG324" i="17" s="1"/>
  <c r="BN324" i="17" s="1"/>
  <c r="BU324" i="17" s="1"/>
  <c r="CB324" i="17" s="1"/>
  <c r="CI324" i="17" s="1"/>
  <c r="AC238" i="17"/>
  <c r="Y238" i="17"/>
  <c r="AR237" i="17"/>
  <c r="AM237" i="17"/>
  <c r="AC230" i="17"/>
  <c r="CG219" i="17"/>
  <c r="CC219" i="17"/>
  <c r="CF195" i="17"/>
  <c r="CH195" i="17"/>
  <c r="AY195" i="17"/>
  <c r="X220" i="17"/>
  <c r="AE220" i="17" s="1"/>
  <c r="AL220" i="17" s="1"/>
  <c r="AS220" i="17" s="1"/>
  <c r="AZ220" i="17" s="1"/>
  <c r="BG220" i="17" s="1"/>
  <c r="BN220" i="17" s="1"/>
  <c r="BU220" i="17" s="1"/>
  <c r="CB220" i="17" s="1"/>
  <c r="CI220" i="17" s="1"/>
  <c r="CG222" i="17"/>
  <c r="CC222" i="17"/>
  <c r="AC51" i="17"/>
  <c r="Y51" i="17"/>
  <c r="CJ180" i="17"/>
  <c r="AR180" i="17"/>
  <c r="AL50" i="17"/>
  <c r="AS50" i="17" s="1"/>
  <c r="AZ50" i="17" s="1"/>
  <c r="BG50" i="17" s="1"/>
  <c r="BN50" i="17" s="1"/>
  <c r="BU50" i="17" s="1"/>
  <c r="CB50" i="17" s="1"/>
  <c r="CI50" i="17" s="1"/>
  <c r="X49" i="17"/>
  <c r="AE49" i="17" s="1"/>
  <c r="AL49" i="17" s="1"/>
  <c r="AS49" i="17" s="1"/>
  <c r="AZ49" i="17" s="1"/>
  <c r="BG49" i="17" s="1"/>
  <c r="BN49" i="17" s="1"/>
  <c r="BU49" i="17" s="1"/>
  <c r="CB49" i="17" s="1"/>
  <c r="CI49" i="17" s="1"/>
  <c r="CG162" i="17"/>
  <c r="CC162" i="17"/>
  <c r="AK110" i="17"/>
  <c r="AF110" i="17"/>
  <c r="CF48" i="17"/>
  <c r="CH48" i="17"/>
  <c r="AR47" i="17"/>
  <c r="AD46" i="17"/>
  <c r="Y46" i="17"/>
  <c r="CF169" i="17"/>
  <c r="CH169" i="17"/>
  <c r="AY169" i="17"/>
  <c r="AC209" i="17"/>
  <c r="Y209" i="17"/>
  <c r="AR76" i="17"/>
  <c r="CH365" i="17"/>
  <c r="CH364" i="17"/>
  <c r="CH361" i="17"/>
  <c r="CH360" i="17"/>
  <c r="CH358" i="17"/>
  <c r="CH285" i="17"/>
  <c r="CH343" i="17"/>
  <c r="CL341" i="17"/>
  <c r="BZ341" i="17"/>
  <c r="CH333" i="17"/>
  <c r="CC261" i="17"/>
  <c r="CH261" i="17"/>
  <c r="CC257" i="17"/>
  <c r="CH257" i="17"/>
  <c r="CC253" i="17"/>
  <c r="CH253" i="17"/>
  <c r="CC249" i="17"/>
  <c r="CH249" i="17"/>
  <c r="BZ330" i="17"/>
  <c r="CG330" i="17" s="1"/>
  <c r="Y330" i="17"/>
  <c r="AK328" i="17"/>
  <c r="AF328" i="17"/>
  <c r="AF326" i="17"/>
  <c r="AD241" i="17"/>
  <c r="Y241" i="17"/>
  <c r="CF240" i="17"/>
  <c r="CH240" i="17"/>
  <c r="AY240" i="17"/>
  <c r="CG238" i="17"/>
  <c r="CC238" i="17"/>
  <c r="AE238" i="17"/>
  <c r="AL238" i="17" s="1"/>
  <c r="AS238" i="17" s="1"/>
  <c r="AZ238" i="17" s="1"/>
  <c r="BG238" i="17" s="1"/>
  <c r="BN238" i="17" s="1"/>
  <c r="BU238" i="17" s="1"/>
  <c r="CB238" i="17" s="1"/>
  <c r="CC229" i="17"/>
  <c r="CH229" i="17"/>
  <c r="AK227" i="17"/>
  <c r="AF227" i="17"/>
  <c r="AC195" i="17"/>
  <c r="Y195" i="17"/>
  <c r="CJ191" i="17"/>
  <c r="CC220" i="17"/>
  <c r="CH220" i="17"/>
  <c r="CG51" i="17"/>
  <c r="CC51" i="17"/>
  <c r="AE51" i="17"/>
  <c r="AL51" i="17" s="1"/>
  <c r="AS51" i="17" s="1"/>
  <c r="AZ51" i="17" s="1"/>
  <c r="BG51" i="17" s="1"/>
  <c r="BN51" i="17" s="1"/>
  <c r="BU51" i="17" s="1"/>
  <c r="CB51" i="17" s="1"/>
  <c r="AC203" i="17"/>
  <c r="X117" i="17"/>
  <c r="AE117" i="17" s="1"/>
  <c r="AL117" i="17" s="1"/>
  <c r="AS117" i="17" s="1"/>
  <c r="AZ117" i="17" s="1"/>
  <c r="BG117" i="17" s="1"/>
  <c r="BN117" i="17" s="1"/>
  <c r="BU117" i="17" s="1"/>
  <c r="CB117" i="17" s="1"/>
  <c r="CI117" i="17" s="1"/>
  <c r="CC49" i="17"/>
  <c r="CH49" i="17"/>
  <c r="AS110" i="17"/>
  <c r="AZ110" i="17" s="1"/>
  <c r="BG110" i="17" s="1"/>
  <c r="BN110" i="17" s="1"/>
  <c r="BU110" i="17" s="1"/>
  <c r="CB110" i="17" s="1"/>
  <c r="CI110" i="17" s="1"/>
  <c r="AL46" i="17"/>
  <c r="AS46" i="17" s="1"/>
  <c r="AZ46" i="17" s="1"/>
  <c r="BG46" i="17" s="1"/>
  <c r="BN46" i="17" s="1"/>
  <c r="BU46" i="17" s="1"/>
  <c r="CB46" i="17" s="1"/>
  <c r="CI46" i="17" s="1"/>
  <c r="AC169" i="17"/>
  <c r="Y169" i="17"/>
  <c r="AR104" i="17"/>
  <c r="AM104" i="17"/>
  <c r="BM209" i="17"/>
  <c r="AE209" i="17"/>
  <c r="AL209" i="17" s="1"/>
  <c r="AS209" i="17" s="1"/>
  <c r="AZ209" i="17" s="1"/>
  <c r="BG209" i="17" s="1"/>
  <c r="BN209" i="17" s="1"/>
  <c r="BU209" i="17" s="1"/>
  <c r="CB209" i="17" s="1"/>
  <c r="CI209" i="17" s="1"/>
  <c r="CG278" i="17"/>
  <c r="CC278" i="17"/>
  <c r="AM278" i="17"/>
  <c r="AR278" i="17"/>
  <c r="AK158" i="17"/>
  <c r="AF158" i="17"/>
  <c r="CG147" i="17"/>
  <c r="CC147" i="17"/>
  <c r="AK147" i="17"/>
  <c r="CC77" i="17"/>
  <c r="CH77" i="17"/>
  <c r="AE77" i="17"/>
  <c r="AL77" i="17" s="1"/>
  <c r="AS77" i="17" s="1"/>
  <c r="AZ77" i="17" s="1"/>
  <c r="BG77" i="17" s="1"/>
  <c r="BN77" i="17" s="1"/>
  <c r="BU77" i="17" s="1"/>
  <c r="CB77" i="17" s="1"/>
  <c r="CI77" i="17" s="1"/>
  <c r="CC211" i="17"/>
  <c r="CH211" i="17"/>
  <c r="AF151" i="17"/>
  <c r="AJ151" i="17"/>
  <c r="AQ151" i="17" s="1"/>
  <c r="AX151" i="17" s="1"/>
  <c r="BE151" i="17" s="1"/>
  <c r="BL151" i="17" s="1"/>
  <c r="BS151" i="17" s="1"/>
  <c r="AD127" i="17"/>
  <c r="Y127" i="17"/>
  <c r="CC280" i="17"/>
  <c r="CH280" i="17"/>
  <c r="AF146" i="17"/>
  <c r="AJ146" i="17"/>
  <c r="AQ146" i="17" s="1"/>
  <c r="AX146" i="17" s="1"/>
  <c r="BE146" i="17" s="1"/>
  <c r="BL146" i="17" s="1"/>
  <c r="BS146" i="17" s="1"/>
  <c r="AD135" i="17"/>
  <c r="Y135" i="17"/>
  <c r="AY177" i="17"/>
  <c r="AS205" i="17"/>
  <c r="AZ205" i="17" s="1"/>
  <c r="BG205" i="17" s="1"/>
  <c r="BN205" i="17" s="1"/>
  <c r="BU205" i="17" s="1"/>
  <c r="CB205" i="17" s="1"/>
  <c r="CI205" i="17" s="1"/>
  <c r="AD214" i="17"/>
  <c r="Y214" i="17"/>
  <c r="AC147" i="17"/>
  <c r="AJ147" i="17" s="1"/>
  <c r="AQ147" i="17" s="1"/>
  <c r="AX147" i="17" s="1"/>
  <c r="BE147" i="17" s="1"/>
  <c r="BL147" i="17" s="1"/>
  <c r="BS147" i="17" s="1"/>
  <c r="Y147" i="17"/>
  <c r="AR39" i="17"/>
  <c r="AM39" i="17"/>
  <c r="CJ209" i="17"/>
  <c r="AK161" i="17"/>
  <c r="AF161" i="17"/>
  <c r="AE207" i="17"/>
  <c r="AL207" i="17" s="1"/>
  <c r="AS207" i="17" s="1"/>
  <c r="AZ207" i="17" s="1"/>
  <c r="BG207" i="17" s="1"/>
  <c r="BN207" i="17" s="1"/>
  <c r="BU207" i="17" s="1"/>
  <c r="CB207" i="17" s="1"/>
  <c r="CI207" i="17" s="1"/>
  <c r="AD211" i="17"/>
  <c r="Y211" i="17"/>
  <c r="AR151" i="17"/>
  <c r="AS41" i="17"/>
  <c r="AZ41" i="17" s="1"/>
  <c r="BG41" i="17" s="1"/>
  <c r="BN41" i="17" s="1"/>
  <c r="BU41" i="17" s="1"/>
  <c r="CB41" i="17" s="1"/>
  <c r="CI41" i="17" s="1"/>
  <c r="AD280" i="17"/>
  <c r="Y280" i="17"/>
  <c r="AR146" i="17"/>
  <c r="AL137" i="17"/>
  <c r="AS137" i="17" s="1"/>
  <c r="AZ137" i="17" s="1"/>
  <c r="BG137" i="17" s="1"/>
  <c r="BN137" i="17" s="1"/>
  <c r="BU137" i="17" s="1"/>
  <c r="CB137" i="17" s="1"/>
  <c r="CI137" i="17" s="1"/>
  <c r="AR205" i="17"/>
  <c r="Q40" i="17"/>
  <c r="S40" i="17" s="1"/>
  <c r="R40" i="17"/>
  <c r="CF147" i="17"/>
  <c r="CH147" i="17"/>
  <c r="AE147" i="17"/>
  <c r="AL147" i="17" s="1"/>
  <c r="AS147" i="17" s="1"/>
  <c r="AZ147" i="17" s="1"/>
  <c r="BG147" i="17" s="1"/>
  <c r="BN147" i="17" s="1"/>
  <c r="BU147" i="17" s="1"/>
  <c r="CB147" i="17" s="1"/>
  <c r="AR216" i="17"/>
  <c r="AM216" i="17"/>
  <c r="AF168" i="17"/>
  <c r="AF172" i="17"/>
  <c r="AK172" i="17"/>
  <c r="CH326" i="17"/>
  <c r="CH325" i="17"/>
  <c r="CH236" i="17"/>
  <c r="CH235" i="17"/>
  <c r="CH234" i="17"/>
  <c r="CH233" i="17"/>
  <c r="CH232" i="17"/>
  <c r="CH231" i="17"/>
  <c r="CH230" i="17"/>
  <c r="CH228" i="17"/>
  <c r="CH192" i="17"/>
  <c r="CH227" i="17"/>
  <c r="CH132" i="17"/>
  <c r="CH203" i="17"/>
  <c r="CH226" i="17"/>
  <c r="CH110" i="17"/>
  <c r="CH126" i="17"/>
  <c r="Y278" i="17"/>
  <c r="CN77" i="17"/>
  <c r="AR77" i="17"/>
  <c r="AF77" i="17"/>
  <c r="AS161" i="17"/>
  <c r="AZ161" i="17" s="1"/>
  <c r="BG161" i="17" s="1"/>
  <c r="BN161" i="17" s="1"/>
  <c r="BU161" i="17" s="1"/>
  <c r="CB161" i="17" s="1"/>
  <c r="CI161" i="17" s="1"/>
  <c r="AF76" i="17"/>
  <c r="AJ76" i="17"/>
  <c r="AQ76" i="17" s="1"/>
  <c r="AX76" i="17" s="1"/>
  <c r="BE76" i="17" s="1"/>
  <c r="BL76" i="17" s="1"/>
  <c r="BS76" i="17" s="1"/>
  <c r="AL211" i="17"/>
  <c r="AS211" i="17" s="1"/>
  <c r="AZ211" i="17" s="1"/>
  <c r="BG211" i="17" s="1"/>
  <c r="BN211" i="17" s="1"/>
  <c r="BU211" i="17" s="1"/>
  <c r="CB211" i="17" s="1"/>
  <c r="CI211" i="17" s="1"/>
  <c r="CN57" i="17"/>
  <c r="CC57" i="17"/>
  <c r="AM41" i="17"/>
  <c r="BT102" i="17"/>
  <c r="AL280" i="17"/>
  <c r="AS280" i="17" s="1"/>
  <c r="AZ280" i="17" s="1"/>
  <c r="BG280" i="17" s="1"/>
  <c r="BN280" i="17" s="1"/>
  <c r="BU280" i="17" s="1"/>
  <c r="CB280" i="17" s="1"/>
  <c r="CI280" i="17" s="1"/>
  <c r="CN125" i="17"/>
  <c r="CC125" i="17"/>
  <c r="AK137" i="17"/>
  <c r="CJ205" i="17"/>
  <c r="AK221" i="17"/>
  <c r="AF221" i="17"/>
  <c r="CN147" i="17"/>
  <c r="AS216" i="17"/>
  <c r="AZ216" i="17" s="1"/>
  <c r="BG216" i="17" s="1"/>
  <c r="BN216" i="17" s="1"/>
  <c r="BU216" i="17" s="1"/>
  <c r="CB216" i="17" s="1"/>
  <c r="CI216" i="17" s="1"/>
  <c r="AK59" i="17"/>
  <c r="AK168" i="17"/>
  <c r="AR202" i="17"/>
  <c r="AM202" i="17"/>
  <c r="AR63" i="17"/>
  <c r="AM63" i="17"/>
  <c r="AK194" i="17"/>
  <c r="AF194" i="17"/>
  <c r="CJ148" i="17"/>
  <c r="AR148" i="17"/>
  <c r="AM148" i="17"/>
  <c r="AF196" i="17"/>
  <c r="AK196" i="17"/>
  <c r="AL90" i="17"/>
  <c r="AS90" i="17" s="1"/>
  <c r="AZ90" i="17" s="1"/>
  <c r="BG90" i="17" s="1"/>
  <c r="BN90" i="17" s="1"/>
  <c r="BU90" i="17" s="1"/>
  <c r="CB90" i="17" s="1"/>
  <c r="CI90" i="17" s="1"/>
  <c r="AF94" i="17"/>
  <c r="AK94" i="17"/>
  <c r="Q32" i="17"/>
  <c r="S32" i="17" s="1"/>
  <c r="R32" i="17"/>
  <c r="Y77" i="17"/>
  <c r="CH207" i="17"/>
  <c r="Y207" i="17"/>
  <c r="CH57" i="17"/>
  <c r="Y57" i="17"/>
  <c r="CH125" i="17"/>
  <c r="Y125" i="17"/>
  <c r="CH177" i="17"/>
  <c r="Y177" i="17"/>
  <c r="AF39" i="17"/>
  <c r="AM197" i="17"/>
  <c r="AR197" i="17"/>
  <c r="CJ34" i="17"/>
  <c r="AR34" i="17"/>
  <c r="AM34" i="17"/>
  <c r="AL194" i="17"/>
  <c r="AS194" i="17" s="1"/>
  <c r="AZ194" i="17" s="1"/>
  <c r="BG194" i="17" s="1"/>
  <c r="BN194" i="17" s="1"/>
  <c r="BU194" i="17" s="1"/>
  <c r="CB194" i="17" s="1"/>
  <c r="CI194" i="17" s="1"/>
  <c r="AY33" i="17"/>
  <c r="AM90" i="17"/>
  <c r="AR90" i="17"/>
  <c r="AL94" i="17"/>
  <c r="AS94" i="17" s="1"/>
  <c r="AZ94" i="17" s="1"/>
  <c r="BG94" i="17" s="1"/>
  <c r="BN94" i="17" s="1"/>
  <c r="BU94" i="17" s="1"/>
  <c r="CB94" i="17" s="1"/>
  <c r="CI94" i="17" s="1"/>
  <c r="AK225" i="17"/>
  <c r="AF225" i="17"/>
  <c r="BA136" i="17"/>
  <c r="BF136" i="17"/>
  <c r="AT198" i="17"/>
  <c r="AY198" i="17"/>
  <c r="AF216" i="17"/>
  <c r="CH39" i="17"/>
  <c r="Y172" i="17"/>
  <c r="CJ38" i="17"/>
  <c r="AD38" i="17"/>
  <c r="Q173" i="17"/>
  <c r="S173" i="17" s="1"/>
  <c r="R173" i="17"/>
  <c r="AK154" i="17"/>
  <c r="AF154" i="17"/>
  <c r="BT72" i="17"/>
  <c r="BU63" i="17"/>
  <c r="CB63" i="17" s="1"/>
  <c r="CI63" i="17" s="1"/>
  <c r="AF183" i="17"/>
  <c r="AK183" i="17"/>
  <c r="AR153" i="17"/>
  <c r="AM153" i="17"/>
  <c r="AR139" i="17"/>
  <c r="AR124" i="17"/>
  <c r="AM124" i="17"/>
  <c r="AY150" i="17"/>
  <c r="AT150" i="17"/>
  <c r="AL163" i="17"/>
  <c r="AS163" i="17" s="1"/>
  <c r="AZ163" i="17" s="1"/>
  <c r="BG163" i="17" s="1"/>
  <c r="BN163" i="17" s="1"/>
  <c r="BU163" i="17" s="1"/>
  <c r="CB163" i="17" s="1"/>
  <c r="CI163" i="17" s="1"/>
  <c r="AL225" i="17"/>
  <c r="AS225" i="17" s="1"/>
  <c r="AZ225" i="17" s="1"/>
  <c r="BG225" i="17" s="1"/>
  <c r="BN225" i="17" s="1"/>
  <c r="BU225" i="17" s="1"/>
  <c r="CB225" i="17" s="1"/>
  <c r="CI225" i="17" s="1"/>
  <c r="AZ201" i="17"/>
  <c r="BG201" i="17" s="1"/>
  <c r="BN201" i="17" s="1"/>
  <c r="BU201" i="17" s="1"/>
  <c r="CB201" i="17" s="1"/>
  <c r="CI201" i="17" s="1"/>
  <c r="AF131" i="17"/>
  <c r="AK131" i="17"/>
  <c r="CH216" i="17"/>
  <c r="CH96" i="17"/>
  <c r="AK36" i="17"/>
  <c r="AF36" i="17"/>
  <c r="AJ88" i="17"/>
  <c r="AQ88" i="17" s="1"/>
  <c r="AX88" i="17" s="1"/>
  <c r="BE88" i="17" s="1"/>
  <c r="BL88" i="17" s="1"/>
  <c r="BS88" i="17" s="1"/>
  <c r="AF88" i="17"/>
  <c r="AL154" i="17"/>
  <c r="AS154" i="17" s="1"/>
  <c r="AZ154" i="17" s="1"/>
  <c r="BG154" i="17" s="1"/>
  <c r="BN154" i="17" s="1"/>
  <c r="BU154" i="17" s="1"/>
  <c r="CB154" i="17" s="1"/>
  <c r="CI154" i="17" s="1"/>
  <c r="AK58" i="17"/>
  <c r="AF58" i="17"/>
  <c r="AS153" i="17"/>
  <c r="AZ153" i="17" s="1"/>
  <c r="BG153" i="17" s="1"/>
  <c r="BN153" i="17" s="1"/>
  <c r="BU153" i="17" s="1"/>
  <c r="CB153" i="17" s="1"/>
  <c r="CI153" i="17" s="1"/>
  <c r="AK71" i="17"/>
  <c r="AF71" i="17"/>
  <c r="AK181" i="17"/>
  <c r="AF181" i="17"/>
  <c r="AK201" i="17"/>
  <c r="AK37" i="17"/>
  <c r="AR88" i="17"/>
  <c r="AF197" i="17"/>
  <c r="CH196" i="17"/>
  <c r="Y196" i="17"/>
  <c r="CG139" i="17"/>
  <c r="CJ139" i="17" s="1"/>
  <c r="AF90" i="17"/>
  <c r="CH94" i="17"/>
  <c r="Y94" i="17"/>
  <c r="AK184" i="17"/>
  <c r="AD163" i="17"/>
  <c r="CC198" i="17"/>
  <c r="AM198" i="17"/>
  <c r="AL199" i="17"/>
  <c r="AS199" i="17" s="1"/>
  <c r="AZ199" i="17" s="1"/>
  <c r="BG199" i="17" s="1"/>
  <c r="BN199" i="17" s="1"/>
  <c r="BU199" i="17" s="1"/>
  <c r="CB199" i="17" s="1"/>
  <c r="CI199" i="17" s="1"/>
  <c r="Y176" i="17"/>
  <c r="AD176" i="17"/>
  <c r="AY218" i="17"/>
  <c r="AT218" i="17"/>
  <c r="CH88" i="17"/>
  <c r="CH72" i="17"/>
  <c r="CH197" i="17"/>
  <c r="Y197" i="17"/>
  <c r="CF34" i="17"/>
  <c r="CH58" i="17"/>
  <c r="Y58" i="17"/>
  <c r="CF148" i="17"/>
  <c r="AF153" i="17"/>
  <c r="CH120" i="17"/>
  <c r="CF139" i="17"/>
  <c r="AC139" i="17"/>
  <c r="CH121" i="17"/>
  <c r="AF124" i="17"/>
  <c r="AM150" i="17"/>
  <c r="CH181" i="17"/>
  <c r="Y181" i="17"/>
  <c r="AT136" i="17"/>
  <c r="AF136" i="17"/>
  <c r="CH198" i="17"/>
  <c r="AE223" i="17"/>
  <c r="AL223" i="17" s="1"/>
  <c r="AS223" i="17" s="1"/>
  <c r="AZ223" i="17" s="1"/>
  <c r="BG223" i="17" s="1"/>
  <c r="BN223" i="17" s="1"/>
  <c r="BU223" i="17" s="1"/>
  <c r="CB223" i="17" s="1"/>
  <c r="CI223" i="17" s="1"/>
  <c r="CJ149" i="17"/>
  <c r="AL176" i="17"/>
  <c r="AS176" i="17" s="1"/>
  <c r="AZ176" i="17" s="1"/>
  <c r="BG176" i="17" s="1"/>
  <c r="BN176" i="17" s="1"/>
  <c r="BU176" i="17" s="1"/>
  <c r="CB176" i="17" s="1"/>
  <c r="CI176" i="17" s="1"/>
  <c r="AK75" i="17"/>
  <c r="AF75" i="17"/>
  <c r="CJ31" i="17"/>
  <c r="AJ81" i="17"/>
  <c r="AQ81" i="17" s="1"/>
  <c r="AX81" i="17" s="1"/>
  <c r="BE81" i="17" s="1"/>
  <c r="BL81" i="17" s="1"/>
  <c r="BS81" i="17" s="1"/>
  <c r="AK224" i="17"/>
  <c r="AF224" i="17"/>
  <c r="AR79" i="17"/>
  <c r="AM79" i="17"/>
  <c r="CH36" i="17"/>
  <c r="Y36" i="17"/>
  <c r="AF202" i="17"/>
  <c r="CH154" i="17"/>
  <c r="Y154" i="17"/>
  <c r="AF63" i="17"/>
  <c r="AF34" i="17"/>
  <c r="CH194" i="17"/>
  <c r="Y194" i="17"/>
  <c r="AF148" i="17"/>
  <c r="CH153" i="17"/>
  <c r="CH124" i="17"/>
  <c r="CH225" i="17"/>
  <c r="Y225" i="17"/>
  <c r="CC136" i="17"/>
  <c r="CH136" i="17"/>
  <c r="Y136" i="17"/>
  <c r="AF188" i="17"/>
  <c r="AK188" i="17"/>
  <c r="CC199" i="17"/>
  <c r="CH199" i="17"/>
  <c r="CJ29" i="17"/>
  <c r="CH202" i="17"/>
  <c r="CH63" i="17"/>
  <c r="CH163" i="17"/>
  <c r="AZ198" i="17"/>
  <c r="BG198" i="17" s="1"/>
  <c r="BN198" i="17" s="1"/>
  <c r="BU198" i="17" s="1"/>
  <c r="CB198" i="17" s="1"/>
  <c r="CI198" i="17" s="1"/>
  <c r="Y199" i="17"/>
  <c r="AD199" i="17"/>
  <c r="AM149" i="17"/>
  <c r="AR149" i="17"/>
  <c r="AF170" i="17"/>
  <c r="AK170" i="17"/>
  <c r="CC176" i="17"/>
  <c r="CH176" i="17"/>
  <c r="AK83" i="17"/>
  <c r="AF83" i="17"/>
  <c r="V30" i="17"/>
  <c r="T28" i="17"/>
  <c r="V28" i="17"/>
  <c r="CF31" i="17"/>
  <c r="AD144" i="17"/>
  <c r="CF29" i="17"/>
  <c r="CI29" i="17" s="1"/>
  <c r="AY208" i="17"/>
  <c r="BU27" i="17"/>
  <c r="CB27" i="17" s="1"/>
  <c r="AK212" i="17"/>
  <c r="AY68" i="17"/>
  <c r="AF79" i="17"/>
  <c r="CH27" i="17"/>
  <c r="CF27" i="17"/>
  <c r="CJ204" i="17"/>
  <c r="AK322" i="17"/>
  <c r="CH223" i="17"/>
  <c r="Y223" i="17"/>
  <c r="CH83" i="17"/>
  <c r="Y83" i="17"/>
  <c r="CH81" i="17"/>
  <c r="CH79" i="17"/>
  <c r="AF218" i="17"/>
  <c r="Y218" i="17"/>
  <c r="CH144" i="17"/>
  <c r="AM218" i="17"/>
  <c r="AR204" i="17"/>
  <c r="AL190" i="17"/>
  <c r="AS190" i="17" s="1"/>
  <c r="AZ190" i="17" s="1"/>
  <c r="BG190" i="17" s="1"/>
  <c r="BN190" i="17" s="1"/>
  <c r="BU190" i="17" s="1"/>
  <c r="CB190" i="17" s="1"/>
  <c r="CI190" i="17" s="1"/>
  <c r="CC210" i="17"/>
  <c r="CH210" i="17"/>
  <c r="AC68" i="17"/>
  <c r="AJ68" i="17" s="1"/>
  <c r="AQ68" i="17" s="1"/>
  <c r="AX68" i="17" s="1"/>
  <c r="BE68" i="17" s="1"/>
  <c r="BL68" i="17" s="1"/>
  <c r="BS68" i="17" s="1"/>
  <c r="Y68" i="17"/>
  <c r="CJ167" i="17"/>
  <c r="CC182" i="17"/>
  <c r="CH182" i="17"/>
  <c r="BG182" i="17"/>
  <c r="BN182" i="17" s="1"/>
  <c r="BU182" i="17" s="1"/>
  <c r="CB182" i="17" s="1"/>
  <c r="CI182" i="17" s="1"/>
  <c r="CC60" i="17"/>
  <c r="CH60" i="17"/>
  <c r="CN91" i="17"/>
  <c r="CC91" i="17"/>
  <c r="CJ100" i="17"/>
  <c r="AC84" i="17"/>
  <c r="Y84" i="17"/>
  <c r="CC82" i="17"/>
  <c r="CH82" i="17"/>
  <c r="AE95" i="17"/>
  <c r="AL95" i="17" s="1"/>
  <c r="AS95" i="17" s="1"/>
  <c r="AZ95" i="17" s="1"/>
  <c r="BG95" i="17" s="1"/>
  <c r="BN95" i="17" s="1"/>
  <c r="BU95" i="17" s="1"/>
  <c r="CB95" i="17" s="1"/>
  <c r="AF115" i="17"/>
  <c r="AK115" i="17"/>
  <c r="BF89" i="17"/>
  <c r="CH218" i="17"/>
  <c r="CF204" i="17"/>
  <c r="AC204" i="17"/>
  <c r="AJ204" i="17" s="1"/>
  <c r="AQ204" i="17" s="1"/>
  <c r="AX204" i="17" s="1"/>
  <c r="BE204" i="17" s="1"/>
  <c r="BL204" i="17" s="1"/>
  <c r="BS204" i="17" s="1"/>
  <c r="CH130" i="17"/>
  <c r="AF130" i="17"/>
  <c r="Y130" i="17"/>
  <c r="CC322" i="17"/>
  <c r="CH322" i="17"/>
  <c r="R322" i="17"/>
  <c r="V322" i="17"/>
  <c r="AC322" i="17" s="1"/>
  <c r="AJ322" i="17" s="1"/>
  <c r="AQ322" i="17" s="1"/>
  <c r="AX322" i="17" s="1"/>
  <c r="BE322" i="17" s="1"/>
  <c r="BL322" i="17" s="1"/>
  <c r="BS322" i="17" s="1"/>
  <c r="AD210" i="17"/>
  <c r="Y210" i="17"/>
  <c r="CF68" i="17"/>
  <c r="CH68" i="17"/>
  <c r="AE68" i="17"/>
  <c r="AL68" i="17" s="1"/>
  <c r="AS68" i="17" s="1"/>
  <c r="AZ68" i="17" s="1"/>
  <c r="BG68" i="17" s="1"/>
  <c r="BN68" i="17" s="1"/>
  <c r="BU68" i="17" s="1"/>
  <c r="CB68" i="17" s="1"/>
  <c r="CF26" i="17"/>
  <c r="CI26" i="17" s="1"/>
  <c r="CH26" i="17"/>
  <c r="AD182" i="17"/>
  <c r="Y182" i="17"/>
  <c r="CF134" i="17"/>
  <c r="CH134" i="17"/>
  <c r="AY134" i="17"/>
  <c r="AC60" i="17"/>
  <c r="Q24" i="17"/>
  <c r="S24" i="17" s="1"/>
  <c r="R24" i="17"/>
  <c r="AM91" i="17"/>
  <c r="AE91" i="17"/>
  <c r="AL91" i="17" s="1"/>
  <c r="AS91" i="17" s="1"/>
  <c r="AZ91" i="17" s="1"/>
  <c r="BG91" i="17" s="1"/>
  <c r="BN91" i="17" s="1"/>
  <c r="BU91" i="17" s="1"/>
  <c r="CB91" i="17" s="1"/>
  <c r="CI91" i="17" s="1"/>
  <c r="CF23" i="17"/>
  <c r="CI23" i="17" s="1"/>
  <c r="CH23" i="17"/>
  <c r="CC145" i="17"/>
  <c r="CH145" i="17"/>
  <c r="AF100" i="17"/>
  <c r="AJ100" i="17"/>
  <c r="AQ100" i="17" s="1"/>
  <c r="AX100" i="17" s="1"/>
  <c r="BE100" i="17" s="1"/>
  <c r="BL100" i="17" s="1"/>
  <c r="BS100" i="17" s="1"/>
  <c r="CG84" i="17"/>
  <c r="CC84" i="17"/>
  <c r="AK206" i="17"/>
  <c r="AF206" i="17"/>
  <c r="AD82" i="17"/>
  <c r="Y82" i="17"/>
  <c r="CF108" i="17"/>
  <c r="CH108" i="17"/>
  <c r="AY108" i="17"/>
  <c r="AY87" i="17"/>
  <c r="AR190" i="17"/>
  <c r="AM190" i="17"/>
  <c r="CC323" i="17"/>
  <c r="CH323" i="17"/>
  <c r="AC134" i="17"/>
  <c r="Y134" i="17"/>
  <c r="CC25" i="17"/>
  <c r="CH25" i="17"/>
  <c r="CC155" i="17"/>
  <c r="CH155" i="17"/>
  <c r="AS171" i="17"/>
  <c r="AZ171" i="17" s="1"/>
  <c r="BG171" i="17" s="1"/>
  <c r="BN171" i="17" s="1"/>
  <c r="BU171" i="17" s="1"/>
  <c r="CB171" i="17" s="1"/>
  <c r="CI171" i="17" s="1"/>
  <c r="AJ171" i="17"/>
  <c r="AQ171" i="17" s="1"/>
  <c r="AX171" i="17" s="1"/>
  <c r="BE171" i="17" s="1"/>
  <c r="BL171" i="17" s="1"/>
  <c r="BS171" i="17" s="1"/>
  <c r="AD145" i="17"/>
  <c r="Y145" i="17"/>
  <c r="AY189" i="17"/>
  <c r="AT189" i="17"/>
  <c r="AR100" i="17"/>
  <c r="AL82" i="17"/>
  <c r="AS82" i="17" s="1"/>
  <c r="AZ82" i="17" s="1"/>
  <c r="BG82" i="17" s="1"/>
  <c r="BN82" i="17" s="1"/>
  <c r="BU82" i="17" s="1"/>
  <c r="CB82" i="17" s="1"/>
  <c r="CI82" i="17" s="1"/>
  <c r="AC108" i="17"/>
  <c r="Y108" i="17"/>
  <c r="CJ190" i="17"/>
  <c r="CN322" i="17"/>
  <c r="CG68" i="17"/>
  <c r="CC68" i="17"/>
  <c r="CG134" i="17"/>
  <c r="CC134" i="17"/>
  <c r="AE134" i="17"/>
  <c r="AL134" i="17" s="1"/>
  <c r="AS134" i="17" s="1"/>
  <c r="AZ134" i="17" s="1"/>
  <c r="BG134" i="17" s="1"/>
  <c r="BN134" i="17" s="1"/>
  <c r="BU134" i="17" s="1"/>
  <c r="CB134" i="17" s="1"/>
  <c r="AK107" i="17"/>
  <c r="AF107" i="17"/>
  <c r="AK122" i="17"/>
  <c r="AF122" i="17"/>
  <c r="AD155" i="17"/>
  <c r="Y155" i="17"/>
  <c r="AY91" i="17"/>
  <c r="AT91" i="17"/>
  <c r="AF91" i="17"/>
  <c r="AL145" i="17"/>
  <c r="AS145" i="17" s="1"/>
  <c r="AZ145" i="17" s="1"/>
  <c r="BG145" i="17" s="1"/>
  <c r="BN145" i="17" s="1"/>
  <c r="BU145" i="17" s="1"/>
  <c r="CB145" i="17" s="1"/>
  <c r="CI145" i="17" s="1"/>
  <c r="CN189" i="17"/>
  <c r="CF84" i="17"/>
  <c r="CH84" i="17"/>
  <c r="AY84" i="17"/>
  <c r="CG108" i="17"/>
  <c r="CC108" i="17"/>
  <c r="AQ87" i="17"/>
  <c r="AX87" i="17" s="1"/>
  <c r="BE87" i="17" s="1"/>
  <c r="BL87" i="17" s="1"/>
  <c r="BS87" i="17" s="1"/>
  <c r="AM87" i="17"/>
  <c r="CF95" i="17"/>
  <c r="CH95" i="17"/>
  <c r="AM65" i="17"/>
  <c r="AR65" i="17"/>
  <c r="CJ119" i="17"/>
  <c r="AD128" i="17"/>
  <c r="Y128" i="17"/>
  <c r="CF93" i="17"/>
  <c r="CH93" i="17"/>
  <c r="CH91" i="17"/>
  <c r="Y91" i="17"/>
  <c r="CH189" i="17"/>
  <c r="Y189" i="17"/>
  <c r="CC65" i="17"/>
  <c r="AL115" i="17"/>
  <c r="AS115" i="17" s="1"/>
  <c r="AZ115" i="17" s="1"/>
  <c r="BG115" i="17" s="1"/>
  <c r="BN115" i="17" s="1"/>
  <c r="BU115" i="17" s="1"/>
  <c r="CB115" i="17" s="1"/>
  <c r="CI115" i="17" s="1"/>
  <c r="CJ143" i="17"/>
  <c r="AK166" i="17"/>
  <c r="Y112" i="17"/>
  <c r="AC112" i="17"/>
  <c r="CH65" i="17"/>
  <c r="AF65" i="17"/>
  <c r="Y65" i="17"/>
  <c r="Y115" i="17"/>
  <c r="AE89" i="17"/>
  <c r="AL89" i="17" s="1"/>
  <c r="AS89" i="17" s="1"/>
  <c r="AZ89" i="17" s="1"/>
  <c r="BG89" i="17" s="1"/>
  <c r="BN89" i="17" s="1"/>
  <c r="BU89" i="17" s="1"/>
  <c r="CB89" i="17" s="1"/>
  <c r="CI89" i="17" s="1"/>
  <c r="AD21" i="17"/>
  <c r="CC67" i="17"/>
  <c r="CH67" i="17"/>
  <c r="AL67" i="17"/>
  <c r="AS67" i="17" s="1"/>
  <c r="AZ67" i="17" s="1"/>
  <c r="BG67" i="17" s="1"/>
  <c r="BN67" i="17" s="1"/>
  <c r="BU67" i="17" s="1"/>
  <c r="CB67" i="17" s="1"/>
  <c r="CI67" i="17" s="1"/>
  <c r="CC166" i="17"/>
  <c r="CH166" i="17"/>
  <c r="Q20" i="17"/>
  <c r="S20" i="17" s="1"/>
  <c r="R20" i="17"/>
  <c r="CC19" i="17"/>
  <c r="CH19" i="17"/>
  <c r="AL119" i="17"/>
  <c r="AS119" i="17" s="1"/>
  <c r="AZ119" i="17" s="1"/>
  <c r="BG119" i="17" s="1"/>
  <c r="BN119" i="17" s="1"/>
  <c r="BU119" i="17" s="1"/>
  <c r="CB119" i="17" s="1"/>
  <c r="CI119" i="17" s="1"/>
  <c r="CC138" i="17"/>
  <c r="CH138" i="17"/>
  <c r="CH107" i="17"/>
  <c r="CH122" i="17"/>
  <c r="CH206" i="17"/>
  <c r="CC87" i="17"/>
  <c r="CH87" i="17"/>
  <c r="Y87" i="17"/>
  <c r="CC89" i="17"/>
  <c r="CH89" i="17"/>
  <c r="Y89" i="17"/>
  <c r="CJ21" i="17"/>
  <c r="CC21" i="17"/>
  <c r="AR143" i="17"/>
  <c r="AF67" i="17"/>
  <c r="CJ213" i="17"/>
  <c r="CC98" i="17"/>
  <c r="CH98" i="17"/>
  <c r="CJ101" i="17"/>
  <c r="P8" i="17"/>
  <c r="Q18" i="17"/>
  <c r="S18" i="17" s="1"/>
  <c r="CC17" i="17"/>
  <c r="CH17" i="17"/>
  <c r="AD98" i="17"/>
  <c r="Y98" i="17"/>
  <c r="AY85" i="17"/>
  <c r="AR152" i="17"/>
  <c r="AM152" i="17"/>
  <c r="AK78" i="17"/>
  <c r="AF78" i="17"/>
  <c r="AD138" i="17"/>
  <c r="Y138" i="17"/>
  <c r="CF140" i="17"/>
  <c r="CH140" i="17"/>
  <c r="AY140" i="17"/>
  <c r="CJ179" i="17"/>
  <c r="AK179" i="17"/>
  <c r="CC186" i="17"/>
  <c r="CH186" i="17"/>
  <c r="CF200" i="17"/>
  <c r="CH200" i="17"/>
  <c r="CC156" i="17"/>
  <c r="CH156" i="17"/>
  <c r="AR119" i="17"/>
  <c r="AM119" i="17"/>
  <c r="CC85" i="17"/>
  <c r="AC85" i="17"/>
  <c r="Y85" i="17"/>
  <c r="AC140" i="17"/>
  <c r="Y140" i="17"/>
  <c r="AL179" i="17"/>
  <c r="AS179" i="17" s="1"/>
  <c r="AZ179" i="17" s="1"/>
  <c r="BG179" i="17" s="1"/>
  <c r="BN179" i="17" s="1"/>
  <c r="BU179" i="17" s="1"/>
  <c r="CB179" i="17" s="1"/>
  <c r="CI179" i="17" s="1"/>
  <c r="AD62" i="17"/>
  <c r="AK200" i="17"/>
  <c r="AC200" i="17"/>
  <c r="AJ200" i="17" s="1"/>
  <c r="AQ200" i="17" s="1"/>
  <c r="AX200" i="17" s="1"/>
  <c r="BE200" i="17" s="1"/>
  <c r="BL200" i="17" s="1"/>
  <c r="BS200" i="17" s="1"/>
  <c r="Y200" i="17"/>
  <c r="AY93" i="17"/>
  <c r="AL101" i="17"/>
  <c r="AS101" i="17" s="1"/>
  <c r="AZ101" i="17" s="1"/>
  <c r="BG101" i="17" s="1"/>
  <c r="BN101" i="17" s="1"/>
  <c r="BU101" i="17" s="1"/>
  <c r="CB101" i="17" s="1"/>
  <c r="CI101" i="17" s="1"/>
  <c r="X98" i="17"/>
  <c r="AE98" i="17" s="1"/>
  <c r="AL98" i="17" s="1"/>
  <c r="AS98" i="17" s="1"/>
  <c r="AZ98" i="17" s="1"/>
  <c r="BG98" i="17" s="1"/>
  <c r="BN98" i="17" s="1"/>
  <c r="BU98" i="17" s="1"/>
  <c r="CB98" i="17" s="1"/>
  <c r="CI98" i="17" s="1"/>
  <c r="AK193" i="17"/>
  <c r="AF193" i="17"/>
  <c r="AK64" i="17"/>
  <c r="X138" i="17"/>
  <c r="AE138" i="17" s="1"/>
  <c r="AL138" i="17" s="1"/>
  <c r="AS138" i="17" s="1"/>
  <c r="AZ138" i="17" s="1"/>
  <c r="BG138" i="17" s="1"/>
  <c r="BN138" i="17" s="1"/>
  <c r="BU138" i="17" s="1"/>
  <c r="CB138" i="17" s="1"/>
  <c r="CI138" i="17" s="1"/>
  <c r="CG140" i="17"/>
  <c r="CC140" i="17"/>
  <c r="AR56" i="17"/>
  <c r="AM56" i="17"/>
  <c r="BT112" i="17"/>
  <c r="CH85" i="17"/>
  <c r="AK99" i="17"/>
  <c r="AC93" i="17"/>
  <c r="Y93" i="17"/>
  <c r="AK165" i="17"/>
  <c r="AF165" i="17"/>
  <c r="AD156" i="17"/>
  <c r="Y156" i="17"/>
  <c r="CF69" i="17"/>
  <c r="CH69" i="17"/>
  <c r="AY69" i="17"/>
  <c r="CG112" i="17"/>
  <c r="CC112" i="17"/>
  <c r="AL66" i="17"/>
  <c r="AS66" i="17" s="1"/>
  <c r="AZ66" i="17" s="1"/>
  <c r="BG66" i="17" s="1"/>
  <c r="BN66" i="17" s="1"/>
  <c r="BU66" i="17" s="1"/>
  <c r="CB66" i="17" s="1"/>
  <c r="CI66" i="17" s="1"/>
  <c r="CG61" i="17"/>
  <c r="CC61" i="17"/>
  <c r="X128" i="17"/>
  <c r="AE128" i="17" s="1"/>
  <c r="AL128" i="17" s="1"/>
  <c r="AS128" i="17" s="1"/>
  <c r="AZ128" i="17" s="1"/>
  <c r="BG128" i="17" s="1"/>
  <c r="BN128" i="17" s="1"/>
  <c r="BU128" i="17" s="1"/>
  <c r="CB128" i="17" s="1"/>
  <c r="CI128" i="17" s="1"/>
  <c r="CG93" i="17"/>
  <c r="CC93" i="17"/>
  <c r="AL56" i="17"/>
  <c r="AS56" i="17" s="1"/>
  <c r="AZ56" i="17" s="1"/>
  <c r="BG56" i="17" s="1"/>
  <c r="BN56" i="17" s="1"/>
  <c r="BU56" i="17" s="1"/>
  <c r="CB56" i="17" s="1"/>
  <c r="CI56" i="17" s="1"/>
  <c r="AS165" i="17"/>
  <c r="AZ165" i="17" s="1"/>
  <c r="BG165" i="17" s="1"/>
  <c r="BN165" i="17" s="1"/>
  <c r="BU165" i="17" s="1"/>
  <c r="CB165" i="17" s="1"/>
  <c r="CI165" i="17" s="1"/>
  <c r="AC69" i="17"/>
  <c r="Y69" i="17"/>
  <c r="AR101" i="17"/>
  <c r="AM101" i="17"/>
  <c r="CC113" i="17"/>
  <c r="CH113" i="17"/>
  <c r="BM55" i="17"/>
  <c r="O8" i="17"/>
  <c r="CH193" i="17"/>
  <c r="CH78" i="17"/>
  <c r="CH62" i="17"/>
  <c r="X186" i="17"/>
  <c r="AE186" i="17" s="1"/>
  <c r="AL186" i="17" s="1"/>
  <c r="AS186" i="17" s="1"/>
  <c r="AZ186" i="17" s="1"/>
  <c r="BG186" i="17" s="1"/>
  <c r="BN186" i="17" s="1"/>
  <c r="BU186" i="17" s="1"/>
  <c r="CB186" i="17" s="1"/>
  <c r="CI186" i="17" s="1"/>
  <c r="AS200" i="17"/>
  <c r="AZ200" i="17" s="1"/>
  <c r="BG200" i="17" s="1"/>
  <c r="BN200" i="17" s="1"/>
  <c r="BU200" i="17" s="1"/>
  <c r="CB200" i="17" s="1"/>
  <c r="CJ174" i="17"/>
  <c r="AK174" i="17"/>
  <c r="CC128" i="17"/>
  <c r="CH128" i="17"/>
  <c r="X156" i="17"/>
  <c r="AE156" i="17" s="1"/>
  <c r="AL156" i="17" s="1"/>
  <c r="AS156" i="17" s="1"/>
  <c r="AZ156" i="17" s="1"/>
  <c r="BG156" i="17" s="1"/>
  <c r="BN156" i="17" s="1"/>
  <c r="BU156" i="17" s="1"/>
  <c r="CB156" i="17" s="1"/>
  <c r="CI156" i="17" s="1"/>
  <c r="CG69" i="17"/>
  <c r="CC69" i="17"/>
  <c r="AE69" i="17"/>
  <c r="AL69" i="17" s="1"/>
  <c r="AS69" i="17" s="1"/>
  <c r="AZ69" i="17" s="1"/>
  <c r="BG69" i="17" s="1"/>
  <c r="BN69" i="17" s="1"/>
  <c r="BU69" i="17" s="1"/>
  <c r="CB69" i="17" s="1"/>
  <c r="AK175" i="17"/>
  <c r="AF175" i="17"/>
  <c r="AD113" i="17"/>
  <c r="Y113" i="17"/>
  <c r="CF112" i="17"/>
  <c r="CH112" i="17"/>
  <c r="BT16" i="17"/>
  <c r="CC178" i="17"/>
  <c r="CH178" i="17"/>
  <c r="AE61" i="17"/>
  <c r="AL61" i="17" s="1"/>
  <c r="AS61" i="17" s="1"/>
  <c r="AZ61" i="17" s="1"/>
  <c r="BG61" i="17" s="1"/>
  <c r="BN61" i="17" s="1"/>
  <c r="BU61" i="17" s="1"/>
  <c r="CB61" i="17" s="1"/>
  <c r="AY106" i="17"/>
  <c r="BG123" i="17"/>
  <c r="BN123" i="17" s="1"/>
  <c r="BU123" i="17" s="1"/>
  <c r="CB123" i="17" s="1"/>
  <c r="CI123" i="17" s="1"/>
  <c r="CC160" i="17"/>
  <c r="CH160" i="17"/>
  <c r="CC66" i="17"/>
  <c r="CH66" i="17"/>
  <c r="AD66" i="17"/>
  <c r="Y66" i="17"/>
  <c r="AD178" i="17"/>
  <c r="Y178" i="17"/>
  <c r="CF61" i="17"/>
  <c r="CH61" i="17"/>
  <c r="AY61" i="17"/>
  <c r="AY111" i="17"/>
  <c r="CH99" i="17"/>
  <c r="CH165" i="17"/>
  <c r="CH175" i="17"/>
  <c r="CH55" i="17"/>
  <c r="AK160" i="17"/>
  <c r="AF160" i="17"/>
  <c r="BN16" i="17"/>
  <c r="BU16" i="17" s="1"/>
  <c r="CB16" i="17" s="1"/>
  <c r="CI16" i="17" s="1"/>
  <c r="CN61" i="17"/>
  <c r="AC61" i="17"/>
  <c r="Y61" i="17"/>
  <c r="AJ106" i="17"/>
  <c r="BF118" i="17"/>
  <c r="AZ118" i="17"/>
  <c r="BG118" i="17" s="1"/>
  <c r="BN118" i="17" s="1"/>
  <c r="BU118" i="17" s="1"/>
  <c r="CB118" i="17" s="1"/>
  <c r="CI118" i="17" s="1"/>
  <c r="AS111" i="17"/>
  <c r="AZ111" i="17" s="1"/>
  <c r="BG111" i="17" s="1"/>
  <c r="BN111" i="17" s="1"/>
  <c r="BU111" i="17" s="1"/>
  <c r="CB111" i="17" s="1"/>
  <c r="AR141" i="17"/>
  <c r="AM141" i="17"/>
  <c r="CF70" i="17"/>
  <c r="CH70" i="17"/>
  <c r="AY70" i="17"/>
  <c r="AE106" i="17"/>
  <c r="AL106" i="17" s="1"/>
  <c r="AS106" i="17" s="1"/>
  <c r="AZ106" i="17" s="1"/>
  <c r="BG106" i="17" s="1"/>
  <c r="BN106" i="17" s="1"/>
  <c r="BU106" i="17" s="1"/>
  <c r="CB106" i="17" s="1"/>
  <c r="CI106" i="17" s="1"/>
  <c r="AC118" i="17"/>
  <c r="CF111" i="17"/>
  <c r="CH111" i="17"/>
  <c r="AC111" i="17"/>
  <c r="Y111" i="17"/>
  <c r="AC70" i="17"/>
  <c r="Y70" i="17"/>
  <c r="CC106" i="17"/>
  <c r="CH106" i="17"/>
  <c r="Y106" i="17"/>
  <c r="CG70" i="17"/>
  <c r="CC70" i="17"/>
  <c r="BS105" i="17"/>
  <c r="AD74" i="17"/>
  <c r="Y74" i="17"/>
  <c r="AK109" i="17"/>
  <c r="AF109" i="17"/>
  <c r="AK80" i="17"/>
  <c r="AE80" i="17"/>
  <c r="CC97" i="17"/>
  <c r="CH97" i="17"/>
  <c r="AD105" i="17"/>
  <c r="Y105" i="17"/>
  <c r="AS109" i="17"/>
  <c r="AZ109" i="17" s="1"/>
  <c r="BG109" i="17" s="1"/>
  <c r="BN109" i="17" s="1"/>
  <c r="BU109" i="17" s="1"/>
  <c r="CB109" i="17" s="1"/>
  <c r="CN80" i="17"/>
  <c r="BY8" i="17"/>
  <c r="AC80" i="17"/>
  <c r="AF80" i="17" s="1"/>
  <c r="CH123" i="17"/>
  <c r="AK97" i="17"/>
  <c r="AF97" i="17"/>
  <c r="AL105" i="17"/>
  <c r="AS105" i="17" s="1"/>
  <c r="AZ105" i="17" s="1"/>
  <c r="BG105" i="17" s="1"/>
  <c r="BN105" i="17" s="1"/>
  <c r="BU105" i="17" s="1"/>
  <c r="CB105" i="17" s="1"/>
  <c r="CI105" i="17" s="1"/>
  <c r="CC74" i="17"/>
  <c r="X74" i="17"/>
  <c r="AE74" i="17" s="1"/>
  <c r="AL74" i="17" s="1"/>
  <c r="AS74" i="17" s="1"/>
  <c r="AZ74" i="17" s="1"/>
  <c r="BG74" i="17" s="1"/>
  <c r="BN74" i="17" s="1"/>
  <c r="CH105" i="17"/>
  <c r="CH74" i="17"/>
  <c r="BS74" i="17"/>
  <c r="CF109" i="17"/>
  <c r="Y80" i="17"/>
  <c r="O92" i="15"/>
  <c r="Q92" i="15" s="1"/>
  <c r="X92" i="15" s="1"/>
  <c r="AE92" i="15" s="1"/>
  <c r="AL92" i="15" s="1"/>
  <c r="AS92" i="15" s="1"/>
  <c r="AZ92" i="15" s="1"/>
  <c r="BG92" i="15" s="1"/>
  <c r="BN92" i="15" s="1"/>
  <c r="BU92" i="15" s="1"/>
  <c r="W92" i="15"/>
  <c r="AD92" i="15" s="1"/>
  <c r="AK92" i="15" s="1"/>
  <c r="BY92" i="15"/>
  <c r="CA92" i="15"/>
  <c r="CH92" i="15" s="1"/>
  <c r="CF92" i="15"/>
  <c r="Q93" i="15"/>
  <c r="R93" i="15"/>
  <c r="V93" i="15"/>
  <c r="AC93" i="15" s="1"/>
  <c r="AJ93" i="15" s="1"/>
  <c r="AQ93" i="15" s="1"/>
  <c r="AX93" i="15" s="1"/>
  <c r="BE93" i="15" s="1"/>
  <c r="BL93" i="15" s="1"/>
  <c r="BS93" i="15" s="1"/>
  <c r="W93" i="15"/>
  <c r="BY93" i="15"/>
  <c r="BZ93" i="15"/>
  <c r="CG93" i="15" s="1"/>
  <c r="CA93" i="15"/>
  <c r="CH93" i="15" s="1"/>
  <c r="CF93" i="15"/>
  <c r="CL93" i="15"/>
  <c r="CN93" i="15" s="1"/>
  <c r="CL91" i="15"/>
  <c r="CF91" i="15"/>
  <c r="CA91" i="15"/>
  <c r="BZ91" i="15"/>
  <c r="CG91" i="15" s="1"/>
  <c r="BY91" i="15"/>
  <c r="BR91" i="15"/>
  <c r="BK91" i="15"/>
  <c r="BD91" i="15"/>
  <c r="AW91" i="15"/>
  <c r="AP91" i="15"/>
  <c r="AI91" i="15"/>
  <c r="AB91" i="15"/>
  <c r="W91" i="15"/>
  <c r="V91" i="15"/>
  <c r="AC91" i="15" s="1"/>
  <c r="AJ91" i="15" s="1"/>
  <c r="AQ91" i="15" s="1"/>
  <c r="AX91" i="15" s="1"/>
  <c r="BE91" i="15" s="1"/>
  <c r="BL91" i="15" s="1"/>
  <c r="BS91" i="15" s="1"/>
  <c r="U91" i="15"/>
  <c r="R91" i="15"/>
  <c r="Q91" i="15"/>
  <c r="CL90" i="15"/>
  <c r="CF90" i="15"/>
  <c r="CA90" i="15"/>
  <c r="BZ90" i="15"/>
  <c r="CG90" i="15" s="1"/>
  <c r="BY90" i="15"/>
  <c r="BR90" i="15"/>
  <c r="BK90" i="15"/>
  <c r="BD90" i="15"/>
  <c r="AW90" i="15"/>
  <c r="AP90" i="15"/>
  <c r="AI90" i="15"/>
  <c r="AB90" i="15"/>
  <c r="W90" i="15"/>
  <c r="V90" i="15"/>
  <c r="AC90" i="15" s="1"/>
  <c r="AJ90" i="15" s="1"/>
  <c r="AQ90" i="15" s="1"/>
  <c r="AX90" i="15" s="1"/>
  <c r="BE90" i="15" s="1"/>
  <c r="BL90" i="15" s="1"/>
  <c r="BS90" i="15" s="1"/>
  <c r="U90" i="15"/>
  <c r="R90" i="15"/>
  <c r="Q90" i="15"/>
  <c r="CL89" i="15"/>
  <c r="CF89" i="15"/>
  <c r="CA89" i="15"/>
  <c r="BZ89" i="15"/>
  <c r="CG89" i="15" s="1"/>
  <c r="BY89" i="15"/>
  <c r="BR89" i="15"/>
  <c r="BK89" i="15"/>
  <c r="BD89" i="15"/>
  <c r="AW89" i="15"/>
  <c r="AP89" i="15"/>
  <c r="AI89" i="15"/>
  <c r="AB89" i="15"/>
  <c r="W89" i="15"/>
  <c r="V89" i="15"/>
  <c r="AC89" i="15" s="1"/>
  <c r="AJ89" i="15" s="1"/>
  <c r="AQ89" i="15" s="1"/>
  <c r="AX89" i="15" s="1"/>
  <c r="BE89" i="15" s="1"/>
  <c r="BL89" i="15" s="1"/>
  <c r="BS89" i="15" s="1"/>
  <c r="U89" i="15"/>
  <c r="R89" i="15"/>
  <c r="Q89" i="15"/>
  <c r="CH88" i="15"/>
  <c r="CG88" i="15"/>
  <c r="CF88" i="15"/>
  <c r="CC88" i="15"/>
  <c r="BY88" i="15"/>
  <c r="W88" i="15"/>
  <c r="V88" i="15"/>
  <c r="AC88" i="15" s="1"/>
  <c r="AJ88" i="15" s="1"/>
  <c r="AQ88" i="15" s="1"/>
  <c r="AX88" i="15" s="1"/>
  <c r="BE88" i="15" s="1"/>
  <c r="BL88" i="15" s="1"/>
  <c r="BS88" i="15" s="1"/>
  <c r="R88" i="15"/>
  <c r="Q88" i="15"/>
  <c r="X88" i="15" s="1"/>
  <c r="AE88" i="15" s="1"/>
  <c r="AL88" i="15" s="1"/>
  <c r="AS88" i="15" s="1"/>
  <c r="AZ88" i="15" s="1"/>
  <c r="BG88" i="15" s="1"/>
  <c r="BN88" i="15" s="1"/>
  <c r="BU88" i="15" s="1"/>
  <c r="CL87" i="15"/>
  <c r="CF87" i="15"/>
  <c r="CA87" i="15"/>
  <c r="BZ87" i="15"/>
  <c r="CG87" i="15" s="1"/>
  <c r="BY87" i="15"/>
  <c r="BR87" i="15"/>
  <c r="BK87" i="15"/>
  <c r="BD87" i="15"/>
  <c r="AW87" i="15"/>
  <c r="AP87" i="15"/>
  <c r="AI87" i="15"/>
  <c r="AB87" i="15"/>
  <c r="W87" i="15"/>
  <c r="V87" i="15"/>
  <c r="AC87" i="15" s="1"/>
  <c r="AJ87" i="15" s="1"/>
  <c r="AQ87" i="15" s="1"/>
  <c r="AX87" i="15" s="1"/>
  <c r="BE87" i="15" s="1"/>
  <c r="BL87" i="15" s="1"/>
  <c r="BS87" i="15" s="1"/>
  <c r="U87" i="15"/>
  <c r="R87" i="15"/>
  <c r="Q87" i="15"/>
  <c r="CL86" i="15"/>
  <c r="CF86" i="15"/>
  <c r="CA86" i="15"/>
  <c r="BZ86" i="15"/>
  <c r="CG86" i="15" s="1"/>
  <c r="BY86" i="15"/>
  <c r="BR86" i="15"/>
  <c r="BK86" i="15"/>
  <c r="BD86" i="15"/>
  <c r="AW86" i="15"/>
  <c r="AP86" i="15"/>
  <c r="AI86" i="15"/>
  <c r="AB86" i="15"/>
  <c r="W86" i="15"/>
  <c r="V86" i="15"/>
  <c r="AC86" i="15" s="1"/>
  <c r="AJ86" i="15" s="1"/>
  <c r="AQ86" i="15" s="1"/>
  <c r="AX86" i="15" s="1"/>
  <c r="BE86" i="15" s="1"/>
  <c r="BL86" i="15" s="1"/>
  <c r="BS86" i="15" s="1"/>
  <c r="U86" i="15"/>
  <c r="R86" i="15"/>
  <c r="Q86" i="15"/>
  <c r="CL85" i="15"/>
  <c r="CF85" i="15"/>
  <c r="CA85" i="15"/>
  <c r="BZ85" i="15"/>
  <c r="CG85" i="15" s="1"/>
  <c r="BY85" i="15"/>
  <c r="BR85" i="15"/>
  <c r="BK85" i="15"/>
  <c r="BD85" i="15"/>
  <c r="AW85" i="15"/>
  <c r="AP85" i="15"/>
  <c r="AI85" i="15"/>
  <c r="AB85" i="15"/>
  <c r="W85" i="15"/>
  <c r="V85" i="15"/>
  <c r="AC85" i="15" s="1"/>
  <c r="AJ85" i="15" s="1"/>
  <c r="AQ85" i="15" s="1"/>
  <c r="AX85" i="15" s="1"/>
  <c r="BE85" i="15" s="1"/>
  <c r="BL85" i="15" s="1"/>
  <c r="BS85" i="15" s="1"/>
  <c r="U85" i="15"/>
  <c r="R85" i="15"/>
  <c r="Q85" i="15"/>
  <c r="CL84" i="15"/>
  <c r="CF84" i="15"/>
  <c r="CA84" i="15"/>
  <c r="BZ84" i="15"/>
  <c r="CG84" i="15" s="1"/>
  <c r="BY84" i="15"/>
  <c r="BR84" i="15"/>
  <c r="BK84" i="15"/>
  <c r="W84" i="15"/>
  <c r="AD84" i="15" s="1"/>
  <c r="V84" i="15"/>
  <c r="AC84" i="15" s="1"/>
  <c r="AJ84" i="15" s="1"/>
  <c r="AQ84" i="15" s="1"/>
  <c r="AX84" i="15" s="1"/>
  <c r="BE84" i="15" s="1"/>
  <c r="BL84" i="15" s="1"/>
  <c r="BS84" i="15" s="1"/>
  <c r="R84" i="15"/>
  <c r="Q84" i="15"/>
  <c r="X84" i="15" s="1"/>
  <c r="AE84" i="15" s="1"/>
  <c r="AL84" i="15" s="1"/>
  <c r="AS84" i="15" s="1"/>
  <c r="AZ84" i="15" s="1"/>
  <c r="BG84" i="15" s="1"/>
  <c r="CL83" i="15"/>
  <c r="CF83" i="15"/>
  <c r="CA83" i="15"/>
  <c r="CH83" i="15" s="1"/>
  <c r="BZ83" i="15"/>
  <c r="CG83" i="15" s="1"/>
  <c r="BY83" i="15"/>
  <c r="BR83" i="15"/>
  <c r="BK83" i="15"/>
  <c r="BD83" i="15"/>
  <c r="AW83" i="15"/>
  <c r="AP83" i="15"/>
  <c r="AI83" i="15"/>
  <c r="AB83" i="15"/>
  <c r="W83" i="15"/>
  <c r="AD83" i="15" s="1"/>
  <c r="AK83" i="15" s="1"/>
  <c r="V83" i="15"/>
  <c r="AC83" i="15" s="1"/>
  <c r="AJ83" i="15" s="1"/>
  <c r="AQ83" i="15" s="1"/>
  <c r="AX83" i="15" s="1"/>
  <c r="BE83" i="15" s="1"/>
  <c r="BL83" i="15" s="1"/>
  <c r="BS83" i="15" s="1"/>
  <c r="U83" i="15"/>
  <c r="R83" i="15"/>
  <c r="Q83" i="15"/>
  <c r="CL82" i="15"/>
  <c r="CF82" i="15"/>
  <c r="CA82" i="15"/>
  <c r="BZ82" i="15"/>
  <c r="CG82" i="15" s="1"/>
  <c r="BY82" i="15"/>
  <c r="BR82" i="15"/>
  <c r="W82" i="15"/>
  <c r="AD82" i="15" s="1"/>
  <c r="V82" i="15"/>
  <c r="AC82" i="15" s="1"/>
  <c r="AJ82" i="15" s="1"/>
  <c r="AQ82" i="15" s="1"/>
  <c r="AX82" i="15" s="1"/>
  <c r="BE82" i="15" s="1"/>
  <c r="BL82" i="15" s="1"/>
  <c r="BS82" i="15" s="1"/>
  <c r="R82" i="15"/>
  <c r="Q82" i="15"/>
  <c r="X82" i="15" s="1"/>
  <c r="AE82" i="15" s="1"/>
  <c r="AL82" i="15" s="1"/>
  <c r="AS82" i="15" s="1"/>
  <c r="AZ82" i="15" s="1"/>
  <c r="BG82" i="15" s="1"/>
  <c r="BN82" i="15" s="1"/>
  <c r="CL81" i="15"/>
  <c r="CF81" i="15"/>
  <c r="CA81" i="15"/>
  <c r="CH81" i="15" s="1"/>
  <c r="BZ81" i="15"/>
  <c r="CG81" i="15" s="1"/>
  <c r="BY81" i="15"/>
  <c r="BR81" i="15"/>
  <c r="BK81" i="15"/>
  <c r="BD81" i="15"/>
  <c r="AW81" i="15"/>
  <c r="AP81" i="15"/>
  <c r="AI81" i="15"/>
  <c r="AB81" i="15"/>
  <c r="W81" i="15"/>
  <c r="V81" i="15"/>
  <c r="AC81" i="15" s="1"/>
  <c r="AJ81" i="15" s="1"/>
  <c r="AQ81" i="15" s="1"/>
  <c r="AX81" i="15" s="1"/>
  <c r="BE81" i="15" s="1"/>
  <c r="BL81" i="15" s="1"/>
  <c r="BS81" i="15" s="1"/>
  <c r="U81" i="15"/>
  <c r="R81" i="15"/>
  <c r="Q81" i="15"/>
  <c r="CF80" i="15"/>
  <c r="BY80" i="15"/>
  <c r="O80" i="15"/>
  <c r="P80" i="15" s="1"/>
  <c r="R80" i="15" s="1"/>
  <c r="CL79" i="15"/>
  <c r="CF79" i="15"/>
  <c r="CA79" i="15"/>
  <c r="CH79" i="15" s="1"/>
  <c r="BZ79" i="15"/>
  <c r="BY79" i="15"/>
  <c r="BR79" i="15"/>
  <c r="BK79" i="15"/>
  <c r="BD79" i="15"/>
  <c r="AW79" i="15"/>
  <c r="AP79" i="15"/>
  <c r="AI79" i="15"/>
  <c r="AB79" i="15"/>
  <c r="W79" i="15"/>
  <c r="AD79" i="15" s="1"/>
  <c r="AK79" i="15" s="1"/>
  <c r="V79" i="15"/>
  <c r="AC79" i="15" s="1"/>
  <c r="AJ79" i="15" s="1"/>
  <c r="AQ79" i="15" s="1"/>
  <c r="AX79" i="15" s="1"/>
  <c r="BE79" i="15" s="1"/>
  <c r="BL79" i="15" s="1"/>
  <c r="BS79" i="15" s="1"/>
  <c r="U79" i="15"/>
  <c r="R79" i="15"/>
  <c r="Q79" i="15"/>
  <c r="CL78" i="15"/>
  <c r="CF78" i="15"/>
  <c r="CA78" i="15"/>
  <c r="CH78" i="15" s="1"/>
  <c r="BZ78" i="15"/>
  <c r="CG78" i="15" s="1"/>
  <c r="BY78" i="15"/>
  <c r="BR78" i="15"/>
  <c r="BK78" i="15"/>
  <c r="BD78" i="15"/>
  <c r="AW78" i="15"/>
  <c r="AP78" i="15"/>
  <c r="AI78" i="15"/>
  <c r="AB78" i="15"/>
  <c r="W78" i="15"/>
  <c r="AD78" i="15" s="1"/>
  <c r="V78" i="15"/>
  <c r="AC78" i="15" s="1"/>
  <c r="AJ78" i="15" s="1"/>
  <c r="AQ78" i="15" s="1"/>
  <c r="AX78" i="15" s="1"/>
  <c r="BE78" i="15" s="1"/>
  <c r="BL78" i="15" s="1"/>
  <c r="BS78" i="15" s="1"/>
  <c r="U78" i="15"/>
  <c r="R78" i="15"/>
  <c r="Q78" i="15"/>
  <c r="CL77" i="15"/>
  <c r="CF77" i="15"/>
  <c r="CA77" i="15"/>
  <c r="CH77" i="15" s="1"/>
  <c r="BZ77" i="15"/>
  <c r="BY77" i="15"/>
  <c r="BR77" i="15"/>
  <c r="BK77" i="15"/>
  <c r="BD77" i="15"/>
  <c r="AW77" i="15"/>
  <c r="AP77" i="15"/>
  <c r="AI77" i="15"/>
  <c r="AB77" i="15"/>
  <c r="W77" i="15"/>
  <c r="AD77" i="15" s="1"/>
  <c r="AK77" i="15" s="1"/>
  <c r="V77" i="15"/>
  <c r="AC77" i="15" s="1"/>
  <c r="AJ77" i="15" s="1"/>
  <c r="AQ77" i="15" s="1"/>
  <c r="AX77" i="15" s="1"/>
  <c r="BE77" i="15" s="1"/>
  <c r="BL77" i="15" s="1"/>
  <c r="BS77" i="15" s="1"/>
  <c r="U77" i="15"/>
  <c r="R77" i="15"/>
  <c r="Q77" i="15"/>
  <c r="CH76" i="15"/>
  <c r="CG76" i="15"/>
  <c r="CF76" i="15"/>
  <c r="CC76" i="15"/>
  <c r="BY76" i="15"/>
  <c r="W76" i="15"/>
  <c r="AD76" i="15" s="1"/>
  <c r="V76" i="15"/>
  <c r="AC76" i="15" s="1"/>
  <c r="AJ76" i="15" s="1"/>
  <c r="AQ76" i="15" s="1"/>
  <c r="AX76" i="15" s="1"/>
  <c r="BE76" i="15" s="1"/>
  <c r="BL76" i="15" s="1"/>
  <c r="BS76" i="15" s="1"/>
  <c r="R76" i="15"/>
  <c r="Q76" i="15"/>
  <c r="X76" i="15" s="1"/>
  <c r="AE76" i="15" s="1"/>
  <c r="AL76" i="15" s="1"/>
  <c r="AS76" i="15" s="1"/>
  <c r="AZ76" i="15" s="1"/>
  <c r="BG76" i="15" s="1"/>
  <c r="BN76" i="15" s="1"/>
  <c r="BU76" i="15" s="1"/>
  <c r="CB76" i="15" s="1"/>
  <c r="CL75" i="15"/>
  <c r="CF75" i="15"/>
  <c r="CA75" i="15"/>
  <c r="BZ75" i="15"/>
  <c r="CG75" i="15" s="1"/>
  <c r="BY75" i="15"/>
  <c r="BR75" i="15"/>
  <c r="BK75" i="15"/>
  <c r="BD75" i="15"/>
  <c r="AW75" i="15"/>
  <c r="AP75" i="15"/>
  <c r="AI75" i="15"/>
  <c r="AB75" i="15"/>
  <c r="W75" i="15"/>
  <c r="V75" i="15"/>
  <c r="AC75" i="15" s="1"/>
  <c r="AJ75" i="15" s="1"/>
  <c r="AQ75" i="15" s="1"/>
  <c r="AX75" i="15" s="1"/>
  <c r="BE75" i="15" s="1"/>
  <c r="BL75" i="15" s="1"/>
  <c r="BS75" i="15" s="1"/>
  <c r="U75" i="15"/>
  <c r="R75" i="15"/>
  <c r="Q75" i="15"/>
  <c r="CL74" i="15"/>
  <c r="CF74" i="15"/>
  <c r="CA74" i="15"/>
  <c r="BZ74" i="15"/>
  <c r="CG74" i="15" s="1"/>
  <c r="BY74" i="15"/>
  <c r="BR74" i="15"/>
  <c r="BK74" i="15"/>
  <c r="BD74" i="15"/>
  <c r="AW74" i="15"/>
  <c r="AP74" i="15"/>
  <c r="AI74" i="15"/>
  <c r="AB74" i="15"/>
  <c r="W74" i="15"/>
  <c r="AD74" i="15" s="1"/>
  <c r="V74" i="15"/>
  <c r="AC74" i="15" s="1"/>
  <c r="AJ74" i="15" s="1"/>
  <c r="AQ74" i="15" s="1"/>
  <c r="AX74" i="15" s="1"/>
  <c r="BE74" i="15" s="1"/>
  <c r="BL74" i="15" s="1"/>
  <c r="BS74" i="15" s="1"/>
  <c r="U74" i="15"/>
  <c r="R74" i="15"/>
  <c r="Q74" i="15"/>
  <c r="CL73" i="15"/>
  <c r="CF73" i="15"/>
  <c r="CA73" i="15"/>
  <c r="CH73" i="15" s="1"/>
  <c r="BZ73" i="15"/>
  <c r="CG73" i="15" s="1"/>
  <c r="BY73" i="15"/>
  <c r="BR73" i="15"/>
  <c r="BK73" i="15"/>
  <c r="BD73" i="15"/>
  <c r="AW73" i="15"/>
  <c r="AP73" i="15"/>
  <c r="AI73" i="15"/>
  <c r="AB73" i="15"/>
  <c r="W73" i="15"/>
  <c r="AD73" i="15" s="1"/>
  <c r="V73" i="15"/>
  <c r="AC73" i="15" s="1"/>
  <c r="AJ73" i="15" s="1"/>
  <c r="AQ73" i="15" s="1"/>
  <c r="AX73" i="15" s="1"/>
  <c r="BE73" i="15" s="1"/>
  <c r="BL73" i="15" s="1"/>
  <c r="BS73" i="15" s="1"/>
  <c r="U73" i="15"/>
  <c r="R73" i="15"/>
  <c r="Q73" i="15"/>
  <c r="CL72" i="15"/>
  <c r="CF72" i="15"/>
  <c r="CA72" i="15"/>
  <c r="BZ72" i="15"/>
  <c r="CG72" i="15" s="1"/>
  <c r="BY72" i="15"/>
  <c r="BR72" i="15"/>
  <c r="BK72" i="15"/>
  <c r="BD72" i="15"/>
  <c r="AW72" i="15"/>
  <c r="AP72" i="15"/>
  <c r="AI72" i="15"/>
  <c r="AB72" i="15"/>
  <c r="W72" i="15"/>
  <c r="V72" i="15"/>
  <c r="AC72" i="15" s="1"/>
  <c r="AJ72" i="15" s="1"/>
  <c r="AQ72" i="15" s="1"/>
  <c r="AX72" i="15" s="1"/>
  <c r="BE72" i="15" s="1"/>
  <c r="BL72" i="15" s="1"/>
  <c r="BS72" i="15" s="1"/>
  <c r="U72" i="15"/>
  <c r="R72" i="15"/>
  <c r="Q72" i="15"/>
  <c r="CH71" i="15"/>
  <c r="CG71" i="15"/>
  <c r="CF71" i="15"/>
  <c r="CC71" i="15"/>
  <c r="BY71" i="15"/>
  <c r="W71" i="15"/>
  <c r="AD71" i="15" s="1"/>
  <c r="V71" i="15"/>
  <c r="AC71" i="15" s="1"/>
  <c r="AJ71" i="15" s="1"/>
  <c r="AQ71" i="15" s="1"/>
  <c r="AX71" i="15" s="1"/>
  <c r="BE71" i="15" s="1"/>
  <c r="BL71" i="15" s="1"/>
  <c r="BS71" i="15" s="1"/>
  <c r="R71" i="15"/>
  <c r="Q71" i="15"/>
  <c r="X71" i="15" s="1"/>
  <c r="AE71" i="15" s="1"/>
  <c r="AL71" i="15" s="1"/>
  <c r="AS71" i="15" s="1"/>
  <c r="AZ71" i="15" s="1"/>
  <c r="BG71" i="15" s="1"/>
  <c r="BN71" i="15" s="1"/>
  <c r="BU71" i="15" s="1"/>
  <c r="CB71" i="15" s="1"/>
  <c r="CL70" i="15"/>
  <c r="CF70" i="15"/>
  <c r="CA70" i="15"/>
  <c r="BZ70" i="15"/>
  <c r="CG70" i="15" s="1"/>
  <c r="BY70" i="15"/>
  <c r="BR70" i="15"/>
  <c r="BK70" i="15"/>
  <c r="BD70" i="15"/>
  <c r="AW70" i="15"/>
  <c r="AP70" i="15"/>
  <c r="AI70" i="15"/>
  <c r="AB70" i="15"/>
  <c r="W70" i="15"/>
  <c r="V70" i="15"/>
  <c r="AC70" i="15" s="1"/>
  <c r="AJ70" i="15" s="1"/>
  <c r="AQ70" i="15" s="1"/>
  <c r="AX70" i="15" s="1"/>
  <c r="BE70" i="15" s="1"/>
  <c r="BL70" i="15" s="1"/>
  <c r="BS70" i="15" s="1"/>
  <c r="U70" i="15"/>
  <c r="R70" i="15"/>
  <c r="Q70" i="15"/>
  <c r="CL69" i="15"/>
  <c r="CF69" i="15"/>
  <c r="CA69" i="15"/>
  <c r="CH69" i="15" s="1"/>
  <c r="BZ69" i="15"/>
  <c r="CG69" i="15" s="1"/>
  <c r="BY69" i="15"/>
  <c r="BR69" i="15"/>
  <c r="BK69" i="15"/>
  <c r="BD69" i="15"/>
  <c r="AW69" i="15"/>
  <c r="AP69" i="15"/>
  <c r="AI69" i="15"/>
  <c r="AB69" i="15"/>
  <c r="W69" i="15"/>
  <c r="AD69" i="15" s="1"/>
  <c r="V69" i="15"/>
  <c r="AC69" i="15" s="1"/>
  <c r="AJ69" i="15" s="1"/>
  <c r="AQ69" i="15" s="1"/>
  <c r="AX69" i="15" s="1"/>
  <c r="BE69" i="15" s="1"/>
  <c r="BL69" i="15" s="1"/>
  <c r="BS69" i="15" s="1"/>
  <c r="U69" i="15"/>
  <c r="R69" i="15"/>
  <c r="Q69" i="15"/>
  <c r="CL68" i="15"/>
  <c r="CF68" i="15"/>
  <c r="CA68" i="15"/>
  <c r="CH68" i="15" s="1"/>
  <c r="BZ68" i="15"/>
  <c r="CG68" i="15" s="1"/>
  <c r="BY68" i="15"/>
  <c r="BR68" i="15"/>
  <c r="BK68" i="15"/>
  <c r="BD68" i="15"/>
  <c r="AW68" i="15"/>
  <c r="AP68" i="15"/>
  <c r="AI68" i="15"/>
  <c r="AB68" i="15"/>
  <c r="W68" i="15"/>
  <c r="V68" i="15"/>
  <c r="AC68" i="15" s="1"/>
  <c r="AJ68" i="15" s="1"/>
  <c r="AQ68" i="15" s="1"/>
  <c r="AX68" i="15" s="1"/>
  <c r="BE68" i="15" s="1"/>
  <c r="BL68" i="15" s="1"/>
  <c r="BS68" i="15" s="1"/>
  <c r="U68" i="15"/>
  <c r="R68" i="15"/>
  <c r="Q68" i="15"/>
  <c r="CL67" i="15"/>
  <c r="CF67" i="15"/>
  <c r="CA67" i="15"/>
  <c r="BZ67" i="15"/>
  <c r="CG67" i="15" s="1"/>
  <c r="BY67" i="15"/>
  <c r="BR67" i="15"/>
  <c r="BK67" i="15"/>
  <c r="BD67" i="15"/>
  <c r="AW67" i="15"/>
  <c r="AP67" i="15"/>
  <c r="AI67" i="15"/>
  <c r="AB67" i="15"/>
  <c r="W67" i="15"/>
  <c r="AD67" i="15" s="1"/>
  <c r="V67" i="15"/>
  <c r="AC67" i="15" s="1"/>
  <c r="AJ67" i="15" s="1"/>
  <c r="AQ67" i="15" s="1"/>
  <c r="AX67" i="15" s="1"/>
  <c r="BE67" i="15" s="1"/>
  <c r="BL67" i="15" s="1"/>
  <c r="BS67" i="15" s="1"/>
  <c r="U67" i="15"/>
  <c r="R67" i="15"/>
  <c r="Q67" i="15"/>
  <c r="CL66" i="15"/>
  <c r="CF66" i="15"/>
  <c r="CA66" i="15"/>
  <c r="BZ66" i="15"/>
  <c r="CG66" i="15" s="1"/>
  <c r="BY66" i="15"/>
  <c r="BR66" i="15"/>
  <c r="BK66" i="15"/>
  <c r="BD66" i="15"/>
  <c r="AW66" i="15"/>
  <c r="AP66" i="15"/>
  <c r="AI66" i="15"/>
  <c r="AB66" i="15"/>
  <c r="W66" i="15"/>
  <c r="V66" i="15"/>
  <c r="AC66" i="15" s="1"/>
  <c r="AJ66" i="15" s="1"/>
  <c r="AQ66" i="15" s="1"/>
  <c r="AX66" i="15" s="1"/>
  <c r="BE66" i="15" s="1"/>
  <c r="BL66" i="15" s="1"/>
  <c r="BS66" i="15" s="1"/>
  <c r="U66" i="15"/>
  <c r="R66" i="15"/>
  <c r="Q66" i="15"/>
  <c r="CL65" i="15"/>
  <c r="CF65" i="15"/>
  <c r="CA65" i="15"/>
  <c r="BZ65" i="15"/>
  <c r="CG65" i="15" s="1"/>
  <c r="BY65" i="15"/>
  <c r="BR65" i="15"/>
  <c r="BK65" i="15"/>
  <c r="BD65" i="15"/>
  <c r="AW65" i="15"/>
  <c r="AP65" i="15"/>
  <c r="AI65" i="15"/>
  <c r="AB65" i="15"/>
  <c r="W65" i="15"/>
  <c r="AD65" i="15" s="1"/>
  <c r="V65" i="15"/>
  <c r="AC65" i="15" s="1"/>
  <c r="AJ65" i="15" s="1"/>
  <c r="AQ65" i="15" s="1"/>
  <c r="AX65" i="15" s="1"/>
  <c r="BE65" i="15" s="1"/>
  <c r="BL65" i="15" s="1"/>
  <c r="BS65" i="15" s="1"/>
  <c r="U65" i="15"/>
  <c r="R65" i="15"/>
  <c r="Q65" i="15"/>
  <c r="CL64" i="15"/>
  <c r="CF64" i="15"/>
  <c r="CA64" i="15"/>
  <c r="BZ64" i="15"/>
  <c r="CG64" i="15" s="1"/>
  <c r="BY64" i="15"/>
  <c r="BR64" i="15"/>
  <c r="BK64" i="15"/>
  <c r="BD64" i="15"/>
  <c r="AW64" i="15"/>
  <c r="AP64" i="15"/>
  <c r="AI64" i="15"/>
  <c r="AB64" i="15"/>
  <c r="W64" i="15"/>
  <c r="V64" i="15"/>
  <c r="AC64" i="15" s="1"/>
  <c r="AJ64" i="15" s="1"/>
  <c r="AQ64" i="15" s="1"/>
  <c r="AX64" i="15" s="1"/>
  <c r="BE64" i="15" s="1"/>
  <c r="BL64" i="15" s="1"/>
  <c r="BS64" i="15" s="1"/>
  <c r="U64" i="15"/>
  <c r="R64" i="15"/>
  <c r="Q64" i="15"/>
  <c r="CL63" i="15"/>
  <c r="CF63" i="15"/>
  <c r="CA63" i="15"/>
  <c r="BZ63" i="15"/>
  <c r="CG63" i="15" s="1"/>
  <c r="BY63" i="15"/>
  <c r="BR63" i="15"/>
  <c r="BK63" i="15"/>
  <c r="BD63" i="15"/>
  <c r="AW63" i="15"/>
  <c r="AP63" i="15"/>
  <c r="AI63" i="15"/>
  <c r="AB63" i="15"/>
  <c r="W63" i="15"/>
  <c r="V63" i="15"/>
  <c r="AC63" i="15" s="1"/>
  <c r="AJ63" i="15" s="1"/>
  <c r="AQ63" i="15" s="1"/>
  <c r="AX63" i="15" s="1"/>
  <c r="BE63" i="15" s="1"/>
  <c r="BL63" i="15" s="1"/>
  <c r="BS63" i="15" s="1"/>
  <c r="U63" i="15"/>
  <c r="R63" i="15"/>
  <c r="Q63" i="15"/>
  <c r="CL62" i="15"/>
  <c r="CF62" i="15"/>
  <c r="CA62" i="15"/>
  <c r="BZ62" i="15"/>
  <c r="CG62" i="15" s="1"/>
  <c r="BY62" i="15"/>
  <c r="BR62" i="15"/>
  <c r="BK62" i="15"/>
  <c r="BD62" i="15"/>
  <c r="AW62" i="15"/>
  <c r="AP62" i="15"/>
  <c r="AI62" i="15"/>
  <c r="AB62" i="15"/>
  <c r="W62" i="15"/>
  <c r="V62" i="15"/>
  <c r="AC62" i="15" s="1"/>
  <c r="AJ62" i="15" s="1"/>
  <c r="AQ62" i="15" s="1"/>
  <c r="AX62" i="15" s="1"/>
  <c r="BE62" i="15" s="1"/>
  <c r="BL62" i="15" s="1"/>
  <c r="BS62" i="15" s="1"/>
  <c r="U62" i="15"/>
  <c r="R62" i="15"/>
  <c r="Q62" i="15"/>
  <c r="CL61" i="15"/>
  <c r="CF61" i="15"/>
  <c r="CA61" i="15"/>
  <c r="BZ61" i="15"/>
  <c r="CG61" i="15" s="1"/>
  <c r="BY61" i="15"/>
  <c r="BR61" i="15"/>
  <c r="BK61" i="15"/>
  <c r="BD61" i="15"/>
  <c r="AW61" i="15"/>
  <c r="AP61" i="15"/>
  <c r="AI61" i="15"/>
  <c r="AB61" i="15"/>
  <c r="W61" i="15"/>
  <c r="AD61" i="15" s="1"/>
  <c r="V61" i="15"/>
  <c r="AC61" i="15" s="1"/>
  <c r="AJ61" i="15" s="1"/>
  <c r="AQ61" i="15" s="1"/>
  <c r="AX61" i="15" s="1"/>
  <c r="BE61" i="15" s="1"/>
  <c r="BL61" i="15" s="1"/>
  <c r="BS61" i="15" s="1"/>
  <c r="U61" i="15"/>
  <c r="R61" i="15"/>
  <c r="Q61" i="15"/>
  <c r="CL60" i="15"/>
  <c r="CF60" i="15"/>
  <c r="CA60" i="15"/>
  <c r="BZ60" i="15"/>
  <c r="CG60" i="15" s="1"/>
  <c r="BY60" i="15"/>
  <c r="W60" i="15"/>
  <c r="AD60" i="15" s="1"/>
  <c r="V60" i="15"/>
  <c r="AC60" i="15" s="1"/>
  <c r="AJ60" i="15" s="1"/>
  <c r="AQ60" i="15" s="1"/>
  <c r="AX60" i="15" s="1"/>
  <c r="BE60" i="15" s="1"/>
  <c r="BL60" i="15" s="1"/>
  <c r="BS60" i="15" s="1"/>
  <c r="R60" i="15"/>
  <c r="Q60" i="15"/>
  <c r="X60" i="15" s="1"/>
  <c r="AE60" i="15" s="1"/>
  <c r="AL60" i="15" s="1"/>
  <c r="AS60" i="15" s="1"/>
  <c r="AZ60" i="15" s="1"/>
  <c r="BG60" i="15" s="1"/>
  <c r="BN60" i="15" s="1"/>
  <c r="BU60" i="15" s="1"/>
  <c r="CB60" i="15" s="1"/>
  <c r="CL59" i="15"/>
  <c r="CF59" i="15"/>
  <c r="CA59" i="15"/>
  <c r="BZ59" i="15"/>
  <c r="CG59" i="15" s="1"/>
  <c r="BY59" i="15"/>
  <c r="BR59" i="15"/>
  <c r="BK59" i="15"/>
  <c r="BD59" i="15"/>
  <c r="AW59" i="15"/>
  <c r="AP59" i="15"/>
  <c r="AI59" i="15"/>
  <c r="AB59" i="15"/>
  <c r="W59" i="15"/>
  <c r="AD59" i="15" s="1"/>
  <c r="V59" i="15"/>
  <c r="AC59" i="15" s="1"/>
  <c r="AJ59" i="15" s="1"/>
  <c r="AQ59" i="15" s="1"/>
  <c r="AX59" i="15" s="1"/>
  <c r="BE59" i="15" s="1"/>
  <c r="BL59" i="15" s="1"/>
  <c r="BS59" i="15" s="1"/>
  <c r="U59" i="15"/>
  <c r="R59" i="15"/>
  <c r="Q59" i="15"/>
  <c r="CL58" i="15"/>
  <c r="CF58" i="15"/>
  <c r="CA58" i="15"/>
  <c r="BZ58" i="15"/>
  <c r="CG58" i="15" s="1"/>
  <c r="BY58" i="15"/>
  <c r="BR58" i="15"/>
  <c r="BK58" i="15"/>
  <c r="BD58" i="15"/>
  <c r="AW58" i="15"/>
  <c r="AP58" i="15"/>
  <c r="AI58" i="15"/>
  <c r="AB58" i="15"/>
  <c r="W58" i="15"/>
  <c r="V58" i="15"/>
  <c r="AC58" i="15" s="1"/>
  <c r="AJ58" i="15" s="1"/>
  <c r="AQ58" i="15" s="1"/>
  <c r="AX58" i="15" s="1"/>
  <c r="BE58" i="15" s="1"/>
  <c r="BL58" i="15" s="1"/>
  <c r="BS58" i="15" s="1"/>
  <c r="U58" i="15"/>
  <c r="R58" i="15"/>
  <c r="Q58" i="15"/>
  <c r="CL57" i="15"/>
  <c r="CF57" i="15"/>
  <c r="CA57" i="15"/>
  <c r="BZ57" i="15"/>
  <c r="CG57" i="15" s="1"/>
  <c r="BY57" i="15"/>
  <c r="BR57" i="15"/>
  <c r="BK57" i="15"/>
  <c r="BD57" i="15"/>
  <c r="W57" i="15"/>
  <c r="AD57" i="15" s="1"/>
  <c r="V57" i="15"/>
  <c r="AC57" i="15" s="1"/>
  <c r="AJ57" i="15" s="1"/>
  <c r="AQ57" i="15" s="1"/>
  <c r="AX57" i="15" s="1"/>
  <c r="BE57" i="15" s="1"/>
  <c r="BL57" i="15" s="1"/>
  <c r="BS57" i="15" s="1"/>
  <c r="R57" i="15"/>
  <c r="Q57" i="15"/>
  <c r="X57" i="15" s="1"/>
  <c r="AE57" i="15" s="1"/>
  <c r="AL57" i="15" s="1"/>
  <c r="AS57" i="15" s="1"/>
  <c r="AZ57" i="15" s="1"/>
  <c r="BG57" i="15" s="1"/>
  <c r="CL56" i="15"/>
  <c r="CF56" i="15"/>
  <c r="CA56" i="15"/>
  <c r="BZ56" i="15"/>
  <c r="CG56" i="15" s="1"/>
  <c r="BY56" i="15"/>
  <c r="BR56" i="15"/>
  <c r="BK56" i="15"/>
  <c r="BD56" i="15"/>
  <c r="AW56" i="15"/>
  <c r="AP56" i="15"/>
  <c r="AI56" i="15"/>
  <c r="AB56" i="15"/>
  <c r="W56" i="15"/>
  <c r="V56" i="15"/>
  <c r="AC56" i="15" s="1"/>
  <c r="AJ56" i="15" s="1"/>
  <c r="AQ56" i="15" s="1"/>
  <c r="AX56" i="15" s="1"/>
  <c r="BE56" i="15" s="1"/>
  <c r="BL56" i="15" s="1"/>
  <c r="BS56" i="15" s="1"/>
  <c r="U56" i="15"/>
  <c r="R56" i="15"/>
  <c r="Q56" i="15"/>
  <c r="CF55" i="15"/>
  <c r="BY55" i="15"/>
  <c r="O55" i="15"/>
  <c r="P55" i="15" s="1"/>
  <c r="CL54" i="15"/>
  <c r="CF54" i="15"/>
  <c r="CA54" i="15"/>
  <c r="BZ54" i="15"/>
  <c r="CG54" i="15" s="1"/>
  <c r="BY54" i="15"/>
  <c r="W54" i="15"/>
  <c r="AD54" i="15" s="1"/>
  <c r="V54" i="15"/>
  <c r="AC54" i="15" s="1"/>
  <c r="AJ54" i="15" s="1"/>
  <c r="AQ54" i="15" s="1"/>
  <c r="AX54" i="15" s="1"/>
  <c r="BE54" i="15" s="1"/>
  <c r="BL54" i="15" s="1"/>
  <c r="BS54" i="15" s="1"/>
  <c r="R54" i="15"/>
  <c r="Q54" i="15"/>
  <c r="X54" i="15" s="1"/>
  <c r="AE54" i="15" s="1"/>
  <c r="AL54" i="15" s="1"/>
  <c r="AS54" i="15" s="1"/>
  <c r="AZ54" i="15" s="1"/>
  <c r="BG54" i="15" s="1"/>
  <c r="BN54" i="15" s="1"/>
  <c r="BU54" i="15" s="1"/>
  <c r="CB54" i="15" s="1"/>
  <c r="CF53" i="15"/>
  <c r="BY53" i="15"/>
  <c r="O53" i="15"/>
  <c r="P53" i="15" s="1"/>
  <c r="CL52" i="15"/>
  <c r="CF52" i="15"/>
  <c r="CA52" i="15"/>
  <c r="BZ52" i="15"/>
  <c r="CG52" i="15" s="1"/>
  <c r="BY52" i="15"/>
  <c r="BR52" i="15"/>
  <c r="BK52" i="15"/>
  <c r="BD52" i="15"/>
  <c r="AW52" i="15"/>
  <c r="AP52" i="15"/>
  <c r="AI52" i="15"/>
  <c r="AB52" i="15"/>
  <c r="W52" i="15"/>
  <c r="V52" i="15"/>
  <c r="AC52" i="15" s="1"/>
  <c r="AJ52" i="15" s="1"/>
  <c r="AQ52" i="15" s="1"/>
  <c r="AX52" i="15" s="1"/>
  <c r="BE52" i="15" s="1"/>
  <c r="BL52" i="15" s="1"/>
  <c r="BS52" i="15" s="1"/>
  <c r="U52" i="15"/>
  <c r="R52" i="15"/>
  <c r="Q52" i="15"/>
  <c r="CL51" i="15"/>
  <c r="CF51" i="15"/>
  <c r="CA51" i="15"/>
  <c r="BZ51" i="15"/>
  <c r="CG51" i="15" s="1"/>
  <c r="BY51" i="15"/>
  <c r="BR51" i="15"/>
  <c r="W51" i="15"/>
  <c r="AD51" i="15" s="1"/>
  <c r="V51" i="15"/>
  <c r="AC51" i="15" s="1"/>
  <c r="AJ51" i="15" s="1"/>
  <c r="AQ51" i="15" s="1"/>
  <c r="AX51" i="15" s="1"/>
  <c r="BE51" i="15" s="1"/>
  <c r="BL51" i="15" s="1"/>
  <c r="BS51" i="15" s="1"/>
  <c r="R51" i="15"/>
  <c r="Q51" i="15"/>
  <c r="X51" i="15" s="1"/>
  <c r="AE51" i="15" s="1"/>
  <c r="AL51" i="15" s="1"/>
  <c r="AS51" i="15" s="1"/>
  <c r="AZ51" i="15" s="1"/>
  <c r="BG51" i="15" s="1"/>
  <c r="BN51" i="15" s="1"/>
  <c r="BU51" i="15" s="1"/>
  <c r="CL50" i="15"/>
  <c r="CF50" i="15"/>
  <c r="CA50" i="15"/>
  <c r="BZ50" i="15"/>
  <c r="CG50" i="15" s="1"/>
  <c r="BY50" i="15"/>
  <c r="BR50" i="15"/>
  <c r="BK50" i="15"/>
  <c r="BD50" i="15"/>
  <c r="AW50" i="15"/>
  <c r="AP50" i="15"/>
  <c r="AI50" i="15"/>
  <c r="AB50" i="15"/>
  <c r="W50" i="15"/>
  <c r="V50" i="15"/>
  <c r="AC50" i="15" s="1"/>
  <c r="AJ50" i="15" s="1"/>
  <c r="AQ50" i="15" s="1"/>
  <c r="AX50" i="15" s="1"/>
  <c r="BE50" i="15" s="1"/>
  <c r="BL50" i="15" s="1"/>
  <c r="BS50" i="15" s="1"/>
  <c r="U50" i="15"/>
  <c r="R50" i="15"/>
  <c r="Q50" i="15"/>
  <c r="CL49" i="15"/>
  <c r="CF49" i="15"/>
  <c r="CA49" i="15"/>
  <c r="BZ49" i="15"/>
  <c r="CG49" i="15" s="1"/>
  <c r="BY49" i="15"/>
  <c r="BR49" i="15"/>
  <c r="BK49" i="15"/>
  <c r="BD49" i="15"/>
  <c r="AW49" i="15"/>
  <c r="AP49" i="15"/>
  <c r="AI49" i="15"/>
  <c r="AB49" i="15"/>
  <c r="W49" i="15"/>
  <c r="V49" i="15"/>
  <c r="AC49" i="15" s="1"/>
  <c r="AJ49" i="15" s="1"/>
  <c r="AQ49" i="15" s="1"/>
  <c r="AX49" i="15" s="1"/>
  <c r="BE49" i="15" s="1"/>
  <c r="BL49" i="15" s="1"/>
  <c r="BS49" i="15" s="1"/>
  <c r="U49" i="15"/>
  <c r="R49" i="15"/>
  <c r="Q49" i="15"/>
  <c r="CL48" i="15"/>
  <c r="CF48" i="15"/>
  <c r="CA48" i="15"/>
  <c r="BZ48" i="15"/>
  <c r="CG48" i="15" s="1"/>
  <c r="BY48" i="15"/>
  <c r="BR48" i="15"/>
  <c r="BK48" i="15"/>
  <c r="BD48" i="15"/>
  <c r="AW48" i="15"/>
  <c r="AP48" i="15"/>
  <c r="AI48" i="15"/>
  <c r="AB48" i="15"/>
  <c r="W48" i="15"/>
  <c r="V48" i="15"/>
  <c r="AC48" i="15" s="1"/>
  <c r="AJ48" i="15" s="1"/>
  <c r="AQ48" i="15" s="1"/>
  <c r="AX48" i="15" s="1"/>
  <c r="BE48" i="15" s="1"/>
  <c r="BL48" i="15" s="1"/>
  <c r="BS48" i="15" s="1"/>
  <c r="U48" i="15"/>
  <c r="R48" i="15"/>
  <c r="Q48" i="15"/>
  <c r="CL47" i="15"/>
  <c r="CF47" i="15"/>
  <c r="CA47" i="15"/>
  <c r="BZ47" i="15"/>
  <c r="CG47" i="15" s="1"/>
  <c r="BY47" i="15"/>
  <c r="BR47" i="15"/>
  <c r="BK47" i="15"/>
  <c r="BD47" i="15"/>
  <c r="AW47" i="15"/>
  <c r="AP47" i="15"/>
  <c r="AI47" i="15"/>
  <c r="AB47" i="15"/>
  <c r="W47" i="15"/>
  <c r="V47" i="15"/>
  <c r="AC47" i="15" s="1"/>
  <c r="AJ47" i="15" s="1"/>
  <c r="AQ47" i="15" s="1"/>
  <c r="AX47" i="15" s="1"/>
  <c r="BE47" i="15" s="1"/>
  <c r="BL47" i="15" s="1"/>
  <c r="BS47" i="15" s="1"/>
  <c r="U47" i="15"/>
  <c r="R47" i="15"/>
  <c r="Q47" i="15"/>
  <c r="CL46" i="15"/>
  <c r="CN46" i="15" s="1"/>
  <c r="CF46" i="15"/>
  <c r="CA46" i="15"/>
  <c r="BZ46" i="15"/>
  <c r="CG46" i="15" s="1"/>
  <c r="BY46" i="15"/>
  <c r="BR46" i="15"/>
  <c r="BK46" i="15"/>
  <c r="BD46" i="15"/>
  <c r="AW46" i="15"/>
  <c r="AP46" i="15"/>
  <c r="AI46" i="15"/>
  <c r="AB46" i="15"/>
  <c r="W46" i="15"/>
  <c r="V46" i="15"/>
  <c r="AC46" i="15" s="1"/>
  <c r="AJ46" i="15" s="1"/>
  <c r="AQ46" i="15" s="1"/>
  <c r="AX46" i="15" s="1"/>
  <c r="BE46" i="15" s="1"/>
  <c r="BL46" i="15" s="1"/>
  <c r="BS46" i="15" s="1"/>
  <c r="U46" i="15"/>
  <c r="R46" i="15"/>
  <c r="Q46" i="15"/>
  <c r="CL45" i="15"/>
  <c r="CF45" i="15"/>
  <c r="CA45" i="15"/>
  <c r="BZ45" i="15"/>
  <c r="CG45" i="15" s="1"/>
  <c r="BY45" i="15"/>
  <c r="BR45" i="15"/>
  <c r="BK45" i="15"/>
  <c r="BD45" i="15"/>
  <c r="AW45" i="15"/>
  <c r="AP45" i="15"/>
  <c r="AI45" i="15"/>
  <c r="AB45" i="15"/>
  <c r="W45" i="15"/>
  <c r="V45" i="15"/>
  <c r="AC45" i="15" s="1"/>
  <c r="AJ45" i="15" s="1"/>
  <c r="AQ45" i="15" s="1"/>
  <c r="AX45" i="15" s="1"/>
  <c r="BE45" i="15" s="1"/>
  <c r="BL45" i="15" s="1"/>
  <c r="BS45" i="15" s="1"/>
  <c r="U45" i="15"/>
  <c r="R45" i="15"/>
  <c r="Q45" i="15"/>
  <c r="CL44" i="15"/>
  <c r="CF44" i="15"/>
  <c r="CA44" i="15"/>
  <c r="BZ44" i="15"/>
  <c r="CG44" i="15" s="1"/>
  <c r="BY44" i="15"/>
  <c r="BR44" i="15"/>
  <c r="BK44" i="15"/>
  <c r="BD44" i="15"/>
  <c r="AW44" i="15"/>
  <c r="AP44" i="15"/>
  <c r="AI44" i="15"/>
  <c r="AB44" i="15"/>
  <c r="W44" i="15"/>
  <c r="V44" i="15"/>
  <c r="AC44" i="15" s="1"/>
  <c r="AJ44" i="15" s="1"/>
  <c r="AQ44" i="15" s="1"/>
  <c r="AX44" i="15" s="1"/>
  <c r="BE44" i="15" s="1"/>
  <c r="BL44" i="15" s="1"/>
  <c r="BS44" i="15" s="1"/>
  <c r="U44" i="15"/>
  <c r="R44" i="15"/>
  <c r="Q44" i="15"/>
  <c r="CL43" i="15"/>
  <c r="CF43" i="15"/>
  <c r="CA43" i="15"/>
  <c r="BZ43" i="15"/>
  <c r="CG43" i="15" s="1"/>
  <c r="BY43" i="15"/>
  <c r="BR43" i="15"/>
  <c r="BK43" i="15"/>
  <c r="BD43" i="15"/>
  <c r="AW43" i="15"/>
  <c r="AP43" i="15"/>
  <c r="AI43" i="15"/>
  <c r="AB43" i="15"/>
  <c r="W43" i="15"/>
  <c r="V43" i="15"/>
  <c r="AC43" i="15" s="1"/>
  <c r="AJ43" i="15" s="1"/>
  <c r="AQ43" i="15" s="1"/>
  <c r="AX43" i="15" s="1"/>
  <c r="BE43" i="15" s="1"/>
  <c r="BL43" i="15" s="1"/>
  <c r="BS43" i="15" s="1"/>
  <c r="U43" i="15"/>
  <c r="R43" i="15"/>
  <c r="Q43" i="15"/>
  <c r="CL42" i="15"/>
  <c r="CF42" i="15"/>
  <c r="CA42" i="15"/>
  <c r="BZ42" i="15"/>
  <c r="CG42" i="15" s="1"/>
  <c r="BY42" i="15"/>
  <c r="BR42" i="15"/>
  <c r="BK42" i="15"/>
  <c r="BD42" i="15"/>
  <c r="AW42" i="15"/>
  <c r="AP42" i="15"/>
  <c r="AI42" i="15"/>
  <c r="AB42" i="15"/>
  <c r="W42" i="15"/>
  <c r="V42" i="15"/>
  <c r="AC42" i="15" s="1"/>
  <c r="AJ42" i="15" s="1"/>
  <c r="AQ42" i="15" s="1"/>
  <c r="AX42" i="15" s="1"/>
  <c r="BE42" i="15" s="1"/>
  <c r="BL42" i="15" s="1"/>
  <c r="BS42" i="15" s="1"/>
  <c r="U42" i="15"/>
  <c r="R42" i="15"/>
  <c r="Q42" i="15"/>
  <c r="CL41" i="15"/>
  <c r="CF41" i="15"/>
  <c r="CA41" i="15"/>
  <c r="BZ41" i="15"/>
  <c r="CG41" i="15" s="1"/>
  <c r="BY41" i="15"/>
  <c r="BR41" i="15"/>
  <c r="BK41" i="15"/>
  <c r="BD41" i="15"/>
  <c r="AW41" i="15"/>
  <c r="AP41" i="15"/>
  <c r="AI41" i="15"/>
  <c r="AB41" i="15"/>
  <c r="W41" i="15"/>
  <c r="V41" i="15"/>
  <c r="AC41" i="15" s="1"/>
  <c r="AJ41" i="15" s="1"/>
  <c r="AQ41" i="15" s="1"/>
  <c r="AX41" i="15" s="1"/>
  <c r="BE41" i="15" s="1"/>
  <c r="BL41" i="15" s="1"/>
  <c r="BS41" i="15" s="1"/>
  <c r="U41" i="15"/>
  <c r="R41" i="15"/>
  <c r="Q41" i="15"/>
  <c r="CL40" i="15"/>
  <c r="CF40" i="15"/>
  <c r="CA40" i="15"/>
  <c r="BZ40" i="15"/>
  <c r="CG40" i="15" s="1"/>
  <c r="BY40" i="15"/>
  <c r="BR40" i="15"/>
  <c r="BK40" i="15"/>
  <c r="BD40" i="15"/>
  <c r="AW40" i="15"/>
  <c r="AP40" i="15"/>
  <c r="AI40" i="15"/>
  <c r="AB40" i="15"/>
  <c r="W40" i="15"/>
  <c r="V40" i="15"/>
  <c r="AC40" i="15" s="1"/>
  <c r="AJ40" i="15" s="1"/>
  <c r="AQ40" i="15" s="1"/>
  <c r="AX40" i="15" s="1"/>
  <c r="BE40" i="15" s="1"/>
  <c r="BL40" i="15" s="1"/>
  <c r="BS40" i="15" s="1"/>
  <c r="U40" i="15"/>
  <c r="R40" i="15"/>
  <c r="Q40" i="15"/>
  <c r="CL39" i="15"/>
  <c r="CF39" i="15"/>
  <c r="CA39" i="15"/>
  <c r="BZ39" i="15"/>
  <c r="CG39" i="15" s="1"/>
  <c r="BY39" i="15"/>
  <c r="BR39" i="15"/>
  <c r="BK39" i="15"/>
  <c r="BD39" i="15"/>
  <c r="AW39" i="15"/>
  <c r="AP39" i="15"/>
  <c r="AI39" i="15"/>
  <c r="AB39" i="15"/>
  <c r="W39" i="15"/>
  <c r="V39" i="15"/>
  <c r="AC39" i="15" s="1"/>
  <c r="AJ39" i="15" s="1"/>
  <c r="AQ39" i="15" s="1"/>
  <c r="AX39" i="15" s="1"/>
  <c r="BE39" i="15" s="1"/>
  <c r="BL39" i="15" s="1"/>
  <c r="BS39" i="15" s="1"/>
  <c r="U39" i="15"/>
  <c r="R39" i="15"/>
  <c r="Q39" i="15"/>
  <c r="CL38" i="15"/>
  <c r="CF38" i="15"/>
  <c r="CA38" i="15"/>
  <c r="BZ38" i="15"/>
  <c r="CG38" i="15" s="1"/>
  <c r="BY38" i="15"/>
  <c r="BR38" i="15"/>
  <c r="BK38" i="15"/>
  <c r="BD38" i="15"/>
  <c r="AW38" i="15"/>
  <c r="AP38" i="15"/>
  <c r="AI38" i="15"/>
  <c r="AB38" i="15"/>
  <c r="W38" i="15"/>
  <c r="V38" i="15"/>
  <c r="AC38" i="15" s="1"/>
  <c r="AJ38" i="15" s="1"/>
  <c r="AQ38" i="15" s="1"/>
  <c r="AX38" i="15" s="1"/>
  <c r="BE38" i="15" s="1"/>
  <c r="BL38" i="15" s="1"/>
  <c r="BS38" i="15" s="1"/>
  <c r="U38" i="15"/>
  <c r="R38" i="15"/>
  <c r="Q38" i="15"/>
  <c r="CL37" i="15"/>
  <c r="CF37" i="15"/>
  <c r="CA37" i="15"/>
  <c r="BZ37" i="15"/>
  <c r="CG37" i="15" s="1"/>
  <c r="BY37" i="15"/>
  <c r="BR37" i="15"/>
  <c r="BK37" i="15"/>
  <c r="BD37" i="15"/>
  <c r="AW37" i="15"/>
  <c r="AP37" i="15"/>
  <c r="AI37" i="15"/>
  <c r="AB37" i="15"/>
  <c r="W37" i="15"/>
  <c r="V37" i="15"/>
  <c r="AC37" i="15" s="1"/>
  <c r="AJ37" i="15" s="1"/>
  <c r="AQ37" i="15" s="1"/>
  <c r="AX37" i="15" s="1"/>
  <c r="BE37" i="15" s="1"/>
  <c r="BL37" i="15" s="1"/>
  <c r="BS37" i="15" s="1"/>
  <c r="U37" i="15"/>
  <c r="R37" i="15"/>
  <c r="Q37" i="15"/>
  <c r="CL36" i="15"/>
  <c r="CF36" i="15"/>
  <c r="CA36" i="15"/>
  <c r="BZ36" i="15"/>
  <c r="CG36" i="15" s="1"/>
  <c r="BY36" i="15"/>
  <c r="BR36" i="15"/>
  <c r="BK36" i="15"/>
  <c r="BD36" i="15"/>
  <c r="AW36" i="15"/>
  <c r="AP36" i="15"/>
  <c r="AI36" i="15"/>
  <c r="AB36" i="15"/>
  <c r="W36" i="15"/>
  <c r="V36" i="15"/>
  <c r="AC36" i="15" s="1"/>
  <c r="AJ36" i="15" s="1"/>
  <c r="AQ36" i="15" s="1"/>
  <c r="AX36" i="15" s="1"/>
  <c r="BE36" i="15" s="1"/>
  <c r="BL36" i="15" s="1"/>
  <c r="BS36" i="15" s="1"/>
  <c r="U36" i="15"/>
  <c r="R36" i="15"/>
  <c r="Q36" i="15"/>
  <c r="CL35" i="15"/>
  <c r="CF35" i="15"/>
  <c r="CA35" i="15"/>
  <c r="CH35" i="15" s="1"/>
  <c r="BZ35" i="15"/>
  <c r="CG35" i="15" s="1"/>
  <c r="BY35" i="15"/>
  <c r="BR35" i="15"/>
  <c r="BK35" i="15"/>
  <c r="BD35" i="15"/>
  <c r="AW35" i="15"/>
  <c r="AP35" i="15"/>
  <c r="AI35" i="15"/>
  <c r="AB35" i="15"/>
  <c r="W35" i="15"/>
  <c r="AD35" i="15" s="1"/>
  <c r="AK35" i="15" s="1"/>
  <c r="V35" i="15"/>
  <c r="AC35" i="15" s="1"/>
  <c r="AJ35" i="15" s="1"/>
  <c r="AQ35" i="15" s="1"/>
  <c r="AX35" i="15" s="1"/>
  <c r="BE35" i="15" s="1"/>
  <c r="BL35" i="15" s="1"/>
  <c r="BS35" i="15" s="1"/>
  <c r="U35" i="15"/>
  <c r="R35" i="15"/>
  <c r="Q35" i="15"/>
  <c r="CL34" i="15"/>
  <c r="CF34" i="15"/>
  <c r="CA34" i="15"/>
  <c r="CH34" i="15" s="1"/>
  <c r="BZ34" i="15"/>
  <c r="CG34" i="15" s="1"/>
  <c r="BY34" i="15"/>
  <c r="BR34" i="15"/>
  <c r="BK34" i="15"/>
  <c r="BD34" i="15"/>
  <c r="AW34" i="15"/>
  <c r="AP34" i="15"/>
  <c r="AI34" i="15"/>
  <c r="AB34" i="15"/>
  <c r="W34" i="15"/>
  <c r="AD34" i="15" s="1"/>
  <c r="AK34" i="15" s="1"/>
  <c r="V34" i="15"/>
  <c r="AC34" i="15" s="1"/>
  <c r="AJ34" i="15" s="1"/>
  <c r="AQ34" i="15" s="1"/>
  <c r="AX34" i="15" s="1"/>
  <c r="BE34" i="15" s="1"/>
  <c r="BL34" i="15" s="1"/>
  <c r="BS34" i="15" s="1"/>
  <c r="U34" i="15"/>
  <c r="R34" i="15"/>
  <c r="Q34" i="15"/>
  <c r="CL33" i="15"/>
  <c r="CF33" i="15"/>
  <c r="CA33" i="15"/>
  <c r="BZ33" i="15"/>
  <c r="CG33" i="15" s="1"/>
  <c r="BY33" i="15"/>
  <c r="BR33" i="15"/>
  <c r="BK33" i="15"/>
  <c r="BD33" i="15"/>
  <c r="AW33" i="15"/>
  <c r="AP33" i="15"/>
  <c r="AI33" i="15"/>
  <c r="AB33" i="15"/>
  <c r="W33" i="15"/>
  <c r="AD33" i="15" s="1"/>
  <c r="AK33" i="15" s="1"/>
  <c r="AR33" i="15" s="1"/>
  <c r="V33" i="15"/>
  <c r="AC33" i="15" s="1"/>
  <c r="AJ33" i="15" s="1"/>
  <c r="AQ33" i="15" s="1"/>
  <c r="AX33" i="15" s="1"/>
  <c r="BE33" i="15" s="1"/>
  <c r="BL33" i="15" s="1"/>
  <c r="BS33" i="15" s="1"/>
  <c r="U33" i="15"/>
  <c r="R33" i="15"/>
  <c r="Q33" i="15"/>
  <c r="CL32" i="15"/>
  <c r="CF32" i="15"/>
  <c r="CA32" i="15"/>
  <c r="CH32" i="15" s="1"/>
  <c r="BZ32" i="15"/>
  <c r="CG32" i="15" s="1"/>
  <c r="BY32" i="15"/>
  <c r="BR32" i="15"/>
  <c r="BK32" i="15"/>
  <c r="BD32" i="15"/>
  <c r="AW32" i="15"/>
  <c r="AP32" i="15"/>
  <c r="AI32" i="15"/>
  <c r="AB32" i="15"/>
  <c r="W32" i="15"/>
  <c r="AD32" i="15" s="1"/>
  <c r="AK32" i="15" s="1"/>
  <c r="AR32" i="15" s="1"/>
  <c r="V32" i="15"/>
  <c r="AC32" i="15" s="1"/>
  <c r="AJ32" i="15" s="1"/>
  <c r="AQ32" i="15" s="1"/>
  <c r="AX32" i="15" s="1"/>
  <c r="BE32" i="15" s="1"/>
  <c r="BL32" i="15" s="1"/>
  <c r="BS32" i="15" s="1"/>
  <c r="U32" i="15"/>
  <c r="R32" i="15"/>
  <c r="Q32" i="15"/>
  <c r="CL31" i="15"/>
  <c r="CF31" i="15"/>
  <c r="CA31" i="15"/>
  <c r="CH31" i="15" s="1"/>
  <c r="BZ31" i="15"/>
  <c r="CG31" i="15" s="1"/>
  <c r="BY31" i="15"/>
  <c r="BR31" i="15"/>
  <c r="BK31" i="15"/>
  <c r="BD31" i="15"/>
  <c r="AW31" i="15"/>
  <c r="AP31" i="15"/>
  <c r="AI31" i="15"/>
  <c r="AB31" i="15"/>
  <c r="W31" i="15"/>
  <c r="AD31" i="15" s="1"/>
  <c r="AK31" i="15" s="1"/>
  <c r="V31" i="15"/>
  <c r="AC31" i="15" s="1"/>
  <c r="AJ31" i="15" s="1"/>
  <c r="AQ31" i="15" s="1"/>
  <c r="AX31" i="15" s="1"/>
  <c r="BE31" i="15" s="1"/>
  <c r="BL31" i="15" s="1"/>
  <c r="BS31" i="15" s="1"/>
  <c r="U31" i="15"/>
  <c r="R31" i="15"/>
  <c r="Q31" i="15"/>
  <c r="CL30" i="15"/>
  <c r="CF30" i="15"/>
  <c r="CA30" i="15"/>
  <c r="CH30" i="15" s="1"/>
  <c r="BZ30" i="15"/>
  <c r="CG30" i="15" s="1"/>
  <c r="BY30" i="15"/>
  <c r="BR30" i="15"/>
  <c r="BK30" i="15"/>
  <c r="BD30" i="15"/>
  <c r="AW30" i="15"/>
  <c r="AP30" i="15"/>
  <c r="AI30" i="15"/>
  <c r="AB30" i="15"/>
  <c r="W30" i="15"/>
  <c r="AD30" i="15" s="1"/>
  <c r="AK30" i="15" s="1"/>
  <c r="AR30" i="15" s="1"/>
  <c r="AY30" i="15" s="1"/>
  <c r="BF30" i="15" s="1"/>
  <c r="V30" i="15"/>
  <c r="AC30" i="15" s="1"/>
  <c r="AJ30" i="15" s="1"/>
  <c r="AQ30" i="15" s="1"/>
  <c r="U30" i="15"/>
  <c r="R30" i="15"/>
  <c r="Q30" i="15"/>
  <c r="CL29" i="15"/>
  <c r="CF29" i="15"/>
  <c r="CA29" i="15"/>
  <c r="CH29" i="15" s="1"/>
  <c r="BZ29" i="15"/>
  <c r="CG29" i="15" s="1"/>
  <c r="BY29" i="15"/>
  <c r="BR29" i="15"/>
  <c r="BK29" i="15"/>
  <c r="BD29" i="15"/>
  <c r="AW29" i="15"/>
  <c r="AP29" i="15"/>
  <c r="AI29" i="15"/>
  <c r="AB29" i="15"/>
  <c r="W29" i="15"/>
  <c r="AD29" i="15" s="1"/>
  <c r="AK29" i="15" s="1"/>
  <c r="AR29" i="15" s="1"/>
  <c r="V29" i="15"/>
  <c r="AC29" i="15" s="1"/>
  <c r="AJ29" i="15" s="1"/>
  <c r="AQ29" i="15" s="1"/>
  <c r="AX29" i="15" s="1"/>
  <c r="BE29" i="15" s="1"/>
  <c r="BL29" i="15" s="1"/>
  <c r="BS29" i="15" s="1"/>
  <c r="U29" i="15"/>
  <c r="R29" i="15"/>
  <c r="Q29" i="15"/>
  <c r="CL28" i="15"/>
  <c r="CF28" i="15"/>
  <c r="CA28" i="15"/>
  <c r="BZ28" i="15"/>
  <c r="CG28" i="15" s="1"/>
  <c r="BY28" i="15"/>
  <c r="BR28" i="15"/>
  <c r="BK28" i="15"/>
  <c r="BD28" i="15"/>
  <c r="W28" i="15"/>
  <c r="V28" i="15"/>
  <c r="AC28" i="15" s="1"/>
  <c r="AJ28" i="15" s="1"/>
  <c r="AQ28" i="15" s="1"/>
  <c r="AX28" i="15" s="1"/>
  <c r="BE28" i="15" s="1"/>
  <c r="BL28" i="15" s="1"/>
  <c r="BS28" i="15" s="1"/>
  <c r="R28" i="15"/>
  <c r="Q28" i="15"/>
  <c r="X28" i="15" s="1"/>
  <c r="AE28" i="15" s="1"/>
  <c r="AL28" i="15" s="1"/>
  <c r="AS28" i="15" s="1"/>
  <c r="AZ28" i="15" s="1"/>
  <c r="CL27" i="15"/>
  <c r="CF27" i="15"/>
  <c r="CA27" i="15"/>
  <c r="CH27" i="15" s="1"/>
  <c r="BZ27" i="15"/>
  <c r="CG27" i="15" s="1"/>
  <c r="BY27" i="15"/>
  <c r="BR27" i="15"/>
  <c r="BK27" i="15"/>
  <c r="BD27" i="15"/>
  <c r="AW27" i="15"/>
  <c r="AP27" i="15"/>
  <c r="AI27" i="15"/>
  <c r="AB27" i="15"/>
  <c r="W27" i="15"/>
  <c r="AD27" i="15" s="1"/>
  <c r="AK27" i="15" s="1"/>
  <c r="AR27" i="15" s="1"/>
  <c r="V27" i="15"/>
  <c r="AC27" i="15" s="1"/>
  <c r="U27" i="15"/>
  <c r="R27" i="15"/>
  <c r="Q27" i="15"/>
  <c r="CL26" i="15"/>
  <c r="CF26" i="15"/>
  <c r="CA26" i="15"/>
  <c r="CH26" i="15" s="1"/>
  <c r="BZ26" i="15"/>
  <c r="CG26" i="15" s="1"/>
  <c r="BY26" i="15"/>
  <c r="BR26" i="15"/>
  <c r="BK26" i="15"/>
  <c r="BD26" i="15"/>
  <c r="AW26" i="15"/>
  <c r="AP26" i="15"/>
  <c r="AI26" i="15"/>
  <c r="AB26" i="15"/>
  <c r="W26" i="15"/>
  <c r="AD26" i="15" s="1"/>
  <c r="AK26" i="15" s="1"/>
  <c r="V26" i="15"/>
  <c r="AC26" i="15" s="1"/>
  <c r="U26" i="15"/>
  <c r="R26" i="15"/>
  <c r="Q26" i="15"/>
  <c r="CL25" i="15"/>
  <c r="CF25" i="15"/>
  <c r="CA25" i="15"/>
  <c r="CH25" i="15" s="1"/>
  <c r="BZ25" i="15"/>
  <c r="CG25" i="15" s="1"/>
  <c r="BY25" i="15"/>
  <c r="BR25" i="15"/>
  <c r="BK25" i="15"/>
  <c r="BD25" i="15"/>
  <c r="AW25" i="15"/>
  <c r="AP25" i="15"/>
  <c r="AI25" i="15"/>
  <c r="AB25" i="15"/>
  <c r="W25" i="15"/>
  <c r="AD25" i="15" s="1"/>
  <c r="AK25" i="15" s="1"/>
  <c r="AR25" i="15" s="1"/>
  <c r="V25" i="15"/>
  <c r="AC25" i="15" s="1"/>
  <c r="U25" i="15"/>
  <c r="R25" i="15"/>
  <c r="Q25" i="15"/>
  <c r="CL24" i="15"/>
  <c r="CF24" i="15"/>
  <c r="CA24" i="15"/>
  <c r="CH24" i="15" s="1"/>
  <c r="BZ24" i="15"/>
  <c r="CG24" i="15" s="1"/>
  <c r="BY24" i="15"/>
  <c r="BR24" i="15"/>
  <c r="BK24" i="15"/>
  <c r="BD24" i="15"/>
  <c r="W24" i="15"/>
  <c r="AD24" i="15" s="1"/>
  <c r="AK24" i="15" s="1"/>
  <c r="V24" i="15"/>
  <c r="AC24" i="15" s="1"/>
  <c r="AJ24" i="15" s="1"/>
  <c r="AQ24" i="15" s="1"/>
  <c r="AX24" i="15" s="1"/>
  <c r="BE24" i="15" s="1"/>
  <c r="BL24" i="15" s="1"/>
  <c r="BS24" i="15" s="1"/>
  <c r="R24" i="15"/>
  <c r="Q24" i="15"/>
  <c r="X24" i="15" s="1"/>
  <c r="AE24" i="15" s="1"/>
  <c r="AL24" i="15" s="1"/>
  <c r="AS24" i="15" s="1"/>
  <c r="AZ24" i="15" s="1"/>
  <c r="CL23" i="15"/>
  <c r="CF23" i="15"/>
  <c r="CA23" i="15"/>
  <c r="CH23" i="15" s="1"/>
  <c r="BZ23" i="15"/>
  <c r="CG23" i="15" s="1"/>
  <c r="BY23" i="15"/>
  <c r="BR23" i="15"/>
  <c r="BK23" i="15"/>
  <c r="BD23" i="15"/>
  <c r="AW23" i="15"/>
  <c r="AP23" i="15"/>
  <c r="AI23" i="15"/>
  <c r="AB23" i="15"/>
  <c r="W23" i="15"/>
  <c r="AD23" i="15" s="1"/>
  <c r="V23" i="15"/>
  <c r="AC23" i="15" s="1"/>
  <c r="AJ23" i="15" s="1"/>
  <c r="AQ23" i="15" s="1"/>
  <c r="AX23" i="15" s="1"/>
  <c r="BE23" i="15" s="1"/>
  <c r="BL23" i="15" s="1"/>
  <c r="BS23" i="15" s="1"/>
  <c r="U23" i="15"/>
  <c r="R23" i="15"/>
  <c r="Q23" i="15"/>
  <c r="CL22" i="15"/>
  <c r="CF22" i="15"/>
  <c r="CA22" i="15"/>
  <c r="CH22" i="15" s="1"/>
  <c r="BZ22" i="15"/>
  <c r="CG22" i="15" s="1"/>
  <c r="BY22" i="15"/>
  <c r="BR22" i="15"/>
  <c r="BK22" i="15"/>
  <c r="BD22" i="15"/>
  <c r="AW22" i="15"/>
  <c r="AP22" i="15"/>
  <c r="AI22" i="15"/>
  <c r="AB22" i="15"/>
  <c r="W22" i="15"/>
  <c r="AD22" i="15" s="1"/>
  <c r="V22" i="15"/>
  <c r="AC22" i="15" s="1"/>
  <c r="AJ22" i="15" s="1"/>
  <c r="AQ22" i="15" s="1"/>
  <c r="AX22" i="15" s="1"/>
  <c r="BE22" i="15" s="1"/>
  <c r="BL22" i="15" s="1"/>
  <c r="BS22" i="15" s="1"/>
  <c r="U22" i="15"/>
  <c r="R22" i="15"/>
  <c r="Q22" i="15"/>
  <c r="CL21" i="15"/>
  <c r="CF21" i="15"/>
  <c r="CA21" i="15"/>
  <c r="CH21" i="15" s="1"/>
  <c r="BZ21" i="15"/>
  <c r="CG21" i="15" s="1"/>
  <c r="BY21" i="15"/>
  <c r="BR21" i="15"/>
  <c r="BK21" i="15"/>
  <c r="BD21" i="15"/>
  <c r="AW21" i="15"/>
  <c r="AP21" i="15"/>
  <c r="AI21" i="15"/>
  <c r="AB21" i="15"/>
  <c r="W21" i="15"/>
  <c r="AD21" i="15" s="1"/>
  <c r="V21" i="15"/>
  <c r="AC21" i="15" s="1"/>
  <c r="AJ21" i="15" s="1"/>
  <c r="AQ21" i="15" s="1"/>
  <c r="AX21" i="15" s="1"/>
  <c r="BE21" i="15" s="1"/>
  <c r="BL21" i="15" s="1"/>
  <c r="BS21" i="15" s="1"/>
  <c r="U21" i="15"/>
  <c r="R21" i="15"/>
  <c r="Q21" i="15"/>
  <c r="CL20" i="15"/>
  <c r="CF20" i="15"/>
  <c r="CA20" i="15"/>
  <c r="CH20" i="15" s="1"/>
  <c r="BZ20" i="15"/>
  <c r="CG20" i="15" s="1"/>
  <c r="BY20" i="15"/>
  <c r="BR20" i="15"/>
  <c r="BK20" i="15"/>
  <c r="BD20" i="15"/>
  <c r="AW20" i="15"/>
  <c r="AP20" i="15"/>
  <c r="AI20" i="15"/>
  <c r="AB20" i="15"/>
  <c r="W20" i="15"/>
  <c r="AD20" i="15" s="1"/>
  <c r="V20" i="15"/>
  <c r="AC20" i="15" s="1"/>
  <c r="AJ20" i="15" s="1"/>
  <c r="AQ20" i="15" s="1"/>
  <c r="AX20" i="15" s="1"/>
  <c r="BE20" i="15" s="1"/>
  <c r="BL20" i="15" s="1"/>
  <c r="BS20" i="15" s="1"/>
  <c r="U20" i="15"/>
  <c r="R20" i="15"/>
  <c r="Q20" i="15"/>
  <c r="CL19" i="15"/>
  <c r="CF19" i="15"/>
  <c r="CA19" i="15"/>
  <c r="CH19" i="15" s="1"/>
  <c r="BZ19" i="15"/>
  <c r="CG19" i="15" s="1"/>
  <c r="BY19" i="15"/>
  <c r="BR19" i="15"/>
  <c r="BK19" i="15"/>
  <c r="BD19" i="15"/>
  <c r="AW19" i="15"/>
  <c r="AP19" i="15"/>
  <c r="AI19" i="15"/>
  <c r="AB19" i="15"/>
  <c r="W19" i="15"/>
  <c r="V19" i="15"/>
  <c r="AC19" i="15" s="1"/>
  <c r="AJ19" i="15" s="1"/>
  <c r="AQ19" i="15" s="1"/>
  <c r="AX19" i="15" s="1"/>
  <c r="BE19" i="15" s="1"/>
  <c r="BL19" i="15" s="1"/>
  <c r="BS19" i="15" s="1"/>
  <c r="U19" i="15"/>
  <c r="R19" i="15"/>
  <c r="Q19" i="15"/>
  <c r="CL18" i="15"/>
  <c r="CF18" i="15"/>
  <c r="CA18" i="15"/>
  <c r="CH18" i="15" s="1"/>
  <c r="BZ18" i="15"/>
  <c r="CG18" i="15" s="1"/>
  <c r="BY18" i="15"/>
  <c r="BR18" i="15"/>
  <c r="BK18" i="15"/>
  <c r="BD18" i="15"/>
  <c r="AW18" i="15"/>
  <c r="AP18" i="15"/>
  <c r="AI18" i="15"/>
  <c r="AB18" i="15"/>
  <c r="W18" i="15"/>
  <c r="V18" i="15"/>
  <c r="AC18" i="15" s="1"/>
  <c r="AJ18" i="15" s="1"/>
  <c r="AQ18" i="15" s="1"/>
  <c r="AX18" i="15" s="1"/>
  <c r="BE18" i="15" s="1"/>
  <c r="BL18" i="15" s="1"/>
  <c r="BS18" i="15" s="1"/>
  <c r="U18" i="15"/>
  <c r="R18" i="15"/>
  <c r="Q18" i="15"/>
  <c r="CL17" i="15"/>
  <c r="CF17" i="15"/>
  <c r="CA17" i="15"/>
  <c r="CH17" i="15" s="1"/>
  <c r="BZ17" i="15"/>
  <c r="CG17" i="15" s="1"/>
  <c r="BY17" i="15"/>
  <c r="BR17" i="15"/>
  <c r="BK17" i="15"/>
  <c r="BD17" i="15"/>
  <c r="W17" i="15"/>
  <c r="AD17" i="15" s="1"/>
  <c r="AK17" i="15" s="1"/>
  <c r="AR17" i="15" s="1"/>
  <c r="AY17" i="15" s="1"/>
  <c r="V17" i="15"/>
  <c r="AC17" i="15" s="1"/>
  <c r="R17" i="15"/>
  <c r="Q17" i="15"/>
  <c r="X17" i="15" s="1"/>
  <c r="AE17" i="15" s="1"/>
  <c r="AL17" i="15" s="1"/>
  <c r="AS17" i="15" s="1"/>
  <c r="AZ17" i="15" s="1"/>
  <c r="BG17" i="15" s="1"/>
  <c r="CL16" i="15"/>
  <c r="CF16" i="15"/>
  <c r="CA16" i="15"/>
  <c r="BZ16" i="15"/>
  <c r="CG16" i="15" s="1"/>
  <c r="BY16" i="15"/>
  <c r="BR16" i="15"/>
  <c r="BK16" i="15"/>
  <c r="BD16" i="15"/>
  <c r="AW16" i="15"/>
  <c r="AP16" i="15"/>
  <c r="AI16" i="15"/>
  <c r="AB16" i="15"/>
  <c r="W16" i="15"/>
  <c r="V16" i="15"/>
  <c r="AC16" i="15" s="1"/>
  <c r="AJ16" i="15" s="1"/>
  <c r="AQ16" i="15" s="1"/>
  <c r="AX16" i="15" s="1"/>
  <c r="BE16" i="15" s="1"/>
  <c r="BL16" i="15" s="1"/>
  <c r="BS16" i="15" s="1"/>
  <c r="U16" i="15"/>
  <c r="R16" i="15"/>
  <c r="Q16" i="15"/>
  <c r="CL15" i="15"/>
  <c r="CF15" i="15"/>
  <c r="CA15" i="15"/>
  <c r="BZ15" i="15"/>
  <c r="CG15" i="15" s="1"/>
  <c r="BY15" i="15"/>
  <c r="BR15" i="15"/>
  <c r="BK15" i="15"/>
  <c r="BD15" i="15"/>
  <c r="AW15" i="15"/>
  <c r="AP15" i="15"/>
  <c r="AI15" i="15"/>
  <c r="AB15" i="15"/>
  <c r="W15" i="15"/>
  <c r="AD15" i="15" s="1"/>
  <c r="V15" i="15"/>
  <c r="AC15" i="15" s="1"/>
  <c r="AJ15" i="15" s="1"/>
  <c r="AQ15" i="15" s="1"/>
  <c r="AX15" i="15" s="1"/>
  <c r="BE15" i="15" s="1"/>
  <c r="BL15" i="15" s="1"/>
  <c r="BS15" i="15" s="1"/>
  <c r="U15" i="15"/>
  <c r="R15" i="15"/>
  <c r="Q15" i="15"/>
  <c r="CL14" i="15"/>
  <c r="CF14" i="15"/>
  <c r="CA14" i="15"/>
  <c r="CH14" i="15" s="1"/>
  <c r="BZ14" i="15"/>
  <c r="CG14" i="15" s="1"/>
  <c r="BY14" i="15"/>
  <c r="BR14" i="15"/>
  <c r="BK14" i="15"/>
  <c r="BD14" i="15"/>
  <c r="AW14" i="15"/>
  <c r="AP14" i="15"/>
  <c r="AI14" i="15"/>
  <c r="AB14" i="15"/>
  <c r="W14" i="15"/>
  <c r="AD14" i="15" s="1"/>
  <c r="V14" i="15"/>
  <c r="AC14" i="15" s="1"/>
  <c r="AJ14" i="15" s="1"/>
  <c r="AQ14" i="15" s="1"/>
  <c r="AX14" i="15" s="1"/>
  <c r="BE14" i="15" s="1"/>
  <c r="BL14" i="15" s="1"/>
  <c r="BS14" i="15" s="1"/>
  <c r="U14" i="15"/>
  <c r="R14" i="15"/>
  <c r="Q14" i="15"/>
  <c r="CF13" i="15"/>
  <c r="CA13" i="15"/>
  <c r="CH13" i="15" s="1"/>
  <c r="BY13" i="15"/>
  <c r="BP13" i="15"/>
  <c r="BZ13" i="15" s="1"/>
  <c r="CG13" i="15" s="1"/>
  <c r="BK13" i="15"/>
  <c r="BD13" i="15"/>
  <c r="AW13" i="15"/>
  <c r="AP13" i="15"/>
  <c r="AI13" i="15"/>
  <c r="AB13" i="15"/>
  <c r="W13" i="15"/>
  <c r="AD13" i="15" s="1"/>
  <c r="AK13" i="15" s="1"/>
  <c r="V13" i="15"/>
  <c r="AC13" i="15" s="1"/>
  <c r="AJ13" i="15" s="1"/>
  <c r="AQ13" i="15" s="1"/>
  <c r="AX13" i="15" s="1"/>
  <c r="BE13" i="15" s="1"/>
  <c r="BL13" i="15" s="1"/>
  <c r="U13" i="15"/>
  <c r="R13" i="15"/>
  <c r="Q13" i="15"/>
  <c r="CF12" i="15"/>
  <c r="CA12" i="15"/>
  <c r="CH12" i="15" s="1"/>
  <c r="BY12" i="15"/>
  <c r="BP12" i="15"/>
  <c r="CL12" i="15" s="1"/>
  <c r="BK12" i="15"/>
  <c r="BD12" i="15"/>
  <c r="AW12" i="15"/>
  <c r="AP12" i="15"/>
  <c r="AI12" i="15"/>
  <c r="AB12" i="15"/>
  <c r="W12" i="15"/>
  <c r="AD12" i="15" s="1"/>
  <c r="AK12" i="15" s="1"/>
  <c r="AR12" i="15" s="1"/>
  <c r="V12" i="15"/>
  <c r="U12" i="15"/>
  <c r="R12" i="15"/>
  <c r="Q12" i="15"/>
  <c r="CL11" i="15"/>
  <c r="CF11" i="15"/>
  <c r="CA11" i="15"/>
  <c r="CH11" i="15" s="1"/>
  <c r="BZ11" i="15"/>
  <c r="CG11" i="15" s="1"/>
  <c r="BY11" i="15"/>
  <c r="BR11" i="15"/>
  <c r="BK11" i="15"/>
  <c r="BD11" i="15"/>
  <c r="AW11" i="15"/>
  <c r="W11" i="15"/>
  <c r="AD11" i="15" s="1"/>
  <c r="AK11" i="15" s="1"/>
  <c r="AR11" i="15" s="1"/>
  <c r="V11" i="15"/>
  <c r="AC11" i="15" s="1"/>
  <c r="AJ11" i="15" s="1"/>
  <c r="AQ11" i="15" s="1"/>
  <c r="AX11" i="15" s="1"/>
  <c r="BE11" i="15" s="1"/>
  <c r="BL11" i="15" s="1"/>
  <c r="BS11" i="15" s="1"/>
  <c r="R11" i="15"/>
  <c r="Q11" i="15"/>
  <c r="X11" i="15" s="1"/>
  <c r="AE11" i="15" s="1"/>
  <c r="AL11" i="15" s="1"/>
  <c r="AS11" i="15" s="1"/>
  <c r="CL10" i="15"/>
  <c r="CN10" i="15" s="1"/>
  <c r="CF10" i="15"/>
  <c r="CA10" i="15"/>
  <c r="CH10" i="15" s="1"/>
  <c r="BZ10" i="15"/>
  <c r="CG10" i="15" s="1"/>
  <c r="BY10" i="15"/>
  <c r="BR10" i="15"/>
  <c r="BK10" i="15"/>
  <c r="BD10" i="15"/>
  <c r="AW10" i="15"/>
  <c r="AP10" i="15"/>
  <c r="AI10" i="15"/>
  <c r="AB10" i="15"/>
  <c r="W10" i="15"/>
  <c r="AD10" i="15" s="1"/>
  <c r="AK10" i="15" s="1"/>
  <c r="V10" i="15"/>
  <c r="AC10" i="15" s="1"/>
  <c r="AJ10" i="15" s="1"/>
  <c r="AQ10" i="15" s="1"/>
  <c r="AX10" i="15" s="1"/>
  <c r="BE10" i="15" s="1"/>
  <c r="BL10" i="15" s="1"/>
  <c r="BS10" i="15" s="1"/>
  <c r="U10" i="15"/>
  <c r="R10" i="15"/>
  <c r="Q10" i="15"/>
  <c r="CL9" i="15"/>
  <c r="CN9" i="15" s="1"/>
  <c r="CF9" i="15"/>
  <c r="BY9" i="15"/>
  <c r="BR9" i="15"/>
  <c r="BK9" i="15"/>
  <c r="BD9" i="15"/>
  <c r="AW9" i="15"/>
  <c r="AP9" i="15"/>
  <c r="AI9" i="15"/>
  <c r="AB9" i="15"/>
  <c r="W9" i="15"/>
  <c r="AD9" i="15" s="1"/>
  <c r="V9" i="15"/>
  <c r="AC9" i="15" s="1"/>
  <c r="AJ9" i="15" s="1"/>
  <c r="U9" i="15"/>
  <c r="R9" i="15"/>
  <c r="Q9" i="15"/>
  <c r="CU6" i="15"/>
  <c r="CT6" i="15"/>
  <c r="CS6" i="15"/>
  <c r="CR6" i="15"/>
  <c r="CQ6" i="15"/>
  <c r="CP6" i="15"/>
  <c r="CD6" i="15"/>
  <c r="BX6" i="15"/>
  <c r="BW6" i="15"/>
  <c r="BQ6" i="15"/>
  <c r="N6" i="15"/>
  <c r="M6" i="15"/>
  <c r="BU74" i="17" l="1"/>
  <c r="CB74" i="17" s="1"/>
  <c r="CI74" i="17" s="1"/>
  <c r="AF92" i="17"/>
  <c r="AF81" i="17"/>
  <c r="AM33" i="17"/>
  <c r="AF432" i="17"/>
  <c r="W315" i="17"/>
  <c r="AF463" i="17"/>
  <c r="AF33" i="17"/>
  <c r="BV432" i="17"/>
  <c r="AJ381" i="17"/>
  <c r="AJ379" i="17"/>
  <c r="AF159" i="17"/>
  <c r="AT33" i="17"/>
  <c r="AM157" i="17"/>
  <c r="AC334" i="17"/>
  <c r="CI347" i="17"/>
  <c r="AF372" i="17"/>
  <c r="CC386" i="17"/>
  <c r="AT461" i="17"/>
  <c r="CI453" i="17"/>
  <c r="CI320" i="17"/>
  <c r="AQ331" i="17"/>
  <c r="Y432" i="17"/>
  <c r="AJ449" i="17"/>
  <c r="AQ449" i="17" s="1"/>
  <c r="Y453" i="17"/>
  <c r="AF120" i="17"/>
  <c r="AF201" i="17"/>
  <c r="BO293" i="17"/>
  <c r="AM293" i="17"/>
  <c r="AK472" i="17"/>
  <c r="CB399" i="17"/>
  <c r="CI399" i="17" s="1"/>
  <c r="CC419" i="17"/>
  <c r="Y412" i="17"/>
  <c r="CI108" i="17"/>
  <c r="AF433" i="17"/>
  <c r="CI387" i="17"/>
  <c r="AF276" i="17"/>
  <c r="BV354" i="17"/>
  <c r="Y470" i="17"/>
  <c r="AK186" i="17"/>
  <c r="AR186" i="17" s="1"/>
  <c r="AT130" i="17"/>
  <c r="BA89" i="17"/>
  <c r="AK164" i="17"/>
  <c r="AR164" i="17" s="1"/>
  <c r="AM205" i="17"/>
  <c r="AM191" i="17"/>
  <c r="BH354" i="17"/>
  <c r="CB389" i="17"/>
  <c r="CI389" i="17" s="1"/>
  <c r="CC392" i="17"/>
  <c r="AT297" i="17"/>
  <c r="BV433" i="17"/>
  <c r="AR343" i="17"/>
  <c r="AY343" i="17" s="1"/>
  <c r="Y468" i="17"/>
  <c r="AM89" i="17"/>
  <c r="CI31" i="17"/>
  <c r="AM50" i="17"/>
  <c r="CC336" i="17"/>
  <c r="CI342" i="17"/>
  <c r="AM354" i="17"/>
  <c r="AT354" i="17"/>
  <c r="CB378" i="17"/>
  <c r="CI378" i="17" s="1"/>
  <c r="AK393" i="17"/>
  <c r="CB425" i="17"/>
  <c r="CI425" i="17" s="1"/>
  <c r="BO434" i="17"/>
  <c r="AF404" i="17"/>
  <c r="U311" i="17"/>
  <c r="CC369" i="17"/>
  <c r="CC308" i="17"/>
  <c r="AT89" i="17"/>
  <c r="CI359" i="17"/>
  <c r="BO354" i="17"/>
  <c r="Y461" i="17"/>
  <c r="AK187" i="17"/>
  <c r="AM187" i="17" s="1"/>
  <c r="AM461" i="17"/>
  <c r="CC380" i="17"/>
  <c r="AF395" i="17"/>
  <c r="AF352" i="17"/>
  <c r="AF114" i="17"/>
  <c r="CB442" i="17"/>
  <c r="CI442" i="17" s="1"/>
  <c r="AM379" i="17"/>
  <c r="AQ379" i="17"/>
  <c r="AF143" i="17"/>
  <c r="AM167" i="17"/>
  <c r="AF171" i="17"/>
  <c r="AM208" i="17"/>
  <c r="AR120" i="17"/>
  <c r="AY245" i="17"/>
  <c r="AT208" i="17"/>
  <c r="AM143" i="17"/>
  <c r="AF208" i="17"/>
  <c r="AF205" i="17"/>
  <c r="AM151" i="17"/>
  <c r="AM416" i="17"/>
  <c r="AR416" i="17"/>
  <c r="CC433" i="17"/>
  <c r="CI140" i="17"/>
  <c r="AM177" i="17"/>
  <c r="CI51" i="17"/>
  <c r="CI340" i="17"/>
  <c r="CI111" i="17"/>
  <c r="CI200" i="17"/>
  <c r="AT177" i="17"/>
  <c r="AM323" i="17"/>
  <c r="AR323" i="17"/>
  <c r="AM352" i="17"/>
  <c r="CC442" i="17"/>
  <c r="AF204" i="17"/>
  <c r="AM251" i="17"/>
  <c r="AR251" i="17"/>
  <c r="Y322" i="17"/>
  <c r="CB102" i="17"/>
  <c r="CI102" i="17" s="1"/>
  <c r="AF350" i="17"/>
  <c r="AF59" i="17"/>
  <c r="BH433" i="17"/>
  <c r="CC351" i="17"/>
  <c r="AF253" i="17"/>
  <c r="AK253" i="17"/>
  <c r="AF305" i="17"/>
  <c r="AK305" i="17"/>
  <c r="AM350" i="17"/>
  <c r="Y394" i="17"/>
  <c r="AC394" i="17"/>
  <c r="AT371" i="17"/>
  <c r="AY371" i="17"/>
  <c r="AF17" i="17"/>
  <c r="AK17" i="17"/>
  <c r="AF72" i="17"/>
  <c r="AJ72" i="17"/>
  <c r="AF410" i="17"/>
  <c r="AK410" i="17"/>
  <c r="CI112" i="17"/>
  <c r="CC355" i="17"/>
  <c r="AR384" i="17"/>
  <c r="AT384" i="17" s="1"/>
  <c r="BA433" i="17"/>
  <c r="AM419" i="17"/>
  <c r="AM433" i="17"/>
  <c r="AT308" i="17"/>
  <c r="AM432" i="17"/>
  <c r="X470" i="17"/>
  <c r="AE470" i="17" s="1"/>
  <c r="AL470" i="17" s="1"/>
  <c r="AS470" i="17" s="1"/>
  <c r="AZ470" i="17" s="1"/>
  <c r="BG470" i="17" s="1"/>
  <c r="BN470" i="17" s="1"/>
  <c r="BU470" i="17" s="1"/>
  <c r="AT433" i="17"/>
  <c r="CC388" i="17"/>
  <c r="BA308" i="17"/>
  <c r="AF423" i="17"/>
  <c r="AT432" i="17"/>
  <c r="CB469" i="17"/>
  <c r="CI469" i="17" s="1"/>
  <c r="AF149" i="17"/>
  <c r="AF217" i="17"/>
  <c r="AF336" i="17"/>
  <c r="AT425" i="17"/>
  <c r="AR454" i="17"/>
  <c r="AM247" i="17"/>
  <c r="AR247" i="17"/>
  <c r="AF263" i="17"/>
  <c r="AK263" i="17"/>
  <c r="AT389" i="17"/>
  <c r="AY389" i="17"/>
  <c r="CC399" i="17"/>
  <c r="CI69" i="17"/>
  <c r="CI93" i="17"/>
  <c r="CI43" i="17"/>
  <c r="AQ232" i="17"/>
  <c r="AT232" i="17" s="1"/>
  <c r="CI369" i="17"/>
  <c r="BA419" i="17"/>
  <c r="BO433" i="17"/>
  <c r="AT455" i="17"/>
  <c r="BH308" i="17"/>
  <c r="CB406" i="17"/>
  <c r="CI406" i="17" s="1"/>
  <c r="AF293" i="17"/>
  <c r="BA432" i="17"/>
  <c r="AF419" i="17"/>
  <c r="BA293" i="17"/>
  <c r="BO308" i="17"/>
  <c r="BH432" i="17"/>
  <c r="AM55" i="17"/>
  <c r="AR243" i="17"/>
  <c r="AM336" i="17"/>
  <c r="AJ262" i="17"/>
  <c r="AM262" i="17" s="1"/>
  <c r="AF454" i="17"/>
  <c r="AQ445" i="17"/>
  <c r="AT445" i="17" s="1"/>
  <c r="CI195" i="17"/>
  <c r="AF42" i="17"/>
  <c r="AK42" i="17"/>
  <c r="AF44" i="17"/>
  <c r="AK44" i="17"/>
  <c r="AF102" i="17"/>
  <c r="AJ102" i="17"/>
  <c r="AF316" i="17"/>
  <c r="AJ316" i="17"/>
  <c r="CI274" i="17"/>
  <c r="Y372" i="17"/>
  <c r="BO419" i="17"/>
  <c r="BH293" i="17"/>
  <c r="BO432" i="17"/>
  <c r="AT419" i="17"/>
  <c r="AM455" i="17"/>
  <c r="AM425" i="17"/>
  <c r="Y354" i="17"/>
  <c r="AF259" i="17"/>
  <c r="AK259" i="17"/>
  <c r="CB377" i="17"/>
  <c r="CI377" i="17" s="1"/>
  <c r="X377" i="17"/>
  <c r="AE377" i="17" s="1"/>
  <c r="AL377" i="17" s="1"/>
  <c r="AS377" i="17" s="1"/>
  <c r="AZ377" i="17" s="1"/>
  <c r="BG377" i="17" s="1"/>
  <c r="BN377" i="17" s="1"/>
  <c r="BU377" i="17" s="1"/>
  <c r="AM453" i="17"/>
  <c r="AR453" i="17"/>
  <c r="AT352" i="17"/>
  <c r="AF26" i="17"/>
  <c r="AK26" i="17"/>
  <c r="AF358" i="17"/>
  <c r="AK358" i="17"/>
  <c r="AT257" i="17"/>
  <c r="AY257" i="17"/>
  <c r="CC374" i="17"/>
  <c r="AF396" i="17"/>
  <c r="AJ396" i="17"/>
  <c r="CI84" i="17"/>
  <c r="CB363" i="17"/>
  <c r="CI363" i="17" s="1"/>
  <c r="AF345" i="17"/>
  <c r="AJ345" i="17"/>
  <c r="Y369" i="17"/>
  <c r="AC369" i="17"/>
  <c r="AT376" i="17"/>
  <c r="AY376" i="17"/>
  <c r="AF391" i="17"/>
  <c r="AK391" i="17"/>
  <c r="AF307" i="17"/>
  <c r="AJ307" i="17"/>
  <c r="AF452" i="17"/>
  <c r="AK452" i="17"/>
  <c r="AF399" i="17"/>
  <c r="AJ399" i="17"/>
  <c r="CI139" i="17"/>
  <c r="CI162" i="17"/>
  <c r="AK365" i="17"/>
  <c r="AF365" i="17"/>
  <c r="AM381" i="17"/>
  <c r="AQ381" i="17"/>
  <c r="Y308" i="17"/>
  <c r="BH425" i="17"/>
  <c r="BM425" i="17"/>
  <c r="AF23" i="17"/>
  <c r="AK23" i="17"/>
  <c r="AF255" i="17"/>
  <c r="AK255" i="17"/>
  <c r="AF377" i="17"/>
  <c r="AJ377" i="17"/>
  <c r="AM19" i="17"/>
  <c r="AR19" i="17"/>
  <c r="AF16" i="17"/>
  <c r="AJ16" i="17"/>
  <c r="AT25" i="17"/>
  <c r="AY25" i="17"/>
  <c r="AM121" i="17"/>
  <c r="AR121" i="17"/>
  <c r="AM96" i="17"/>
  <c r="AR96" i="17"/>
  <c r="AF116" i="17"/>
  <c r="AK116" i="17"/>
  <c r="AT43" i="17"/>
  <c r="AY43" i="17"/>
  <c r="AF244" i="17"/>
  <c r="AK244" i="17"/>
  <c r="AF265" i="17"/>
  <c r="AK265" i="17"/>
  <c r="CG334" i="17"/>
  <c r="CC334" i="17"/>
  <c r="AF239" i="17"/>
  <c r="AK239" i="17"/>
  <c r="AM252" i="17"/>
  <c r="AQ252" i="17"/>
  <c r="AT356" i="17"/>
  <c r="AX356" i="17"/>
  <c r="AT258" i="17"/>
  <c r="AX258" i="17"/>
  <c r="AF338" i="17"/>
  <c r="AK338" i="17"/>
  <c r="AM368" i="17"/>
  <c r="AR368" i="17"/>
  <c r="CC378" i="17"/>
  <c r="Y429" i="17"/>
  <c r="AM444" i="17"/>
  <c r="AR406" i="17"/>
  <c r="AM421" i="17"/>
  <c r="AR421" i="17"/>
  <c r="BH429" i="17"/>
  <c r="Y434" i="17"/>
  <c r="BA387" i="17"/>
  <c r="BF387" i="17"/>
  <c r="CF8" i="17"/>
  <c r="AT350" i="17"/>
  <c r="AF35" i="17"/>
  <c r="AK35" i="17"/>
  <c r="AT22" i="17"/>
  <c r="AY22" i="17"/>
  <c r="AT55" i="17"/>
  <c r="AX55" i="17"/>
  <c r="AK95" i="17"/>
  <c r="AF95" i="17"/>
  <c r="BA27" i="17"/>
  <c r="BF27" i="17"/>
  <c r="AF29" i="17"/>
  <c r="AK29" i="17"/>
  <c r="AF234" i="17"/>
  <c r="AJ234" i="17"/>
  <c r="AM250" i="17"/>
  <c r="AQ250" i="17"/>
  <c r="AF215" i="17"/>
  <c r="AK215" i="17"/>
  <c r="AM48" i="17"/>
  <c r="AR48" i="17"/>
  <c r="AM269" i="17"/>
  <c r="AR269" i="17"/>
  <c r="Y338" i="17"/>
  <c r="BA260" i="17"/>
  <c r="BE260" i="17"/>
  <c r="AT268" i="17"/>
  <c r="AY268" i="17"/>
  <c r="AT336" i="17"/>
  <c r="AY336" i="17"/>
  <c r="AF340" i="17"/>
  <c r="AK340" i="17"/>
  <c r="AT264" i="17"/>
  <c r="AX264" i="17"/>
  <c r="CB386" i="17"/>
  <c r="CI386" i="17" s="1"/>
  <c r="X386" i="17"/>
  <c r="AE386" i="17" s="1"/>
  <c r="AL386" i="17" s="1"/>
  <c r="AS386" i="17" s="1"/>
  <c r="AZ386" i="17" s="1"/>
  <c r="BG386" i="17" s="1"/>
  <c r="BN386" i="17" s="1"/>
  <c r="BU386" i="17" s="1"/>
  <c r="AC392" i="17"/>
  <c r="Y392" i="17"/>
  <c r="AM385" i="17"/>
  <c r="AR385" i="17"/>
  <c r="AM457" i="17"/>
  <c r="AR457" i="17"/>
  <c r="AM456" i="17"/>
  <c r="AR456" i="17"/>
  <c r="AM429" i="17"/>
  <c r="AF434" i="17"/>
  <c r="BA444" i="17"/>
  <c r="AF409" i="17"/>
  <c r="AK409" i="17"/>
  <c r="AF420" i="17"/>
  <c r="AJ420" i="17"/>
  <c r="AM431" i="17"/>
  <c r="AQ431" i="17"/>
  <c r="AM321" i="17"/>
  <c r="AQ321" i="17"/>
  <c r="AT470" i="17"/>
  <c r="AY470" i="17"/>
  <c r="AM434" i="17"/>
  <c r="AF444" i="17"/>
  <c r="AM439" i="17"/>
  <c r="AQ439" i="17"/>
  <c r="AM449" i="17"/>
  <c r="AM467" i="17"/>
  <c r="AQ467" i="17"/>
  <c r="AF68" i="17"/>
  <c r="AM146" i="17"/>
  <c r="AF142" i="17"/>
  <c r="AK142" i="17"/>
  <c r="AF86" i="17"/>
  <c r="AK86" i="17"/>
  <c r="AF54" i="17"/>
  <c r="AK54" i="17"/>
  <c r="BA254" i="17"/>
  <c r="BE254" i="17"/>
  <c r="AF185" i="17"/>
  <c r="AK185" i="17"/>
  <c r="AT246" i="17"/>
  <c r="AX246" i="17"/>
  <c r="AF335" i="17"/>
  <c r="AK335" i="17"/>
  <c r="AT346" i="17"/>
  <c r="AY346" i="17"/>
  <c r="AM353" i="17"/>
  <c r="AQ353" i="17"/>
  <c r="Y357" i="17"/>
  <c r="AC357" i="17"/>
  <c r="CC365" i="17"/>
  <c r="Y427" i="17"/>
  <c r="AC427" i="17"/>
  <c r="Y451" i="17"/>
  <c r="AC451" i="17"/>
  <c r="CG417" i="17"/>
  <c r="CC417" i="17"/>
  <c r="AC406" i="17"/>
  <c r="Y406" i="17"/>
  <c r="AY427" i="17"/>
  <c r="BA429" i="17"/>
  <c r="AT434" i="17"/>
  <c r="AF457" i="17"/>
  <c r="CB468" i="17"/>
  <c r="CI468" i="17" s="1"/>
  <c r="X468" i="17"/>
  <c r="AE468" i="17" s="1"/>
  <c r="AL468" i="17" s="1"/>
  <c r="AS468" i="17" s="1"/>
  <c r="AZ468" i="17" s="1"/>
  <c r="BG468" i="17" s="1"/>
  <c r="BN468" i="17" s="1"/>
  <c r="BU468" i="17" s="1"/>
  <c r="AM418" i="17"/>
  <c r="AR418" i="17"/>
  <c r="AF428" i="17"/>
  <c r="AJ428" i="17"/>
  <c r="BA460" i="17"/>
  <c r="BE460" i="17"/>
  <c r="AM470" i="17"/>
  <c r="AM468" i="17"/>
  <c r="AR468" i="17"/>
  <c r="AF429" i="17"/>
  <c r="BA434" i="17"/>
  <c r="AT444" i="17"/>
  <c r="AF464" i="17"/>
  <c r="AJ464" i="17"/>
  <c r="AM68" i="17"/>
  <c r="AT87" i="17"/>
  <c r="CI148" i="17"/>
  <c r="CI272" i="17"/>
  <c r="AF461" i="17"/>
  <c r="AT123" i="17"/>
  <c r="AY123" i="17"/>
  <c r="AF213" i="17"/>
  <c r="AK213" i="17"/>
  <c r="AM223" i="17"/>
  <c r="AR223" i="17"/>
  <c r="AF133" i="17"/>
  <c r="AK133" i="17"/>
  <c r="AF248" i="17"/>
  <c r="AJ248" i="17"/>
  <c r="AM31" i="17"/>
  <c r="AR31" i="17"/>
  <c r="AF103" i="17"/>
  <c r="AK103" i="17"/>
  <c r="AM192" i="17"/>
  <c r="AR192" i="17"/>
  <c r="AM249" i="17"/>
  <c r="AR249" i="17"/>
  <c r="AF256" i="17"/>
  <c r="AJ256" i="17"/>
  <c r="AT267" i="17"/>
  <c r="AY267" i="17"/>
  <c r="AM261" i="17"/>
  <c r="AR261" i="17"/>
  <c r="AT331" i="17"/>
  <c r="AX331" i="17"/>
  <c r="AM359" i="17"/>
  <c r="AR359" i="17"/>
  <c r="AT266" i="17"/>
  <c r="AY266" i="17"/>
  <c r="CC343" i="17"/>
  <c r="Y380" i="17"/>
  <c r="AC380" i="17"/>
  <c r="Y378" i="17"/>
  <c r="AC378" i="17"/>
  <c r="AF382" i="17"/>
  <c r="AK382" i="17"/>
  <c r="AK386" i="17"/>
  <c r="AF386" i="17"/>
  <c r="CB466" i="17"/>
  <c r="CI466" i="17" s="1"/>
  <c r="X466" i="17"/>
  <c r="AE466" i="17" s="1"/>
  <c r="AL466" i="17" s="1"/>
  <c r="AS466" i="17" s="1"/>
  <c r="AZ466" i="17" s="1"/>
  <c r="BG466" i="17" s="1"/>
  <c r="BN466" i="17" s="1"/>
  <c r="BU466" i="17" s="1"/>
  <c r="BH434" i="17"/>
  <c r="Y444" i="17"/>
  <c r="AF468" i="17"/>
  <c r="AT429" i="17"/>
  <c r="BH444" i="17"/>
  <c r="AT454" i="17"/>
  <c r="AY454" i="17"/>
  <c r="Y457" i="17"/>
  <c r="BH373" i="17"/>
  <c r="CI394" i="17"/>
  <c r="CI109" i="17"/>
  <c r="CI61" i="17"/>
  <c r="CI134" i="17"/>
  <c r="CI95" i="17"/>
  <c r="CI68" i="17"/>
  <c r="CI238" i="17"/>
  <c r="CI222" i="17"/>
  <c r="CI147" i="17"/>
  <c r="CI70" i="17"/>
  <c r="CI240" i="17"/>
  <c r="CI204" i="17"/>
  <c r="CI34" i="17"/>
  <c r="CI169" i="17"/>
  <c r="CI287" i="17"/>
  <c r="CJ123" i="17"/>
  <c r="AK74" i="17"/>
  <c r="AF74" i="17"/>
  <c r="CJ106" i="17"/>
  <c r="CJ111" i="17"/>
  <c r="AJ61" i="17"/>
  <c r="AF61" i="17"/>
  <c r="CJ175" i="17"/>
  <c r="BF111" i="17"/>
  <c r="BF61" i="17"/>
  <c r="AK178" i="17"/>
  <c r="AF178" i="17"/>
  <c r="BT55" i="17"/>
  <c r="AR99" i="17"/>
  <c r="AM99" i="17"/>
  <c r="BF93" i="17"/>
  <c r="AM200" i="17"/>
  <c r="AR200" i="17"/>
  <c r="AY119" i="17"/>
  <c r="AT119" i="17"/>
  <c r="CJ186" i="17"/>
  <c r="AR78" i="17"/>
  <c r="AM78" i="17"/>
  <c r="BF85" i="17"/>
  <c r="CJ98" i="17"/>
  <c r="AY143" i="17"/>
  <c r="AT143" i="17"/>
  <c r="CJ87" i="17"/>
  <c r="CJ107" i="17"/>
  <c r="CJ19" i="17"/>
  <c r="CJ91" i="17"/>
  <c r="BF84" i="17"/>
  <c r="AR159" i="17"/>
  <c r="AM159" i="17"/>
  <c r="AK155" i="17"/>
  <c r="AF155" i="17"/>
  <c r="AR107" i="17"/>
  <c r="AM107" i="17"/>
  <c r="AJ108" i="17"/>
  <c r="AF108" i="17"/>
  <c r="CJ155" i="17"/>
  <c r="BF108" i="17"/>
  <c r="AK82" i="17"/>
  <c r="AF82" i="17"/>
  <c r="CJ145" i="17"/>
  <c r="BF134" i="17"/>
  <c r="AK182" i="17"/>
  <c r="AF182" i="17"/>
  <c r="AJ84" i="17"/>
  <c r="AF84" i="17"/>
  <c r="AY204" i="17"/>
  <c r="AT204" i="17"/>
  <c r="CJ83" i="17"/>
  <c r="AF322" i="17"/>
  <c r="BF68" i="17"/>
  <c r="BA68" i="17"/>
  <c r="CJ176" i="17"/>
  <c r="AY149" i="17"/>
  <c r="AT149" i="17"/>
  <c r="AK199" i="17"/>
  <c r="AF199" i="17"/>
  <c r="CJ163" i="17"/>
  <c r="CJ136" i="17"/>
  <c r="CJ124" i="17"/>
  <c r="CJ194" i="17"/>
  <c r="CJ154" i="17"/>
  <c r="AR224" i="17"/>
  <c r="AM224" i="17"/>
  <c r="AM75" i="17"/>
  <c r="AR75" i="17"/>
  <c r="CJ120" i="17"/>
  <c r="CJ58" i="17"/>
  <c r="CJ72" i="17"/>
  <c r="AK176" i="17"/>
  <c r="AF176" i="17"/>
  <c r="AM58" i="17"/>
  <c r="AR58" i="17"/>
  <c r="AR36" i="17"/>
  <c r="AM36" i="17"/>
  <c r="AT124" i="17"/>
  <c r="AY124" i="17"/>
  <c r="AR154" i="17"/>
  <c r="AM154" i="17"/>
  <c r="BF198" i="17"/>
  <c r="BA198" i="17"/>
  <c r="CJ177" i="17"/>
  <c r="CJ57" i="17"/>
  <c r="AR94" i="17"/>
  <c r="AM94" i="17"/>
  <c r="AY77" i="17"/>
  <c r="AT77" i="17"/>
  <c r="CJ226" i="17"/>
  <c r="CJ192" i="17"/>
  <c r="CJ232" i="17"/>
  <c r="CJ236" i="17"/>
  <c r="AY205" i="17"/>
  <c r="AT205" i="17"/>
  <c r="AK211" i="17"/>
  <c r="AF211" i="17"/>
  <c r="AT39" i="17"/>
  <c r="AY39" i="17"/>
  <c r="AF147" i="17"/>
  <c r="AF203" i="17"/>
  <c r="AJ203" i="17"/>
  <c r="AJ195" i="17"/>
  <c r="AF195" i="17"/>
  <c r="BF240" i="17"/>
  <c r="AK241" i="17"/>
  <c r="AF241" i="17"/>
  <c r="CJ261" i="17"/>
  <c r="CG341" i="17"/>
  <c r="CC341" i="17"/>
  <c r="AY76" i="17"/>
  <c r="AT76" i="17"/>
  <c r="BF169" i="17"/>
  <c r="AK46" i="17"/>
  <c r="AF46" i="17"/>
  <c r="CJ48" i="17"/>
  <c r="AJ51" i="17"/>
  <c r="AF51" i="17"/>
  <c r="CJ195" i="17"/>
  <c r="AF230" i="17"/>
  <c r="AJ230" i="17"/>
  <c r="V45" i="17"/>
  <c r="T45" i="17"/>
  <c r="AR226" i="17"/>
  <c r="AM226" i="17"/>
  <c r="BF51" i="17"/>
  <c r="AJ222" i="17"/>
  <c r="AF222" i="17"/>
  <c r="AF219" i="17"/>
  <c r="AJ219" i="17"/>
  <c r="AF231" i="17"/>
  <c r="AJ231" i="17"/>
  <c r="AF235" i="17"/>
  <c r="AJ235" i="17"/>
  <c r="CJ255" i="17"/>
  <c r="CI48" i="17"/>
  <c r="AY50" i="17"/>
  <c r="AT50" i="17"/>
  <c r="AR228" i="17"/>
  <c r="AM228" i="17"/>
  <c r="Y341" i="17"/>
  <c r="AF344" i="17"/>
  <c r="AJ344" i="17"/>
  <c r="CG352" i="17"/>
  <c r="CC352" i="17"/>
  <c r="BF277" i="17"/>
  <c r="BA277" i="17"/>
  <c r="BF272" i="17"/>
  <c r="BV341" i="17"/>
  <c r="CC367" i="17"/>
  <c r="CG367" i="17"/>
  <c r="AF374" i="17"/>
  <c r="AK374" i="17"/>
  <c r="BH341" i="17"/>
  <c r="X350" i="17"/>
  <c r="AE350" i="17" s="1"/>
  <c r="AL350" i="17" s="1"/>
  <c r="AS350" i="17" s="1"/>
  <c r="AZ350" i="17" s="1"/>
  <c r="BG350" i="17" s="1"/>
  <c r="BN350" i="17" s="1"/>
  <c r="BU350" i="17" s="1"/>
  <c r="CB350" i="17"/>
  <c r="CI350" i="17" s="1"/>
  <c r="X352" i="17"/>
  <c r="AE352" i="17" s="1"/>
  <c r="AL352" i="17" s="1"/>
  <c r="AS352" i="17" s="1"/>
  <c r="AZ352" i="17" s="1"/>
  <c r="BG352" i="17" s="1"/>
  <c r="BN352" i="17" s="1"/>
  <c r="BU352" i="17" s="1"/>
  <c r="CB352" i="17"/>
  <c r="CI352" i="17" s="1"/>
  <c r="AR360" i="17"/>
  <c r="AM360" i="17"/>
  <c r="Y374" i="17"/>
  <c r="AM276" i="17"/>
  <c r="AR285" i="17"/>
  <c r="AM285" i="17"/>
  <c r="BH296" i="17"/>
  <c r="BM296" i="17"/>
  <c r="BA350" i="17"/>
  <c r="AK312" i="17"/>
  <c r="AF312" i="17"/>
  <c r="AK397" i="17"/>
  <c r="AF397" i="17"/>
  <c r="AR283" i="17"/>
  <c r="AM283" i="17"/>
  <c r="AF435" i="17"/>
  <c r="AK435" i="17"/>
  <c r="AC440" i="17"/>
  <c r="AK284" i="17"/>
  <c r="AF284" i="17"/>
  <c r="AM459" i="17"/>
  <c r="AR459" i="17"/>
  <c r="CC426" i="17"/>
  <c r="CG426" i="17"/>
  <c r="BF447" i="17"/>
  <c r="BA447" i="17"/>
  <c r="X448" i="17"/>
  <c r="AE448" i="17" s="1"/>
  <c r="AL448" i="17" s="1"/>
  <c r="AS448" i="17" s="1"/>
  <c r="AZ448" i="17" s="1"/>
  <c r="BG448" i="17" s="1"/>
  <c r="BN448" i="17" s="1"/>
  <c r="BU448" i="17" s="1"/>
  <c r="CB448" i="17"/>
  <c r="CI448" i="17" s="1"/>
  <c r="AF450" i="17"/>
  <c r="X402" i="17"/>
  <c r="AE402" i="17" s="1"/>
  <c r="AL402" i="17" s="1"/>
  <c r="AS402" i="17" s="1"/>
  <c r="AZ402" i="17" s="1"/>
  <c r="BG402" i="17" s="1"/>
  <c r="BN402" i="17" s="1"/>
  <c r="BU402" i="17" s="1"/>
  <c r="CB402" i="17"/>
  <c r="CI402" i="17" s="1"/>
  <c r="Y408" i="17"/>
  <c r="BF281" i="17"/>
  <c r="BA281" i="17"/>
  <c r="Y402" i="17"/>
  <c r="AR413" i="17"/>
  <c r="AM413" i="17"/>
  <c r="AK441" i="17"/>
  <c r="AF441" i="17"/>
  <c r="Y315" i="17"/>
  <c r="AD315" i="17"/>
  <c r="AR472" i="17"/>
  <c r="AM472" i="17"/>
  <c r="AF412" i="17"/>
  <c r="AR302" i="17"/>
  <c r="AM302" i="17"/>
  <c r="AT450" i="17"/>
  <c r="AY450" i="17"/>
  <c r="AR458" i="17"/>
  <c r="AL80" i="17"/>
  <c r="AJ70" i="17"/>
  <c r="AF70" i="17"/>
  <c r="BM118" i="17"/>
  <c r="CJ165" i="17"/>
  <c r="CJ61" i="17"/>
  <c r="CJ178" i="17"/>
  <c r="AK113" i="17"/>
  <c r="AF113" i="17"/>
  <c r="CJ128" i="17"/>
  <c r="CJ62" i="17"/>
  <c r="CJ113" i="17"/>
  <c r="AY101" i="17"/>
  <c r="AT101" i="17"/>
  <c r="BF69" i="17"/>
  <c r="AK156" i="17"/>
  <c r="AF156" i="17"/>
  <c r="AR193" i="17"/>
  <c r="AM193" i="17"/>
  <c r="AR67" i="17"/>
  <c r="AM67" i="17"/>
  <c r="CJ89" i="17"/>
  <c r="CJ65" i="17"/>
  <c r="AK128" i="17"/>
  <c r="AF128" i="17"/>
  <c r="AY65" i="17"/>
  <c r="AT65" i="17"/>
  <c r="CJ84" i="17"/>
  <c r="BF189" i="17"/>
  <c r="BA189" i="17"/>
  <c r="AJ134" i="17"/>
  <c r="AF134" i="17"/>
  <c r="AY190" i="17"/>
  <c r="AT190" i="17"/>
  <c r="CJ108" i="17"/>
  <c r="V24" i="17"/>
  <c r="T24" i="17"/>
  <c r="CJ134" i="17"/>
  <c r="AK210" i="17"/>
  <c r="AF210" i="17"/>
  <c r="BM89" i="17"/>
  <c r="BH89" i="17"/>
  <c r="CJ144" i="17"/>
  <c r="CJ79" i="17"/>
  <c r="AR212" i="17"/>
  <c r="AM212" i="17"/>
  <c r="BF208" i="17"/>
  <c r="BA208" i="17"/>
  <c r="CJ63" i="17"/>
  <c r="AR188" i="17"/>
  <c r="AM188" i="17"/>
  <c r="CJ153" i="17"/>
  <c r="CJ198" i="17"/>
  <c r="CJ181" i="17"/>
  <c r="CJ121" i="17"/>
  <c r="CJ88" i="17"/>
  <c r="CJ94" i="17"/>
  <c r="CJ196" i="17"/>
  <c r="AM201" i="17"/>
  <c r="AR201" i="17"/>
  <c r="AR183" i="17"/>
  <c r="AM183" i="17"/>
  <c r="T32" i="17"/>
  <c r="V32" i="17"/>
  <c r="AR196" i="17"/>
  <c r="AM196" i="17"/>
  <c r="AY63" i="17"/>
  <c r="AT63" i="17"/>
  <c r="AR59" i="17"/>
  <c r="AM59" i="17"/>
  <c r="AR221" i="17"/>
  <c r="AM221" i="17"/>
  <c r="CJ203" i="17"/>
  <c r="CJ228" i="17"/>
  <c r="CJ233" i="17"/>
  <c r="AY216" i="17"/>
  <c r="AT216" i="17"/>
  <c r="AK280" i="17"/>
  <c r="AF280" i="17"/>
  <c r="AK135" i="17"/>
  <c r="AF135" i="17"/>
  <c r="AK127" i="17"/>
  <c r="AF127" i="17"/>
  <c r="AM147" i="17"/>
  <c r="AR147" i="17"/>
  <c r="BT209" i="17"/>
  <c r="AY104" i="17"/>
  <c r="AT104" i="17"/>
  <c r="CJ220" i="17"/>
  <c r="AY191" i="17"/>
  <c r="AT191" i="17"/>
  <c r="AR227" i="17"/>
  <c r="AM227" i="17"/>
  <c r="CJ229" i="17"/>
  <c r="CJ240" i="17"/>
  <c r="CJ257" i="17"/>
  <c r="CJ169" i="17"/>
  <c r="AY180" i="17"/>
  <c r="AT180" i="17"/>
  <c r="AJ238" i="17"/>
  <c r="AF238" i="17"/>
  <c r="CJ252" i="17"/>
  <c r="CJ260" i="17"/>
  <c r="AM125" i="17"/>
  <c r="AR125" i="17"/>
  <c r="CJ46" i="17"/>
  <c r="AJ162" i="17"/>
  <c r="AF162" i="17"/>
  <c r="CJ51" i="17"/>
  <c r="AX232" i="17"/>
  <c r="AT236" i="17"/>
  <c r="AX236" i="17"/>
  <c r="BF238" i="17"/>
  <c r="AK324" i="17"/>
  <c r="AF324" i="17"/>
  <c r="AM330" i="17"/>
  <c r="AR330" i="17"/>
  <c r="CJ251" i="17"/>
  <c r="CJ270" i="17"/>
  <c r="AM114" i="17"/>
  <c r="AR114" i="17"/>
  <c r="AM73" i="17"/>
  <c r="AR73" i="17"/>
  <c r="AM57" i="17"/>
  <c r="AR57" i="17"/>
  <c r="V52" i="17"/>
  <c r="T52" i="17"/>
  <c r="BF222" i="17"/>
  <c r="AK220" i="17"/>
  <c r="AF220" i="17"/>
  <c r="CJ246" i="17"/>
  <c r="CJ254" i="17"/>
  <c r="CJ262" i="17"/>
  <c r="AJ272" i="17"/>
  <c r="AF272" i="17"/>
  <c r="AM341" i="17"/>
  <c r="AF342" i="17"/>
  <c r="AK342" i="17"/>
  <c r="AR348" i="17"/>
  <c r="AM348" i="17"/>
  <c r="CG372" i="17"/>
  <c r="CC372" i="17"/>
  <c r="CC330" i="17"/>
  <c r="AF351" i="17"/>
  <c r="AJ351" i="17"/>
  <c r="Y363" i="17"/>
  <c r="AM372" i="17"/>
  <c r="AR372" i="17"/>
  <c r="AY276" i="17"/>
  <c r="AT276" i="17"/>
  <c r="CI335" i="17"/>
  <c r="Y350" i="17"/>
  <c r="Y352" i="17"/>
  <c r="V282" i="17"/>
  <c r="T282" i="17"/>
  <c r="T294" i="17"/>
  <c r="V294" i="17"/>
  <c r="AF361" i="17"/>
  <c r="AJ361" i="17"/>
  <c r="AR364" i="17"/>
  <c r="AM364" i="17"/>
  <c r="CG370" i="17"/>
  <c r="CC370" i="17"/>
  <c r="BO373" i="17"/>
  <c r="BT373" i="17"/>
  <c r="BV373" i="17" s="1"/>
  <c r="AR383" i="17"/>
  <c r="AM383" i="17"/>
  <c r="BH352" i="17"/>
  <c r="BM352" i="17"/>
  <c r="AK390" i="17"/>
  <c r="AF390" i="17"/>
  <c r="BT399" i="17"/>
  <c r="AM408" i="17"/>
  <c r="AR408" i="17"/>
  <c r="AY430" i="17"/>
  <c r="AT430" i="17"/>
  <c r="AF295" i="17"/>
  <c r="AK295" i="17"/>
  <c r="AM442" i="17"/>
  <c r="AR442" i="17"/>
  <c r="AF304" i="17"/>
  <c r="AK304" i="17"/>
  <c r="CB462" i="17"/>
  <c r="CI462" i="17" s="1"/>
  <c r="X462" i="17"/>
  <c r="AE462" i="17" s="1"/>
  <c r="AL462" i="17" s="1"/>
  <c r="AS462" i="17" s="1"/>
  <c r="AZ462" i="17" s="1"/>
  <c r="BG462" i="17" s="1"/>
  <c r="BN462" i="17" s="1"/>
  <c r="BU462" i="17" s="1"/>
  <c r="CB463" i="17"/>
  <c r="CI463" i="17" s="1"/>
  <c r="X463" i="17"/>
  <c r="AE463" i="17" s="1"/>
  <c r="AL463" i="17" s="1"/>
  <c r="AS463" i="17" s="1"/>
  <c r="AZ463" i="17" s="1"/>
  <c r="BG463" i="17" s="1"/>
  <c r="BN463" i="17" s="1"/>
  <c r="BU463" i="17" s="1"/>
  <c r="AR395" i="17"/>
  <c r="AM395" i="17"/>
  <c r="AR275" i="17"/>
  <c r="AM275" i="17"/>
  <c r="AR404" i="17"/>
  <c r="AM404" i="17"/>
  <c r="AM424" i="17"/>
  <c r="AR424" i="17"/>
  <c r="AY310" i="17"/>
  <c r="AT310" i="17"/>
  <c r="Y440" i="17"/>
  <c r="AY306" i="17"/>
  <c r="AT306" i="17"/>
  <c r="AY414" i="17"/>
  <c r="AT414" i="17"/>
  <c r="AY301" i="17"/>
  <c r="AT301" i="17"/>
  <c r="AC315" i="17"/>
  <c r="AJ315" i="17" s="1"/>
  <c r="Y403" i="17"/>
  <c r="AF408" i="17"/>
  <c r="X440" i="17"/>
  <c r="AE440" i="17" s="1"/>
  <c r="AL440" i="17" s="1"/>
  <c r="AS440" i="17" s="1"/>
  <c r="AZ440" i="17" s="1"/>
  <c r="BG440" i="17" s="1"/>
  <c r="BN440" i="17" s="1"/>
  <c r="BU440" i="17" s="1"/>
  <c r="CB440" i="17"/>
  <c r="CI440" i="17" s="1"/>
  <c r="AR319" i="17"/>
  <c r="AM319" i="17"/>
  <c r="CG470" i="17"/>
  <c r="CC470" i="17"/>
  <c r="AM426" i="17"/>
  <c r="AR426" i="17"/>
  <c r="AR440" i="17"/>
  <c r="AT448" i="17"/>
  <c r="AY448" i="17"/>
  <c r="BE455" i="17"/>
  <c r="BA455" i="17"/>
  <c r="AY300" i="17"/>
  <c r="AT300" i="17"/>
  <c r="AT463" i="17"/>
  <c r="AY463" i="17"/>
  <c r="AM450" i="17"/>
  <c r="CJ74" i="17"/>
  <c r="AK105" i="17"/>
  <c r="AF105" i="17"/>
  <c r="AR109" i="17"/>
  <c r="AM109" i="17"/>
  <c r="AJ111" i="17"/>
  <c r="AF111" i="17"/>
  <c r="AF118" i="17"/>
  <c r="AJ118" i="17"/>
  <c r="BF70" i="17"/>
  <c r="AY141" i="17"/>
  <c r="AT141" i="17"/>
  <c r="AQ106" i="17"/>
  <c r="AM106" i="17"/>
  <c r="AR160" i="17"/>
  <c r="AM160" i="17"/>
  <c r="CJ99" i="17"/>
  <c r="AK66" i="17"/>
  <c r="AF66" i="17"/>
  <c r="CJ160" i="17"/>
  <c r="CJ112" i="17"/>
  <c r="CJ78" i="17"/>
  <c r="CJ69" i="17"/>
  <c r="AY56" i="17"/>
  <c r="AT56" i="17"/>
  <c r="AK62" i="17"/>
  <c r="AF62" i="17"/>
  <c r="AJ85" i="17"/>
  <c r="AF85" i="17"/>
  <c r="CJ200" i="17"/>
  <c r="BF140" i="17"/>
  <c r="AK138" i="17"/>
  <c r="AF138" i="17"/>
  <c r="AY152" i="17"/>
  <c r="AT152" i="17"/>
  <c r="AK98" i="17"/>
  <c r="AF98" i="17"/>
  <c r="CJ206" i="17"/>
  <c r="CJ166" i="17"/>
  <c r="CJ67" i="17"/>
  <c r="AF21" i="17"/>
  <c r="AK21" i="17"/>
  <c r="AF112" i="17"/>
  <c r="AJ112" i="17"/>
  <c r="AM166" i="17"/>
  <c r="AR166" i="17"/>
  <c r="CJ189" i="17"/>
  <c r="CJ93" i="17"/>
  <c r="AM171" i="17"/>
  <c r="BF91" i="17"/>
  <c r="BA91" i="17"/>
  <c r="AR122" i="17"/>
  <c r="AM122" i="17"/>
  <c r="AM100" i="17"/>
  <c r="BA87" i="17"/>
  <c r="BF87" i="17"/>
  <c r="AR206" i="17"/>
  <c r="AM206" i="17"/>
  <c r="AF60" i="17"/>
  <c r="AJ60" i="17"/>
  <c r="CJ26" i="17"/>
  <c r="CJ68" i="17"/>
  <c r="CJ218" i="17"/>
  <c r="CJ82" i="17"/>
  <c r="CJ60" i="17"/>
  <c r="CJ182" i="17"/>
  <c r="CJ210" i="17"/>
  <c r="CJ81" i="17"/>
  <c r="CJ223" i="17"/>
  <c r="U28" i="17"/>
  <c r="W28" i="17"/>
  <c r="AR170" i="17"/>
  <c r="AM170" i="17"/>
  <c r="CJ202" i="17"/>
  <c r="AT79" i="17"/>
  <c r="AY79" i="17"/>
  <c r="AM81" i="17"/>
  <c r="AF139" i="17"/>
  <c r="AJ139" i="17"/>
  <c r="AK163" i="17"/>
  <c r="AF163" i="17"/>
  <c r="AY88" i="17"/>
  <c r="AT88" i="17"/>
  <c r="AM181" i="17"/>
  <c r="AR181" i="17"/>
  <c r="AR71" i="17"/>
  <c r="AM71" i="17"/>
  <c r="AY120" i="17"/>
  <c r="AT120" i="17"/>
  <c r="CJ96" i="17"/>
  <c r="AR131" i="17"/>
  <c r="AM131" i="17"/>
  <c r="T173" i="17"/>
  <c r="V173" i="17"/>
  <c r="CJ39" i="17"/>
  <c r="BM136" i="17"/>
  <c r="BH136" i="17"/>
  <c r="AR225" i="17"/>
  <c r="AM225" i="17"/>
  <c r="BA33" i="17"/>
  <c r="BF33" i="17"/>
  <c r="AY197" i="17"/>
  <c r="AT197" i="17"/>
  <c r="AM88" i="17"/>
  <c r="CJ125" i="17"/>
  <c r="CJ207" i="17"/>
  <c r="AY148" i="17"/>
  <c r="AT148" i="17"/>
  <c r="AR137" i="17"/>
  <c r="AM137" i="17"/>
  <c r="AY41" i="17"/>
  <c r="AT41" i="17"/>
  <c r="CJ126" i="17"/>
  <c r="CJ132" i="17"/>
  <c r="CJ230" i="17"/>
  <c r="CJ234" i="17"/>
  <c r="T40" i="17"/>
  <c r="V40" i="17"/>
  <c r="AY151" i="17"/>
  <c r="AT151" i="17"/>
  <c r="CJ77" i="17"/>
  <c r="AR158" i="17"/>
  <c r="AM158" i="17"/>
  <c r="AR326" i="17"/>
  <c r="AM326" i="17"/>
  <c r="AR328" i="17"/>
  <c r="AM328" i="17"/>
  <c r="CJ253" i="17"/>
  <c r="AY47" i="17"/>
  <c r="AT47" i="17"/>
  <c r="AY237" i="17"/>
  <c r="AT237" i="17"/>
  <c r="AR129" i="17"/>
  <c r="AM129" i="17"/>
  <c r="AK117" i="17"/>
  <c r="AF117" i="17"/>
  <c r="AF233" i="17"/>
  <c r="AJ233" i="17"/>
  <c r="CJ238" i="17"/>
  <c r="CJ247" i="17"/>
  <c r="CJ263" i="17"/>
  <c r="CB355" i="17"/>
  <c r="CI355" i="17" s="1"/>
  <c r="X355" i="17"/>
  <c r="AE355" i="17" s="1"/>
  <c r="AL355" i="17" s="1"/>
  <c r="AS355" i="17" s="1"/>
  <c r="AZ355" i="17" s="1"/>
  <c r="BG355" i="17" s="1"/>
  <c r="BN355" i="17" s="1"/>
  <c r="BU355" i="17" s="1"/>
  <c r="CJ135" i="17"/>
  <c r="CJ127" i="17"/>
  <c r="AR126" i="17"/>
  <c r="AM126" i="17"/>
  <c r="BF162" i="17"/>
  <c r="AK49" i="17"/>
  <c r="AF49" i="17"/>
  <c r="CJ117" i="17"/>
  <c r="W53" i="17"/>
  <c r="U53" i="17"/>
  <c r="CJ222" i="17"/>
  <c r="CJ219" i="17"/>
  <c r="AK229" i="17"/>
  <c r="AF229" i="17"/>
  <c r="AY270" i="17"/>
  <c r="AT270" i="17"/>
  <c r="BA341" i="17"/>
  <c r="CB370" i="17"/>
  <c r="CI370" i="17" s="1"/>
  <c r="X370" i="17"/>
  <c r="AE370" i="17" s="1"/>
  <c r="AL370" i="17" s="1"/>
  <c r="AS370" i="17" s="1"/>
  <c r="AZ370" i="17" s="1"/>
  <c r="BG370" i="17" s="1"/>
  <c r="BN370" i="17" s="1"/>
  <c r="BU370" i="17" s="1"/>
  <c r="CB374" i="17"/>
  <c r="CI374" i="17" s="1"/>
  <c r="X374" i="17"/>
  <c r="AE374" i="17" s="1"/>
  <c r="AL374" i="17" s="1"/>
  <c r="AS374" i="17" s="1"/>
  <c r="AZ374" i="17" s="1"/>
  <c r="BG374" i="17" s="1"/>
  <c r="BN374" i="17" s="1"/>
  <c r="BU374" i="17" s="1"/>
  <c r="CI276" i="17"/>
  <c r="AR279" i="17"/>
  <c r="AM279" i="17"/>
  <c r="AY299" i="17"/>
  <c r="AT299" i="17"/>
  <c r="CC354" i="17"/>
  <c r="AF362" i="17"/>
  <c r="AK362" i="17"/>
  <c r="AM366" i="17"/>
  <c r="AR366" i="17"/>
  <c r="AR291" i="17"/>
  <c r="AM291" i="17"/>
  <c r="AF341" i="17"/>
  <c r="CC350" i="17"/>
  <c r="CG350" i="17"/>
  <c r="AF289" i="17"/>
  <c r="AC367" i="17"/>
  <c r="BO329" i="17"/>
  <c r="BT329" i="17"/>
  <c r="BV329" i="17" s="1"/>
  <c r="AF337" i="17"/>
  <c r="AK337" i="17"/>
  <c r="AK290" i="17"/>
  <c r="AF290" i="17"/>
  <c r="AF347" i="17"/>
  <c r="AK347" i="17"/>
  <c r="AM363" i="17"/>
  <c r="AR363" i="17"/>
  <c r="AR309" i="17"/>
  <c r="AM309" i="17"/>
  <c r="BA352" i="17"/>
  <c r="AR393" i="17"/>
  <c r="AM393" i="17"/>
  <c r="AF402" i="17"/>
  <c r="AK402" i="17"/>
  <c r="AH315" i="17"/>
  <c r="AK313" i="17"/>
  <c r="AF313" i="17"/>
  <c r="AE308" i="17"/>
  <c r="AL308" i="17" s="1"/>
  <c r="AS308" i="17" s="1"/>
  <c r="AZ308" i="17" s="1"/>
  <c r="BG308" i="17" s="1"/>
  <c r="BN308" i="17" s="1"/>
  <c r="BU308" i="17" s="1"/>
  <c r="AK303" i="17"/>
  <c r="AF303" i="17"/>
  <c r="AY422" i="17"/>
  <c r="AT422" i="17"/>
  <c r="X426" i="17"/>
  <c r="AE426" i="17" s="1"/>
  <c r="AL426" i="17" s="1"/>
  <c r="AS426" i="17" s="1"/>
  <c r="AZ426" i="17" s="1"/>
  <c r="BG426" i="17" s="1"/>
  <c r="BN426" i="17" s="1"/>
  <c r="BU426" i="17" s="1"/>
  <c r="CB426" i="17"/>
  <c r="CI426" i="17" s="1"/>
  <c r="CC450" i="17"/>
  <c r="CG450" i="17"/>
  <c r="AK462" i="17"/>
  <c r="AF462" i="17"/>
  <c r="AF407" i="17"/>
  <c r="AK407" i="17"/>
  <c r="CC412" i="17"/>
  <c r="AK415" i="17"/>
  <c r="AF415" i="17"/>
  <c r="AY318" i="17"/>
  <c r="AT318" i="17"/>
  <c r="AF471" i="17"/>
  <c r="AJ471" i="17"/>
  <c r="X412" i="17"/>
  <c r="AE412" i="17" s="1"/>
  <c r="AL412" i="17" s="1"/>
  <c r="AS412" i="17" s="1"/>
  <c r="AZ412" i="17" s="1"/>
  <c r="BG412" i="17" s="1"/>
  <c r="BN412" i="17" s="1"/>
  <c r="BU412" i="17" s="1"/>
  <c r="CB412" i="17"/>
  <c r="CI412" i="17" s="1"/>
  <c r="AR423" i="17"/>
  <c r="AM423" i="17"/>
  <c r="X311" i="17"/>
  <c r="Z311" i="17"/>
  <c r="AY437" i="17"/>
  <c r="AT437" i="17"/>
  <c r="AR446" i="17"/>
  <c r="AM446" i="17"/>
  <c r="Y450" i="17"/>
  <c r="AF469" i="17"/>
  <c r="AK469" i="17"/>
  <c r="AF426" i="17"/>
  <c r="AF320" i="17"/>
  <c r="Y469" i="17"/>
  <c r="CC461" i="17"/>
  <c r="CJ105" i="17"/>
  <c r="AR97" i="17"/>
  <c r="AM97" i="17"/>
  <c r="AJ80" i="17"/>
  <c r="AM80" i="17" s="1"/>
  <c r="CJ97" i="17"/>
  <c r="AR80" i="17"/>
  <c r="CJ70" i="17"/>
  <c r="CJ55" i="17"/>
  <c r="CJ66" i="17"/>
  <c r="BF106" i="17"/>
  <c r="AR175" i="17"/>
  <c r="AM175" i="17"/>
  <c r="AR174" i="17"/>
  <c r="AM174" i="17"/>
  <c r="CJ193" i="17"/>
  <c r="AJ69" i="17"/>
  <c r="AF69" i="17"/>
  <c r="AR165" i="17"/>
  <c r="AM165" i="17"/>
  <c r="AJ93" i="17"/>
  <c r="AF93" i="17"/>
  <c r="CJ85" i="17"/>
  <c r="AR64" i="17"/>
  <c r="AM64" i="17"/>
  <c r="AF200" i="17"/>
  <c r="AJ140" i="17"/>
  <c r="AF140" i="17"/>
  <c r="CJ156" i="17"/>
  <c r="AR179" i="17"/>
  <c r="AM179" i="17"/>
  <c r="CJ140" i="17"/>
  <c r="CJ17" i="17"/>
  <c r="S8" i="17"/>
  <c r="T18" i="17"/>
  <c r="V18" i="17"/>
  <c r="CJ122" i="17"/>
  <c r="CJ138" i="17"/>
  <c r="V20" i="17"/>
  <c r="T20" i="17"/>
  <c r="CJ95" i="17"/>
  <c r="AY171" i="17"/>
  <c r="AT171" i="17"/>
  <c r="AY167" i="17"/>
  <c r="AT167" i="17"/>
  <c r="BF130" i="17"/>
  <c r="BA130" i="17"/>
  <c r="AY100" i="17"/>
  <c r="AT100" i="17"/>
  <c r="AK145" i="17"/>
  <c r="AF145" i="17"/>
  <c r="CJ25" i="17"/>
  <c r="CJ23" i="17"/>
  <c r="CJ130" i="17"/>
  <c r="AR115" i="17"/>
  <c r="AM115" i="17"/>
  <c r="AM204" i="17"/>
  <c r="AM322" i="17"/>
  <c r="AR322" i="17"/>
  <c r="CJ27" i="17"/>
  <c r="AT68" i="17"/>
  <c r="CI27" i="17"/>
  <c r="AK144" i="17"/>
  <c r="AF144" i="17"/>
  <c r="U30" i="17"/>
  <c r="W30" i="17"/>
  <c r="AR83" i="17"/>
  <c r="AM83" i="17"/>
  <c r="AM92" i="17"/>
  <c r="AR92" i="17"/>
  <c r="CJ199" i="17"/>
  <c r="CJ225" i="17"/>
  <c r="CJ36" i="17"/>
  <c r="AT81" i="17"/>
  <c r="AY81" i="17"/>
  <c r="CJ197" i="17"/>
  <c r="BA218" i="17"/>
  <c r="BF218" i="17"/>
  <c r="AR184" i="17"/>
  <c r="AM184" i="17"/>
  <c r="AR37" i="17"/>
  <c r="AM37" i="17"/>
  <c r="CJ216" i="17"/>
  <c r="BA150" i="17"/>
  <c r="BF150" i="17"/>
  <c r="AY139" i="17"/>
  <c r="AT153" i="17"/>
  <c r="AY153" i="17"/>
  <c r="AF38" i="17"/>
  <c r="AK38" i="17"/>
  <c r="AY90" i="17"/>
  <c r="AT90" i="17"/>
  <c r="AY34" i="17"/>
  <c r="AT34" i="17"/>
  <c r="AR194" i="17"/>
  <c r="AM194" i="17"/>
  <c r="AY202" i="17"/>
  <c r="AT202" i="17"/>
  <c r="AR168" i="17"/>
  <c r="AM168" i="17"/>
  <c r="CJ110" i="17"/>
  <c r="CJ227" i="17"/>
  <c r="CJ231" i="17"/>
  <c r="CJ235" i="17"/>
  <c r="AR172" i="17"/>
  <c r="AM172" i="17"/>
  <c r="CJ147" i="17"/>
  <c r="AY146" i="17"/>
  <c r="AT146" i="17"/>
  <c r="AR161" i="17"/>
  <c r="AM161" i="17"/>
  <c r="AK214" i="17"/>
  <c r="AF214" i="17"/>
  <c r="BF177" i="17"/>
  <c r="BA177" i="17"/>
  <c r="CJ211" i="17"/>
  <c r="AY157" i="17"/>
  <c r="AT157" i="17"/>
  <c r="AY278" i="17"/>
  <c r="AT278" i="17"/>
  <c r="AJ169" i="17"/>
  <c r="AF169" i="17"/>
  <c r="CJ49" i="17"/>
  <c r="CJ249" i="17"/>
  <c r="AM76" i="17"/>
  <c r="AJ209" i="17"/>
  <c r="AF209" i="17"/>
  <c r="AR110" i="17"/>
  <c r="AM110" i="17"/>
  <c r="BF195" i="17"/>
  <c r="CJ241" i="17"/>
  <c r="AK327" i="17"/>
  <c r="AF327" i="17"/>
  <c r="CJ248" i="17"/>
  <c r="CJ256" i="17"/>
  <c r="CJ264" i="17"/>
  <c r="CJ271" i="17"/>
  <c r="CC102" i="17"/>
  <c r="CG102" i="17"/>
  <c r="CJ102" i="17" s="1"/>
  <c r="CJ43" i="17"/>
  <c r="AY217" i="17"/>
  <c r="AT217" i="17"/>
  <c r="AR325" i="17"/>
  <c r="AM325" i="17"/>
  <c r="AY242" i="17"/>
  <c r="AT242" i="17"/>
  <c r="CJ259" i="17"/>
  <c r="X365" i="17"/>
  <c r="AE365" i="17" s="1"/>
  <c r="AL365" i="17" s="1"/>
  <c r="AS365" i="17" s="1"/>
  <c r="AZ365" i="17" s="1"/>
  <c r="BG365" i="17" s="1"/>
  <c r="BN365" i="17" s="1"/>
  <c r="BU365" i="17" s="1"/>
  <c r="CB365" i="17"/>
  <c r="CI365" i="17" s="1"/>
  <c r="CJ214" i="17"/>
  <c r="BF207" i="17"/>
  <c r="BA207" i="17"/>
  <c r="CJ162" i="17"/>
  <c r="AR132" i="17"/>
  <c r="AM132" i="17"/>
  <c r="AJ240" i="17"/>
  <c r="AF240" i="17"/>
  <c r="CJ250" i="17"/>
  <c r="CJ258" i="17"/>
  <c r="BF245" i="17"/>
  <c r="BA245" i="17"/>
  <c r="AM270" i="17"/>
  <c r="AY273" i="17"/>
  <c r="AT273" i="17"/>
  <c r="AF333" i="17"/>
  <c r="AJ333" i="17"/>
  <c r="BO341" i="17"/>
  <c r="AM286" i="17"/>
  <c r="AR286" i="17"/>
  <c r="AM349" i="17"/>
  <c r="AR349" i="17"/>
  <c r="AF370" i="17"/>
  <c r="AK370" i="17"/>
  <c r="AR271" i="17"/>
  <c r="AM271" i="17"/>
  <c r="AT341" i="17"/>
  <c r="AJ274" i="17"/>
  <c r="AF274" i="17"/>
  <c r="AR289" i="17"/>
  <c r="AM289" i="17"/>
  <c r="CC363" i="17"/>
  <c r="X367" i="17"/>
  <c r="AE367" i="17" s="1"/>
  <c r="AL367" i="17" s="1"/>
  <c r="AS367" i="17" s="1"/>
  <c r="AZ367" i="17" s="1"/>
  <c r="BG367" i="17" s="1"/>
  <c r="BN367" i="17" s="1"/>
  <c r="BU367" i="17" s="1"/>
  <c r="CB367" i="17"/>
  <c r="CI367" i="17" s="1"/>
  <c r="AF334" i="17"/>
  <c r="AJ334" i="17"/>
  <c r="AF292" i="17"/>
  <c r="AJ292" i="17"/>
  <c r="AY384" i="17"/>
  <c r="AF363" i="17"/>
  <c r="AJ375" i="17"/>
  <c r="AF375" i="17"/>
  <c r="BF274" i="17"/>
  <c r="BM350" i="17"/>
  <c r="BH350" i="17"/>
  <c r="AY367" i="17"/>
  <c r="AF403" i="17"/>
  <c r="AK403" i="17"/>
  <c r="X435" i="17"/>
  <c r="AE435" i="17" s="1"/>
  <c r="AL435" i="17" s="1"/>
  <c r="AS435" i="17" s="1"/>
  <c r="AZ435" i="17" s="1"/>
  <c r="BG435" i="17" s="1"/>
  <c r="BN435" i="17" s="1"/>
  <c r="BU435" i="17" s="1"/>
  <c r="CB435" i="17"/>
  <c r="CI435" i="17" s="1"/>
  <c r="AC458" i="17"/>
  <c r="BA461" i="17"/>
  <c r="BF461" i="17"/>
  <c r="X408" i="17"/>
  <c r="AE408" i="17" s="1"/>
  <c r="AL408" i="17" s="1"/>
  <c r="AS408" i="17" s="1"/>
  <c r="AZ408" i="17" s="1"/>
  <c r="BG408" i="17" s="1"/>
  <c r="BN408" i="17" s="1"/>
  <c r="BU408" i="17" s="1"/>
  <c r="CB408" i="17"/>
  <c r="CI408" i="17" s="1"/>
  <c r="AY288" i="17"/>
  <c r="AT288" i="17"/>
  <c r="AF438" i="17"/>
  <c r="AK438" i="17"/>
  <c r="AF443" i="17"/>
  <c r="AK443" i="17"/>
  <c r="CC448" i="17"/>
  <c r="AY401" i="17"/>
  <c r="AT401" i="17"/>
  <c r="CB403" i="17"/>
  <c r="CI403" i="17" s="1"/>
  <c r="Y426" i="17"/>
  <c r="Y458" i="17"/>
  <c r="CB461" i="17"/>
  <c r="CI461" i="17" s="1"/>
  <c r="X461" i="17"/>
  <c r="AE461" i="17" s="1"/>
  <c r="AL461" i="17" s="1"/>
  <c r="AS461" i="17" s="1"/>
  <c r="AZ461" i="17" s="1"/>
  <c r="BG461" i="17" s="1"/>
  <c r="BN461" i="17" s="1"/>
  <c r="BU461" i="17" s="1"/>
  <c r="BF287" i="17"/>
  <c r="BA287" i="17"/>
  <c r="AY400" i="17"/>
  <c r="AT400" i="17"/>
  <c r="CC403" i="17"/>
  <c r="BF411" i="17"/>
  <c r="BA411" i="17"/>
  <c r="Y311" i="17"/>
  <c r="AR436" i="17"/>
  <c r="AM436" i="17"/>
  <c r="AR317" i="17"/>
  <c r="AM317" i="17"/>
  <c r="CG468" i="17"/>
  <c r="CC468" i="17"/>
  <c r="AM412" i="17"/>
  <c r="AR412" i="17"/>
  <c r="AR320" i="17"/>
  <c r="AM320" i="17"/>
  <c r="CC469" i="17"/>
  <c r="AE315" i="17"/>
  <c r="BH297" i="17"/>
  <c r="BM297" i="17"/>
  <c r="AY465" i="17"/>
  <c r="AT465" i="17"/>
  <c r="BF466" i="17"/>
  <c r="BA466" i="17"/>
  <c r="T298" i="17"/>
  <c r="V298" i="17"/>
  <c r="X9" i="15"/>
  <c r="CB93" i="15"/>
  <c r="CI93" i="15" s="1"/>
  <c r="CL92" i="15"/>
  <c r="CN92" i="15" s="1"/>
  <c r="CN68" i="15"/>
  <c r="X93" i="15"/>
  <c r="AE93" i="15" s="1"/>
  <c r="AL93" i="15" s="1"/>
  <c r="AS93" i="15" s="1"/>
  <c r="AZ93" i="15" s="1"/>
  <c r="BG93" i="15" s="1"/>
  <c r="BN93" i="15" s="1"/>
  <c r="BU93" i="15" s="1"/>
  <c r="X37" i="15"/>
  <c r="AE37" i="15" s="1"/>
  <c r="AL37" i="15" s="1"/>
  <c r="AS37" i="15" s="1"/>
  <c r="AZ37" i="15" s="1"/>
  <c r="BG37" i="15" s="1"/>
  <c r="BN37" i="15" s="1"/>
  <c r="BU37" i="15" s="1"/>
  <c r="CB37" i="15" s="1"/>
  <c r="CI37" i="15" s="1"/>
  <c r="CN37" i="15"/>
  <c r="CN39" i="15"/>
  <c r="Y48" i="15"/>
  <c r="X85" i="15"/>
  <c r="AE85" i="15" s="1"/>
  <c r="AL85" i="15" s="1"/>
  <c r="AS85" i="15" s="1"/>
  <c r="AZ85" i="15" s="1"/>
  <c r="BG85" i="15" s="1"/>
  <c r="BN85" i="15" s="1"/>
  <c r="BU85" i="15" s="1"/>
  <c r="CB85" i="15" s="1"/>
  <c r="CI85" i="15" s="1"/>
  <c r="CN36" i="15"/>
  <c r="CN44" i="15"/>
  <c r="Y93" i="15"/>
  <c r="AD93" i="15"/>
  <c r="CJ93" i="15"/>
  <c r="CB92" i="15"/>
  <c r="CI92" i="15" s="1"/>
  <c r="CI54" i="15"/>
  <c r="CC58" i="15"/>
  <c r="CC70" i="15"/>
  <c r="X29" i="15"/>
  <c r="AE29" i="15" s="1"/>
  <c r="AL29" i="15" s="1"/>
  <c r="X78" i="15"/>
  <c r="AE78" i="15" s="1"/>
  <c r="AL78" i="15" s="1"/>
  <c r="AS78" i="15" s="1"/>
  <c r="AZ78" i="15" s="1"/>
  <c r="BG78" i="15" s="1"/>
  <c r="BN78" i="15" s="1"/>
  <c r="BU78" i="15" s="1"/>
  <c r="CB78" i="15" s="1"/>
  <c r="CI78" i="15" s="1"/>
  <c r="X81" i="15"/>
  <c r="AE81" i="15" s="1"/>
  <c r="AL81" i="15" s="1"/>
  <c r="AS81" i="15" s="1"/>
  <c r="AZ81" i="15" s="1"/>
  <c r="BG81" i="15" s="1"/>
  <c r="BN81" i="15" s="1"/>
  <c r="BU81" i="15" s="1"/>
  <c r="CB81" i="15" s="1"/>
  <c r="CI81" i="15" s="1"/>
  <c r="Y46" i="15"/>
  <c r="CN50" i="15"/>
  <c r="Y52" i="15"/>
  <c r="Y56" i="15"/>
  <c r="CC57" i="15"/>
  <c r="X58" i="15"/>
  <c r="AE58" i="15" s="1"/>
  <c r="Y58" i="15"/>
  <c r="X59" i="15"/>
  <c r="AE59" i="15" s="1"/>
  <c r="AL59" i="15" s="1"/>
  <c r="AS59" i="15" s="1"/>
  <c r="AZ59" i="15" s="1"/>
  <c r="BG59" i="15" s="1"/>
  <c r="BN59" i="15" s="1"/>
  <c r="BU59" i="15" s="1"/>
  <c r="CB59" i="15" s="1"/>
  <c r="CI59" i="15" s="1"/>
  <c r="X61" i="15"/>
  <c r="AE61" i="15" s="1"/>
  <c r="AL61" i="15" s="1"/>
  <c r="AS61" i="15" s="1"/>
  <c r="AZ61" i="15" s="1"/>
  <c r="BG61" i="15" s="1"/>
  <c r="BN61" i="15" s="1"/>
  <c r="BU61" i="15" s="1"/>
  <c r="CB61" i="15" s="1"/>
  <c r="CI61" i="15" s="1"/>
  <c r="X69" i="15"/>
  <c r="X70" i="15"/>
  <c r="AE70" i="15" s="1"/>
  <c r="AL70" i="15" s="1"/>
  <c r="AS70" i="15" s="1"/>
  <c r="AZ70" i="15" s="1"/>
  <c r="BG70" i="15" s="1"/>
  <c r="BN70" i="15" s="1"/>
  <c r="BU70" i="15" s="1"/>
  <c r="CB70" i="15" s="1"/>
  <c r="CI70" i="15" s="1"/>
  <c r="CH70" i="15"/>
  <c r="CJ70" i="15" s="1"/>
  <c r="X18" i="15"/>
  <c r="AE18" i="15" s="1"/>
  <c r="AL18" i="15" s="1"/>
  <c r="AS18" i="15" s="1"/>
  <c r="AZ18" i="15" s="1"/>
  <c r="BG18" i="15" s="1"/>
  <c r="BN18" i="15" s="1"/>
  <c r="BU18" i="15" s="1"/>
  <c r="CB18" i="15" s="1"/>
  <c r="CI18" i="15" s="1"/>
  <c r="X21" i="15"/>
  <c r="X34" i="15"/>
  <c r="AE34" i="15" s="1"/>
  <c r="AL34" i="15" s="1"/>
  <c r="AS34" i="15" s="1"/>
  <c r="AZ34" i="15" s="1"/>
  <c r="BG34" i="15" s="1"/>
  <c r="BN34" i="15" s="1"/>
  <c r="BU34" i="15" s="1"/>
  <c r="CB34" i="15" s="1"/>
  <c r="CI34" i="15" s="1"/>
  <c r="CC90" i="15"/>
  <c r="Y91" i="15"/>
  <c r="AR92" i="15"/>
  <c r="BZ92" i="15"/>
  <c r="CG92" i="15" s="1"/>
  <c r="CJ92" i="15" s="1"/>
  <c r="CC93" i="15"/>
  <c r="V92" i="15"/>
  <c r="R92" i="15"/>
  <c r="CJ23" i="15"/>
  <c r="CJ24" i="15"/>
  <c r="CJ26" i="15"/>
  <c r="X33" i="15"/>
  <c r="AE33" i="15" s="1"/>
  <c r="AL33" i="15" s="1"/>
  <c r="Y43" i="15"/>
  <c r="CN75" i="15"/>
  <c r="CJ76" i="15"/>
  <c r="CC77" i="15"/>
  <c r="CN77" i="15"/>
  <c r="CC79" i="15"/>
  <c r="CN79" i="15"/>
  <c r="X86" i="15"/>
  <c r="AE86" i="15" s="1"/>
  <c r="AL86" i="15" s="1"/>
  <c r="AS86" i="15" s="1"/>
  <c r="AZ86" i="15" s="1"/>
  <c r="BG86" i="15" s="1"/>
  <c r="BN86" i="15" s="1"/>
  <c r="BU86" i="15" s="1"/>
  <c r="CB86" i="15" s="1"/>
  <c r="CI86" i="15" s="1"/>
  <c r="Y89" i="15"/>
  <c r="CN90" i="15"/>
  <c r="X35" i="15"/>
  <c r="AE35" i="15" s="1"/>
  <c r="AL35" i="15" s="1"/>
  <c r="AS35" i="15" s="1"/>
  <c r="AZ35" i="15" s="1"/>
  <c r="BG35" i="15" s="1"/>
  <c r="BN35" i="15" s="1"/>
  <c r="BU35" i="15" s="1"/>
  <c r="CB35" i="15" s="1"/>
  <c r="CI35" i="15" s="1"/>
  <c r="Y62" i="15"/>
  <c r="X65" i="15"/>
  <c r="AE65" i="15" s="1"/>
  <c r="X66" i="15"/>
  <c r="AE66" i="15" s="1"/>
  <c r="AL66" i="15" s="1"/>
  <c r="AS66" i="15" s="1"/>
  <c r="AZ66" i="15" s="1"/>
  <c r="BG66" i="15" s="1"/>
  <c r="BN66" i="15" s="1"/>
  <c r="BU66" i="15" s="1"/>
  <c r="CB66" i="15" s="1"/>
  <c r="CI66" i="15" s="1"/>
  <c r="X67" i="15"/>
  <c r="AE67" i="15" s="1"/>
  <c r="AL67" i="15" s="1"/>
  <c r="AS67" i="15" s="1"/>
  <c r="AZ67" i="15" s="1"/>
  <c r="BG67" i="15" s="1"/>
  <c r="BN67" i="15" s="1"/>
  <c r="BU67" i="15" s="1"/>
  <c r="CB67" i="15" s="1"/>
  <c r="CI67" i="15" s="1"/>
  <c r="X73" i="15"/>
  <c r="AE73" i="15" s="1"/>
  <c r="AL73" i="15" s="1"/>
  <c r="AS73" i="15" s="1"/>
  <c r="AZ73" i="15" s="1"/>
  <c r="BG73" i="15" s="1"/>
  <c r="BN73" i="15" s="1"/>
  <c r="BU73" i="15" s="1"/>
  <c r="CB73" i="15" s="1"/>
  <c r="CI73" i="15" s="1"/>
  <c r="CC16" i="15"/>
  <c r="BN17" i="15"/>
  <c r="BU17" i="15" s="1"/>
  <c r="CB17" i="15" s="1"/>
  <c r="CI17" i="15" s="1"/>
  <c r="CJ22" i="15"/>
  <c r="CJ25" i="15"/>
  <c r="CN25" i="15"/>
  <c r="Y27" i="15"/>
  <c r="CN31" i="15"/>
  <c r="CJ32" i="15"/>
  <c r="CN74" i="15"/>
  <c r="CN81" i="15"/>
  <c r="CN59" i="15"/>
  <c r="CC62" i="15"/>
  <c r="Y63" i="15"/>
  <c r="CN69" i="15"/>
  <c r="X72" i="15"/>
  <c r="AE72" i="15" s="1"/>
  <c r="AL72" i="15" s="1"/>
  <c r="AS72" i="15" s="1"/>
  <c r="AZ72" i="15" s="1"/>
  <c r="BG72" i="15" s="1"/>
  <c r="BN72" i="15" s="1"/>
  <c r="BU72" i="15" s="1"/>
  <c r="CB72" i="15" s="1"/>
  <c r="CI72" i="15" s="1"/>
  <c r="CC47" i="15"/>
  <c r="CN47" i="15"/>
  <c r="Y49" i="15"/>
  <c r="CC50" i="15"/>
  <c r="X13" i="15"/>
  <c r="AE13" i="15" s="1"/>
  <c r="AL13" i="15" s="1"/>
  <c r="AS13" i="15" s="1"/>
  <c r="AZ13" i="15" s="1"/>
  <c r="BG13" i="15" s="1"/>
  <c r="BN13" i="15" s="1"/>
  <c r="X14" i="15"/>
  <c r="AE14" i="15" s="1"/>
  <c r="AL14" i="15" s="1"/>
  <c r="AS14" i="15" s="1"/>
  <c r="AZ14" i="15" s="1"/>
  <c r="BG14" i="15" s="1"/>
  <c r="BN14" i="15" s="1"/>
  <c r="BU14" i="15" s="1"/>
  <c r="CB14" i="15" s="1"/>
  <c r="CI14" i="15" s="1"/>
  <c r="AF14" i="15"/>
  <c r="Y15" i="15"/>
  <c r="CJ18" i="15"/>
  <c r="Y19" i="15"/>
  <c r="CJ20" i="15"/>
  <c r="Y22" i="15"/>
  <c r="CN27" i="15"/>
  <c r="Y28" i="15"/>
  <c r="X48" i="15"/>
  <c r="AE48" i="15" s="1"/>
  <c r="AL48" i="15" s="1"/>
  <c r="AS48" i="15" s="1"/>
  <c r="AZ48" i="15" s="1"/>
  <c r="BG48" i="15" s="1"/>
  <c r="BN48" i="15" s="1"/>
  <c r="BU48" i="15" s="1"/>
  <c r="CB48" i="15" s="1"/>
  <c r="CI48" i="15" s="1"/>
  <c r="CN63" i="15"/>
  <c r="CC66" i="15"/>
  <c r="CC72" i="15"/>
  <c r="CI76" i="15"/>
  <c r="CN83" i="15"/>
  <c r="CN84" i="15"/>
  <c r="CC85" i="15"/>
  <c r="X91" i="15"/>
  <c r="AE91" i="15" s="1"/>
  <c r="AL91" i="15" s="1"/>
  <c r="AS91" i="15" s="1"/>
  <c r="AZ91" i="15" s="1"/>
  <c r="BG91" i="15" s="1"/>
  <c r="BN91" i="15" s="1"/>
  <c r="BU91" i="15" s="1"/>
  <c r="CB91" i="15" s="1"/>
  <c r="CI91" i="15" s="1"/>
  <c r="X22" i="15"/>
  <c r="AE22" i="15" s="1"/>
  <c r="AL22" i="15" s="1"/>
  <c r="AS22" i="15" s="1"/>
  <c r="AZ22" i="15" s="1"/>
  <c r="BG22" i="15" s="1"/>
  <c r="BN22" i="15" s="1"/>
  <c r="BU22" i="15" s="1"/>
  <c r="CB22" i="15" s="1"/>
  <c r="CI22" i="15" s="1"/>
  <c r="X23" i="15"/>
  <c r="AE23" i="15" s="1"/>
  <c r="AL23" i="15" s="1"/>
  <c r="AS23" i="15" s="1"/>
  <c r="AZ23" i="15" s="1"/>
  <c r="BG23" i="15" s="1"/>
  <c r="BN23" i="15" s="1"/>
  <c r="BU23" i="15" s="1"/>
  <c r="CB23" i="15" s="1"/>
  <c r="CI23" i="15" s="1"/>
  <c r="X31" i="15"/>
  <c r="AE31" i="15" s="1"/>
  <c r="AL31" i="15" s="1"/>
  <c r="AS31" i="15" s="1"/>
  <c r="AZ31" i="15" s="1"/>
  <c r="BG31" i="15" s="1"/>
  <c r="BN31" i="15" s="1"/>
  <c r="BU31" i="15" s="1"/>
  <c r="CB31" i="15" s="1"/>
  <c r="CI31" i="15" s="1"/>
  <c r="CC61" i="15"/>
  <c r="X63" i="15"/>
  <c r="AE63" i="15" s="1"/>
  <c r="AL63" i="15" s="1"/>
  <c r="AS63" i="15" s="1"/>
  <c r="AZ63" i="15" s="1"/>
  <c r="BG63" i="15" s="1"/>
  <c r="BN63" i="15" s="1"/>
  <c r="BU63" i="15" s="1"/>
  <c r="CB63" i="15" s="1"/>
  <c r="CI63" i="15" s="1"/>
  <c r="X64" i="15"/>
  <c r="AE64" i="15" s="1"/>
  <c r="AL64" i="15" s="1"/>
  <c r="AS64" i="15" s="1"/>
  <c r="AZ64" i="15" s="1"/>
  <c r="BG64" i="15" s="1"/>
  <c r="BN64" i="15" s="1"/>
  <c r="BU64" i="15" s="1"/>
  <c r="CB64" i="15" s="1"/>
  <c r="CI64" i="15" s="1"/>
  <c r="Y67" i="15"/>
  <c r="CN78" i="15"/>
  <c r="CC15" i="15"/>
  <c r="CN15" i="15"/>
  <c r="CJ17" i="15"/>
  <c r="Y18" i="15"/>
  <c r="CJ19" i="15"/>
  <c r="AE21" i="15"/>
  <c r="AL21" i="15" s="1"/>
  <c r="AS21" i="15" s="1"/>
  <c r="AZ21" i="15" s="1"/>
  <c r="BG21" i="15" s="1"/>
  <c r="BN21" i="15" s="1"/>
  <c r="BU21" i="15" s="1"/>
  <c r="CB21" i="15" s="1"/>
  <c r="CI21" i="15" s="1"/>
  <c r="CJ31" i="15"/>
  <c r="Y59" i="15"/>
  <c r="CC65" i="15"/>
  <c r="Y66" i="15"/>
  <c r="CN67" i="15"/>
  <c r="CN70" i="15"/>
  <c r="CJ71" i="15"/>
  <c r="CH72" i="15"/>
  <c r="CC86" i="15"/>
  <c r="CJ13" i="15"/>
  <c r="X15" i="15"/>
  <c r="AE15" i="15" s="1"/>
  <c r="AL15" i="15" s="1"/>
  <c r="AS15" i="15" s="1"/>
  <c r="AZ15" i="15" s="1"/>
  <c r="BG15" i="15" s="1"/>
  <c r="BN15" i="15" s="1"/>
  <c r="BU15" i="15" s="1"/>
  <c r="CB15" i="15" s="1"/>
  <c r="CI15" i="15" s="1"/>
  <c r="X16" i="15"/>
  <c r="AE16" i="15" s="1"/>
  <c r="AL16" i="15" s="1"/>
  <c r="AS16" i="15" s="1"/>
  <c r="AZ16" i="15" s="1"/>
  <c r="BG16" i="15" s="1"/>
  <c r="BN16" i="15" s="1"/>
  <c r="BU16" i="15" s="1"/>
  <c r="CB16" i="15" s="1"/>
  <c r="CI16" i="15" s="1"/>
  <c r="CN18" i="15"/>
  <c r="Y20" i="15"/>
  <c r="CJ27" i="15"/>
  <c r="CN29" i="15"/>
  <c r="CJ30" i="15"/>
  <c r="X32" i="15"/>
  <c r="AE32" i="15" s="1"/>
  <c r="AL32" i="15" s="1"/>
  <c r="AS32" i="15" s="1"/>
  <c r="AZ32" i="15" s="1"/>
  <c r="BG32" i="15" s="1"/>
  <c r="BN32" i="15" s="1"/>
  <c r="BU32" i="15" s="1"/>
  <c r="CB32" i="15" s="1"/>
  <c r="CI32" i="15" s="1"/>
  <c r="CC33" i="15"/>
  <c r="CJ34" i="15"/>
  <c r="X38" i="15"/>
  <c r="AE38" i="15" s="1"/>
  <c r="AL38" i="15" s="1"/>
  <c r="AS38" i="15" s="1"/>
  <c r="AZ38" i="15" s="1"/>
  <c r="BG38" i="15" s="1"/>
  <c r="BN38" i="15" s="1"/>
  <c r="BU38" i="15" s="1"/>
  <c r="CB38" i="15" s="1"/>
  <c r="CI38" i="15" s="1"/>
  <c r="X40" i="15"/>
  <c r="AE40" i="15" s="1"/>
  <c r="AL40" i="15" s="1"/>
  <c r="AS40" i="15" s="1"/>
  <c r="AZ40" i="15" s="1"/>
  <c r="BG40" i="15" s="1"/>
  <c r="BN40" i="15" s="1"/>
  <c r="BU40" i="15" s="1"/>
  <c r="CB40" i="15" s="1"/>
  <c r="CI40" i="15" s="1"/>
  <c r="X45" i="15"/>
  <c r="AE45" i="15" s="1"/>
  <c r="AL45" i="15" s="1"/>
  <c r="AS45" i="15" s="1"/>
  <c r="AZ45" i="15" s="1"/>
  <c r="BG45" i="15" s="1"/>
  <c r="BN45" i="15" s="1"/>
  <c r="BU45" i="15" s="1"/>
  <c r="CB45" i="15" s="1"/>
  <c r="CI45" i="15" s="1"/>
  <c r="CC48" i="15"/>
  <c r="CN48" i="15"/>
  <c r="X50" i="15"/>
  <c r="AE50" i="15" s="1"/>
  <c r="AL50" i="15" s="1"/>
  <c r="AS50" i="15" s="1"/>
  <c r="AZ50" i="15" s="1"/>
  <c r="BG50" i="15" s="1"/>
  <c r="BN50" i="15" s="1"/>
  <c r="BU50" i="15" s="1"/>
  <c r="CB50" i="15" s="1"/>
  <c r="CI50" i="15" s="1"/>
  <c r="Y50" i="15"/>
  <c r="CN57" i="15"/>
  <c r="CC59" i="15"/>
  <c r="CI60" i="15"/>
  <c r="Y61" i="15"/>
  <c r="CC64" i="15"/>
  <c r="CN65" i="15"/>
  <c r="CC67" i="15"/>
  <c r="X68" i="15"/>
  <c r="AE68" i="15" s="1"/>
  <c r="AL68" i="15" s="1"/>
  <c r="AS68" i="15" s="1"/>
  <c r="AZ68" i="15" s="1"/>
  <c r="BG68" i="15" s="1"/>
  <c r="BN68" i="15" s="1"/>
  <c r="BU68" i="15" s="1"/>
  <c r="CB68" i="15" s="1"/>
  <c r="CI68" i="15" s="1"/>
  <c r="Y74" i="15"/>
  <c r="CC75" i="15"/>
  <c r="X77" i="15"/>
  <c r="AE77" i="15" s="1"/>
  <c r="AL77" i="15" s="1"/>
  <c r="AS77" i="15" s="1"/>
  <c r="AZ77" i="15" s="1"/>
  <c r="BG77" i="15" s="1"/>
  <c r="BN77" i="15" s="1"/>
  <c r="BU77" i="15" s="1"/>
  <c r="CB77" i="15" s="1"/>
  <c r="CI77" i="15" s="1"/>
  <c r="X79" i="15"/>
  <c r="AE79" i="15" s="1"/>
  <c r="AL79" i="15" s="1"/>
  <c r="AS79" i="15" s="1"/>
  <c r="AZ79" i="15" s="1"/>
  <c r="BG79" i="15" s="1"/>
  <c r="BN79" i="15" s="1"/>
  <c r="BU79" i="15" s="1"/>
  <c r="CB79" i="15" s="1"/>
  <c r="CI79" i="15" s="1"/>
  <c r="Y81" i="15"/>
  <c r="X10" i="15"/>
  <c r="AE10" i="15" s="1"/>
  <c r="AL10" i="15" s="1"/>
  <c r="AS10" i="15" s="1"/>
  <c r="AZ10" i="15" s="1"/>
  <c r="BG10" i="15" s="1"/>
  <c r="BN10" i="15" s="1"/>
  <c r="BU10" i="15" s="1"/>
  <c r="CB10" i="15" s="1"/>
  <c r="CI10" i="15" s="1"/>
  <c r="X12" i="15"/>
  <c r="AE12" i="15" s="1"/>
  <c r="AL12" i="15" s="1"/>
  <c r="AS12" i="15" s="1"/>
  <c r="AZ12" i="15" s="1"/>
  <c r="BG12" i="15" s="1"/>
  <c r="BN12" i="15" s="1"/>
  <c r="BZ12" i="15"/>
  <c r="CG12" i="15" s="1"/>
  <c r="CJ12" i="15" s="1"/>
  <c r="X19" i="15"/>
  <c r="AE19" i="15" s="1"/>
  <c r="AL19" i="15" s="1"/>
  <c r="X20" i="15"/>
  <c r="AE20" i="15" s="1"/>
  <c r="AL20" i="15" s="1"/>
  <c r="AS20" i="15" s="1"/>
  <c r="AZ20" i="15" s="1"/>
  <c r="BG20" i="15" s="1"/>
  <c r="BN20" i="15" s="1"/>
  <c r="BU20" i="15" s="1"/>
  <c r="CB20" i="15" s="1"/>
  <c r="CI20" i="15" s="1"/>
  <c r="Y21" i="15"/>
  <c r="Y23" i="15"/>
  <c r="X30" i="15"/>
  <c r="X49" i="15"/>
  <c r="AE49" i="15" s="1"/>
  <c r="AL49" i="15" s="1"/>
  <c r="AS49" i="15" s="1"/>
  <c r="AZ49" i="15" s="1"/>
  <c r="BG49" i="15" s="1"/>
  <c r="BN49" i="15" s="1"/>
  <c r="BU49" i="15" s="1"/>
  <c r="CB49" i="15" s="1"/>
  <c r="CI49" i="15" s="1"/>
  <c r="AD63" i="15"/>
  <c r="AK63" i="15" s="1"/>
  <c r="CJ88" i="15"/>
  <c r="CN89" i="15"/>
  <c r="Y9" i="15"/>
  <c r="CN11" i="15"/>
  <c r="CJ21" i="15"/>
  <c r="CC27" i="15"/>
  <c r="CJ29" i="15"/>
  <c r="Y41" i="15"/>
  <c r="CN42" i="15"/>
  <c r="CC45" i="15"/>
  <c r="CC60" i="15"/>
  <c r="CN61" i="15"/>
  <c r="CC63" i="15"/>
  <c r="Y64" i="15"/>
  <c r="Y65" i="15"/>
  <c r="Y73" i="15"/>
  <c r="CN73" i="15"/>
  <c r="CC74" i="15"/>
  <c r="Y75" i="15"/>
  <c r="CC78" i="15"/>
  <c r="CN85" i="15"/>
  <c r="X87" i="15"/>
  <c r="AE87" i="15" s="1"/>
  <c r="AL87" i="15" s="1"/>
  <c r="AS87" i="15" s="1"/>
  <c r="AZ87" i="15" s="1"/>
  <c r="BG87" i="15" s="1"/>
  <c r="BN87" i="15" s="1"/>
  <c r="BU87" i="15" s="1"/>
  <c r="CB87" i="15" s="1"/>
  <c r="CI87" i="15" s="1"/>
  <c r="CC89" i="15"/>
  <c r="X90" i="15"/>
  <c r="AE90" i="15" s="1"/>
  <c r="AL90" i="15" s="1"/>
  <c r="AS90" i="15" s="1"/>
  <c r="AZ90" i="15" s="1"/>
  <c r="BG90" i="15" s="1"/>
  <c r="BN90" i="15" s="1"/>
  <c r="BU90" i="15" s="1"/>
  <c r="CB90" i="15" s="1"/>
  <c r="CI90" i="15" s="1"/>
  <c r="Y90" i="15"/>
  <c r="CC42" i="15"/>
  <c r="X43" i="15"/>
  <c r="AE43" i="15" s="1"/>
  <c r="AL43" i="15" s="1"/>
  <c r="AS43" i="15" s="1"/>
  <c r="AZ43" i="15" s="1"/>
  <c r="BG43" i="15" s="1"/>
  <c r="BN43" i="15" s="1"/>
  <c r="BU43" i="15" s="1"/>
  <c r="CB43" i="15" s="1"/>
  <c r="CI43" i="15" s="1"/>
  <c r="X47" i="15"/>
  <c r="AE47" i="15" s="1"/>
  <c r="AL47" i="15" s="1"/>
  <c r="AS47" i="15" s="1"/>
  <c r="AZ47" i="15" s="1"/>
  <c r="BG47" i="15" s="1"/>
  <c r="BN47" i="15" s="1"/>
  <c r="BU47" i="15" s="1"/>
  <c r="CB47" i="15" s="1"/>
  <c r="CI47" i="15" s="1"/>
  <c r="Y47" i="15"/>
  <c r="CC49" i="15"/>
  <c r="CN49" i="15"/>
  <c r="CB51" i="15"/>
  <c r="CI51" i="15" s="1"/>
  <c r="Y51" i="15"/>
  <c r="CC51" i="15"/>
  <c r="X52" i="15"/>
  <c r="AE52" i="15" s="1"/>
  <c r="AL52" i="15" s="1"/>
  <c r="AS52" i="15" s="1"/>
  <c r="AZ52" i="15" s="1"/>
  <c r="BG52" i="15" s="1"/>
  <c r="BN52" i="15" s="1"/>
  <c r="BU52" i="15" s="1"/>
  <c r="CB52" i="15" s="1"/>
  <c r="CI52" i="15" s="1"/>
  <c r="P6" i="15"/>
  <c r="Y54" i="15"/>
  <c r="X56" i="15"/>
  <c r="AE56" i="15" s="1"/>
  <c r="AL56" i="15" s="1"/>
  <c r="AS56" i="15" s="1"/>
  <c r="AZ56" i="15" s="1"/>
  <c r="BG56" i="15" s="1"/>
  <c r="BN56" i="15" s="1"/>
  <c r="BU56" i="15" s="1"/>
  <c r="CB56" i="15" s="1"/>
  <c r="CI56" i="15" s="1"/>
  <c r="Y57" i="15"/>
  <c r="X62" i="15"/>
  <c r="AE62" i="15" s="1"/>
  <c r="AL62" i="15" s="1"/>
  <c r="AS62" i="15" s="1"/>
  <c r="AZ62" i="15" s="1"/>
  <c r="BG62" i="15" s="1"/>
  <c r="BN62" i="15" s="1"/>
  <c r="BU62" i="15" s="1"/>
  <c r="CB62" i="15" s="1"/>
  <c r="CI62" i="15" s="1"/>
  <c r="CC68" i="15"/>
  <c r="Y77" i="15"/>
  <c r="Y79" i="15"/>
  <c r="X89" i="15"/>
  <c r="AE89" i="15" s="1"/>
  <c r="AL89" i="15" s="1"/>
  <c r="AS89" i="15" s="1"/>
  <c r="AZ89" i="15" s="1"/>
  <c r="BG89" i="15" s="1"/>
  <c r="BN89" i="15" s="1"/>
  <c r="BU89" i="15" s="1"/>
  <c r="CB89" i="15" s="1"/>
  <c r="CI89" i="15" s="1"/>
  <c r="BY6" i="15"/>
  <c r="CC91" i="15"/>
  <c r="CN91" i="15"/>
  <c r="CN24" i="15"/>
  <c r="CN26" i="15"/>
  <c r="AF9" i="15"/>
  <c r="AF22" i="15"/>
  <c r="AK22" i="15"/>
  <c r="AM22" i="15" s="1"/>
  <c r="AT30" i="15"/>
  <c r="AX30" i="15"/>
  <c r="BE30" i="15" s="1"/>
  <c r="BL30" i="15" s="1"/>
  <c r="BS30" i="15" s="1"/>
  <c r="AF15" i="15"/>
  <c r="AF20" i="15"/>
  <c r="AK20" i="15"/>
  <c r="AM20" i="15" s="1"/>
  <c r="AF21" i="15"/>
  <c r="AK21" i="15"/>
  <c r="AM21" i="15" s="1"/>
  <c r="AK23" i="15"/>
  <c r="AM23" i="15" s="1"/>
  <c r="AF23" i="15"/>
  <c r="AF74" i="15"/>
  <c r="AK74" i="15"/>
  <c r="AM74" i="15" s="1"/>
  <c r="AD18" i="15"/>
  <c r="CH58" i="15"/>
  <c r="CJ58" i="15" s="1"/>
  <c r="AF59" i="15"/>
  <c r="CH64" i="15"/>
  <c r="CJ64" i="15" s="1"/>
  <c r="AF65" i="15"/>
  <c r="CH66" i="15"/>
  <c r="CJ66" i="15" s="1"/>
  <c r="CJ78" i="15"/>
  <c r="Y17" i="15"/>
  <c r="AD19" i="15"/>
  <c r="BG24" i="15"/>
  <c r="BN24" i="15" s="1"/>
  <c r="BU24" i="15" s="1"/>
  <c r="CB24" i="15" s="1"/>
  <c r="CI24" i="15" s="1"/>
  <c r="CN34" i="15"/>
  <c r="CJ35" i="15"/>
  <c r="Y37" i="15"/>
  <c r="CN41" i="15"/>
  <c r="CC46" i="15"/>
  <c r="Y60" i="15"/>
  <c r="Y70" i="15"/>
  <c r="CC73" i="15"/>
  <c r="CH75" i="15"/>
  <c r="CJ75" i="15" s="1"/>
  <c r="CG77" i="15"/>
  <c r="CJ77" i="15" s="1"/>
  <c r="CH62" i="15"/>
  <c r="CJ62" i="15" s="1"/>
  <c r="AF67" i="15"/>
  <c r="CC11" i="15"/>
  <c r="Y30" i="15"/>
  <c r="AF30" i="15"/>
  <c r="Y32" i="15"/>
  <c r="CN33" i="15"/>
  <c r="CC36" i="15"/>
  <c r="Y45" i="15"/>
  <c r="Y68" i="15"/>
  <c r="O6" i="15"/>
  <c r="CJ14" i="15"/>
  <c r="CN14" i="15"/>
  <c r="CH16" i="15"/>
  <c r="CJ16" i="15" s="1"/>
  <c r="CN20" i="15"/>
  <c r="CN21" i="15"/>
  <c r="CN22" i="15"/>
  <c r="X26" i="15"/>
  <c r="AE26" i="15" s="1"/>
  <c r="AL26" i="15" s="1"/>
  <c r="AS26" i="15" s="1"/>
  <c r="AZ26" i="15" s="1"/>
  <c r="BG26" i="15" s="1"/>
  <c r="BN26" i="15" s="1"/>
  <c r="BU26" i="15" s="1"/>
  <c r="CB26" i="15" s="1"/>
  <c r="CI26" i="15" s="1"/>
  <c r="CN32" i="15"/>
  <c r="CH33" i="15"/>
  <c r="CJ33" i="15" s="1"/>
  <c r="Y34" i="15"/>
  <c r="AF34" i="15"/>
  <c r="CC35" i="15"/>
  <c r="CN35" i="15"/>
  <c r="CC38" i="15"/>
  <c r="X39" i="15"/>
  <c r="AE39" i="15" s="1"/>
  <c r="AL39" i="15" s="1"/>
  <c r="AS39" i="15" s="1"/>
  <c r="AZ39" i="15" s="1"/>
  <c r="BG39" i="15" s="1"/>
  <c r="BN39" i="15" s="1"/>
  <c r="BU39" i="15" s="1"/>
  <c r="CB39" i="15" s="1"/>
  <c r="CI39" i="15" s="1"/>
  <c r="Y39" i="15"/>
  <c r="CN40" i="15"/>
  <c r="X42" i="15"/>
  <c r="AE42" i="15" s="1"/>
  <c r="AL42" i="15" s="1"/>
  <c r="AS42" i="15" s="1"/>
  <c r="AZ42" i="15" s="1"/>
  <c r="BG42" i="15" s="1"/>
  <c r="BN42" i="15" s="1"/>
  <c r="BU42" i="15" s="1"/>
  <c r="CB42" i="15" s="1"/>
  <c r="CI42" i="15" s="1"/>
  <c r="CN43" i="15"/>
  <c r="CN45" i="15"/>
  <c r="CH57" i="15"/>
  <c r="CJ57" i="15" s="1"/>
  <c r="AD58" i="15"/>
  <c r="AF58" i="15" s="1"/>
  <c r="CN58" i="15"/>
  <c r="CH59" i="15"/>
  <c r="CJ59" i="15" s="1"/>
  <c r="CN60" i="15"/>
  <c r="CH61" i="15"/>
  <c r="CJ61" i="15" s="1"/>
  <c r="AD62" i="15"/>
  <c r="AF62" i="15" s="1"/>
  <c r="CN62" i="15"/>
  <c r="CH63" i="15"/>
  <c r="CJ63" i="15" s="1"/>
  <c r="AD64" i="15"/>
  <c r="AF64" i="15" s="1"/>
  <c r="CN64" i="15"/>
  <c r="CH65" i="15"/>
  <c r="CJ65" i="15" s="1"/>
  <c r="AD66" i="15"/>
  <c r="AF66" i="15" s="1"/>
  <c r="CN66" i="15"/>
  <c r="CH67" i="15"/>
  <c r="CJ67" i="15" s="1"/>
  <c r="CJ68" i="15"/>
  <c r="AE69" i="15"/>
  <c r="AL69" i="15" s="1"/>
  <c r="AS69" i="15" s="1"/>
  <c r="AZ69" i="15" s="1"/>
  <c r="BG69" i="15" s="1"/>
  <c r="BN69" i="15" s="1"/>
  <c r="BU69" i="15" s="1"/>
  <c r="CB69" i="15" s="1"/>
  <c r="CI69" i="15" s="1"/>
  <c r="CJ69" i="15"/>
  <c r="CN72" i="15"/>
  <c r="CH74" i="15"/>
  <c r="CJ74" i="15" s="1"/>
  <c r="AD75" i="15"/>
  <c r="Y78" i="15"/>
  <c r="BU82" i="15"/>
  <c r="CB82" i="15" s="1"/>
  <c r="CI82" i="15" s="1"/>
  <c r="Y82" i="15"/>
  <c r="CC82" i="15"/>
  <c r="AF83" i="15"/>
  <c r="Y85" i="15"/>
  <c r="AD85" i="15"/>
  <c r="Y87" i="15"/>
  <c r="CH60" i="15"/>
  <c r="CJ60" i="15" s="1"/>
  <c r="AF61" i="15"/>
  <c r="CJ72" i="15"/>
  <c r="CJ73" i="15"/>
  <c r="CJ10" i="15"/>
  <c r="Y14" i="15"/>
  <c r="CN19" i="15"/>
  <c r="CN30" i="15"/>
  <c r="AF32" i="15"/>
  <c r="CN38" i="15"/>
  <c r="CC44" i="15"/>
  <c r="AD68" i="15"/>
  <c r="AF68" i="15" s="1"/>
  <c r="AF69" i="15"/>
  <c r="AD70" i="15"/>
  <c r="AF70" i="15" s="1"/>
  <c r="AM77" i="15"/>
  <c r="AF78" i="15"/>
  <c r="AM79" i="15"/>
  <c r="CG79" i="15"/>
  <c r="CJ79" i="15" s="1"/>
  <c r="CF6" i="15"/>
  <c r="CJ11" i="15"/>
  <c r="BR12" i="15"/>
  <c r="CN12" i="15"/>
  <c r="BR13" i="15"/>
  <c r="CL13" i="15"/>
  <c r="CN13" i="15" s="1"/>
  <c r="CH15" i="15"/>
  <c r="CJ15" i="15" s="1"/>
  <c r="Y16" i="15"/>
  <c r="CN16" i="15"/>
  <c r="CN17" i="15"/>
  <c r="CN23" i="15"/>
  <c r="Y25" i="15"/>
  <c r="CC25" i="15"/>
  <c r="CC28" i="15"/>
  <c r="CC29" i="15"/>
  <c r="CC31" i="15"/>
  <c r="X36" i="15"/>
  <c r="AE36" i="15" s="1"/>
  <c r="AL36" i="15" s="1"/>
  <c r="AS36" i="15" s="1"/>
  <c r="AZ36" i="15" s="1"/>
  <c r="BG36" i="15" s="1"/>
  <c r="BN36" i="15" s="1"/>
  <c r="BU36" i="15" s="1"/>
  <c r="CB36" i="15" s="1"/>
  <c r="CI36" i="15" s="1"/>
  <c r="CC40" i="15"/>
  <c r="X41" i="15"/>
  <c r="AE41" i="15" s="1"/>
  <c r="AL41" i="15" s="1"/>
  <c r="AS41" i="15" s="1"/>
  <c r="AZ41" i="15" s="1"/>
  <c r="BG41" i="15" s="1"/>
  <c r="BN41" i="15" s="1"/>
  <c r="BU41" i="15" s="1"/>
  <c r="CB41" i="15" s="1"/>
  <c r="CI41" i="15" s="1"/>
  <c r="X44" i="15"/>
  <c r="AE44" i="15" s="1"/>
  <c r="AL44" i="15" s="1"/>
  <c r="AS44" i="15" s="1"/>
  <c r="AZ44" i="15" s="1"/>
  <c r="BG44" i="15" s="1"/>
  <c r="BN44" i="15" s="1"/>
  <c r="BU44" i="15" s="1"/>
  <c r="CB44" i="15" s="1"/>
  <c r="CI44" i="15" s="1"/>
  <c r="X46" i="15"/>
  <c r="AE46" i="15" s="1"/>
  <c r="AL46" i="15" s="1"/>
  <c r="AS46" i="15" s="1"/>
  <c r="AZ46" i="15" s="1"/>
  <c r="BG46" i="15" s="1"/>
  <c r="BN46" i="15" s="1"/>
  <c r="BU46" i="15" s="1"/>
  <c r="CB46" i="15" s="1"/>
  <c r="CI46" i="15" s="1"/>
  <c r="CC52" i="15"/>
  <c r="CN52" i="15"/>
  <c r="CC54" i="15"/>
  <c r="CN54" i="15"/>
  <c r="CC56" i="15"/>
  <c r="CN56" i="15"/>
  <c r="Y69" i="15"/>
  <c r="CC69" i="15"/>
  <c r="Y72" i="15"/>
  <c r="AD72" i="15"/>
  <c r="AF72" i="15" s="1"/>
  <c r="AF73" i="15"/>
  <c r="AF77" i="15"/>
  <c r="AK78" i="15"/>
  <c r="AM78" i="15" s="1"/>
  <c r="AF79" i="15"/>
  <c r="Q80" i="15"/>
  <c r="S80" i="15" s="1"/>
  <c r="V80" i="15" s="1"/>
  <c r="AD81" i="15"/>
  <c r="AF81" i="15" s="1"/>
  <c r="CJ81" i="15"/>
  <c r="CH86" i="15"/>
  <c r="CJ86" i="15" s="1"/>
  <c r="CC87" i="15"/>
  <c r="CN87" i="15"/>
  <c r="AD88" i="15"/>
  <c r="Y88" i="15"/>
  <c r="CI71" i="15"/>
  <c r="X74" i="15"/>
  <c r="AE74" i="15" s="1"/>
  <c r="AL74" i="15" s="1"/>
  <c r="AS74" i="15" s="1"/>
  <c r="AZ74" i="15" s="1"/>
  <c r="BG74" i="15" s="1"/>
  <c r="BN74" i="15" s="1"/>
  <c r="BU74" i="15" s="1"/>
  <c r="CB74" i="15" s="1"/>
  <c r="CI74" i="15" s="1"/>
  <c r="X75" i="15"/>
  <c r="AE75" i="15" s="1"/>
  <c r="AL75" i="15" s="1"/>
  <c r="AS75" i="15" s="1"/>
  <c r="AZ75" i="15" s="1"/>
  <c r="BG75" i="15" s="1"/>
  <c r="BN75" i="15" s="1"/>
  <c r="BU75" i="15" s="1"/>
  <c r="CB75" i="15" s="1"/>
  <c r="CI75" i="15" s="1"/>
  <c r="CC81" i="15"/>
  <c r="CN82" i="15"/>
  <c r="CC84" i="15"/>
  <c r="CB88" i="15"/>
  <c r="CI88" i="15" s="1"/>
  <c r="AM13" i="15"/>
  <c r="AR13" i="15"/>
  <c r="AJ17" i="15"/>
  <c r="AQ17" i="15" s="1"/>
  <c r="AX17" i="15" s="1"/>
  <c r="BE17" i="15" s="1"/>
  <c r="BL17" i="15" s="1"/>
  <c r="BS17" i="15" s="1"/>
  <c r="AF17" i="15"/>
  <c r="AJ26" i="15"/>
  <c r="AQ26" i="15" s="1"/>
  <c r="AX26" i="15" s="1"/>
  <c r="BE26" i="15" s="1"/>
  <c r="BL26" i="15" s="1"/>
  <c r="BS26" i="15" s="1"/>
  <c r="AF26" i="15"/>
  <c r="AY27" i="15"/>
  <c r="AM10" i="15"/>
  <c r="AR10" i="15"/>
  <c r="AM24" i="15"/>
  <c r="AR24" i="15"/>
  <c r="AY32" i="15"/>
  <c r="AT32" i="15"/>
  <c r="AE9" i="15"/>
  <c r="AL9" i="15" s="1"/>
  <c r="AT11" i="15"/>
  <c r="AY11" i="15"/>
  <c r="AY12" i="15"/>
  <c r="AJ25" i="15"/>
  <c r="AF25" i="15"/>
  <c r="BM30" i="15"/>
  <c r="AQ9" i="15"/>
  <c r="AY25" i="15"/>
  <c r="AJ27" i="15"/>
  <c r="AF27" i="15"/>
  <c r="AY29" i="15"/>
  <c r="AT29" i="15"/>
  <c r="AY33" i="15"/>
  <c r="AT33" i="15"/>
  <c r="Y10" i="15"/>
  <c r="AF10" i="15"/>
  <c r="Y11" i="15"/>
  <c r="Y12" i="15"/>
  <c r="Y13" i="15"/>
  <c r="AF13" i="15"/>
  <c r="CC14" i="15"/>
  <c r="AD16" i="15"/>
  <c r="CC17" i="15"/>
  <c r="CC18" i="15"/>
  <c r="AS19" i="15"/>
  <c r="AZ19" i="15" s="1"/>
  <c r="BG19" i="15" s="1"/>
  <c r="BN19" i="15" s="1"/>
  <c r="BU19" i="15" s="1"/>
  <c r="CB19" i="15" s="1"/>
  <c r="CI19" i="15" s="1"/>
  <c r="CC19" i="15"/>
  <c r="CC20" i="15"/>
  <c r="CC21" i="15"/>
  <c r="CC22" i="15"/>
  <c r="CC23" i="15"/>
  <c r="AF24" i="15"/>
  <c r="X25" i="15"/>
  <c r="AE25" i="15" s="1"/>
  <c r="AL25" i="15" s="1"/>
  <c r="AS25" i="15" s="1"/>
  <c r="AZ25" i="15" s="1"/>
  <c r="BG25" i="15" s="1"/>
  <c r="BN25" i="15" s="1"/>
  <c r="BU25" i="15" s="1"/>
  <c r="CB25" i="15" s="1"/>
  <c r="CI25" i="15" s="1"/>
  <c r="AR26" i="15"/>
  <c r="X27" i="15"/>
  <c r="AE27" i="15" s="1"/>
  <c r="AL27" i="15" s="1"/>
  <c r="AS27" i="15" s="1"/>
  <c r="AZ27" i="15" s="1"/>
  <c r="BG27" i="15" s="1"/>
  <c r="BN27" i="15" s="1"/>
  <c r="BU27" i="15" s="1"/>
  <c r="CB27" i="15" s="1"/>
  <c r="CI27" i="15" s="1"/>
  <c r="Y29" i="15"/>
  <c r="AF29" i="15"/>
  <c r="AS29" i="15"/>
  <c r="AZ29" i="15" s="1"/>
  <c r="BG29" i="15" s="1"/>
  <c r="BN29" i="15" s="1"/>
  <c r="BU29" i="15" s="1"/>
  <c r="CB29" i="15" s="1"/>
  <c r="CI29" i="15" s="1"/>
  <c r="AM30" i="15"/>
  <c r="CC32" i="15"/>
  <c r="Y33" i="15"/>
  <c r="AF33" i="15"/>
  <c r="AS33" i="15"/>
  <c r="AZ33" i="15" s="1"/>
  <c r="BG33" i="15" s="1"/>
  <c r="BN33" i="15" s="1"/>
  <c r="BU33" i="15" s="1"/>
  <c r="CB33" i="15" s="1"/>
  <c r="CI33" i="15" s="1"/>
  <c r="AM34" i="15"/>
  <c r="Y36" i="15"/>
  <c r="CC37" i="15"/>
  <c r="Y40" i="15"/>
  <c r="CC41" i="15"/>
  <c r="Y44" i="15"/>
  <c r="AK51" i="15"/>
  <c r="AF51" i="15"/>
  <c r="AK54" i="15"/>
  <c r="AF54" i="15"/>
  <c r="AK57" i="15"/>
  <c r="AF57" i="15"/>
  <c r="AL58" i="15"/>
  <c r="AS58" i="15" s="1"/>
  <c r="AZ58" i="15" s="1"/>
  <c r="BG58" i="15" s="1"/>
  <c r="BN58" i="15" s="1"/>
  <c r="BU58" i="15" s="1"/>
  <c r="CB58" i="15" s="1"/>
  <c r="CI58" i="15" s="1"/>
  <c r="AK9" i="15"/>
  <c r="CC10" i="15"/>
  <c r="CC13" i="15"/>
  <c r="AK15" i="15"/>
  <c r="BF17" i="15"/>
  <c r="Y24" i="15"/>
  <c r="CC24" i="15"/>
  <c r="Y26" i="15"/>
  <c r="CC26" i="15"/>
  <c r="BG28" i="15"/>
  <c r="BN28" i="15" s="1"/>
  <c r="BU28" i="15" s="1"/>
  <c r="CB28" i="15" s="1"/>
  <c r="CI28" i="15" s="1"/>
  <c r="AM31" i="15"/>
  <c r="AM35" i="15"/>
  <c r="R53" i="15"/>
  <c r="Q53" i="15"/>
  <c r="S53" i="15" s="1"/>
  <c r="R55" i="15"/>
  <c r="Q55" i="15"/>
  <c r="S55" i="15" s="1"/>
  <c r="AK60" i="15"/>
  <c r="AF60" i="15"/>
  <c r="AK76" i="15"/>
  <c r="AF76" i="15"/>
  <c r="AK82" i="15"/>
  <c r="AF82" i="15"/>
  <c r="AM83" i="15"/>
  <c r="CJ83" i="15"/>
  <c r="AM11" i="15"/>
  <c r="AC12" i="15"/>
  <c r="AK14" i="15"/>
  <c r="AD28" i="15"/>
  <c r="CN28" i="15"/>
  <c r="AE30" i="15"/>
  <c r="AL30" i="15" s="1"/>
  <c r="AS30" i="15" s="1"/>
  <c r="AZ30" i="15" s="1"/>
  <c r="BG30" i="15" s="1"/>
  <c r="BN30" i="15" s="1"/>
  <c r="BU30" i="15" s="1"/>
  <c r="CB30" i="15" s="1"/>
  <c r="CI30" i="15" s="1"/>
  <c r="CC30" i="15"/>
  <c r="Y31" i="15"/>
  <c r="AF31" i="15"/>
  <c r="AM32" i="15"/>
  <c r="AR34" i="15"/>
  <c r="CC34" i="15"/>
  <c r="Y35" i="15"/>
  <c r="AF35" i="15"/>
  <c r="AR35" i="15"/>
  <c r="Y38" i="15"/>
  <c r="CC39" i="15"/>
  <c r="Y42" i="15"/>
  <c r="CC43" i="15"/>
  <c r="AL65" i="15"/>
  <c r="AS65" i="15" s="1"/>
  <c r="AZ65" i="15" s="1"/>
  <c r="BG65" i="15" s="1"/>
  <c r="BN65" i="15" s="1"/>
  <c r="BU65" i="15" s="1"/>
  <c r="CB65" i="15" s="1"/>
  <c r="CI65" i="15" s="1"/>
  <c r="AF11" i="15"/>
  <c r="AZ11" i="15"/>
  <c r="BG11" i="15" s="1"/>
  <c r="BN11" i="15" s="1"/>
  <c r="BU11" i="15" s="1"/>
  <c r="CB11" i="15" s="1"/>
  <c r="CI11" i="15" s="1"/>
  <c r="BS13" i="15"/>
  <c r="CH28" i="15"/>
  <c r="CJ28" i="15" s="1"/>
  <c r="AM29" i="15"/>
  <c r="AR31" i="15"/>
  <c r="AM33" i="15"/>
  <c r="BN57" i="15"/>
  <c r="BU57" i="15" s="1"/>
  <c r="CB57" i="15" s="1"/>
  <c r="CI57" i="15" s="1"/>
  <c r="AK71" i="15"/>
  <c r="AF71" i="15"/>
  <c r="Y71" i="15"/>
  <c r="Y76" i="15"/>
  <c r="AF84" i="15"/>
  <c r="AD47" i="15"/>
  <c r="CH47" i="15"/>
  <c r="CJ47" i="15" s="1"/>
  <c r="AD48" i="15"/>
  <c r="CH48" i="15"/>
  <c r="CJ48" i="15" s="1"/>
  <c r="AD49" i="15"/>
  <c r="CH49" i="15"/>
  <c r="CJ49" i="15" s="1"/>
  <c r="AD50" i="15"/>
  <c r="CH50" i="15"/>
  <c r="CJ50" i="15" s="1"/>
  <c r="AD52" i="15"/>
  <c r="CH52" i="15"/>
  <c r="CJ52" i="15" s="1"/>
  <c r="CH54" i="15"/>
  <c r="CJ54" i="15" s="1"/>
  <c r="AD56" i="15"/>
  <c r="CH56" i="15"/>
  <c r="CJ56" i="15" s="1"/>
  <c r="AK59" i="15"/>
  <c r="AK61" i="15"/>
  <c r="AK62" i="15"/>
  <c r="AK65" i="15"/>
  <c r="AK67" i="15"/>
  <c r="AK69" i="15"/>
  <c r="AK70" i="15"/>
  <c r="AK73" i="15"/>
  <c r="AR83" i="15"/>
  <c r="CH84" i="15"/>
  <c r="CJ84" i="15" s="1"/>
  <c r="CH85" i="15"/>
  <c r="CJ85" i="15" s="1"/>
  <c r="CN86" i="15"/>
  <c r="AD36" i="15"/>
  <c r="CH36" i="15"/>
  <c r="CJ36" i="15" s="1"/>
  <c r="AD37" i="15"/>
  <c r="CH37" i="15"/>
  <c r="CJ37" i="15" s="1"/>
  <c r="AD38" i="15"/>
  <c r="CH38" i="15"/>
  <c r="CJ38" i="15" s="1"/>
  <c r="AD39" i="15"/>
  <c r="CH39" i="15"/>
  <c r="CJ39" i="15" s="1"/>
  <c r="AD40" i="15"/>
  <c r="CH40" i="15"/>
  <c r="CJ40" i="15" s="1"/>
  <c r="AD41" i="15"/>
  <c r="CH41" i="15"/>
  <c r="CJ41" i="15" s="1"/>
  <c r="AD42" i="15"/>
  <c r="CH42" i="15"/>
  <c r="CJ42" i="15" s="1"/>
  <c r="AD43" i="15"/>
  <c r="CH43" i="15"/>
  <c r="CJ43" i="15" s="1"/>
  <c r="AD44" i="15"/>
  <c r="CH44" i="15"/>
  <c r="CJ44" i="15" s="1"/>
  <c r="AD45" i="15"/>
  <c r="CH45" i="15"/>
  <c r="CJ45" i="15" s="1"/>
  <c r="AD46" i="15"/>
  <c r="CH46" i="15"/>
  <c r="CJ46" i="15" s="1"/>
  <c r="CH51" i="15"/>
  <c r="CJ51" i="15" s="1"/>
  <c r="AR77" i="15"/>
  <c r="AR79" i="15"/>
  <c r="CH82" i="15"/>
  <c r="CJ82" i="15" s="1"/>
  <c r="Y83" i="15"/>
  <c r="CC83" i="15"/>
  <c r="Y84" i="15"/>
  <c r="AK84" i="15"/>
  <c r="Y86" i="15"/>
  <c r="AD86" i="15"/>
  <c r="X83" i="15"/>
  <c r="AE83" i="15" s="1"/>
  <c r="AL83" i="15" s="1"/>
  <c r="AS83" i="15" s="1"/>
  <c r="AZ83" i="15" s="1"/>
  <c r="BG83" i="15" s="1"/>
  <c r="BN83" i="15" s="1"/>
  <c r="BU83" i="15" s="1"/>
  <c r="CB83" i="15" s="1"/>
  <c r="CI83" i="15" s="1"/>
  <c r="BN84" i="15"/>
  <c r="BU84" i="15" s="1"/>
  <c r="CB84" i="15" s="1"/>
  <c r="CI84" i="15" s="1"/>
  <c r="AD87" i="15"/>
  <c r="AD89" i="15"/>
  <c r="AD90" i="15"/>
  <c r="AD91" i="15"/>
  <c r="CH87" i="15"/>
  <c r="CJ87" i="15" s="1"/>
  <c r="CH89" i="15"/>
  <c r="CJ89" i="15" s="1"/>
  <c r="CH90" i="15"/>
  <c r="CJ90" i="15" s="1"/>
  <c r="CH91" i="15"/>
  <c r="CJ91" i="15" s="1"/>
  <c r="AR187" i="17" l="1"/>
  <c r="AM186" i="17"/>
  <c r="AM164" i="17"/>
  <c r="AT343" i="17"/>
  <c r="AX445" i="17"/>
  <c r="BE445" i="17" s="1"/>
  <c r="AT379" i="17"/>
  <c r="AX379" i="17"/>
  <c r="AY416" i="17"/>
  <c r="AT416" i="17"/>
  <c r="AT323" i="17"/>
  <c r="AY323" i="17"/>
  <c r="AF394" i="17"/>
  <c r="AJ394" i="17"/>
  <c r="CP432" i="17"/>
  <c r="AM253" i="17"/>
  <c r="AR253" i="17"/>
  <c r="AT251" i="17"/>
  <c r="AY251" i="17"/>
  <c r="BF371" i="17"/>
  <c r="BA371" i="17"/>
  <c r="AR305" i="17"/>
  <c r="AM305" i="17"/>
  <c r="AT453" i="17"/>
  <c r="AY453" i="17"/>
  <c r="AM72" i="17"/>
  <c r="AQ72" i="17"/>
  <c r="AM316" i="17"/>
  <c r="AQ316" i="17"/>
  <c r="AM44" i="17"/>
  <c r="AR44" i="17"/>
  <c r="AM263" i="17"/>
  <c r="AR263" i="17"/>
  <c r="AM259" i="17"/>
  <c r="AR259" i="17"/>
  <c r="AQ262" i="17"/>
  <c r="AT262" i="17" s="1"/>
  <c r="AY243" i="17"/>
  <c r="AT243" i="17"/>
  <c r="AM410" i="17"/>
  <c r="AR410" i="17"/>
  <c r="AM17" i="17"/>
  <c r="AR17" i="17"/>
  <c r="AM102" i="17"/>
  <c r="AQ102" i="17"/>
  <c r="AM42" i="17"/>
  <c r="AR42" i="17"/>
  <c r="BF389" i="17"/>
  <c r="BA389" i="17"/>
  <c r="AT247" i="17"/>
  <c r="AY247" i="17"/>
  <c r="BA30" i="15"/>
  <c r="AR22" i="15"/>
  <c r="AT381" i="17"/>
  <c r="AX381" i="17"/>
  <c r="AM452" i="17"/>
  <c r="AR452" i="17"/>
  <c r="AM391" i="17"/>
  <c r="AR391" i="17"/>
  <c r="AF369" i="17"/>
  <c r="AJ369" i="17"/>
  <c r="AM255" i="17"/>
  <c r="AR255" i="17"/>
  <c r="BT425" i="17"/>
  <c r="BV425" i="17" s="1"/>
  <c r="BO425" i="17"/>
  <c r="BA257" i="17"/>
  <c r="BF257" i="17"/>
  <c r="AM26" i="17"/>
  <c r="AR26" i="17"/>
  <c r="AM399" i="17"/>
  <c r="AQ399" i="17"/>
  <c r="AM307" i="17"/>
  <c r="AQ307" i="17"/>
  <c r="BA376" i="17"/>
  <c r="BF376" i="17"/>
  <c r="AM345" i="17"/>
  <c r="AQ345" i="17"/>
  <c r="AM396" i="17"/>
  <c r="AQ396" i="17"/>
  <c r="AM377" i="17"/>
  <c r="AQ377" i="17"/>
  <c r="AM23" i="17"/>
  <c r="AR23" i="17"/>
  <c r="AM365" i="17"/>
  <c r="AR365" i="17"/>
  <c r="AM358" i="17"/>
  <c r="AR358" i="17"/>
  <c r="AF378" i="17"/>
  <c r="AJ378" i="17"/>
  <c r="AX262" i="17"/>
  <c r="BA445" i="17"/>
  <c r="AT418" i="17"/>
  <c r="AY418" i="17"/>
  <c r="BF427" i="17"/>
  <c r="AT353" i="17"/>
  <c r="AX353" i="17"/>
  <c r="AM335" i="17"/>
  <c r="AR335" i="17"/>
  <c r="AR185" i="17"/>
  <c r="AM185" i="17"/>
  <c r="AM54" i="17"/>
  <c r="AR54" i="17"/>
  <c r="AR142" i="17"/>
  <c r="AM142" i="17"/>
  <c r="AT456" i="17"/>
  <c r="AY456" i="17"/>
  <c r="AT385" i="17"/>
  <c r="AY385" i="17"/>
  <c r="AM340" i="17"/>
  <c r="AR340" i="17"/>
  <c r="BA268" i="17"/>
  <c r="BF268" i="17"/>
  <c r="AM95" i="17"/>
  <c r="AR95" i="17"/>
  <c r="AT368" i="17"/>
  <c r="AY368" i="17"/>
  <c r="BA258" i="17"/>
  <c r="BE258" i="17"/>
  <c r="AT252" i="17"/>
  <c r="AX252" i="17"/>
  <c r="AR244" i="17"/>
  <c r="AM244" i="17"/>
  <c r="AM116" i="17"/>
  <c r="AR116" i="17"/>
  <c r="AT96" i="17"/>
  <c r="AY96" i="17"/>
  <c r="BA25" i="17"/>
  <c r="BF25" i="17"/>
  <c r="AT19" i="17"/>
  <c r="AY19" i="17"/>
  <c r="BA454" i="17"/>
  <c r="BF454" i="17"/>
  <c r="AR386" i="17"/>
  <c r="AM386" i="17"/>
  <c r="AT359" i="17"/>
  <c r="AY359" i="17"/>
  <c r="AT261" i="17"/>
  <c r="AY261" i="17"/>
  <c r="AM256" i="17"/>
  <c r="AQ256" i="17"/>
  <c r="AT192" i="17"/>
  <c r="AY192" i="17"/>
  <c r="AT31" i="17"/>
  <c r="AY31" i="17"/>
  <c r="AM133" i="17"/>
  <c r="AR133" i="17"/>
  <c r="AR213" i="17"/>
  <c r="AM213" i="17"/>
  <c r="AJ451" i="17"/>
  <c r="AF451" i="17"/>
  <c r="AT467" i="17"/>
  <c r="AX467" i="17"/>
  <c r="AT439" i="17"/>
  <c r="AX439" i="17"/>
  <c r="BA470" i="17"/>
  <c r="BF470" i="17"/>
  <c r="AM420" i="17"/>
  <c r="AQ420" i="17"/>
  <c r="AT269" i="17"/>
  <c r="AY269" i="17"/>
  <c r="AR215" i="17"/>
  <c r="AM215" i="17"/>
  <c r="AM234" i="17"/>
  <c r="AQ234" i="17"/>
  <c r="BM27" i="17"/>
  <c r="BH27" i="17"/>
  <c r="BE55" i="17"/>
  <c r="BA55" i="17"/>
  <c r="AM35" i="17"/>
  <c r="AR35" i="17"/>
  <c r="BH387" i="17"/>
  <c r="BM387" i="17"/>
  <c r="AT421" i="17"/>
  <c r="AY421" i="17"/>
  <c r="BA343" i="17"/>
  <c r="BF343" i="17"/>
  <c r="AM382" i="17"/>
  <c r="AR382" i="17"/>
  <c r="AF380" i="17"/>
  <c r="AJ380" i="17"/>
  <c r="AM464" i="17"/>
  <c r="AQ464" i="17"/>
  <c r="BH460" i="17"/>
  <c r="BL460" i="17"/>
  <c r="AM428" i="17"/>
  <c r="AQ428" i="17"/>
  <c r="AJ406" i="17"/>
  <c r="AF406" i="17"/>
  <c r="AF357" i="17"/>
  <c r="AJ357" i="17"/>
  <c r="BA346" i="17"/>
  <c r="BF346" i="17"/>
  <c r="BA246" i="17"/>
  <c r="BE246" i="17"/>
  <c r="BH254" i="17"/>
  <c r="BL254" i="17"/>
  <c r="AM86" i="17"/>
  <c r="AR86" i="17"/>
  <c r="AT457" i="17"/>
  <c r="AY457" i="17"/>
  <c r="BA264" i="17"/>
  <c r="BE264" i="17"/>
  <c r="BA336" i="17"/>
  <c r="BF336" i="17"/>
  <c r="BH260" i="17"/>
  <c r="BL260" i="17"/>
  <c r="AM338" i="17"/>
  <c r="AR338" i="17"/>
  <c r="BA356" i="17"/>
  <c r="BE356" i="17"/>
  <c r="AR239" i="17"/>
  <c r="AM239" i="17"/>
  <c r="AM265" i="17"/>
  <c r="AR265" i="17"/>
  <c r="BA43" i="17"/>
  <c r="BF43" i="17"/>
  <c r="AT121" i="17"/>
  <c r="AY121" i="17"/>
  <c r="AM16" i="17"/>
  <c r="AQ16" i="17"/>
  <c r="BA266" i="17"/>
  <c r="BF266" i="17"/>
  <c r="BA331" i="17"/>
  <c r="BE331" i="17"/>
  <c r="BA267" i="17"/>
  <c r="BF267" i="17"/>
  <c r="AT249" i="17"/>
  <c r="AY249" i="17"/>
  <c r="AR103" i="17"/>
  <c r="AM103" i="17"/>
  <c r="AM248" i="17"/>
  <c r="AQ248" i="17"/>
  <c r="AT223" i="17"/>
  <c r="AY223" i="17"/>
  <c r="BA123" i="17"/>
  <c r="BF123" i="17"/>
  <c r="AT468" i="17"/>
  <c r="AY468" i="17"/>
  <c r="AF427" i="17"/>
  <c r="AJ427" i="17"/>
  <c r="AT449" i="17"/>
  <c r="AX449" i="17"/>
  <c r="AT321" i="17"/>
  <c r="AX321" i="17"/>
  <c r="AT431" i="17"/>
  <c r="AX431" i="17"/>
  <c r="AM409" i="17"/>
  <c r="AR409" i="17"/>
  <c r="AF392" i="17"/>
  <c r="AJ392" i="17"/>
  <c r="AT48" i="17"/>
  <c r="AY48" i="17"/>
  <c r="AT250" i="17"/>
  <c r="AX250" i="17"/>
  <c r="AM29" i="17"/>
  <c r="AR29" i="17"/>
  <c r="BA22" i="17"/>
  <c r="BF22" i="17"/>
  <c r="AY406" i="17"/>
  <c r="BT297" i="17"/>
  <c r="BV297" i="17" s="1"/>
  <c r="BO297" i="17"/>
  <c r="BF288" i="17"/>
  <c r="BA288" i="17"/>
  <c r="BT350" i="17"/>
  <c r="BV350" i="17" s="1"/>
  <c r="BO350" i="17"/>
  <c r="AQ375" i="17"/>
  <c r="AM375" i="17"/>
  <c r="AM292" i="17"/>
  <c r="AQ292" i="17"/>
  <c r="AM334" i="17"/>
  <c r="AQ334" i="17"/>
  <c r="AQ274" i="17"/>
  <c r="AM274" i="17"/>
  <c r="AT349" i="17"/>
  <c r="AY349" i="17"/>
  <c r="BM245" i="17"/>
  <c r="BH245" i="17"/>
  <c r="AY132" i="17"/>
  <c r="AT132" i="17"/>
  <c r="AQ169" i="17"/>
  <c r="AM169" i="17"/>
  <c r="BF157" i="17"/>
  <c r="BA157" i="17"/>
  <c r="BM177" i="17"/>
  <c r="BH177" i="17"/>
  <c r="AY161" i="17"/>
  <c r="AT161" i="17"/>
  <c r="BF153" i="17"/>
  <c r="BA153" i="17"/>
  <c r="BM150" i="17"/>
  <c r="BH150" i="17"/>
  <c r="BM218" i="17"/>
  <c r="BH218" i="17"/>
  <c r="BF81" i="17"/>
  <c r="BA81" i="17"/>
  <c r="AY92" i="17"/>
  <c r="AT92" i="17"/>
  <c r="Y30" i="17"/>
  <c r="AT322" i="17"/>
  <c r="AY322" i="17"/>
  <c r="AT115" i="17"/>
  <c r="AY115" i="17"/>
  <c r="BF100" i="17"/>
  <c r="BA100" i="17"/>
  <c r="BF167" i="17"/>
  <c r="BA167" i="17"/>
  <c r="T8" i="17"/>
  <c r="W18" i="17"/>
  <c r="U18" i="17"/>
  <c r="AY165" i="17"/>
  <c r="AT165" i="17"/>
  <c r="AY175" i="17"/>
  <c r="AT175" i="17"/>
  <c r="AR415" i="17"/>
  <c r="AM415" i="17"/>
  <c r="AK315" i="17"/>
  <c r="AM315" i="17" s="1"/>
  <c r="AI315" i="17"/>
  <c r="AM402" i="17"/>
  <c r="AR402" i="17"/>
  <c r="AY309" i="17"/>
  <c r="AT309" i="17"/>
  <c r="AJ367" i="17"/>
  <c r="AF367" i="17"/>
  <c r="AT291" i="17"/>
  <c r="AY291" i="17"/>
  <c r="AR229" i="17"/>
  <c r="AM229" i="17"/>
  <c r="BM162" i="17"/>
  <c r="AR117" i="17"/>
  <c r="AM117" i="17"/>
  <c r="BF237" i="17"/>
  <c r="BA237" i="17"/>
  <c r="AY326" i="17"/>
  <c r="AT326" i="17"/>
  <c r="BF151" i="17"/>
  <c r="BA151" i="17"/>
  <c r="AY137" i="17"/>
  <c r="AT137" i="17"/>
  <c r="AY181" i="17"/>
  <c r="AT181" i="17"/>
  <c r="AY170" i="17"/>
  <c r="AT170" i="17"/>
  <c r="AM60" i="17"/>
  <c r="AQ60" i="17"/>
  <c r="BM87" i="17"/>
  <c r="BH87" i="17"/>
  <c r="AY122" i="17"/>
  <c r="AT122" i="17"/>
  <c r="AT166" i="17"/>
  <c r="AY166" i="17"/>
  <c r="AM21" i="17"/>
  <c r="AR21" i="17"/>
  <c r="AM118" i="17"/>
  <c r="AQ118" i="17"/>
  <c r="BL455" i="17"/>
  <c r="BH455" i="17"/>
  <c r="AT319" i="17"/>
  <c r="AY319" i="17"/>
  <c r="BF310" i="17"/>
  <c r="BA310" i="17"/>
  <c r="AY404" i="17"/>
  <c r="AT404" i="17"/>
  <c r="AT395" i="17"/>
  <c r="AY395" i="17"/>
  <c r="AM390" i="17"/>
  <c r="AR390" i="17"/>
  <c r="BA276" i="17"/>
  <c r="BF276" i="17"/>
  <c r="AY57" i="17"/>
  <c r="AT57" i="17"/>
  <c r="AY114" i="17"/>
  <c r="AT114" i="17"/>
  <c r="BA236" i="17"/>
  <c r="BE236" i="17"/>
  <c r="AY147" i="17"/>
  <c r="AT147" i="17"/>
  <c r="AY212" i="17"/>
  <c r="AT212" i="17"/>
  <c r="AR210" i="17"/>
  <c r="AM210" i="17"/>
  <c r="BF190" i="17"/>
  <c r="BA190" i="17"/>
  <c r="BM189" i="17"/>
  <c r="BH189" i="17"/>
  <c r="BA65" i="17"/>
  <c r="BF65" i="17"/>
  <c r="AY193" i="17"/>
  <c r="AT193" i="17"/>
  <c r="BM69" i="17"/>
  <c r="AQ70" i="17"/>
  <c r="AM70" i="17"/>
  <c r="AF315" i="17"/>
  <c r="BM281" i="17"/>
  <c r="BH281" i="17"/>
  <c r="AR284" i="17"/>
  <c r="AM284" i="17"/>
  <c r="AR397" i="17"/>
  <c r="AM397" i="17"/>
  <c r="AY285" i="17"/>
  <c r="AT285" i="17"/>
  <c r="AY360" i="17"/>
  <c r="AT360" i="17"/>
  <c r="AM374" i="17"/>
  <c r="AR374" i="17"/>
  <c r="BH277" i="17"/>
  <c r="BM277" i="17"/>
  <c r="AQ222" i="17"/>
  <c r="AM222" i="17"/>
  <c r="AY226" i="17"/>
  <c r="AT226" i="17"/>
  <c r="BM169" i="17"/>
  <c r="AR241" i="17"/>
  <c r="AM241" i="17"/>
  <c r="AQ195" i="17"/>
  <c r="AM195" i="17"/>
  <c r="BF39" i="17"/>
  <c r="BA39" i="17"/>
  <c r="AY94" i="17"/>
  <c r="AT94" i="17"/>
  <c r="AT154" i="17"/>
  <c r="AY154" i="17"/>
  <c r="AT36" i="17"/>
  <c r="AY36" i="17"/>
  <c r="AR176" i="17"/>
  <c r="AM176" i="17"/>
  <c r="BF149" i="17"/>
  <c r="BA149" i="17"/>
  <c r="BM68" i="17"/>
  <c r="BH68" i="17"/>
  <c r="AY200" i="17"/>
  <c r="AT200" i="17"/>
  <c r="AR178" i="17"/>
  <c r="AM178" i="17"/>
  <c r="AQ61" i="17"/>
  <c r="AM61" i="17"/>
  <c r="AR74" i="17"/>
  <c r="AM74" i="17"/>
  <c r="AT320" i="17"/>
  <c r="AY320" i="17"/>
  <c r="AT436" i="17"/>
  <c r="AY436" i="17"/>
  <c r="AM438" i="17"/>
  <c r="AR438" i="17"/>
  <c r="BH461" i="17"/>
  <c r="BM461" i="17"/>
  <c r="AM403" i="17"/>
  <c r="AR403" i="17"/>
  <c r="AT271" i="17"/>
  <c r="AY271" i="17"/>
  <c r="BF273" i="17"/>
  <c r="BA273" i="17"/>
  <c r="BM207" i="17"/>
  <c r="BH207" i="17"/>
  <c r="AY325" i="17"/>
  <c r="AT325" i="17"/>
  <c r="BF217" i="17"/>
  <c r="BA217" i="17"/>
  <c r="AY110" i="17"/>
  <c r="AT110" i="17"/>
  <c r="AY168" i="17"/>
  <c r="AT168" i="17"/>
  <c r="AT194" i="17"/>
  <c r="AY194" i="17"/>
  <c r="BF90" i="17"/>
  <c r="BA90" i="17"/>
  <c r="AY37" i="17"/>
  <c r="AT37" i="17"/>
  <c r="X30" i="17"/>
  <c r="Z30" i="17"/>
  <c r="U20" i="17"/>
  <c r="W20" i="17"/>
  <c r="BM106" i="17"/>
  <c r="AY80" i="17"/>
  <c r="AY97" i="17"/>
  <c r="AT97" i="17"/>
  <c r="AR303" i="17"/>
  <c r="AM303" i="17"/>
  <c r="AR313" i="17"/>
  <c r="AM313" i="17"/>
  <c r="AT393" i="17"/>
  <c r="AY393" i="17"/>
  <c r="AT363" i="17"/>
  <c r="AY363" i="17"/>
  <c r="AT366" i="17"/>
  <c r="AY366" i="17"/>
  <c r="BF299" i="17"/>
  <c r="BA299" i="17"/>
  <c r="Z53" i="17"/>
  <c r="X53" i="17"/>
  <c r="BF197" i="17"/>
  <c r="BA197" i="17"/>
  <c r="AT225" i="17"/>
  <c r="AY225" i="17"/>
  <c r="AY131" i="17"/>
  <c r="AT131" i="17"/>
  <c r="BF120" i="17"/>
  <c r="BA120" i="17"/>
  <c r="AR163" i="17"/>
  <c r="AM163" i="17"/>
  <c r="BF79" i="17"/>
  <c r="BA79" i="17"/>
  <c r="AR98" i="17"/>
  <c r="AM98" i="17"/>
  <c r="AR138" i="17"/>
  <c r="AM138" i="17"/>
  <c r="AM62" i="17"/>
  <c r="AR62" i="17"/>
  <c r="AR66" i="17"/>
  <c r="AM66" i="17"/>
  <c r="AY160" i="17"/>
  <c r="AT160" i="17"/>
  <c r="BF141" i="17"/>
  <c r="BA141" i="17"/>
  <c r="BA448" i="17"/>
  <c r="BF448" i="17"/>
  <c r="AT426" i="17"/>
  <c r="AY426" i="17"/>
  <c r="BF414" i="17"/>
  <c r="BA414" i="17"/>
  <c r="AT424" i="17"/>
  <c r="AY424" i="17"/>
  <c r="AM295" i="17"/>
  <c r="AR295" i="17"/>
  <c r="AY364" i="17"/>
  <c r="AT364" i="17"/>
  <c r="U294" i="17"/>
  <c r="W294" i="17"/>
  <c r="AT372" i="17"/>
  <c r="AY372" i="17"/>
  <c r="AM342" i="17"/>
  <c r="AR342" i="17"/>
  <c r="AQ272" i="17"/>
  <c r="AM272" i="17"/>
  <c r="BM222" i="17"/>
  <c r="AR324" i="17"/>
  <c r="AM324" i="17"/>
  <c r="AQ238" i="17"/>
  <c r="AM238" i="17"/>
  <c r="BF191" i="17"/>
  <c r="BA191" i="17"/>
  <c r="BF104" i="17"/>
  <c r="BA104" i="17"/>
  <c r="AR135" i="17"/>
  <c r="AM135" i="17"/>
  <c r="BA216" i="17"/>
  <c r="BF216" i="17"/>
  <c r="AY59" i="17"/>
  <c r="AT59" i="17"/>
  <c r="AY196" i="17"/>
  <c r="AT196" i="17"/>
  <c r="AY183" i="17"/>
  <c r="AT183" i="17"/>
  <c r="AY164" i="17"/>
  <c r="AT164" i="17"/>
  <c r="AY188" i="17"/>
  <c r="AT188" i="17"/>
  <c r="BT118" i="17"/>
  <c r="AT472" i="17"/>
  <c r="AY472" i="17"/>
  <c r="AY413" i="17"/>
  <c r="AT413" i="17"/>
  <c r="AT187" i="17"/>
  <c r="AY187" i="17"/>
  <c r="AT459" i="17"/>
  <c r="AY459" i="17"/>
  <c r="AJ440" i="17"/>
  <c r="AF440" i="17"/>
  <c r="AM344" i="17"/>
  <c r="AQ344" i="17"/>
  <c r="BF50" i="17"/>
  <c r="BA50" i="17"/>
  <c r="AM235" i="17"/>
  <c r="AQ235" i="17"/>
  <c r="AM219" i="17"/>
  <c r="AQ219" i="17"/>
  <c r="W45" i="17"/>
  <c r="U45" i="17"/>
  <c r="AM230" i="17"/>
  <c r="AQ230" i="17"/>
  <c r="AM203" i="17"/>
  <c r="AQ203" i="17"/>
  <c r="BF205" i="17"/>
  <c r="BA205" i="17"/>
  <c r="BF124" i="17"/>
  <c r="BA124" i="17"/>
  <c r="AY58" i="17"/>
  <c r="AT58" i="17"/>
  <c r="BA204" i="17"/>
  <c r="BF204" i="17"/>
  <c r="BM134" i="17"/>
  <c r="AR82" i="17"/>
  <c r="AM82" i="17"/>
  <c r="AY107" i="17"/>
  <c r="AT107" i="17"/>
  <c r="AY159" i="17"/>
  <c r="AT159" i="17"/>
  <c r="BF143" i="17"/>
  <c r="BA143" i="17"/>
  <c r="BM85" i="17"/>
  <c r="BM466" i="17"/>
  <c r="BH466" i="17"/>
  <c r="AT412" i="17"/>
  <c r="AY412" i="17"/>
  <c r="BF400" i="17"/>
  <c r="BA400" i="17"/>
  <c r="BH287" i="17"/>
  <c r="BM287" i="17"/>
  <c r="BF367" i="17"/>
  <c r="BM274" i="17"/>
  <c r="AY289" i="17"/>
  <c r="AT289" i="17"/>
  <c r="AM370" i="17"/>
  <c r="AR370" i="17"/>
  <c r="AT286" i="17"/>
  <c r="AY286" i="17"/>
  <c r="AQ240" i="17"/>
  <c r="AM240" i="17"/>
  <c r="BF278" i="17"/>
  <c r="BA278" i="17"/>
  <c r="AR214" i="17"/>
  <c r="AM214" i="17"/>
  <c r="BF146" i="17"/>
  <c r="BA146" i="17"/>
  <c r="AT172" i="17"/>
  <c r="AY172" i="17"/>
  <c r="AM38" i="17"/>
  <c r="AR38" i="17"/>
  <c r="AR145" i="17"/>
  <c r="AM145" i="17"/>
  <c r="BM130" i="17"/>
  <c r="BH130" i="17"/>
  <c r="BF171" i="17"/>
  <c r="BA171" i="17"/>
  <c r="AY64" i="17"/>
  <c r="AT64" i="17"/>
  <c r="AQ93" i="17"/>
  <c r="AM93" i="17"/>
  <c r="AQ69" i="17"/>
  <c r="AM69" i="17"/>
  <c r="AY174" i="17"/>
  <c r="AT174" i="17"/>
  <c r="AQ80" i="17"/>
  <c r="AM469" i="17"/>
  <c r="AR469" i="17"/>
  <c r="AY446" i="17"/>
  <c r="AT446" i="17"/>
  <c r="BA437" i="17"/>
  <c r="BF437" i="17"/>
  <c r="AY423" i="17"/>
  <c r="AT423" i="17"/>
  <c r="BF318" i="17"/>
  <c r="BA318" i="17"/>
  <c r="AM407" i="17"/>
  <c r="AR407" i="17"/>
  <c r="CP308" i="17"/>
  <c r="AR290" i="17"/>
  <c r="AM290" i="17"/>
  <c r="BF270" i="17"/>
  <c r="BA270" i="17"/>
  <c r="Y53" i="17"/>
  <c r="AR49" i="17"/>
  <c r="AM49" i="17"/>
  <c r="AY126" i="17"/>
  <c r="AT126" i="17"/>
  <c r="AY129" i="17"/>
  <c r="AT129" i="17"/>
  <c r="BF47" i="17"/>
  <c r="BA47" i="17"/>
  <c r="AY328" i="17"/>
  <c r="AT328" i="17"/>
  <c r="AY158" i="17"/>
  <c r="AT158" i="17"/>
  <c r="U40" i="17"/>
  <c r="W40" i="17"/>
  <c r="BF41" i="17"/>
  <c r="BA41" i="17"/>
  <c r="BA148" i="17"/>
  <c r="BF148" i="17"/>
  <c r="BM33" i="17"/>
  <c r="BH33" i="17"/>
  <c r="AQ139" i="17"/>
  <c r="AM139" i="17"/>
  <c r="Y28" i="17"/>
  <c r="BM91" i="17"/>
  <c r="BH91" i="17"/>
  <c r="AM112" i="17"/>
  <c r="AQ112" i="17"/>
  <c r="AR105" i="17"/>
  <c r="AM105" i="17"/>
  <c r="BA300" i="17"/>
  <c r="BF300" i="17"/>
  <c r="AY275" i="17"/>
  <c r="AT275" i="17"/>
  <c r="BF430" i="17"/>
  <c r="BA430" i="17"/>
  <c r="AM361" i="17"/>
  <c r="AQ361" i="17"/>
  <c r="W282" i="17"/>
  <c r="U282" i="17"/>
  <c r="AM351" i="17"/>
  <c r="AQ351" i="17"/>
  <c r="AY348" i="17"/>
  <c r="AT348" i="17"/>
  <c r="U52" i="17"/>
  <c r="W52" i="17"/>
  <c r="AY73" i="17"/>
  <c r="AT73" i="17"/>
  <c r="AT330" i="17"/>
  <c r="AY330" i="17"/>
  <c r="BA232" i="17"/>
  <c r="BE232" i="17"/>
  <c r="AY125" i="17"/>
  <c r="AT125" i="17"/>
  <c r="AY201" i="17"/>
  <c r="AT201" i="17"/>
  <c r="BH208" i="17"/>
  <c r="BM208" i="17"/>
  <c r="BO89" i="17"/>
  <c r="BT89" i="17"/>
  <c r="BV89" i="17" s="1"/>
  <c r="AQ134" i="17"/>
  <c r="AM134" i="17"/>
  <c r="AR128" i="17"/>
  <c r="AM128" i="17"/>
  <c r="AY67" i="17"/>
  <c r="AT67" i="17"/>
  <c r="AR156" i="17"/>
  <c r="AM156" i="17"/>
  <c r="BF101" i="17"/>
  <c r="BA101" i="17"/>
  <c r="AR113" i="17"/>
  <c r="AM113" i="17"/>
  <c r="AS80" i="17"/>
  <c r="AT302" i="17"/>
  <c r="AY302" i="17"/>
  <c r="BM447" i="17"/>
  <c r="BH447" i="17"/>
  <c r="AY283" i="17"/>
  <c r="AT283" i="17"/>
  <c r="AM312" i="17"/>
  <c r="AR312" i="17"/>
  <c r="BM272" i="17"/>
  <c r="BM51" i="17"/>
  <c r="AQ51" i="17"/>
  <c r="AM51" i="17"/>
  <c r="AR46" i="17"/>
  <c r="AM46" i="17"/>
  <c r="BF76" i="17"/>
  <c r="BA76" i="17"/>
  <c r="BM240" i="17"/>
  <c r="BM198" i="17"/>
  <c r="BH198" i="17"/>
  <c r="AY224" i="17"/>
  <c r="AT224" i="17"/>
  <c r="AR199" i="17"/>
  <c r="AM199" i="17"/>
  <c r="AY99" i="17"/>
  <c r="AT99" i="17"/>
  <c r="AT186" i="17"/>
  <c r="AY186" i="17"/>
  <c r="BM61" i="17"/>
  <c r="U298" i="17"/>
  <c r="W298" i="17"/>
  <c r="BF465" i="17"/>
  <c r="BA465" i="17"/>
  <c r="AT317" i="17"/>
  <c r="AY317" i="17"/>
  <c r="BM411" i="17"/>
  <c r="BH411" i="17"/>
  <c r="BF401" i="17"/>
  <c r="BA401" i="17"/>
  <c r="AM443" i="17"/>
  <c r="AR443" i="17"/>
  <c r="AJ458" i="17"/>
  <c r="AF458" i="17"/>
  <c r="BF384" i="17"/>
  <c r="BA384" i="17"/>
  <c r="AM333" i="17"/>
  <c r="AQ333" i="17"/>
  <c r="BA242" i="17"/>
  <c r="BF242" i="17"/>
  <c r="AR327" i="17"/>
  <c r="AM327" i="17"/>
  <c r="BM195" i="17"/>
  <c r="AQ209" i="17"/>
  <c r="AM209" i="17"/>
  <c r="BA202" i="17"/>
  <c r="BF202" i="17"/>
  <c r="BA34" i="17"/>
  <c r="BF34" i="17"/>
  <c r="BF139" i="17"/>
  <c r="AY184" i="17"/>
  <c r="AT184" i="17"/>
  <c r="AT83" i="17"/>
  <c r="AY83" i="17"/>
  <c r="AR144" i="17"/>
  <c r="AM144" i="17"/>
  <c r="V8" i="17"/>
  <c r="AY179" i="17"/>
  <c r="AT179" i="17"/>
  <c r="AQ140" i="17"/>
  <c r="AM140" i="17"/>
  <c r="AA311" i="17"/>
  <c r="AC311" i="17"/>
  <c r="AQ471" i="17"/>
  <c r="AM471" i="17"/>
  <c r="AM462" i="17"/>
  <c r="AR462" i="17"/>
  <c r="BF422" i="17"/>
  <c r="BA422" i="17"/>
  <c r="AM347" i="17"/>
  <c r="AR347" i="17"/>
  <c r="AM337" i="17"/>
  <c r="AR337" i="17"/>
  <c r="AM362" i="17"/>
  <c r="AR362" i="17"/>
  <c r="AT279" i="17"/>
  <c r="AY279" i="17"/>
  <c r="AM233" i="17"/>
  <c r="AQ233" i="17"/>
  <c r="BT136" i="17"/>
  <c r="BV136" i="17" s="1"/>
  <c r="BO136" i="17"/>
  <c r="U173" i="17"/>
  <c r="W173" i="17"/>
  <c r="AT71" i="17"/>
  <c r="AY71" i="17"/>
  <c r="BF88" i="17"/>
  <c r="BA88" i="17"/>
  <c r="X28" i="17"/>
  <c r="Z28" i="17"/>
  <c r="AY206" i="17"/>
  <c r="AT206" i="17"/>
  <c r="BF152" i="17"/>
  <c r="BA152" i="17"/>
  <c r="BM140" i="17"/>
  <c r="AQ85" i="17"/>
  <c r="AM85" i="17"/>
  <c r="BF56" i="17"/>
  <c r="BA56" i="17"/>
  <c r="AX106" i="17"/>
  <c r="AT106" i="17"/>
  <c r="BM70" i="17"/>
  <c r="AQ111" i="17"/>
  <c r="AM111" i="17"/>
  <c r="AY109" i="17"/>
  <c r="AT109" i="17"/>
  <c r="BA463" i="17"/>
  <c r="BF463" i="17"/>
  <c r="AY440" i="17"/>
  <c r="BF301" i="17"/>
  <c r="BA301" i="17"/>
  <c r="BF306" i="17"/>
  <c r="BA306" i="17"/>
  <c r="AM304" i="17"/>
  <c r="AR304" i="17"/>
  <c r="AT442" i="17"/>
  <c r="AY442" i="17"/>
  <c r="AT408" i="17"/>
  <c r="AY408" i="17"/>
  <c r="BO352" i="17"/>
  <c r="BT352" i="17"/>
  <c r="BV352" i="17" s="1"/>
  <c r="AY383" i="17"/>
  <c r="AT383" i="17"/>
  <c r="AR220" i="17"/>
  <c r="AM220" i="17"/>
  <c r="BM238" i="17"/>
  <c r="AQ162" i="17"/>
  <c r="AM162" i="17"/>
  <c r="BF180" i="17"/>
  <c r="BA180" i="17"/>
  <c r="AY227" i="17"/>
  <c r="AT227" i="17"/>
  <c r="AR127" i="17"/>
  <c r="AM127" i="17"/>
  <c r="AR280" i="17"/>
  <c r="AM280" i="17"/>
  <c r="AY221" i="17"/>
  <c r="AT221" i="17"/>
  <c r="BA63" i="17"/>
  <c r="BF63" i="17"/>
  <c r="W32" i="17"/>
  <c r="U32" i="17"/>
  <c r="U24" i="17"/>
  <c r="W24" i="17"/>
  <c r="AY458" i="17"/>
  <c r="BA450" i="17"/>
  <c r="BF450" i="17"/>
  <c r="AM441" i="17"/>
  <c r="AR441" i="17"/>
  <c r="AM435" i="17"/>
  <c r="AR435" i="17"/>
  <c r="BT296" i="17"/>
  <c r="BV296" i="17" s="1"/>
  <c r="BO296" i="17"/>
  <c r="AY228" i="17"/>
  <c r="AT228" i="17"/>
  <c r="AM231" i="17"/>
  <c r="AQ231" i="17"/>
  <c r="AR211" i="17"/>
  <c r="AM211" i="17"/>
  <c r="BF77" i="17"/>
  <c r="BA77" i="17"/>
  <c r="AY75" i="17"/>
  <c r="AT75" i="17"/>
  <c r="AQ84" i="17"/>
  <c r="AM84" i="17"/>
  <c r="AR182" i="17"/>
  <c r="AM182" i="17"/>
  <c r="BM108" i="17"/>
  <c r="AQ108" i="17"/>
  <c r="AM108" i="17"/>
  <c r="AR155" i="17"/>
  <c r="AM155" i="17"/>
  <c r="BM84" i="17"/>
  <c r="AY78" i="17"/>
  <c r="AT78" i="17"/>
  <c r="BF119" i="17"/>
  <c r="BA119" i="17"/>
  <c r="BM93" i="17"/>
  <c r="BM111" i="17"/>
  <c r="BA17" i="15"/>
  <c r="AF63" i="15"/>
  <c r="T80" i="15"/>
  <c r="U80" i="15" s="1"/>
  <c r="AK66" i="15"/>
  <c r="AM66" i="15" s="1"/>
  <c r="AR23" i="15"/>
  <c r="AR78" i="15"/>
  <c r="BU12" i="15"/>
  <c r="CB12" i="15" s="1"/>
  <c r="CI12" i="15" s="1"/>
  <c r="AK68" i="15"/>
  <c r="AM68" i="15" s="1"/>
  <c r="AK64" i="15"/>
  <c r="AM64" i="15" s="1"/>
  <c r="AR21" i="15"/>
  <c r="AY21" i="15" s="1"/>
  <c r="AK72" i="15"/>
  <c r="AM72" i="15" s="1"/>
  <c r="AK58" i="15"/>
  <c r="AM58" i="15" s="1"/>
  <c r="AM17" i="15"/>
  <c r="CC92" i="15"/>
  <c r="AT17" i="15"/>
  <c r="AF93" i="15"/>
  <c r="AK93" i="15"/>
  <c r="AY92" i="15"/>
  <c r="Y92" i="15"/>
  <c r="AC92" i="15"/>
  <c r="BH30" i="15"/>
  <c r="BU13" i="15"/>
  <c r="CB13" i="15" s="1"/>
  <c r="CI13" i="15" s="1"/>
  <c r="AK81" i="15"/>
  <c r="AR81" i="15" s="1"/>
  <c r="AR74" i="15"/>
  <c r="AY74" i="15" s="1"/>
  <c r="AR20" i="15"/>
  <c r="AY20" i="15" s="1"/>
  <c r="CC12" i="15"/>
  <c r="AF75" i="15"/>
  <c r="AK75" i="15"/>
  <c r="AF19" i="15"/>
  <c r="AK19" i="15"/>
  <c r="AK18" i="15"/>
  <c r="AF18" i="15"/>
  <c r="AM26" i="15"/>
  <c r="AK88" i="15"/>
  <c r="AF88" i="15"/>
  <c r="AF85" i="15"/>
  <c r="AK85" i="15"/>
  <c r="AF91" i="15"/>
  <c r="AK91" i="15"/>
  <c r="AM84" i="15"/>
  <c r="AR84" i="15"/>
  <c r="AY77" i="15"/>
  <c r="AT77" i="15"/>
  <c r="AT83" i="15"/>
  <c r="AY83" i="15"/>
  <c r="AM69" i="15"/>
  <c r="AR69" i="15"/>
  <c r="AM65" i="15"/>
  <c r="AR65" i="15"/>
  <c r="AM61" i="15"/>
  <c r="AR61" i="15"/>
  <c r="AF56" i="15"/>
  <c r="AK56" i="15"/>
  <c r="AS9" i="15"/>
  <c r="W80" i="15"/>
  <c r="AT35" i="15"/>
  <c r="AY35" i="15"/>
  <c r="AY34" i="15"/>
  <c r="AT34" i="15"/>
  <c r="AY22" i="15"/>
  <c r="AT22" i="15"/>
  <c r="AR82" i="15"/>
  <c r="AM82" i="15"/>
  <c r="AR9" i="15"/>
  <c r="AM9" i="15"/>
  <c r="AT26" i="15"/>
  <c r="AY26" i="15"/>
  <c r="BF25" i="15"/>
  <c r="BF11" i="15"/>
  <c r="BA11" i="15"/>
  <c r="AF90" i="15"/>
  <c r="AK90" i="15"/>
  <c r="AF86" i="15"/>
  <c r="AK86" i="15"/>
  <c r="AK46" i="15"/>
  <c r="AF46" i="15"/>
  <c r="AK44" i="15"/>
  <c r="AF44" i="15"/>
  <c r="AK42" i="15"/>
  <c r="AF42" i="15"/>
  <c r="AK40" i="15"/>
  <c r="AF40" i="15"/>
  <c r="AK38" i="15"/>
  <c r="AF38" i="15"/>
  <c r="AK36" i="15"/>
  <c r="AF36" i="15"/>
  <c r="AM73" i="15"/>
  <c r="AR73" i="15"/>
  <c r="AM59" i="15"/>
  <c r="AR59" i="15"/>
  <c r="AF50" i="15"/>
  <c r="AK50" i="15"/>
  <c r="AF48" i="15"/>
  <c r="AK48" i="15"/>
  <c r="AF28" i="15"/>
  <c r="AK28" i="15"/>
  <c r="AT21" i="15"/>
  <c r="AJ12" i="15"/>
  <c r="V55" i="15"/>
  <c r="T55" i="15"/>
  <c r="AR15" i="15"/>
  <c r="AM15" i="15"/>
  <c r="AF16" i="15"/>
  <c r="AK16" i="15"/>
  <c r="BA33" i="15"/>
  <c r="BF33" i="15"/>
  <c r="AM27" i="15"/>
  <c r="AQ27" i="15"/>
  <c r="AF12" i="15"/>
  <c r="BO30" i="15"/>
  <c r="BT30" i="15"/>
  <c r="BV30" i="15" s="1"/>
  <c r="BF12" i="15"/>
  <c r="AF89" i="15"/>
  <c r="AK89" i="15"/>
  <c r="AY79" i="15"/>
  <c r="AT79" i="15"/>
  <c r="AM67" i="15"/>
  <c r="AR67" i="15"/>
  <c r="AM63" i="15"/>
  <c r="AR63" i="15"/>
  <c r="AY31" i="15"/>
  <c r="AT31" i="15"/>
  <c r="AR57" i="15"/>
  <c r="AM57" i="15"/>
  <c r="AR54" i="15"/>
  <c r="AM54" i="15"/>
  <c r="AR51" i="15"/>
  <c r="AM51" i="15"/>
  <c r="AX9" i="15"/>
  <c r="BA32" i="15"/>
  <c r="BF32" i="15"/>
  <c r="BF27" i="15"/>
  <c r="AY13" i="15"/>
  <c r="AT13" i="15"/>
  <c r="AF87" i="15"/>
  <c r="AK87" i="15"/>
  <c r="AY78" i="15"/>
  <c r="AT78" i="15"/>
  <c r="AK45" i="15"/>
  <c r="AF45" i="15"/>
  <c r="AK43" i="15"/>
  <c r="AF43" i="15"/>
  <c r="AK41" i="15"/>
  <c r="AF41" i="15"/>
  <c r="AK39" i="15"/>
  <c r="AF39" i="15"/>
  <c r="AK37" i="15"/>
  <c r="AF37" i="15"/>
  <c r="AM70" i="15"/>
  <c r="AR70" i="15"/>
  <c r="AM62" i="15"/>
  <c r="AR62" i="15"/>
  <c r="AF52" i="15"/>
  <c r="AK52" i="15"/>
  <c r="AF49" i="15"/>
  <c r="AK49" i="15"/>
  <c r="AF47" i="15"/>
  <c r="AK47" i="15"/>
  <c r="AR71" i="15"/>
  <c r="AM71" i="15"/>
  <c r="AY23" i="15"/>
  <c r="AT23" i="15"/>
  <c r="AR14" i="15"/>
  <c r="AM14" i="15"/>
  <c r="AR76" i="15"/>
  <c r="AM76" i="15"/>
  <c r="AR60" i="15"/>
  <c r="AM60" i="15"/>
  <c r="V53" i="15"/>
  <c r="T53" i="15"/>
  <c r="S6" i="15"/>
  <c r="BH17" i="15"/>
  <c r="BM17" i="15"/>
  <c r="BA29" i="15"/>
  <c r="BF29" i="15"/>
  <c r="AM25" i="15"/>
  <c r="AQ25" i="15"/>
  <c r="AT24" i="15"/>
  <c r="AY24" i="15"/>
  <c r="AY10" i="15"/>
  <c r="AT10" i="15"/>
  <c r="CA444" i="1"/>
  <c r="CA14" i="1"/>
  <c r="BE379" i="17" l="1"/>
  <c r="BA379" i="17"/>
  <c r="BF416" i="17"/>
  <c r="BA416" i="17"/>
  <c r="BA323" i="17"/>
  <c r="BF323" i="17"/>
  <c r="BH371" i="17"/>
  <c r="BM371" i="17"/>
  <c r="BA251" i="17"/>
  <c r="BF251" i="17"/>
  <c r="AT305" i="17"/>
  <c r="AY305" i="17"/>
  <c r="AM394" i="17"/>
  <c r="AQ394" i="17"/>
  <c r="AT253" i="17"/>
  <c r="AY253" i="17"/>
  <c r="BA247" i="17"/>
  <c r="BF247" i="17"/>
  <c r="AT42" i="17"/>
  <c r="AY42" i="17"/>
  <c r="AT410" i="17"/>
  <c r="AY410" i="17"/>
  <c r="BF243" i="17"/>
  <c r="BA243" i="17"/>
  <c r="AT263" i="17"/>
  <c r="AY263" i="17"/>
  <c r="AT316" i="17"/>
  <c r="AX316" i="17"/>
  <c r="BF453" i="17"/>
  <c r="BA453" i="17"/>
  <c r="AT102" i="17"/>
  <c r="AX102" i="17"/>
  <c r="AT17" i="17"/>
  <c r="AY17" i="17"/>
  <c r="AT259" i="17"/>
  <c r="AY259" i="17"/>
  <c r="BH389" i="17"/>
  <c r="BM389" i="17"/>
  <c r="AT44" i="17"/>
  <c r="AY44" i="17"/>
  <c r="AT72" i="17"/>
  <c r="AX72" i="17"/>
  <c r="AR68" i="15"/>
  <c r="AR66" i="15"/>
  <c r="AR58" i="15"/>
  <c r="AT358" i="17"/>
  <c r="AY358" i="17"/>
  <c r="AT23" i="17"/>
  <c r="AY23" i="17"/>
  <c r="AT396" i="17"/>
  <c r="AX396" i="17"/>
  <c r="BH376" i="17"/>
  <c r="BM376" i="17"/>
  <c r="AT399" i="17"/>
  <c r="AX399" i="17"/>
  <c r="BH257" i="17"/>
  <c r="BM257" i="17"/>
  <c r="AT255" i="17"/>
  <c r="AY255" i="17"/>
  <c r="AT391" i="17"/>
  <c r="AY391" i="17"/>
  <c r="BA381" i="17"/>
  <c r="BE381" i="17"/>
  <c r="AT365" i="17"/>
  <c r="AY365" i="17"/>
  <c r="AT377" i="17"/>
  <c r="AX377" i="17"/>
  <c r="AT345" i="17"/>
  <c r="AX345" i="17"/>
  <c r="AX307" i="17"/>
  <c r="AT307" i="17"/>
  <c r="AY26" i="17"/>
  <c r="AT26" i="17"/>
  <c r="AM369" i="17"/>
  <c r="AQ369" i="17"/>
  <c r="AT452" i="17"/>
  <c r="AY452" i="17"/>
  <c r="AY103" i="17"/>
  <c r="AT103" i="17"/>
  <c r="BA121" i="17"/>
  <c r="BF121" i="17"/>
  <c r="BH43" i="17"/>
  <c r="BM43" i="17"/>
  <c r="AT338" i="17"/>
  <c r="AY338" i="17"/>
  <c r="BH336" i="17"/>
  <c r="BM336" i="17"/>
  <c r="BA457" i="17"/>
  <c r="BF457" i="17"/>
  <c r="AT86" i="17"/>
  <c r="AY86" i="17"/>
  <c r="BH246" i="17"/>
  <c r="BL246" i="17"/>
  <c r="AQ357" i="17"/>
  <c r="AM357" i="17"/>
  <c r="AT428" i="17"/>
  <c r="AX428" i="17"/>
  <c r="AT464" i="17"/>
  <c r="AX464" i="17"/>
  <c r="AT382" i="17"/>
  <c r="AY382" i="17"/>
  <c r="BA421" i="17"/>
  <c r="BF421" i="17"/>
  <c r="AT35" i="17"/>
  <c r="AY35" i="17"/>
  <c r="AT420" i="17"/>
  <c r="AX420" i="17"/>
  <c r="BH470" i="17"/>
  <c r="BM470" i="17"/>
  <c r="BA467" i="17"/>
  <c r="BE467" i="17"/>
  <c r="AT386" i="17"/>
  <c r="AY386" i="17"/>
  <c r="AY244" i="17"/>
  <c r="AT244" i="17"/>
  <c r="AT54" i="17"/>
  <c r="AY54" i="17"/>
  <c r="AT335" i="17"/>
  <c r="AY335" i="17"/>
  <c r="AM378" i="17"/>
  <c r="AQ378" i="17"/>
  <c r="BF406" i="17"/>
  <c r="AT29" i="17"/>
  <c r="AY29" i="17"/>
  <c r="BA48" i="17"/>
  <c r="BF48" i="17"/>
  <c r="AT409" i="17"/>
  <c r="AY409" i="17"/>
  <c r="BA321" i="17"/>
  <c r="BE321" i="17"/>
  <c r="AQ427" i="17"/>
  <c r="AM427" i="17"/>
  <c r="BM123" i="17"/>
  <c r="BH123" i="17"/>
  <c r="AT248" i="17"/>
  <c r="AX248" i="17"/>
  <c r="BA249" i="17"/>
  <c r="BF249" i="17"/>
  <c r="BH331" i="17"/>
  <c r="BL331" i="17"/>
  <c r="AY239" i="17"/>
  <c r="AT239" i="17"/>
  <c r="BT27" i="17"/>
  <c r="BV27" i="17" s="1"/>
  <c r="BO27" i="17"/>
  <c r="AY215" i="17"/>
  <c r="AT215" i="17"/>
  <c r="BA31" i="17"/>
  <c r="BF31" i="17"/>
  <c r="AT256" i="17"/>
  <c r="AX256" i="17"/>
  <c r="BA359" i="17"/>
  <c r="BF359" i="17"/>
  <c r="BH454" i="17"/>
  <c r="BM454" i="17"/>
  <c r="BH25" i="17"/>
  <c r="BM25" i="17"/>
  <c r="AT116" i="17"/>
  <c r="AY116" i="17"/>
  <c r="BA252" i="17"/>
  <c r="BE252" i="17"/>
  <c r="BA368" i="17"/>
  <c r="BF368" i="17"/>
  <c r="BH268" i="17"/>
  <c r="BM268" i="17"/>
  <c r="BA385" i="17"/>
  <c r="BF385" i="17"/>
  <c r="BM427" i="17"/>
  <c r="BL445" i="17"/>
  <c r="BH445" i="17"/>
  <c r="AT16" i="17"/>
  <c r="AX16" i="17"/>
  <c r="AT265" i="17"/>
  <c r="AY265" i="17"/>
  <c r="BH356" i="17"/>
  <c r="BL356" i="17"/>
  <c r="BS260" i="17"/>
  <c r="BV260" i="17" s="1"/>
  <c r="BO260" i="17"/>
  <c r="BH264" i="17"/>
  <c r="BL264" i="17"/>
  <c r="BS254" i="17"/>
  <c r="BV254" i="17" s="1"/>
  <c r="BO254" i="17"/>
  <c r="BH346" i="17"/>
  <c r="BM346" i="17"/>
  <c r="BO460" i="17"/>
  <c r="BS460" i="17"/>
  <c r="BV460" i="17" s="1"/>
  <c r="AM380" i="17"/>
  <c r="AQ380" i="17"/>
  <c r="BM343" i="17"/>
  <c r="BH343" i="17"/>
  <c r="BO387" i="17"/>
  <c r="BT387" i="17"/>
  <c r="BV387" i="17" s="1"/>
  <c r="AX234" i="17"/>
  <c r="AT234" i="17"/>
  <c r="BA269" i="17"/>
  <c r="BF269" i="17"/>
  <c r="BA439" i="17"/>
  <c r="BE439" i="17"/>
  <c r="AY213" i="17"/>
  <c r="AT213" i="17"/>
  <c r="BA353" i="17"/>
  <c r="BE353" i="17"/>
  <c r="BA418" i="17"/>
  <c r="BF418" i="17"/>
  <c r="BA262" i="17"/>
  <c r="BE262" i="17"/>
  <c r="BH22" i="17"/>
  <c r="BM22" i="17"/>
  <c r="BA250" i="17"/>
  <c r="BE250" i="17"/>
  <c r="AQ392" i="17"/>
  <c r="AM392" i="17"/>
  <c r="BA431" i="17"/>
  <c r="BE431" i="17"/>
  <c r="BA449" i="17"/>
  <c r="BE449" i="17"/>
  <c r="BA468" i="17"/>
  <c r="BF468" i="17"/>
  <c r="BF223" i="17"/>
  <c r="BA223" i="17"/>
  <c r="BH267" i="17"/>
  <c r="BM267" i="17"/>
  <c r="BH266" i="17"/>
  <c r="BM266" i="17"/>
  <c r="AQ406" i="17"/>
  <c r="AM406" i="17"/>
  <c r="BL55" i="17"/>
  <c r="BH55" i="17"/>
  <c r="AM451" i="17"/>
  <c r="AQ451" i="17"/>
  <c r="AT133" i="17"/>
  <c r="AY133" i="17"/>
  <c r="BA192" i="17"/>
  <c r="BF192" i="17"/>
  <c r="BA261" i="17"/>
  <c r="BF261" i="17"/>
  <c r="BA19" i="17"/>
  <c r="BF19" i="17"/>
  <c r="BA96" i="17"/>
  <c r="BF96" i="17"/>
  <c r="BH258" i="17"/>
  <c r="BL258" i="17"/>
  <c r="AT95" i="17"/>
  <c r="AY95" i="17"/>
  <c r="AT340" i="17"/>
  <c r="AY340" i="17"/>
  <c r="BF456" i="17"/>
  <c r="BA456" i="17"/>
  <c r="AY142" i="17"/>
  <c r="AT142" i="17"/>
  <c r="AT185" i="17"/>
  <c r="AY185" i="17"/>
  <c r="BA78" i="17"/>
  <c r="BF78" i="17"/>
  <c r="BT108" i="17"/>
  <c r="BM77" i="17"/>
  <c r="BH77" i="17"/>
  <c r="BA221" i="17"/>
  <c r="BF221" i="17"/>
  <c r="BT111" i="17"/>
  <c r="BH119" i="17"/>
  <c r="BM119" i="17"/>
  <c r="BT84" i="17"/>
  <c r="AX108" i="17"/>
  <c r="AT108" i="17"/>
  <c r="AT182" i="17"/>
  <c r="AY182" i="17"/>
  <c r="BF75" i="17"/>
  <c r="BA75" i="17"/>
  <c r="AT211" i="17"/>
  <c r="AY211" i="17"/>
  <c r="BA228" i="17"/>
  <c r="BF228" i="17"/>
  <c r="Z24" i="17"/>
  <c r="X24" i="17"/>
  <c r="AT280" i="17"/>
  <c r="AY280" i="17"/>
  <c r="BA227" i="17"/>
  <c r="BF227" i="17"/>
  <c r="AX162" i="17"/>
  <c r="AT162" i="17"/>
  <c r="BM306" i="17"/>
  <c r="BH306" i="17"/>
  <c r="BA109" i="17"/>
  <c r="BF109" i="17"/>
  <c r="BT70" i="17"/>
  <c r="BH56" i="17"/>
  <c r="BM56" i="17"/>
  <c r="BT140" i="17"/>
  <c r="BA206" i="17"/>
  <c r="BF206" i="17"/>
  <c r="AT337" i="17"/>
  <c r="AY337" i="17"/>
  <c r="BF179" i="17"/>
  <c r="BA179" i="17"/>
  <c r="AY144" i="17"/>
  <c r="AT144" i="17"/>
  <c r="BF184" i="17"/>
  <c r="BA184" i="17"/>
  <c r="AX209" i="17"/>
  <c r="AT209" i="17"/>
  <c r="AT327" i="17"/>
  <c r="AY327" i="17"/>
  <c r="AQ458" i="17"/>
  <c r="AM458" i="17"/>
  <c r="BH401" i="17"/>
  <c r="BM401" i="17"/>
  <c r="X298" i="17"/>
  <c r="Z298" i="17"/>
  <c r="AT199" i="17"/>
  <c r="AY199" i="17"/>
  <c r="BT198" i="17"/>
  <c r="BV198" i="17" s="1"/>
  <c r="BO198" i="17"/>
  <c r="BT240" i="17"/>
  <c r="AT46" i="17"/>
  <c r="AY46" i="17"/>
  <c r="BO447" i="17"/>
  <c r="BT447" i="17"/>
  <c r="BV447" i="17" s="1"/>
  <c r="AZ80" i="17"/>
  <c r="BH101" i="17"/>
  <c r="BM101" i="17"/>
  <c r="BA67" i="17"/>
  <c r="BF67" i="17"/>
  <c r="AT128" i="17"/>
  <c r="AY128" i="17"/>
  <c r="BF201" i="17"/>
  <c r="BA201" i="17"/>
  <c r="BF125" i="17"/>
  <c r="BA125" i="17"/>
  <c r="Z52" i="17"/>
  <c r="X52" i="17"/>
  <c r="BF348" i="17"/>
  <c r="BA348" i="17"/>
  <c r="Y282" i="17"/>
  <c r="BM430" i="17"/>
  <c r="BH430" i="17"/>
  <c r="AT105" i="17"/>
  <c r="AY105" i="17"/>
  <c r="BO91" i="17"/>
  <c r="BT91" i="17"/>
  <c r="BV91" i="17" s="1"/>
  <c r="BH318" i="17"/>
  <c r="BM318" i="17"/>
  <c r="BF174" i="17"/>
  <c r="BA174" i="17"/>
  <c r="AX93" i="17"/>
  <c r="AT93" i="17"/>
  <c r="AT38" i="17"/>
  <c r="AY38" i="17"/>
  <c r="AT370" i="17"/>
  <c r="AY370" i="17"/>
  <c r="BA289" i="17"/>
  <c r="BF289" i="17"/>
  <c r="BH400" i="17"/>
  <c r="BM400" i="17"/>
  <c r="AT230" i="17"/>
  <c r="AX230" i="17"/>
  <c r="AT219" i="17"/>
  <c r="AX219" i="17"/>
  <c r="BA187" i="17"/>
  <c r="BF187" i="17"/>
  <c r="BF472" i="17"/>
  <c r="BA472" i="17"/>
  <c r="BA372" i="17"/>
  <c r="BF372" i="17"/>
  <c r="BA424" i="17"/>
  <c r="BF424" i="17"/>
  <c r="BM448" i="17"/>
  <c r="BH448" i="17"/>
  <c r="AT62" i="17"/>
  <c r="AY62" i="17"/>
  <c r="BF225" i="17"/>
  <c r="BA225" i="17"/>
  <c r="BH299" i="17"/>
  <c r="BM299" i="17"/>
  <c r="AT303" i="17"/>
  <c r="AY303" i="17"/>
  <c r="BF80" i="17"/>
  <c r="Y20" i="17"/>
  <c r="BF194" i="17"/>
  <c r="BA194" i="17"/>
  <c r="AT403" i="17"/>
  <c r="AY403" i="17"/>
  <c r="AT438" i="17"/>
  <c r="AY438" i="17"/>
  <c r="BF320" i="17"/>
  <c r="BA320" i="17"/>
  <c r="BF36" i="17"/>
  <c r="BA36" i="17"/>
  <c r="AT374" i="17"/>
  <c r="AY374" i="17"/>
  <c r="BT69" i="17"/>
  <c r="BH190" i="17"/>
  <c r="BM190" i="17"/>
  <c r="BH236" i="17"/>
  <c r="BL236" i="17"/>
  <c r="BM310" i="17"/>
  <c r="BH310" i="17"/>
  <c r="BS455" i="17"/>
  <c r="BV455" i="17" s="1"/>
  <c r="BO455" i="17"/>
  <c r="BO87" i="17"/>
  <c r="BT87" i="17"/>
  <c r="BV87" i="17" s="1"/>
  <c r="BA170" i="17"/>
  <c r="BF170" i="17"/>
  <c r="BA137" i="17"/>
  <c r="BF137" i="17"/>
  <c r="BA326" i="17"/>
  <c r="BF326" i="17"/>
  <c r="AT117" i="17"/>
  <c r="AY117" i="17"/>
  <c r="AT229" i="17"/>
  <c r="AY229" i="17"/>
  <c r="AQ367" i="17"/>
  <c r="AM367" i="17"/>
  <c r="AT415" i="17"/>
  <c r="AY415" i="17"/>
  <c r="BH100" i="17"/>
  <c r="BM100" i="17"/>
  <c r="BF92" i="17"/>
  <c r="BA92" i="17"/>
  <c r="BO218" i="17"/>
  <c r="BT218" i="17"/>
  <c r="BV218" i="17" s="1"/>
  <c r="BM153" i="17"/>
  <c r="BH153" i="17"/>
  <c r="BO177" i="17"/>
  <c r="BT177" i="17"/>
  <c r="BV177" i="17" s="1"/>
  <c r="AX169" i="17"/>
  <c r="AT169" i="17"/>
  <c r="BT245" i="17"/>
  <c r="BV245" i="17" s="1"/>
  <c r="BO245" i="17"/>
  <c r="AX274" i="17"/>
  <c r="AT274" i="17"/>
  <c r="AT231" i="17"/>
  <c r="AX231" i="17"/>
  <c r="X32" i="17"/>
  <c r="Z32" i="17"/>
  <c r="AT220" i="17"/>
  <c r="AY220" i="17"/>
  <c r="BA408" i="17"/>
  <c r="BF408" i="17"/>
  <c r="AT304" i="17"/>
  <c r="AY304" i="17"/>
  <c r="BM463" i="17"/>
  <c r="BH463" i="17"/>
  <c r="Y173" i="17"/>
  <c r="AT233" i="17"/>
  <c r="AX233" i="17"/>
  <c r="AT362" i="17"/>
  <c r="AY362" i="17"/>
  <c r="BM422" i="17"/>
  <c r="BH422" i="17"/>
  <c r="AT471" i="17"/>
  <c r="AX471" i="17"/>
  <c r="BF83" i="17"/>
  <c r="BA83" i="17"/>
  <c r="BM139" i="17"/>
  <c r="BM202" i="17"/>
  <c r="BH202" i="17"/>
  <c r="BH242" i="17"/>
  <c r="BM242" i="17"/>
  <c r="AT443" i="17"/>
  <c r="AY443" i="17"/>
  <c r="BT51" i="17"/>
  <c r="BF283" i="17"/>
  <c r="BA283" i="17"/>
  <c r="BF302" i="17"/>
  <c r="BA302" i="17"/>
  <c r="BT208" i="17"/>
  <c r="BV208" i="17" s="1"/>
  <c r="BO208" i="17"/>
  <c r="BH232" i="17"/>
  <c r="BL232" i="17"/>
  <c r="AT351" i="17"/>
  <c r="AX351" i="17"/>
  <c r="AT361" i="17"/>
  <c r="AX361" i="17"/>
  <c r="AT112" i="17"/>
  <c r="AX112" i="17"/>
  <c r="BT33" i="17"/>
  <c r="BV33" i="17" s="1"/>
  <c r="BO33" i="17"/>
  <c r="BH41" i="17"/>
  <c r="BM41" i="17"/>
  <c r="BA158" i="17"/>
  <c r="BF158" i="17"/>
  <c r="BH47" i="17"/>
  <c r="BM47" i="17"/>
  <c r="BA126" i="17"/>
  <c r="BF126" i="17"/>
  <c r="AT290" i="17"/>
  <c r="AY290" i="17"/>
  <c r="AY407" i="17"/>
  <c r="AT407" i="17"/>
  <c r="AX80" i="17"/>
  <c r="BH171" i="17"/>
  <c r="BM171" i="17"/>
  <c r="AT145" i="17"/>
  <c r="AY145" i="17"/>
  <c r="BH146" i="17"/>
  <c r="BM146" i="17"/>
  <c r="BM278" i="17"/>
  <c r="BH278" i="17"/>
  <c r="AX240" i="17"/>
  <c r="AT240" i="17"/>
  <c r="BT287" i="17"/>
  <c r="BV287" i="17" s="1"/>
  <c r="BO287" i="17"/>
  <c r="BA412" i="17"/>
  <c r="BF412" i="17"/>
  <c r="BT466" i="17"/>
  <c r="BV466" i="17" s="1"/>
  <c r="BO466" i="17"/>
  <c r="BH143" i="17"/>
  <c r="BM143" i="17"/>
  <c r="BA107" i="17"/>
  <c r="BF107" i="17"/>
  <c r="BT134" i="17"/>
  <c r="BF58" i="17"/>
  <c r="BA58" i="17"/>
  <c r="BH205" i="17"/>
  <c r="BM205" i="17"/>
  <c r="BH50" i="17"/>
  <c r="BM50" i="17"/>
  <c r="AQ440" i="17"/>
  <c r="AM440" i="17"/>
  <c r="BA188" i="17"/>
  <c r="BF188" i="17"/>
  <c r="BF183" i="17"/>
  <c r="BA183" i="17"/>
  <c r="BF59" i="17"/>
  <c r="BA59" i="17"/>
  <c r="AT135" i="17"/>
  <c r="AY135" i="17"/>
  <c r="BH191" i="17"/>
  <c r="BM191" i="17"/>
  <c r="AT324" i="17"/>
  <c r="AY324" i="17"/>
  <c r="AX272" i="17"/>
  <c r="AT272" i="17"/>
  <c r="BA364" i="17"/>
  <c r="BF364" i="17"/>
  <c r="BH414" i="17"/>
  <c r="BM414" i="17"/>
  <c r="BA160" i="17"/>
  <c r="BF160" i="17"/>
  <c r="AT98" i="17"/>
  <c r="AY98" i="17"/>
  <c r="BM79" i="17"/>
  <c r="BH79" i="17"/>
  <c r="BM120" i="17"/>
  <c r="BH120" i="17"/>
  <c r="BF363" i="17"/>
  <c r="BA363" i="17"/>
  <c r="Z20" i="17"/>
  <c r="X20" i="17"/>
  <c r="BF37" i="17"/>
  <c r="BA37" i="17"/>
  <c r="BA110" i="17"/>
  <c r="BF110" i="17"/>
  <c r="BA325" i="17"/>
  <c r="BF325" i="17"/>
  <c r="BH273" i="17"/>
  <c r="BM273" i="17"/>
  <c r="AX61" i="17"/>
  <c r="AT61" i="17"/>
  <c r="BA200" i="17"/>
  <c r="BF200" i="17"/>
  <c r="BH149" i="17"/>
  <c r="BM149" i="17"/>
  <c r="BF94" i="17"/>
  <c r="BA94" i="17"/>
  <c r="AX195" i="17"/>
  <c r="AT195" i="17"/>
  <c r="BT169" i="17"/>
  <c r="AX222" i="17"/>
  <c r="AT222" i="17"/>
  <c r="BA285" i="17"/>
  <c r="BF285" i="17"/>
  <c r="AT284" i="17"/>
  <c r="AY284" i="17"/>
  <c r="BF212" i="17"/>
  <c r="BA212" i="17"/>
  <c r="BF57" i="17"/>
  <c r="BA57" i="17"/>
  <c r="AT390" i="17"/>
  <c r="AY390" i="17"/>
  <c r="BA319" i="17"/>
  <c r="BF319" i="17"/>
  <c r="AT21" i="17"/>
  <c r="AY21" i="17"/>
  <c r="AT60" i="17"/>
  <c r="AX60" i="17"/>
  <c r="BF291" i="17"/>
  <c r="BA291" i="17"/>
  <c r="AN315" i="17"/>
  <c r="AL315" i="17"/>
  <c r="BA165" i="17"/>
  <c r="BF165" i="17"/>
  <c r="BF115" i="17"/>
  <c r="BA115" i="17"/>
  <c r="BA349" i="17"/>
  <c r="BF349" i="17"/>
  <c r="AT334" i="17"/>
  <c r="AX334" i="17"/>
  <c r="BT93" i="17"/>
  <c r="Y32" i="17"/>
  <c r="BH180" i="17"/>
  <c r="BM180" i="17"/>
  <c r="BF383" i="17"/>
  <c r="BA383" i="17"/>
  <c r="BH301" i="17"/>
  <c r="BM301" i="17"/>
  <c r="BE106" i="17"/>
  <c r="BA106" i="17"/>
  <c r="AX85" i="17"/>
  <c r="AT85" i="17"/>
  <c r="BH152" i="17"/>
  <c r="BM152" i="17"/>
  <c r="BM88" i="17"/>
  <c r="BH88" i="17"/>
  <c r="X173" i="17"/>
  <c r="Z173" i="17"/>
  <c r="AT347" i="17"/>
  <c r="AY347" i="17"/>
  <c r="AT462" i="17"/>
  <c r="AY462" i="17"/>
  <c r="AX140" i="17"/>
  <c r="AT140" i="17"/>
  <c r="BT195" i="17"/>
  <c r="BM384" i="17"/>
  <c r="BH384" i="17"/>
  <c r="BO411" i="17"/>
  <c r="BT411" i="17"/>
  <c r="BV411" i="17" s="1"/>
  <c r="BM465" i="17"/>
  <c r="BH465" i="17"/>
  <c r="BT61" i="17"/>
  <c r="BA99" i="17"/>
  <c r="BF99" i="17"/>
  <c r="BA224" i="17"/>
  <c r="BF224" i="17"/>
  <c r="BH76" i="17"/>
  <c r="BM76" i="17"/>
  <c r="AX51" i="17"/>
  <c r="AT51" i="17"/>
  <c r="AT312" i="17"/>
  <c r="AY312" i="17"/>
  <c r="AT113" i="17"/>
  <c r="AY113" i="17"/>
  <c r="AT156" i="17"/>
  <c r="AY156" i="17"/>
  <c r="AX134" i="17"/>
  <c r="AT134" i="17"/>
  <c r="BF73" i="17"/>
  <c r="BA73" i="17"/>
  <c r="BA275" i="17"/>
  <c r="BF275" i="17"/>
  <c r="AX139" i="17"/>
  <c r="AT139" i="17"/>
  <c r="BM148" i="17"/>
  <c r="BH148" i="17"/>
  <c r="Y40" i="17"/>
  <c r="BA423" i="17"/>
  <c r="BF423" i="17"/>
  <c r="BF446" i="17"/>
  <c r="BA446" i="17"/>
  <c r="AX69" i="17"/>
  <c r="AT69" i="17"/>
  <c r="BF64" i="17"/>
  <c r="BA64" i="17"/>
  <c r="BF172" i="17"/>
  <c r="BA172" i="17"/>
  <c r="BA286" i="17"/>
  <c r="BF286" i="17"/>
  <c r="BT274" i="17"/>
  <c r="BM204" i="17"/>
  <c r="BH204" i="17"/>
  <c r="AT203" i="17"/>
  <c r="AX203" i="17"/>
  <c r="Z45" i="17"/>
  <c r="X45" i="17"/>
  <c r="AT235" i="17"/>
  <c r="AX235" i="17"/>
  <c r="AT344" i="17"/>
  <c r="AX344" i="17"/>
  <c r="BA459" i="17"/>
  <c r="BF459" i="17"/>
  <c r="BM216" i="17"/>
  <c r="BH216" i="17"/>
  <c r="AT342" i="17"/>
  <c r="AY342" i="17"/>
  <c r="Y294" i="17"/>
  <c r="AT295" i="17"/>
  <c r="AY295" i="17"/>
  <c r="BA426" i="17"/>
  <c r="BF426" i="17"/>
  <c r="AA53" i="17"/>
  <c r="AC53" i="17"/>
  <c r="AT313" i="17"/>
  <c r="AY313" i="17"/>
  <c r="BA97" i="17"/>
  <c r="BF97" i="17"/>
  <c r="AA30" i="17"/>
  <c r="AC30" i="17"/>
  <c r="BF271" i="17"/>
  <c r="BA271" i="17"/>
  <c r="BO461" i="17"/>
  <c r="BT461" i="17"/>
  <c r="BV461" i="17" s="1"/>
  <c r="BA436" i="17"/>
  <c r="BF436" i="17"/>
  <c r="BF154" i="17"/>
  <c r="BA154" i="17"/>
  <c r="BT277" i="17"/>
  <c r="BV277" i="17" s="1"/>
  <c r="BO277" i="17"/>
  <c r="AX70" i="17"/>
  <c r="AT70" i="17"/>
  <c r="BA193" i="17"/>
  <c r="BF193" i="17"/>
  <c r="BO189" i="17"/>
  <c r="BT189" i="17"/>
  <c r="BV189" i="17" s="1"/>
  <c r="BM276" i="17"/>
  <c r="BH276" i="17"/>
  <c r="BA404" i="17"/>
  <c r="BF404" i="17"/>
  <c r="BA122" i="17"/>
  <c r="BF122" i="17"/>
  <c r="BF181" i="17"/>
  <c r="BA181" i="17"/>
  <c r="BH151" i="17"/>
  <c r="BM151" i="17"/>
  <c r="BH237" i="17"/>
  <c r="BM237" i="17"/>
  <c r="BT162" i="17"/>
  <c r="BA309" i="17"/>
  <c r="BF309" i="17"/>
  <c r="X18" i="17"/>
  <c r="Z18" i="17"/>
  <c r="U8" i="17"/>
  <c r="BH167" i="17"/>
  <c r="BM167" i="17"/>
  <c r="BM81" i="17"/>
  <c r="BH81" i="17"/>
  <c r="BT150" i="17"/>
  <c r="BV150" i="17" s="1"/>
  <c r="BO150" i="17"/>
  <c r="BA161" i="17"/>
  <c r="BF161" i="17"/>
  <c r="BH157" i="17"/>
  <c r="BM157" i="17"/>
  <c r="BA132" i="17"/>
  <c r="BF132" i="17"/>
  <c r="AX375" i="17"/>
  <c r="AT375" i="17"/>
  <c r="BH288" i="17"/>
  <c r="BM288" i="17"/>
  <c r="AT441" i="17"/>
  <c r="AY441" i="17"/>
  <c r="AT155" i="17"/>
  <c r="AY155" i="17"/>
  <c r="AX84" i="17"/>
  <c r="AT84" i="17"/>
  <c r="BF458" i="17"/>
  <c r="AT127" i="17"/>
  <c r="AY127" i="17"/>
  <c r="BT238" i="17"/>
  <c r="AX111" i="17"/>
  <c r="AT111" i="17"/>
  <c r="AT435" i="17"/>
  <c r="AY435" i="17"/>
  <c r="BH450" i="17"/>
  <c r="BM450" i="17"/>
  <c r="Y24" i="17"/>
  <c r="BM63" i="17"/>
  <c r="BH63" i="17"/>
  <c r="BF442" i="17"/>
  <c r="BA442" i="17"/>
  <c r="BF440" i="17"/>
  <c r="AA28" i="17"/>
  <c r="AC28" i="17"/>
  <c r="BF71" i="17"/>
  <c r="BA71" i="17"/>
  <c r="BF279" i="17"/>
  <c r="BA279" i="17"/>
  <c r="AB311" i="17"/>
  <c r="AD311" i="17"/>
  <c r="AF311" i="17" s="1"/>
  <c r="BM34" i="17"/>
  <c r="BH34" i="17"/>
  <c r="AT333" i="17"/>
  <c r="AX333" i="17"/>
  <c r="BA317" i="17"/>
  <c r="BF317" i="17"/>
  <c r="Y298" i="17"/>
  <c r="BF186" i="17"/>
  <c r="BA186" i="17"/>
  <c r="BT272" i="17"/>
  <c r="BA330" i="17"/>
  <c r="BF330" i="17"/>
  <c r="Y52" i="17"/>
  <c r="Z282" i="17"/>
  <c r="X282" i="17"/>
  <c r="BM300" i="17"/>
  <c r="BH300" i="17"/>
  <c r="X40" i="17"/>
  <c r="Z40" i="17"/>
  <c r="BA328" i="17"/>
  <c r="BF328" i="17"/>
  <c r="BF129" i="17"/>
  <c r="BA129" i="17"/>
  <c r="AT49" i="17"/>
  <c r="AY49" i="17"/>
  <c r="BM270" i="17"/>
  <c r="BH270" i="17"/>
  <c r="BH437" i="17"/>
  <c r="BM437" i="17"/>
  <c r="AT469" i="17"/>
  <c r="AY469" i="17"/>
  <c r="BO130" i="17"/>
  <c r="BT130" i="17"/>
  <c r="BV130" i="17" s="1"/>
  <c r="AT214" i="17"/>
  <c r="AY214" i="17"/>
  <c r="BM367" i="17"/>
  <c r="BT85" i="17"/>
  <c r="BA159" i="17"/>
  <c r="BF159" i="17"/>
  <c r="AT82" i="17"/>
  <c r="AY82" i="17"/>
  <c r="BM124" i="17"/>
  <c r="BH124" i="17"/>
  <c r="Y45" i="17"/>
  <c r="BA413" i="17"/>
  <c r="BF413" i="17"/>
  <c r="BF164" i="17"/>
  <c r="BA164" i="17"/>
  <c r="BF196" i="17"/>
  <c r="BA196" i="17"/>
  <c r="BH104" i="17"/>
  <c r="BM104" i="17"/>
  <c r="AX238" i="17"/>
  <c r="AT238" i="17"/>
  <c r="BT222" i="17"/>
  <c r="X294" i="17"/>
  <c r="Z294" i="17"/>
  <c r="BH141" i="17"/>
  <c r="BM141" i="17"/>
  <c r="AT66" i="17"/>
  <c r="AY66" i="17"/>
  <c r="AT138" i="17"/>
  <c r="AY138" i="17"/>
  <c r="AY163" i="17"/>
  <c r="AT163" i="17"/>
  <c r="BF131" i="17"/>
  <c r="BA131" i="17"/>
  <c r="BM197" i="17"/>
  <c r="BH197" i="17"/>
  <c r="BA366" i="17"/>
  <c r="BF366" i="17"/>
  <c r="BA393" i="17"/>
  <c r="BF393" i="17"/>
  <c r="AT80" i="17"/>
  <c r="BT106" i="17"/>
  <c r="BM90" i="17"/>
  <c r="BH90" i="17"/>
  <c r="BF168" i="17"/>
  <c r="BA168" i="17"/>
  <c r="BH217" i="17"/>
  <c r="BM217" i="17"/>
  <c r="BO207" i="17"/>
  <c r="BT207" i="17"/>
  <c r="BV207" i="17" s="1"/>
  <c r="AT74" i="17"/>
  <c r="AY74" i="17"/>
  <c r="AT178" i="17"/>
  <c r="AY178" i="17"/>
  <c r="BO68" i="17"/>
  <c r="BT68" i="17"/>
  <c r="BV68" i="17" s="1"/>
  <c r="AT176" i="17"/>
  <c r="AY176" i="17"/>
  <c r="BM39" i="17"/>
  <c r="BH39" i="17"/>
  <c r="AT241" i="17"/>
  <c r="AY241" i="17"/>
  <c r="BA226" i="17"/>
  <c r="BF226" i="17"/>
  <c r="BA360" i="17"/>
  <c r="BF360" i="17"/>
  <c r="AT397" i="17"/>
  <c r="AY397" i="17"/>
  <c r="BO281" i="17"/>
  <c r="BT281" i="17"/>
  <c r="BV281" i="17" s="1"/>
  <c r="BM65" i="17"/>
  <c r="BH65" i="17"/>
  <c r="AT210" i="17"/>
  <c r="AY210" i="17"/>
  <c r="BF147" i="17"/>
  <c r="BA147" i="17"/>
  <c r="BF114" i="17"/>
  <c r="BA114" i="17"/>
  <c r="BA395" i="17"/>
  <c r="BF395" i="17"/>
  <c r="AT118" i="17"/>
  <c r="AX118" i="17"/>
  <c r="BF166" i="17"/>
  <c r="BA166" i="17"/>
  <c r="AT402" i="17"/>
  <c r="AY402" i="17"/>
  <c r="BA175" i="17"/>
  <c r="BF175" i="17"/>
  <c r="Y18" i="17"/>
  <c r="W8" i="17"/>
  <c r="BA322" i="17"/>
  <c r="BF322" i="17"/>
  <c r="AT292" i="17"/>
  <c r="AX292" i="17"/>
  <c r="AR64" i="15"/>
  <c r="AT64" i="15" s="1"/>
  <c r="AR72" i="15"/>
  <c r="AY72" i="15" s="1"/>
  <c r="AM81" i="15"/>
  <c r="AM93" i="15"/>
  <c r="AR93" i="15"/>
  <c r="AJ92" i="15"/>
  <c r="AF92" i="15"/>
  <c r="BF92" i="15"/>
  <c r="AT20" i="15"/>
  <c r="AT74" i="15"/>
  <c r="AR85" i="15"/>
  <c r="AM85" i="15"/>
  <c r="AM18" i="15"/>
  <c r="AR18" i="15"/>
  <c r="AM19" i="15"/>
  <c r="AR19" i="15"/>
  <c r="AM75" i="15"/>
  <c r="AR75" i="15"/>
  <c r="AR88" i="15"/>
  <c r="AM88" i="15"/>
  <c r="BM29" i="15"/>
  <c r="BH29" i="15"/>
  <c r="AR49" i="15"/>
  <c r="AM49" i="15"/>
  <c r="AY62" i="15"/>
  <c r="AT62" i="15"/>
  <c r="AY70" i="15"/>
  <c r="AT70" i="15"/>
  <c r="BM32" i="15"/>
  <c r="BH32" i="15"/>
  <c r="AY54" i="15"/>
  <c r="AT54" i="15"/>
  <c r="BA20" i="15"/>
  <c r="BF20" i="15"/>
  <c r="AY58" i="15"/>
  <c r="AT58" i="15"/>
  <c r="AY67" i="15"/>
  <c r="AT67" i="15"/>
  <c r="BM12" i="15"/>
  <c r="AX27" i="15"/>
  <c r="AT27" i="15"/>
  <c r="AR16" i="15"/>
  <c r="AM16" i="15"/>
  <c r="U55" i="15"/>
  <c r="W55" i="15"/>
  <c r="AM38" i="15"/>
  <c r="AR38" i="15"/>
  <c r="AM42" i="15"/>
  <c r="AR42" i="15"/>
  <c r="AM46" i="15"/>
  <c r="AR46" i="15"/>
  <c r="AT81" i="15"/>
  <c r="AY81" i="15"/>
  <c r="BF26" i="15"/>
  <c r="BA26" i="15"/>
  <c r="AT9" i="15"/>
  <c r="AY9" i="15"/>
  <c r="BA34" i="15"/>
  <c r="BF34" i="15"/>
  <c r="Y80" i="15"/>
  <c r="AY60" i="15"/>
  <c r="AT60" i="15"/>
  <c r="AY71" i="15"/>
  <c r="AT71" i="15"/>
  <c r="AM39" i="15"/>
  <c r="AR39" i="15"/>
  <c r="AM43" i="15"/>
  <c r="AR43" i="15"/>
  <c r="BA78" i="15"/>
  <c r="BF78" i="15"/>
  <c r="BF13" i="15"/>
  <c r="BA13" i="15"/>
  <c r="BA74" i="15"/>
  <c r="BF74" i="15"/>
  <c r="AR89" i="15"/>
  <c r="AM89" i="15"/>
  <c r="BA21" i="15"/>
  <c r="BF21" i="15"/>
  <c r="AR48" i="15"/>
  <c r="AM48" i="15"/>
  <c r="AY59" i="15"/>
  <c r="AT59" i="15"/>
  <c r="AY68" i="15"/>
  <c r="AT68" i="15"/>
  <c r="AR86" i="15"/>
  <c r="AM86" i="15"/>
  <c r="BH11" i="15"/>
  <c r="BM11" i="15"/>
  <c r="BA35" i="15"/>
  <c r="BF35" i="15"/>
  <c r="AZ9" i="15"/>
  <c r="AY61" i="15"/>
  <c r="AT61" i="15"/>
  <c r="AY69" i="15"/>
  <c r="AT69" i="15"/>
  <c r="BA77" i="15"/>
  <c r="BF77" i="15"/>
  <c r="BF10" i="15"/>
  <c r="BA10" i="15"/>
  <c r="AX25" i="15"/>
  <c r="AT25" i="15"/>
  <c r="U53" i="15"/>
  <c r="W53" i="15"/>
  <c r="T6" i="15"/>
  <c r="AR47" i="15"/>
  <c r="AM47" i="15"/>
  <c r="AR52" i="15"/>
  <c r="AM52" i="15"/>
  <c r="AY66" i="15"/>
  <c r="AT66" i="15"/>
  <c r="AR87" i="15"/>
  <c r="AM87" i="15"/>
  <c r="AY51" i="15"/>
  <c r="AT51" i="15"/>
  <c r="AY57" i="15"/>
  <c r="AT57" i="15"/>
  <c r="AY63" i="15"/>
  <c r="AT63" i="15"/>
  <c r="BM33" i="15"/>
  <c r="BH33" i="15"/>
  <c r="AM28" i="15"/>
  <c r="AR28" i="15"/>
  <c r="AM36" i="15"/>
  <c r="AR36" i="15"/>
  <c r="AM40" i="15"/>
  <c r="AR40" i="15"/>
  <c r="AM44" i="15"/>
  <c r="AR44" i="15"/>
  <c r="AY82" i="15"/>
  <c r="AT82" i="15"/>
  <c r="BA22" i="15"/>
  <c r="BF22" i="15"/>
  <c r="AT84" i="15"/>
  <c r="AY84" i="15"/>
  <c r="AR91" i="15"/>
  <c r="AM91" i="15"/>
  <c r="BF24" i="15"/>
  <c r="BA24" i="15"/>
  <c r="BO17" i="15"/>
  <c r="BT17" i="15"/>
  <c r="BV17" i="15" s="1"/>
  <c r="V6" i="15"/>
  <c r="AY76" i="15"/>
  <c r="AT76" i="15"/>
  <c r="AT14" i="15"/>
  <c r="AY14" i="15"/>
  <c r="BA23" i="15"/>
  <c r="BF23" i="15"/>
  <c r="AM37" i="15"/>
  <c r="AR37" i="15"/>
  <c r="AM41" i="15"/>
  <c r="AR41" i="15"/>
  <c r="AM45" i="15"/>
  <c r="AR45" i="15"/>
  <c r="BM27" i="15"/>
  <c r="BE9" i="15"/>
  <c r="BA31" i="15"/>
  <c r="BF31" i="15"/>
  <c r="BA79" i="15"/>
  <c r="BF79" i="15"/>
  <c r="AT15" i="15"/>
  <c r="AY15" i="15"/>
  <c r="AQ12" i="15"/>
  <c r="AM12" i="15"/>
  <c r="AR50" i="15"/>
  <c r="AM50" i="15"/>
  <c r="AY64" i="15"/>
  <c r="AY73" i="15"/>
  <c r="AT73" i="15"/>
  <c r="AR90" i="15"/>
  <c r="AM90" i="15"/>
  <c r="BM25" i="15"/>
  <c r="Z80" i="15"/>
  <c r="X80" i="15"/>
  <c r="AR56" i="15"/>
  <c r="AM56" i="15"/>
  <c r="AY65" i="15"/>
  <c r="AT65" i="15"/>
  <c r="BF83" i="15"/>
  <c r="BA83" i="15"/>
  <c r="CL466" i="1"/>
  <c r="CF466" i="1"/>
  <c r="CA466" i="1"/>
  <c r="BZ466" i="1"/>
  <c r="CG466" i="1" s="1"/>
  <c r="BY466" i="1"/>
  <c r="BR466" i="1"/>
  <c r="BK466" i="1"/>
  <c r="BD466" i="1"/>
  <c r="AW466" i="1"/>
  <c r="AP466" i="1"/>
  <c r="AI466" i="1"/>
  <c r="AB466" i="1"/>
  <c r="W466" i="1"/>
  <c r="V466" i="1"/>
  <c r="AC466" i="1" s="1"/>
  <c r="AJ466" i="1" s="1"/>
  <c r="AQ466" i="1" s="1"/>
  <c r="AX466" i="1" s="1"/>
  <c r="BE466" i="1" s="1"/>
  <c r="BL466" i="1" s="1"/>
  <c r="BS466" i="1" s="1"/>
  <c r="U466" i="1"/>
  <c r="R466" i="1"/>
  <c r="Q466" i="1"/>
  <c r="CA468" i="1"/>
  <c r="BY468" i="1"/>
  <c r="BR468" i="1"/>
  <c r="BK468" i="1"/>
  <c r="W468" i="1"/>
  <c r="AD468" i="1" s="1"/>
  <c r="O468" i="1"/>
  <c r="Q468" i="1" s="1"/>
  <c r="X468" i="1" s="1"/>
  <c r="AE468" i="1" s="1"/>
  <c r="AL468" i="1" s="1"/>
  <c r="AS468" i="1" s="1"/>
  <c r="AZ468" i="1" s="1"/>
  <c r="BG468" i="1" s="1"/>
  <c r="CA465" i="1"/>
  <c r="BY465" i="1"/>
  <c r="BR465" i="1"/>
  <c r="BK465" i="1"/>
  <c r="W465" i="1"/>
  <c r="AD465" i="1" s="1"/>
  <c r="O465" i="1"/>
  <c r="V465" i="1" s="1"/>
  <c r="AC465" i="1" s="1"/>
  <c r="AJ465" i="1" s="1"/>
  <c r="AQ465" i="1" s="1"/>
  <c r="AX465" i="1" s="1"/>
  <c r="BE465" i="1" s="1"/>
  <c r="BL465" i="1" s="1"/>
  <c r="BS465" i="1" s="1"/>
  <c r="CF464" i="1"/>
  <c r="CA464" i="1"/>
  <c r="BY464" i="1"/>
  <c r="BR464" i="1"/>
  <c r="BK464" i="1"/>
  <c r="BD464" i="1"/>
  <c r="W464" i="1"/>
  <c r="O464" i="1"/>
  <c r="BY441" i="1"/>
  <c r="O441" i="1"/>
  <c r="P441" i="1" s="1"/>
  <c r="Q441" i="1" s="1"/>
  <c r="S441" i="1" s="1"/>
  <c r="T441" i="1" s="1"/>
  <c r="CA463" i="1"/>
  <c r="BY463" i="1"/>
  <c r="BR463" i="1"/>
  <c r="BK463" i="1"/>
  <c r="W463" i="1"/>
  <c r="AD463" i="1" s="1"/>
  <c r="O463" i="1"/>
  <c r="V463" i="1" s="1"/>
  <c r="AC463" i="1" s="1"/>
  <c r="AJ463" i="1" s="1"/>
  <c r="AQ463" i="1" s="1"/>
  <c r="AX463" i="1" s="1"/>
  <c r="BE463" i="1" s="1"/>
  <c r="BL463" i="1" s="1"/>
  <c r="BS463" i="1" s="1"/>
  <c r="CL462" i="1"/>
  <c r="CA462" i="1"/>
  <c r="BZ462" i="1"/>
  <c r="BY462" i="1"/>
  <c r="BR462" i="1"/>
  <c r="BK462" i="1"/>
  <c r="BD462" i="1"/>
  <c r="AW462" i="1"/>
  <c r="AP462" i="1"/>
  <c r="AI462" i="1"/>
  <c r="AB462" i="1"/>
  <c r="W462" i="1"/>
  <c r="AD462" i="1" s="1"/>
  <c r="AK462" i="1" s="1"/>
  <c r="AR462" i="1" s="1"/>
  <c r="V462" i="1"/>
  <c r="U462" i="1"/>
  <c r="R462" i="1"/>
  <c r="Q462" i="1"/>
  <c r="CL461" i="1"/>
  <c r="CF461" i="1"/>
  <c r="CA461" i="1"/>
  <c r="BZ461" i="1"/>
  <c r="CG461" i="1" s="1"/>
  <c r="BY461" i="1"/>
  <c r="BR461" i="1"/>
  <c r="W461" i="1"/>
  <c r="AD461" i="1" s="1"/>
  <c r="V461" i="1"/>
  <c r="R461" i="1"/>
  <c r="Q461" i="1"/>
  <c r="X461" i="1" s="1"/>
  <c r="AE461" i="1" s="1"/>
  <c r="AL461" i="1" s="1"/>
  <c r="AS461" i="1" s="1"/>
  <c r="AZ461" i="1" s="1"/>
  <c r="BG461" i="1" s="1"/>
  <c r="BN461" i="1" s="1"/>
  <c r="CF460" i="1"/>
  <c r="CA460" i="1"/>
  <c r="BY460" i="1"/>
  <c r="W460" i="1"/>
  <c r="AD460" i="1" s="1"/>
  <c r="O460" i="1"/>
  <c r="CL460" i="1" s="1"/>
  <c r="CL459" i="1"/>
  <c r="CF459" i="1"/>
  <c r="CA459" i="1"/>
  <c r="BZ459" i="1"/>
  <c r="CG459" i="1" s="1"/>
  <c r="BY459" i="1"/>
  <c r="BR459" i="1"/>
  <c r="BK459" i="1"/>
  <c r="BD459" i="1"/>
  <c r="AW459" i="1"/>
  <c r="W459" i="1"/>
  <c r="AD459" i="1" s="1"/>
  <c r="V459" i="1"/>
  <c r="AC459" i="1" s="1"/>
  <c r="AJ459" i="1" s="1"/>
  <c r="AQ459" i="1" s="1"/>
  <c r="AX459" i="1" s="1"/>
  <c r="BE459" i="1" s="1"/>
  <c r="BL459" i="1" s="1"/>
  <c r="BS459" i="1" s="1"/>
  <c r="R459" i="1"/>
  <c r="Q459" i="1"/>
  <c r="X459" i="1" s="1"/>
  <c r="AE459" i="1" s="1"/>
  <c r="AL459" i="1" s="1"/>
  <c r="AS459" i="1" s="1"/>
  <c r="AZ459" i="1" s="1"/>
  <c r="CL458" i="1"/>
  <c r="CA458" i="1"/>
  <c r="BZ458" i="1"/>
  <c r="BY458" i="1"/>
  <c r="BR458" i="1"/>
  <c r="BK458" i="1"/>
  <c r="BD458" i="1"/>
  <c r="AW458" i="1"/>
  <c r="AP458" i="1"/>
  <c r="AI458" i="1"/>
  <c r="AB458" i="1"/>
  <c r="W458" i="1"/>
  <c r="AD458" i="1" s="1"/>
  <c r="AK458" i="1" s="1"/>
  <c r="AR458" i="1" s="1"/>
  <c r="V458" i="1"/>
  <c r="U458" i="1"/>
  <c r="R458" i="1"/>
  <c r="Q458" i="1"/>
  <c r="CL457" i="1"/>
  <c r="CF457" i="1"/>
  <c r="CA457" i="1"/>
  <c r="BZ457" i="1"/>
  <c r="CG457" i="1" s="1"/>
  <c r="BY457" i="1"/>
  <c r="BR457" i="1"/>
  <c r="BK457" i="1"/>
  <c r="BD457" i="1"/>
  <c r="AW457" i="1"/>
  <c r="AP457" i="1"/>
  <c r="AI457" i="1"/>
  <c r="AB457" i="1"/>
  <c r="W457" i="1"/>
  <c r="AD457" i="1" s="1"/>
  <c r="AK457" i="1" s="1"/>
  <c r="V457" i="1"/>
  <c r="AC457" i="1" s="1"/>
  <c r="AJ457" i="1" s="1"/>
  <c r="AQ457" i="1" s="1"/>
  <c r="AX457" i="1" s="1"/>
  <c r="BE457" i="1" s="1"/>
  <c r="BL457" i="1" s="1"/>
  <c r="BS457" i="1" s="1"/>
  <c r="U457" i="1"/>
  <c r="R457" i="1"/>
  <c r="Q457" i="1"/>
  <c r="CG456" i="1"/>
  <c r="CC456" i="1"/>
  <c r="W456" i="1"/>
  <c r="AD456" i="1" s="1"/>
  <c r="V456" i="1"/>
  <c r="AC456" i="1" s="1"/>
  <c r="AJ456" i="1" s="1"/>
  <c r="AQ456" i="1" s="1"/>
  <c r="AX456" i="1" s="1"/>
  <c r="BE456" i="1" s="1"/>
  <c r="BL456" i="1" s="1"/>
  <c r="BS456" i="1" s="1"/>
  <c r="R456" i="1"/>
  <c r="Q456" i="1"/>
  <c r="X456" i="1" s="1"/>
  <c r="AE456" i="1" s="1"/>
  <c r="AL456" i="1" s="1"/>
  <c r="AS456" i="1" s="1"/>
  <c r="AZ456" i="1" s="1"/>
  <c r="BG456" i="1" s="1"/>
  <c r="BN456" i="1" s="1"/>
  <c r="BU456" i="1" s="1"/>
  <c r="CF455" i="1"/>
  <c r="CA455" i="1"/>
  <c r="BY455" i="1"/>
  <c r="W455" i="1"/>
  <c r="AD455" i="1" s="1"/>
  <c r="O455" i="1"/>
  <c r="Q455" i="1" s="1"/>
  <c r="CF454" i="1"/>
  <c r="CA454" i="1"/>
  <c r="BY454" i="1"/>
  <c r="W454" i="1"/>
  <c r="AD454" i="1" s="1"/>
  <c r="O454" i="1"/>
  <c r="Q454" i="1" s="1"/>
  <c r="CF453" i="1"/>
  <c r="CA453" i="1"/>
  <c r="BY453" i="1"/>
  <c r="W453" i="1"/>
  <c r="AD453" i="1" s="1"/>
  <c r="O453" i="1"/>
  <c r="CL453" i="1" s="1"/>
  <c r="CG452" i="1"/>
  <c r="CC452" i="1"/>
  <c r="W452" i="1"/>
  <c r="V452" i="1"/>
  <c r="AC452" i="1" s="1"/>
  <c r="AJ452" i="1" s="1"/>
  <c r="AQ452" i="1" s="1"/>
  <c r="AX452" i="1" s="1"/>
  <c r="BE452" i="1" s="1"/>
  <c r="BL452" i="1" s="1"/>
  <c r="BS452" i="1" s="1"/>
  <c r="R452" i="1"/>
  <c r="Q452" i="1"/>
  <c r="X452" i="1" s="1"/>
  <c r="AE452" i="1" s="1"/>
  <c r="AL452" i="1" s="1"/>
  <c r="AS452" i="1" s="1"/>
  <c r="AZ452" i="1" s="1"/>
  <c r="BG452" i="1" s="1"/>
  <c r="BN452" i="1" s="1"/>
  <c r="BU452" i="1" s="1"/>
  <c r="CG451" i="1"/>
  <c r="CC451" i="1"/>
  <c r="BY451" i="1"/>
  <c r="W451" i="1"/>
  <c r="AD451" i="1" s="1"/>
  <c r="V451" i="1"/>
  <c r="AC451" i="1" s="1"/>
  <c r="AJ451" i="1" s="1"/>
  <c r="AQ451" i="1" s="1"/>
  <c r="AX451" i="1" s="1"/>
  <c r="BE451" i="1" s="1"/>
  <c r="BL451" i="1" s="1"/>
  <c r="BS451" i="1" s="1"/>
  <c r="R451" i="1"/>
  <c r="Q451" i="1"/>
  <c r="X451" i="1" s="1"/>
  <c r="AE451" i="1" s="1"/>
  <c r="AL451" i="1" s="1"/>
  <c r="AS451" i="1" s="1"/>
  <c r="AZ451" i="1" s="1"/>
  <c r="BG451" i="1" s="1"/>
  <c r="BN451" i="1" s="1"/>
  <c r="BU451" i="1" s="1"/>
  <c r="CL450" i="1"/>
  <c r="CA450" i="1"/>
  <c r="BZ450" i="1"/>
  <c r="CG450" i="1" s="1"/>
  <c r="BY450" i="1"/>
  <c r="BR450" i="1"/>
  <c r="W450" i="1"/>
  <c r="AD450" i="1" s="1"/>
  <c r="AK450" i="1" s="1"/>
  <c r="AR450" i="1" s="1"/>
  <c r="AY450" i="1" s="1"/>
  <c r="BF450" i="1" s="1"/>
  <c r="BM450" i="1" s="1"/>
  <c r="BT450" i="1" s="1"/>
  <c r="V450" i="1"/>
  <c r="AC450" i="1" s="1"/>
  <c r="AJ450" i="1" s="1"/>
  <c r="AQ450" i="1" s="1"/>
  <c r="AX450" i="1" s="1"/>
  <c r="BE450" i="1" s="1"/>
  <c r="BL450" i="1" s="1"/>
  <c r="BS450" i="1" s="1"/>
  <c r="R450" i="1"/>
  <c r="Q450" i="1"/>
  <c r="X450" i="1" s="1"/>
  <c r="AE450" i="1" s="1"/>
  <c r="AL450" i="1" s="1"/>
  <c r="AS450" i="1" s="1"/>
  <c r="AZ450" i="1" s="1"/>
  <c r="BG450" i="1" s="1"/>
  <c r="BN450" i="1" s="1"/>
  <c r="CA449" i="1"/>
  <c r="BY449" i="1"/>
  <c r="W449" i="1"/>
  <c r="AD449" i="1" s="1"/>
  <c r="O449" i="1"/>
  <c r="CL449" i="1" s="1"/>
  <c r="CA448" i="1"/>
  <c r="BY448" i="1"/>
  <c r="W448" i="1"/>
  <c r="O448" i="1"/>
  <c r="CL447" i="1"/>
  <c r="CA447" i="1"/>
  <c r="BZ447" i="1"/>
  <c r="BY447" i="1"/>
  <c r="BR447" i="1"/>
  <c r="BK447" i="1"/>
  <c r="BD447" i="1"/>
  <c r="W447" i="1"/>
  <c r="AD447" i="1" s="1"/>
  <c r="V447" i="1"/>
  <c r="AC447" i="1" s="1"/>
  <c r="AJ447" i="1" s="1"/>
  <c r="AQ447" i="1" s="1"/>
  <c r="AX447" i="1" s="1"/>
  <c r="BE447" i="1" s="1"/>
  <c r="BL447" i="1" s="1"/>
  <c r="BS447" i="1" s="1"/>
  <c r="R447" i="1"/>
  <c r="Q447" i="1"/>
  <c r="X447" i="1" s="1"/>
  <c r="AE447" i="1" s="1"/>
  <c r="AL447" i="1" s="1"/>
  <c r="AS447" i="1" s="1"/>
  <c r="AZ447" i="1" s="1"/>
  <c r="CL446" i="1"/>
  <c r="CA446" i="1"/>
  <c r="BZ446" i="1"/>
  <c r="CG446" i="1" s="1"/>
  <c r="BY446" i="1"/>
  <c r="BR446" i="1"/>
  <c r="BK446" i="1"/>
  <c r="AI446" i="1"/>
  <c r="W446" i="1"/>
  <c r="AD446" i="1" s="1"/>
  <c r="V446" i="1"/>
  <c r="AC446" i="1" s="1"/>
  <c r="AJ446" i="1" s="1"/>
  <c r="AQ446" i="1" s="1"/>
  <c r="AX446" i="1" s="1"/>
  <c r="BE446" i="1" s="1"/>
  <c r="BL446" i="1" s="1"/>
  <c r="BS446" i="1" s="1"/>
  <c r="R446" i="1"/>
  <c r="Q446" i="1"/>
  <c r="X446" i="1" s="1"/>
  <c r="AE446" i="1" s="1"/>
  <c r="AL446" i="1" s="1"/>
  <c r="AS446" i="1" s="1"/>
  <c r="AZ446" i="1" s="1"/>
  <c r="BG446" i="1" s="1"/>
  <c r="CL467" i="1"/>
  <c r="CA467" i="1"/>
  <c r="BZ467" i="1"/>
  <c r="BY467" i="1"/>
  <c r="BR467" i="1"/>
  <c r="BK467" i="1"/>
  <c r="BD467" i="1"/>
  <c r="AW467" i="1"/>
  <c r="AP467" i="1"/>
  <c r="AI467" i="1"/>
  <c r="AB467" i="1"/>
  <c r="W467" i="1"/>
  <c r="AD467" i="1" s="1"/>
  <c r="AK467" i="1" s="1"/>
  <c r="AR467" i="1" s="1"/>
  <c r="V467" i="1"/>
  <c r="U467" i="1"/>
  <c r="R467" i="1"/>
  <c r="Q467" i="1"/>
  <c r="CL420" i="1"/>
  <c r="CA420" i="1"/>
  <c r="BZ420" i="1"/>
  <c r="CG420" i="1" s="1"/>
  <c r="BY420" i="1"/>
  <c r="W420" i="1"/>
  <c r="AD420" i="1" s="1"/>
  <c r="AK420" i="1" s="1"/>
  <c r="AR420" i="1" s="1"/>
  <c r="AY420" i="1" s="1"/>
  <c r="BF420" i="1" s="1"/>
  <c r="BM420" i="1" s="1"/>
  <c r="BT420" i="1" s="1"/>
  <c r="V420" i="1"/>
  <c r="AC420" i="1" s="1"/>
  <c r="AJ420" i="1" s="1"/>
  <c r="AQ420" i="1" s="1"/>
  <c r="AX420" i="1" s="1"/>
  <c r="BE420" i="1" s="1"/>
  <c r="BL420" i="1" s="1"/>
  <c r="BS420" i="1" s="1"/>
  <c r="R420" i="1"/>
  <c r="Q420" i="1"/>
  <c r="X420" i="1" s="1"/>
  <c r="AE420" i="1" s="1"/>
  <c r="AL420" i="1" s="1"/>
  <c r="AS420" i="1" s="1"/>
  <c r="AZ420" i="1" s="1"/>
  <c r="BG420" i="1" s="1"/>
  <c r="BN420" i="1" s="1"/>
  <c r="BU420" i="1" s="1"/>
  <c r="CG443" i="1"/>
  <c r="CC443" i="1"/>
  <c r="W443" i="1"/>
  <c r="AD443" i="1" s="1"/>
  <c r="V443" i="1"/>
  <c r="AC443" i="1" s="1"/>
  <c r="AJ443" i="1" s="1"/>
  <c r="AQ443" i="1" s="1"/>
  <c r="AX443" i="1" s="1"/>
  <c r="BE443" i="1" s="1"/>
  <c r="BL443" i="1" s="1"/>
  <c r="BS443" i="1" s="1"/>
  <c r="R443" i="1"/>
  <c r="Q443" i="1"/>
  <c r="X443" i="1" s="1"/>
  <c r="AE443" i="1" s="1"/>
  <c r="AL443" i="1" s="1"/>
  <c r="AS443" i="1" s="1"/>
  <c r="AZ443" i="1" s="1"/>
  <c r="BG443" i="1" s="1"/>
  <c r="BN443" i="1" s="1"/>
  <c r="BU443" i="1" s="1"/>
  <c r="CF444" i="1"/>
  <c r="BR444" i="1"/>
  <c r="BK444" i="1"/>
  <c r="BD444" i="1"/>
  <c r="W444" i="1"/>
  <c r="AD444" i="1" s="1"/>
  <c r="O444" i="1"/>
  <c r="CL444" i="1" s="1"/>
  <c r="CL442" i="1"/>
  <c r="CA442" i="1"/>
  <c r="BZ442" i="1"/>
  <c r="BY442" i="1"/>
  <c r="BR442" i="1"/>
  <c r="W442" i="1"/>
  <c r="AD442" i="1" s="1"/>
  <c r="V442" i="1"/>
  <c r="AC442" i="1" s="1"/>
  <c r="AJ442" i="1" s="1"/>
  <c r="AQ442" i="1" s="1"/>
  <c r="AX442" i="1" s="1"/>
  <c r="BE442" i="1" s="1"/>
  <c r="BL442" i="1" s="1"/>
  <c r="BS442" i="1" s="1"/>
  <c r="R442" i="1"/>
  <c r="Q442" i="1"/>
  <c r="X442" i="1" s="1"/>
  <c r="AE442" i="1" s="1"/>
  <c r="AL442" i="1" s="1"/>
  <c r="AS442" i="1" s="1"/>
  <c r="AZ442" i="1" s="1"/>
  <c r="BG442" i="1" s="1"/>
  <c r="BN442" i="1" s="1"/>
  <c r="BU442" i="1" s="1"/>
  <c r="CA445" i="1"/>
  <c r="BY445" i="1"/>
  <c r="BR445" i="1"/>
  <c r="BK445" i="1"/>
  <c r="W445" i="1"/>
  <c r="AD445" i="1" s="1"/>
  <c r="AK445" i="1" s="1"/>
  <c r="AR445" i="1" s="1"/>
  <c r="AY445" i="1" s="1"/>
  <c r="BF445" i="1" s="1"/>
  <c r="BM445" i="1" s="1"/>
  <c r="BT445" i="1" s="1"/>
  <c r="O445" i="1"/>
  <c r="V445" i="1" s="1"/>
  <c r="AC445" i="1" s="1"/>
  <c r="AJ445" i="1" s="1"/>
  <c r="AQ445" i="1" s="1"/>
  <c r="AX445" i="1" s="1"/>
  <c r="BE445" i="1" s="1"/>
  <c r="BL445" i="1" s="1"/>
  <c r="BS445" i="1" s="1"/>
  <c r="CA440" i="1"/>
  <c r="BY440" i="1"/>
  <c r="BR440" i="1"/>
  <c r="BK440" i="1"/>
  <c r="W440" i="1"/>
  <c r="AD440" i="1" s="1"/>
  <c r="O440" i="1"/>
  <c r="CG439" i="1"/>
  <c r="CC439" i="1"/>
  <c r="W439" i="1"/>
  <c r="AD439" i="1" s="1"/>
  <c r="V439" i="1"/>
  <c r="AC439" i="1" s="1"/>
  <c r="AJ439" i="1" s="1"/>
  <c r="AQ439" i="1" s="1"/>
  <c r="AX439" i="1" s="1"/>
  <c r="BE439" i="1" s="1"/>
  <c r="BL439" i="1" s="1"/>
  <c r="BS439" i="1" s="1"/>
  <c r="R439" i="1"/>
  <c r="Q439" i="1"/>
  <c r="X439" i="1" s="1"/>
  <c r="AE439" i="1" s="1"/>
  <c r="AL439" i="1" s="1"/>
  <c r="AS439" i="1" s="1"/>
  <c r="AZ439" i="1" s="1"/>
  <c r="BG439" i="1" s="1"/>
  <c r="BN439" i="1" s="1"/>
  <c r="BU439" i="1" s="1"/>
  <c r="CF418" i="1"/>
  <c r="CA418" i="1"/>
  <c r="BY418" i="1"/>
  <c r="BR418" i="1"/>
  <c r="BK418" i="1"/>
  <c r="W418" i="1"/>
  <c r="AD418" i="1" s="1"/>
  <c r="O418" i="1"/>
  <c r="Q418" i="1" s="1"/>
  <c r="X418" i="1" s="1"/>
  <c r="AE418" i="1" s="1"/>
  <c r="AL418" i="1" s="1"/>
  <c r="AS418" i="1" s="1"/>
  <c r="AZ418" i="1" s="1"/>
  <c r="BG418" i="1" s="1"/>
  <c r="CL437" i="1"/>
  <c r="CF437" i="1"/>
  <c r="CA437" i="1"/>
  <c r="BZ437" i="1"/>
  <c r="CG437" i="1" s="1"/>
  <c r="BY437" i="1"/>
  <c r="BR437" i="1"/>
  <c r="BK437" i="1"/>
  <c r="BD437" i="1"/>
  <c r="AW437" i="1"/>
  <c r="AP437" i="1"/>
  <c r="AI437" i="1"/>
  <c r="AB437" i="1"/>
  <c r="W437" i="1"/>
  <c r="AD437" i="1" s="1"/>
  <c r="AK437" i="1" s="1"/>
  <c r="V437" i="1"/>
  <c r="AC437" i="1" s="1"/>
  <c r="AJ437" i="1" s="1"/>
  <c r="AQ437" i="1" s="1"/>
  <c r="AX437" i="1" s="1"/>
  <c r="BE437" i="1" s="1"/>
  <c r="BL437" i="1" s="1"/>
  <c r="BS437" i="1" s="1"/>
  <c r="U437" i="1"/>
  <c r="R437" i="1"/>
  <c r="Q437" i="1"/>
  <c r="CL436" i="1"/>
  <c r="CF436" i="1"/>
  <c r="CA436" i="1"/>
  <c r="BZ436" i="1"/>
  <c r="CG436" i="1" s="1"/>
  <c r="BY436" i="1"/>
  <c r="BR436" i="1"/>
  <c r="BK436" i="1"/>
  <c r="BD436" i="1"/>
  <c r="AW436" i="1"/>
  <c r="AP436" i="1"/>
  <c r="AI436" i="1"/>
  <c r="AB436" i="1"/>
  <c r="W436" i="1"/>
  <c r="V436" i="1"/>
  <c r="AC436" i="1" s="1"/>
  <c r="AJ436" i="1" s="1"/>
  <c r="AQ436" i="1" s="1"/>
  <c r="AX436" i="1" s="1"/>
  <c r="BE436" i="1" s="1"/>
  <c r="BL436" i="1" s="1"/>
  <c r="BS436" i="1" s="1"/>
  <c r="U436" i="1"/>
  <c r="R436" i="1"/>
  <c r="Q436" i="1"/>
  <c r="CL438" i="1"/>
  <c r="CA438" i="1"/>
  <c r="BZ438" i="1"/>
  <c r="BY438" i="1"/>
  <c r="BR438" i="1"/>
  <c r="BK438" i="1"/>
  <c r="BD438" i="1"/>
  <c r="AW438" i="1"/>
  <c r="AP438" i="1"/>
  <c r="AI438" i="1"/>
  <c r="AB438" i="1"/>
  <c r="W438" i="1"/>
  <c r="AD438" i="1" s="1"/>
  <c r="AK438" i="1" s="1"/>
  <c r="V438" i="1"/>
  <c r="AC438" i="1" s="1"/>
  <c r="AJ438" i="1" s="1"/>
  <c r="AQ438" i="1" s="1"/>
  <c r="AX438" i="1" s="1"/>
  <c r="BE438" i="1" s="1"/>
  <c r="BL438" i="1" s="1"/>
  <c r="BS438" i="1" s="1"/>
  <c r="U438" i="1"/>
  <c r="R438" i="1"/>
  <c r="Q438" i="1"/>
  <c r="CL435" i="1"/>
  <c r="CF435" i="1"/>
  <c r="CA435" i="1"/>
  <c r="BZ435" i="1"/>
  <c r="CG435" i="1" s="1"/>
  <c r="BY435" i="1"/>
  <c r="BR435" i="1"/>
  <c r="BK435" i="1"/>
  <c r="BD435" i="1"/>
  <c r="AI435" i="1"/>
  <c r="W435" i="1"/>
  <c r="AD435" i="1" s="1"/>
  <c r="AK435" i="1" s="1"/>
  <c r="V435" i="1"/>
  <c r="R435" i="1"/>
  <c r="Q435" i="1"/>
  <c r="X435" i="1" s="1"/>
  <c r="AE435" i="1" s="1"/>
  <c r="CL434" i="1"/>
  <c r="CA434" i="1"/>
  <c r="BZ434" i="1"/>
  <c r="CG434" i="1" s="1"/>
  <c r="BY434" i="1"/>
  <c r="BR434" i="1"/>
  <c r="BK434" i="1"/>
  <c r="BD434" i="1"/>
  <c r="W434" i="1"/>
  <c r="V434" i="1"/>
  <c r="AC434" i="1" s="1"/>
  <c r="AJ434" i="1" s="1"/>
  <c r="AQ434" i="1" s="1"/>
  <c r="AX434" i="1" s="1"/>
  <c r="BE434" i="1" s="1"/>
  <c r="BL434" i="1" s="1"/>
  <c r="BS434" i="1" s="1"/>
  <c r="R434" i="1"/>
  <c r="Q434" i="1"/>
  <c r="X434" i="1" s="1"/>
  <c r="AE434" i="1" s="1"/>
  <c r="AL434" i="1" s="1"/>
  <c r="AS434" i="1" s="1"/>
  <c r="AZ434" i="1" s="1"/>
  <c r="CL433" i="1"/>
  <c r="CF433" i="1"/>
  <c r="CA433" i="1"/>
  <c r="BZ433" i="1"/>
  <c r="BY433" i="1"/>
  <c r="BR433" i="1"/>
  <c r="BK433" i="1"/>
  <c r="BD433" i="1"/>
  <c r="AW433" i="1"/>
  <c r="AP433" i="1"/>
  <c r="AI433" i="1"/>
  <c r="AB433" i="1"/>
  <c r="W433" i="1"/>
  <c r="AD433" i="1" s="1"/>
  <c r="AK433" i="1" s="1"/>
  <c r="V433" i="1"/>
  <c r="U433" i="1"/>
  <c r="R433" i="1"/>
  <c r="Q433" i="1"/>
  <c r="CF432" i="1"/>
  <c r="CA432" i="1"/>
  <c r="BY432" i="1"/>
  <c r="BR432" i="1"/>
  <c r="BK432" i="1"/>
  <c r="W432" i="1"/>
  <c r="AD432" i="1" s="1"/>
  <c r="O432" i="1"/>
  <c r="CG431" i="1"/>
  <c r="CC431" i="1"/>
  <c r="W431" i="1"/>
  <c r="AD431" i="1" s="1"/>
  <c r="V431" i="1"/>
  <c r="AC431" i="1" s="1"/>
  <c r="AJ431" i="1" s="1"/>
  <c r="AQ431" i="1" s="1"/>
  <c r="AX431" i="1" s="1"/>
  <c r="BE431" i="1" s="1"/>
  <c r="BL431" i="1" s="1"/>
  <c r="BS431" i="1" s="1"/>
  <c r="R431" i="1"/>
  <c r="Q431" i="1"/>
  <c r="X431" i="1" s="1"/>
  <c r="AE431" i="1" s="1"/>
  <c r="AL431" i="1" s="1"/>
  <c r="AS431" i="1" s="1"/>
  <c r="AZ431" i="1" s="1"/>
  <c r="BG431" i="1" s="1"/>
  <c r="BN431" i="1" s="1"/>
  <c r="BU431" i="1" s="1"/>
  <c r="CL430" i="1"/>
  <c r="CF430" i="1"/>
  <c r="CA430" i="1"/>
  <c r="BZ430" i="1"/>
  <c r="CG430" i="1" s="1"/>
  <c r="BY430" i="1"/>
  <c r="BR430" i="1"/>
  <c r="BK430" i="1"/>
  <c r="BD430" i="1"/>
  <c r="AW430" i="1"/>
  <c r="AP430" i="1"/>
  <c r="AI430" i="1"/>
  <c r="AB430" i="1"/>
  <c r="W430" i="1"/>
  <c r="V430" i="1"/>
  <c r="AC430" i="1" s="1"/>
  <c r="AJ430" i="1" s="1"/>
  <c r="AQ430" i="1" s="1"/>
  <c r="AX430" i="1" s="1"/>
  <c r="BE430" i="1" s="1"/>
  <c r="BL430" i="1" s="1"/>
  <c r="BS430" i="1" s="1"/>
  <c r="U430" i="1"/>
  <c r="R430" i="1"/>
  <c r="Q430" i="1"/>
  <c r="CF429" i="1"/>
  <c r="CA429" i="1"/>
  <c r="BY429" i="1"/>
  <c r="BR429" i="1"/>
  <c r="BK429" i="1"/>
  <c r="BD429" i="1"/>
  <c r="W429" i="1"/>
  <c r="AD429" i="1" s="1"/>
  <c r="O429" i="1"/>
  <c r="Q429" i="1" s="1"/>
  <c r="X429" i="1" s="1"/>
  <c r="AE429" i="1" s="1"/>
  <c r="AL429" i="1" s="1"/>
  <c r="AS429" i="1" s="1"/>
  <c r="AZ429" i="1" s="1"/>
  <c r="CF428" i="1"/>
  <c r="BY428" i="1"/>
  <c r="O428" i="1"/>
  <c r="P428" i="1" s="1"/>
  <c r="CL426" i="1"/>
  <c r="CA426" i="1"/>
  <c r="BZ426" i="1"/>
  <c r="CG426" i="1" s="1"/>
  <c r="BY426" i="1"/>
  <c r="BR426" i="1"/>
  <c r="BK426" i="1"/>
  <c r="BD426" i="1"/>
  <c r="W426" i="1"/>
  <c r="V426" i="1"/>
  <c r="AC426" i="1" s="1"/>
  <c r="AJ426" i="1" s="1"/>
  <c r="AQ426" i="1" s="1"/>
  <c r="AX426" i="1" s="1"/>
  <c r="BE426" i="1" s="1"/>
  <c r="BL426" i="1" s="1"/>
  <c r="BS426" i="1" s="1"/>
  <c r="R426" i="1"/>
  <c r="Q426" i="1"/>
  <c r="X426" i="1" s="1"/>
  <c r="AE426" i="1" s="1"/>
  <c r="AL426" i="1" s="1"/>
  <c r="AS426" i="1" s="1"/>
  <c r="AZ426" i="1" s="1"/>
  <c r="BG426" i="1" s="1"/>
  <c r="CL425" i="1"/>
  <c r="CF425" i="1"/>
  <c r="CA425" i="1"/>
  <c r="BZ425" i="1"/>
  <c r="CG425" i="1" s="1"/>
  <c r="BY425" i="1"/>
  <c r="BR425" i="1"/>
  <c r="BK425" i="1"/>
  <c r="BD425" i="1"/>
  <c r="AW425" i="1"/>
  <c r="AP425" i="1"/>
  <c r="AI425" i="1"/>
  <c r="AB425" i="1"/>
  <c r="W425" i="1"/>
  <c r="AD425" i="1" s="1"/>
  <c r="AK425" i="1" s="1"/>
  <c r="V425" i="1"/>
  <c r="AC425" i="1" s="1"/>
  <c r="AJ425" i="1" s="1"/>
  <c r="AQ425" i="1" s="1"/>
  <c r="AX425" i="1" s="1"/>
  <c r="BE425" i="1" s="1"/>
  <c r="BL425" i="1" s="1"/>
  <c r="BS425" i="1" s="1"/>
  <c r="U425" i="1"/>
  <c r="R425" i="1"/>
  <c r="Q425" i="1"/>
  <c r="CA427" i="1"/>
  <c r="BY427" i="1"/>
  <c r="W427" i="1"/>
  <c r="O427" i="1"/>
  <c r="Q427" i="1" s="1"/>
  <c r="X427" i="1" s="1"/>
  <c r="AE427" i="1" s="1"/>
  <c r="AL427" i="1" s="1"/>
  <c r="AS427" i="1" s="1"/>
  <c r="AZ427" i="1" s="1"/>
  <c r="BG427" i="1" s="1"/>
  <c r="BN427" i="1" s="1"/>
  <c r="BU427" i="1" s="1"/>
  <c r="CG424" i="1"/>
  <c r="CC424" i="1"/>
  <c r="W424" i="1"/>
  <c r="AD424" i="1" s="1"/>
  <c r="AK424" i="1" s="1"/>
  <c r="AR424" i="1" s="1"/>
  <c r="AY424" i="1" s="1"/>
  <c r="BF424" i="1" s="1"/>
  <c r="BM424" i="1" s="1"/>
  <c r="BT424" i="1" s="1"/>
  <c r="V424" i="1"/>
  <c r="AC424" i="1" s="1"/>
  <c r="AJ424" i="1" s="1"/>
  <c r="AQ424" i="1" s="1"/>
  <c r="R424" i="1"/>
  <c r="Q424" i="1"/>
  <c r="CG423" i="1"/>
  <c r="CF423" i="1"/>
  <c r="CI423" i="1" s="1"/>
  <c r="CC423" i="1"/>
  <c r="W423" i="1"/>
  <c r="V423" i="1"/>
  <c r="AC423" i="1" s="1"/>
  <c r="AJ423" i="1" s="1"/>
  <c r="AQ423" i="1" s="1"/>
  <c r="AX423" i="1" s="1"/>
  <c r="BE423" i="1" s="1"/>
  <c r="BL423" i="1" s="1"/>
  <c r="BS423" i="1" s="1"/>
  <c r="R423" i="1"/>
  <c r="Q423" i="1"/>
  <c r="X423" i="1" s="1"/>
  <c r="AE423" i="1" s="1"/>
  <c r="AL423" i="1" s="1"/>
  <c r="AS423" i="1" s="1"/>
  <c r="AZ423" i="1" s="1"/>
  <c r="BG423" i="1" s="1"/>
  <c r="BN423" i="1" s="1"/>
  <c r="BU423" i="1" s="1"/>
  <c r="CL422" i="1"/>
  <c r="CA422" i="1"/>
  <c r="BZ422" i="1"/>
  <c r="CG422" i="1" s="1"/>
  <c r="BY422" i="1"/>
  <c r="BR422" i="1"/>
  <c r="W422" i="1"/>
  <c r="V422" i="1"/>
  <c r="AC422" i="1" s="1"/>
  <c r="AJ422" i="1" s="1"/>
  <c r="AQ422" i="1" s="1"/>
  <c r="AX422" i="1" s="1"/>
  <c r="BE422" i="1" s="1"/>
  <c r="BL422" i="1" s="1"/>
  <c r="BS422" i="1" s="1"/>
  <c r="R422" i="1"/>
  <c r="Q422" i="1"/>
  <c r="X422" i="1" s="1"/>
  <c r="AE422" i="1" s="1"/>
  <c r="AL422" i="1" s="1"/>
  <c r="AS422" i="1" s="1"/>
  <c r="AZ422" i="1" s="1"/>
  <c r="BG422" i="1" s="1"/>
  <c r="BN422" i="1" s="1"/>
  <c r="BU422" i="1" s="1"/>
  <c r="CL421" i="1"/>
  <c r="CA421" i="1"/>
  <c r="BZ421" i="1"/>
  <c r="CG421" i="1" s="1"/>
  <c r="BY421" i="1"/>
  <c r="BR421" i="1"/>
  <c r="BK421" i="1"/>
  <c r="BD421" i="1"/>
  <c r="AW421" i="1"/>
  <c r="AP421" i="1"/>
  <c r="AI421" i="1"/>
  <c r="AB421" i="1"/>
  <c r="W421" i="1"/>
  <c r="AD421" i="1" s="1"/>
  <c r="AK421" i="1" s="1"/>
  <c r="V421" i="1"/>
  <c r="AC421" i="1" s="1"/>
  <c r="AJ421" i="1" s="1"/>
  <c r="AQ421" i="1" s="1"/>
  <c r="AX421" i="1" s="1"/>
  <c r="BE421" i="1" s="1"/>
  <c r="BL421" i="1" s="1"/>
  <c r="BS421" i="1" s="1"/>
  <c r="U421" i="1"/>
  <c r="R421" i="1"/>
  <c r="Q421" i="1"/>
  <c r="CL419" i="1"/>
  <c r="CF419" i="1"/>
  <c r="CA419" i="1"/>
  <c r="BZ419" i="1"/>
  <c r="CG419" i="1" s="1"/>
  <c r="BY419" i="1"/>
  <c r="BR419" i="1"/>
  <c r="BK419" i="1"/>
  <c r="BD419" i="1"/>
  <c r="AW419" i="1"/>
  <c r="AP419" i="1"/>
  <c r="AI419" i="1"/>
  <c r="AB419" i="1"/>
  <c r="W419" i="1"/>
  <c r="AD419" i="1" s="1"/>
  <c r="V419" i="1"/>
  <c r="AC419" i="1" s="1"/>
  <c r="AJ419" i="1" s="1"/>
  <c r="AQ419" i="1" s="1"/>
  <c r="AX419" i="1" s="1"/>
  <c r="BE419" i="1" s="1"/>
  <c r="BL419" i="1" s="1"/>
  <c r="BS419" i="1" s="1"/>
  <c r="U419" i="1"/>
  <c r="R419" i="1"/>
  <c r="Q419" i="1"/>
  <c r="CF417" i="1"/>
  <c r="CA417" i="1"/>
  <c r="BY417" i="1"/>
  <c r="W417" i="1"/>
  <c r="O417" i="1"/>
  <c r="BZ417" i="1" s="1"/>
  <c r="CG417" i="1" s="1"/>
  <c r="CA416" i="1"/>
  <c r="BY416" i="1"/>
  <c r="BR416" i="1"/>
  <c r="BK416" i="1"/>
  <c r="W416" i="1"/>
  <c r="O416" i="1"/>
  <c r="Q416" i="1" s="1"/>
  <c r="X416" i="1" s="1"/>
  <c r="AE416" i="1" s="1"/>
  <c r="AL416" i="1" s="1"/>
  <c r="AS416" i="1" s="1"/>
  <c r="AZ416" i="1" s="1"/>
  <c r="BG416" i="1" s="1"/>
  <c r="CG415" i="1"/>
  <c r="CF415" i="1"/>
  <c r="CC415" i="1"/>
  <c r="BY415" i="1"/>
  <c r="W415" i="1"/>
  <c r="V415" i="1"/>
  <c r="AC415" i="1" s="1"/>
  <c r="R415" i="1"/>
  <c r="Q415" i="1"/>
  <c r="X415" i="1" s="1"/>
  <c r="AE415" i="1" s="1"/>
  <c r="AL415" i="1" s="1"/>
  <c r="AS415" i="1" s="1"/>
  <c r="AZ415" i="1" s="1"/>
  <c r="BG415" i="1" s="1"/>
  <c r="BN415" i="1" s="1"/>
  <c r="BU415" i="1" s="1"/>
  <c r="CA414" i="1"/>
  <c r="BY414" i="1"/>
  <c r="BR414" i="1"/>
  <c r="BK414" i="1"/>
  <c r="BD414" i="1"/>
  <c r="W414" i="1"/>
  <c r="AD414" i="1" s="1"/>
  <c r="O414" i="1"/>
  <c r="CF413" i="1"/>
  <c r="BY413" i="1"/>
  <c r="O413" i="1"/>
  <c r="P413" i="1" s="1"/>
  <c r="CA412" i="1"/>
  <c r="BY412" i="1"/>
  <c r="W412" i="1"/>
  <c r="O412" i="1"/>
  <c r="BZ412" i="1" s="1"/>
  <c r="CG412" i="1" s="1"/>
  <c r="CL411" i="1"/>
  <c r="CF411" i="1"/>
  <c r="CA411" i="1"/>
  <c r="BZ411" i="1"/>
  <c r="CG411" i="1" s="1"/>
  <c r="BY411" i="1"/>
  <c r="BR411" i="1"/>
  <c r="BK411" i="1"/>
  <c r="BD411" i="1"/>
  <c r="AW411" i="1"/>
  <c r="AP411" i="1"/>
  <c r="AI411" i="1"/>
  <c r="AB411" i="1"/>
  <c r="W411" i="1"/>
  <c r="V411" i="1"/>
  <c r="AC411" i="1" s="1"/>
  <c r="AJ411" i="1" s="1"/>
  <c r="AQ411" i="1" s="1"/>
  <c r="AX411" i="1" s="1"/>
  <c r="BE411" i="1" s="1"/>
  <c r="BL411" i="1" s="1"/>
  <c r="BS411" i="1" s="1"/>
  <c r="U411" i="1"/>
  <c r="R411" i="1"/>
  <c r="Q411" i="1"/>
  <c r="CL410" i="1"/>
  <c r="CF410" i="1"/>
  <c r="CA410" i="1"/>
  <c r="BZ410" i="1"/>
  <c r="CG410" i="1" s="1"/>
  <c r="BY410" i="1"/>
  <c r="BR410" i="1"/>
  <c r="W410" i="1"/>
  <c r="AD410" i="1" s="1"/>
  <c r="V410" i="1"/>
  <c r="AC410" i="1" s="1"/>
  <c r="AJ410" i="1" s="1"/>
  <c r="AQ410" i="1" s="1"/>
  <c r="AX410" i="1" s="1"/>
  <c r="BE410" i="1" s="1"/>
  <c r="BL410" i="1" s="1"/>
  <c r="BS410" i="1" s="1"/>
  <c r="R410" i="1"/>
  <c r="Q410" i="1"/>
  <c r="X410" i="1" s="1"/>
  <c r="AE410" i="1" s="1"/>
  <c r="AL410" i="1" s="1"/>
  <c r="AS410" i="1" s="1"/>
  <c r="AZ410" i="1" s="1"/>
  <c r="BG410" i="1" s="1"/>
  <c r="BN410" i="1" s="1"/>
  <c r="CG409" i="1"/>
  <c r="CC409" i="1"/>
  <c r="W409" i="1"/>
  <c r="AD409" i="1" s="1"/>
  <c r="V409" i="1"/>
  <c r="AC409" i="1" s="1"/>
  <c r="AJ409" i="1" s="1"/>
  <c r="AQ409" i="1" s="1"/>
  <c r="AX409" i="1" s="1"/>
  <c r="BE409" i="1" s="1"/>
  <c r="BL409" i="1" s="1"/>
  <c r="BS409" i="1" s="1"/>
  <c r="R409" i="1"/>
  <c r="Q409" i="1"/>
  <c r="X409" i="1" s="1"/>
  <c r="AE409" i="1" s="1"/>
  <c r="AL409" i="1" s="1"/>
  <c r="AS409" i="1" s="1"/>
  <c r="AZ409" i="1" s="1"/>
  <c r="BG409" i="1" s="1"/>
  <c r="BN409" i="1" s="1"/>
  <c r="BU409" i="1" s="1"/>
  <c r="CL408" i="1"/>
  <c r="CA408" i="1"/>
  <c r="BZ408" i="1"/>
  <c r="CG408" i="1" s="1"/>
  <c r="BY408" i="1"/>
  <c r="BR408" i="1"/>
  <c r="BK408" i="1"/>
  <c r="BD408" i="1"/>
  <c r="AW408" i="1"/>
  <c r="AP408" i="1"/>
  <c r="AI408" i="1"/>
  <c r="AB408" i="1"/>
  <c r="W408" i="1"/>
  <c r="V408" i="1"/>
  <c r="AC408" i="1" s="1"/>
  <c r="AJ408" i="1" s="1"/>
  <c r="AQ408" i="1" s="1"/>
  <c r="AX408" i="1" s="1"/>
  <c r="BE408" i="1" s="1"/>
  <c r="BL408" i="1" s="1"/>
  <c r="BS408" i="1" s="1"/>
  <c r="U408" i="1"/>
  <c r="R408" i="1"/>
  <c r="Q408" i="1"/>
  <c r="CF407" i="1"/>
  <c r="CA407" i="1"/>
  <c r="BY407" i="1"/>
  <c r="BR407" i="1"/>
  <c r="BK407" i="1"/>
  <c r="W407" i="1"/>
  <c r="AD407" i="1" s="1"/>
  <c r="O407" i="1"/>
  <c r="Q407" i="1" s="1"/>
  <c r="X407" i="1" s="1"/>
  <c r="AE407" i="1" s="1"/>
  <c r="AL407" i="1" s="1"/>
  <c r="AS407" i="1" s="1"/>
  <c r="AZ407" i="1" s="1"/>
  <c r="BG407" i="1" s="1"/>
  <c r="CL406" i="1"/>
  <c r="CF406" i="1"/>
  <c r="CA406" i="1"/>
  <c r="BZ406" i="1"/>
  <c r="CG406" i="1" s="1"/>
  <c r="BY406" i="1"/>
  <c r="BR406" i="1"/>
  <c r="W406" i="1"/>
  <c r="AD406" i="1" s="1"/>
  <c r="V406" i="1"/>
  <c r="AC406" i="1" s="1"/>
  <c r="AJ406" i="1" s="1"/>
  <c r="AQ406" i="1" s="1"/>
  <c r="AX406" i="1" s="1"/>
  <c r="BE406" i="1" s="1"/>
  <c r="BL406" i="1" s="1"/>
  <c r="BS406" i="1" s="1"/>
  <c r="R406" i="1"/>
  <c r="Q406" i="1"/>
  <c r="X406" i="1" s="1"/>
  <c r="AE406" i="1" s="1"/>
  <c r="AL406" i="1" s="1"/>
  <c r="AS406" i="1" s="1"/>
  <c r="AZ406" i="1" s="1"/>
  <c r="BG406" i="1" s="1"/>
  <c r="BN406" i="1" s="1"/>
  <c r="CF405" i="1"/>
  <c r="CA405" i="1"/>
  <c r="BY405" i="1"/>
  <c r="BR405" i="1"/>
  <c r="BK405" i="1"/>
  <c r="W405" i="1"/>
  <c r="AD405" i="1" s="1"/>
  <c r="O405" i="1"/>
  <c r="V405" i="1" s="1"/>
  <c r="AC405" i="1" s="1"/>
  <c r="AJ405" i="1" s="1"/>
  <c r="AQ405" i="1" s="1"/>
  <c r="AX405" i="1" s="1"/>
  <c r="BE405" i="1" s="1"/>
  <c r="BL405" i="1" s="1"/>
  <c r="BS405" i="1" s="1"/>
  <c r="CA404" i="1"/>
  <c r="BY404" i="1"/>
  <c r="BR404" i="1"/>
  <c r="BK404" i="1"/>
  <c r="W404" i="1"/>
  <c r="AD404" i="1" s="1"/>
  <c r="AK404" i="1" s="1"/>
  <c r="AR404" i="1" s="1"/>
  <c r="AY404" i="1" s="1"/>
  <c r="BF404" i="1" s="1"/>
  <c r="BM404" i="1" s="1"/>
  <c r="BT404" i="1" s="1"/>
  <c r="O404" i="1"/>
  <c r="V404" i="1" s="1"/>
  <c r="AC404" i="1" s="1"/>
  <c r="AJ404" i="1" s="1"/>
  <c r="AQ404" i="1" s="1"/>
  <c r="CL403" i="1"/>
  <c r="CF403" i="1"/>
  <c r="CA403" i="1"/>
  <c r="BZ403" i="1"/>
  <c r="CG403" i="1" s="1"/>
  <c r="BY403" i="1"/>
  <c r="BR403" i="1"/>
  <c r="BK403" i="1"/>
  <c r="BD403" i="1"/>
  <c r="AW403" i="1"/>
  <c r="AP403" i="1"/>
  <c r="AI403" i="1"/>
  <c r="AB403" i="1"/>
  <c r="W403" i="1"/>
  <c r="AD403" i="1" s="1"/>
  <c r="AK403" i="1" s="1"/>
  <c r="V403" i="1"/>
  <c r="AC403" i="1" s="1"/>
  <c r="AJ403" i="1" s="1"/>
  <c r="AQ403" i="1" s="1"/>
  <c r="AX403" i="1" s="1"/>
  <c r="BE403" i="1" s="1"/>
  <c r="BL403" i="1" s="1"/>
  <c r="BS403" i="1" s="1"/>
  <c r="U403" i="1"/>
  <c r="R403" i="1"/>
  <c r="Q403" i="1"/>
  <c r="CA402" i="1"/>
  <c r="BY402" i="1"/>
  <c r="BR402" i="1"/>
  <c r="BK402" i="1"/>
  <c r="W402" i="1"/>
  <c r="AD402" i="1" s="1"/>
  <c r="O402" i="1"/>
  <c r="Q402" i="1" s="1"/>
  <c r="X402" i="1" s="1"/>
  <c r="AE402" i="1" s="1"/>
  <c r="AL402" i="1" s="1"/>
  <c r="AS402" i="1" s="1"/>
  <c r="AZ402" i="1" s="1"/>
  <c r="BG402" i="1" s="1"/>
  <c r="CL401" i="1"/>
  <c r="CF401" i="1"/>
  <c r="CA401" i="1"/>
  <c r="BZ401" i="1"/>
  <c r="CG401" i="1" s="1"/>
  <c r="BY401" i="1"/>
  <c r="W401" i="1"/>
  <c r="AD401" i="1" s="1"/>
  <c r="V401" i="1"/>
  <c r="AC401" i="1" s="1"/>
  <c r="AJ401" i="1" s="1"/>
  <c r="AQ401" i="1" s="1"/>
  <c r="AX401" i="1" s="1"/>
  <c r="BE401" i="1" s="1"/>
  <c r="BL401" i="1" s="1"/>
  <c r="BS401" i="1" s="1"/>
  <c r="R401" i="1"/>
  <c r="Q401" i="1"/>
  <c r="X401" i="1" s="1"/>
  <c r="AE401" i="1" s="1"/>
  <c r="AL401" i="1" s="1"/>
  <c r="AS401" i="1" s="1"/>
  <c r="AZ401" i="1" s="1"/>
  <c r="BG401" i="1" s="1"/>
  <c r="BN401" i="1" s="1"/>
  <c r="BU401" i="1" s="1"/>
  <c r="CL147" i="1"/>
  <c r="CA147" i="1"/>
  <c r="BZ147" i="1"/>
  <c r="CG147" i="1" s="1"/>
  <c r="BY147" i="1"/>
  <c r="BR147" i="1"/>
  <c r="W147" i="1"/>
  <c r="AD147" i="1" s="1"/>
  <c r="AK147" i="1" s="1"/>
  <c r="AR147" i="1" s="1"/>
  <c r="AY147" i="1" s="1"/>
  <c r="V147" i="1"/>
  <c r="R147" i="1"/>
  <c r="Q147" i="1"/>
  <c r="X147" i="1" s="1"/>
  <c r="AE147" i="1" s="1"/>
  <c r="AL147" i="1" s="1"/>
  <c r="AS147" i="1" s="1"/>
  <c r="AZ147" i="1" s="1"/>
  <c r="BG147" i="1" s="1"/>
  <c r="BN147" i="1" s="1"/>
  <c r="BU147" i="1" s="1"/>
  <c r="CL400" i="1"/>
  <c r="CF400" i="1"/>
  <c r="CA400" i="1"/>
  <c r="BZ400" i="1"/>
  <c r="CG400" i="1" s="1"/>
  <c r="BY400" i="1"/>
  <c r="BR400" i="1"/>
  <c r="BK400" i="1"/>
  <c r="BD400" i="1"/>
  <c r="AW400" i="1"/>
  <c r="AP400" i="1"/>
  <c r="AI400" i="1"/>
  <c r="AB400" i="1"/>
  <c r="W400" i="1"/>
  <c r="V400" i="1"/>
  <c r="AC400" i="1" s="1"/>
  <c r="AJ400" i="1" s="1"/>
  <c r="AQ400" i="1" s="1"/>
  <c r="AX400" i="1" s="1"/>
  <c r="BE400" i="1" s="1"/>
  <c r="BL400" i="1" s="1"/>
  <c r="BS400" i="1" s="1"/>
  <c r="U400" i="1"/>
  <c r="R400" i="1"/>
  <c r="Q400" i="1"/>
  <c r="CL399" i="1"/>
  <c r="CA399" i="1"/>
  <c r="BZ399" i="1"/>
  <c r="CG399" i="1" s="1"/>
  <c r="BY399" i="1"/>
  <c r="BR399" i="1"/>
  <c r="BK399" i="1"/>
  <c r="BD399" i="1"/>
  <c r="AW399" i="1"/>
  <c r="AP399" i="1"/>
  <c r="AI399" i="1"/>
  <c r="AB399" i="1"/>
  <c r="W399" i="1"/>
  <c r="V399" i="1"/>
  <c r="AC399" i="1" s="1"/>
  <c r="AJ399" i="1" s="1"/>
  <c r="AQ399" i="1" s="1"/>
  <c r="AX399" i="1" s="1"/>
  <c r="BE399" i="1" s="1"/>
  <c r="BL399" i="1" s="1"/>
  <c r="BS399" i="1" s="1"/>
  <c r="U399" i="1"/>
  <c r="R399" i="1"/>
  <c r="Q399" i="1"/>
  <c r="CL398" i="1"/>
  <c r="CF398" i="1"/>
  <c r="CA398" i="1"/>
  <c r="BZ398" i="1"/>
  <c r="CG398" i="1" s="1"/>
  <c r="BY398" i="1"/>
  <c r="BR398" i="1"/>
  <c r="BK398" i="1"/>
  <c r="BD398" i="1"/>
  <c r="AI398" i="1"/>
  <c r="W398" i="1"/>
  <c r="V398" i="1"/>
  <c r="AC398" i="1" s="1"/>
  <c r="AJ398" i="1" s="1"/>
  <c r="AQ398" i="1" s="1"/>
  <c r="AX398" i="1" s="1"/>
  <c r="BE398" i="1" s="1"/>
  <c r="BL398" i="1" s="1"/>
  <c r="BS398" i="1" s="1"/>
  <c r="R398" i="1"/>
  <c r="Q398" i="1"/>
  <c r="X398" i="1" s="1"/>
  <c r="AE398" i="1" s="1"/>
  <c r="CL397" i="1"/>
  <c r="CA397" i="1"/>
  <c r="BZ397" i="1"/>
  <c r="CG397" i="1" s="1"/>
  <c r="BY397" i="1"/>
  <c r="BR397" i="1"/>
  <c r="BK397" i="1"/>
  <c r="BD397" i="1"/>
  <c r="AW397" i="1"/>
  <c r="AP397" i="1"/>
  <c r="AI397" i="1"/>
  <c r="AB397" i="1"/>
  <c r="W397" i="1"/>
  <c r="V397" i="1"/>
  <c r="AC397" i="1" s="1"/>
  <c r="AJ397" i="1" s="1"/>
  <c r="AQ397" i="1" s="1"/>
  <c r="AX397" i="1" s="1"/>
  <c r="BE397" i="1" s="1"/>
  <c r="BL397" i="1" s="1"/>
  <c r="BS397" i="1" s="1"/>
  <c r="U397" i="1"/>
  <c r="R397" i="1"/>
  <c r="Q397" i="1"/>
  <c r="CF396" i="1"/>
  <c r="CA396" i="1"/>
  <c r="BZ396" i="1"/>
  <c r="CG396" i="1" s="1"/>
  <c r="BY396" i="1"/>
  <c r="BR396" i="1"/>
  <c r="BK396" i="1"/>
  <c r="BD396" i="1"/>
  <c r="W396" i="1"/>
  <c r="AD396" i="1" s="1"/>
  <c r="V396" i="1"/>
  <c r="AC396" i="1" s="1"/>
  <c r="AJ396" i="1" s="1"/>
  <c r="AQ396" i="1" s="1"/>
  <c r="AX396" i="1" s="1"/>
  <c r="BE396" i="1" s="1"/>
  <c r="BL396" i="1" s="1"/>
  <c r="BS396" i="1" s="1"/>
  <c r="R396" i="1"/>
  <c r="Q396" i="1"/>
  <c r="X396" i="1" s="1"/>
  <c r="AE396" i="1" s="1"/>
  <c r="AL396" i="1" s="1"/>
  <c r="AS396" i="1" s="1"/>
  <c r="AZ396" i="1" s="1"/>
  <c r="BG396" i="1" s="1"/>
  <c r="CL395" i="1"/>
  <c r="CF395" i="1"/>
  <c r="CA395" i="1"/>
  <c r="BZ395" i="1"/>
  <c r="CG395" i="1" s="1"/>
  <c r="BY395" i="1"/>
  <c r="BR395" i="1"/>
  <c r="BK395" i="1"/>
  <c r="BD395" i="1"/>
  <c r="AW395" i="1"/>
  <c r="AP395" i="1"/>
  <c r="AI395" i="1"/>
  <c r="AB395" i="1"/>
  <c r="W395" i="1"/>
  <c r="V395" i="1"/>
  <c r="AC395" i="1" s="1"/>
  <c r="AJ395" i="1" s="1"/>
  <c r="AQ395" i="1" s="1"/>
  <c r="AX395" i="1" s="1"/>
  <c r="BE395" i="1" s="1"/>
  <c r="BL395" i="1" s="1"/>
  <c r="BS395" i="1" s="1"/>
  <c r="U395" i="1"/>
  <c r="R395" i="1"/>
  <c r="Q395" i="1"/>
  <c r="CL393" i="1"/>
  <c r="CA393" i="1"/>
  <c r="BZ393" i="1"/>
  <c r="CG393" i="1" s="1"/>
  <c r="BY393" i="1"/>
  <c r="BR393" i="1"/>
  <c r="W393" i="1"/>
  <c r="V393" i="1"/>
  <c r="AC393" i="1" s="1"/>
  <c r="AJ393" i="1" s="1"/>
  <c r="AQ393" i="1" s="1"/>
  <c r="AX393" i="1" s="1"/>
  <c r="BE393" i="1" s="1"/>
  <c r="BL393" i="1" s="1"/>
  <c r="BS393" i="1" s="1"/>
  <c r="R393" i="1"/>
  <c r="Q393" i="1"/>
  <c r="X393" i="1" s="1"/>
  <c r="AE393" i="1" s="1"/>
  <c r="AL393" i="1" s="1"/>
  <c r="AS393" i="1" s="1"/>
  <c r="AZ393" i="1" s="1"/>
  <c r="BG393" i="1" s="1"/>
  <c r="BN393" i="1" s="1"/>
  <c r="BU393" i="1" s="1"/>
  <c r="CG392" i="1"/>
  <c r="CC392" i="1"/>
  <c r="W392" i="1"/>
  <c r="AD392" i="1" s="1"/>
  <c r="V392" i="1"/>
  <c r="AC392" i="1" s="1"/>
  <c r="AJ392" i="1" s="1"/>
  <c r="AQ392" i="1" s="1"/>
  <c r="AX392" i="1" s="1"/>
  <c r="BE392" i="1" s="1"/>
  <c r="BL392" i="1" s="1"/>
  <c r="BS392" i="1" s="1"/>
  <c r="R392" i="1"/>
  <c r="Q392" i="1"/>
  <c r="X392" i="1" s="1"/>
  <c r="AE392" i="1" s="1"/>
  <c r="AL392" i="1" s="1"/>
  <c r="AS392" i="1" s="1"/>
  <c r="AZ392" i="1" s="1"/>
  <c r="BG392" i="1" s="1"/>
  <c r="BN392" i="1" s="1"/>
  <c r="BU392" i="1" s="1"/>
  <c r="CF391" i="1"/>
  <c r="CA391" i="1"/>
  <c r="BY391" i="1"/>
  <c r="W391" i="1"/>
  <c r="AD391" i="1" s="1"/>
  <c r="O391" i="1"/>
  <c r="R391" i="1" s="1"/>
  <c r="CL390" i="1"/>
  <c r="CA390" i="1"/>
  <c r="BZ390" i="1"/>
  <c r="CG390" i="1" s="1"/>
  <c r="BY390" i="1"/>
  <c r="BR390" i="1"/>
  <c r="BK390" i="1"/>
  <c r="BD390" i="1"/>
  <c r="AW390" i="1"/>
  <c r="AP390" i="1"/>
  <c r="AI390" i="1"/>
  <c r="AB390" i="1"/>
  <c r="W390" i="1"/>
  <c r="V390" i="1"/>
  <c r="AC390" i="1" s="1"/>
  <c r="AJ390" i="1" s="1"/>
  <c r="AQ390" i="1" s="1"/>
  <c r="AX390" i="1" s="1"/>
  <c r="BE390" i="1" s="1"/>
  <c r="BL390" i="1" s="1"/>
  <c r="BS390" i="1" s="1"/>
  <c r="U390" i="1"/>
  <c r="R390" i="1"/>
  <c r="Q390" i="1"/>
  <c r="CG389" i="1"/>
  <c r="CH389" i="1"/>
  <c r="CC389" i="1"/>
  <c r="W389" i="1"/>
  <c r="AD389" i="1" s="1"/>
  <c r="V389" i="1"/>
  <c r="AC389" i="1" s="1"/>
  <c r="AJ389" i="1" s="1"/>
  <c r="AQ389" i="1" s="1"/>
  <c r="AX389" i="1" s="1"/>
  <c r="BE389" i="1" s="1"/>
  <c r="BL389" i="1" s="1"/>
  <c r="BS389" i="1" s="1"/>
  <c r="R389" i="1"/>
  <c r="Q389" i="1"/>
  <c r="X389" i="1" s="1"/>
  <c r="AE389" i="1" s="1"/>
  <c r="AL389" i="1" s="1"/>
  <c r="AS389" i="1" s="1"/>
  <c r="AZ389" i="1" s="1"/>
  <c r="BG389" i="1" s="1"/>
  <c r="BN389" i="1" s="1"/>
  <c r="BU389" i="1" s="1"/>
  <c r="CF388" i="1"/>
  <c r="CA388" i="1"/>
  <c r="BY388" i="1"/>
  <c r="W388" i="1"/>
  <c r="AD388" i="1" s="1"/>
  <c r="O388" i="1"/>
  <c r="R388" i="1" s="1"/>
  <c r="CL387" i="1"/>
  <c r="CA387" i="1"/>
  <c r="BZ387" i="1"/>
  <c r="CG387" i="1" s="1"/>
  <c r="BY387" i="1"/>
  <c r="BR387" i="1"/>
  <c r="BK387" i="1"/>
  <c r="BD387" i="1"/>
  <c r="W387" i="1"/>
  <c r="V387" i="1"/>
  <c r="AC387" i="1" s="1"/>
  <c r="AJ387" i="1" s="1"/>
  <c r="AQ387" i="1" s="1"/>
  <c r="AX387" i="1" s="1"/>
  <c r="BE387" i="1" s="1"/>
  <c r="BL387" i="1" s="1"/>
  <c r="BS387" i="1" s="1"/>
  <c r="R387" i="1"/>
  <c r="Q387" i="1"/>
  <c r="X387" i="1" s="1"/>
  <c r="AE387" i="1" s="1"/>
  <c r="AL387" i="1" s="1"/>
  <c r="AS387" i="1" s="1"/>
  <c r="AZ387" i="1" s="1"/>
  <c r="CL386" i="1"/>
  <c r="CA386" i="1"/>
  <c r="BZ386" i="1"/>
  <c r="CG386" i="1" s="1"/>
  <c r="BY386" i="1"/>
  <c r="BR386" i="1"/>
  <c r="BK386" i="1"/>
  <c r="BD386" i="1"/>
  <c r="AW386" i="1"/>
  <c r="AP386" i="1"/>
  <c r="AI386" i="1"/>
  <c r="AB386" i="1"/>
  <c r="W386" i="1"/>
  <c r="AD386" i="1" s="1"/>
  <c r="V386" i="1"/>
  <c r="AC386" i="1" s="1"/>
  <c r="AJ386" i="1" s="1"/>
  <c r="AQ386" i="1" s="1"/>
  <c r="AX386" i="1" s="1"/>
  <c r="BE386" i="1" s="1"/>
  <c r="BL386" i="1" s="1"/>
  <c r="BS386" i="1" s="1"/>
  <c r="U386" i="1"/>
  <c r="R386" i="1"/>
  <c r="Q386" i="1"/>
  <c r="CL385" i="1"/>
  <c r="CA385" i="1"/>
  <c r="BZ385" i="1"/>
  <c r="CG385" i="1" s="1"/>
  <c r="BY385" i="1"/>
  <c r="BR385" i="1"/>
  <c r="BK385" i="1"/>
  <c r="BD385" i="1"/>
  <c r="AW385" i="1"/>
  <c r="AP385" i="1"/>
  <c r="AI385" i="1"/>
  <c r="AB385" i="1"/>
  <c r="W385" i="1"/>
  <c r="AD385" i="1" s="1"/>
  <c r="V385" i="1"/>
  <c r="AC385" i="1" s="1"/>
  <c r="AJ385" i="1" s="1"/>
  <c r="AQ385" i="1" s="1"/>
  <c r="AX385" i="1" s="1"/>
  <c r="BE385" i="1" s="1"/>
  <c r="BL385" i="1" s="1"/>
  <c r="BS385" i="1" s="1"/>
  <c r="U385" i="1"/>
  <c r="R385" i="1"/>
  <c r="Q385" i="1"/>
  <c r="CL384" i="1"/>
  <c r="CA384" i="1"/>
  <c r="BZ384" i="1"/>
  <c r="CG384" i="1" s="1"/>
  <c r="BY384" i="1"/>
  <c r="BR384" i="1"/>
  <c r="BK384" i="1"/>
  <c r="BD384" i="1"/>
  <c r="AW384" i="1"/>
  <c r="AP384" i="1"/>
  <c r="AI384" i="1"/>
  <c r="AB384" i="1"/>
  <c r="W384" i="1"/>
  <c r="V384" i="1"/>
  <c r="AC384" i="1" s="1"/>
  <c r="AJ384" i="1" s="1"/>
  <c r="AQ384" i="1" s="1"/>
  <c r="AX384" i="1" s="1"/>
  <c r="BE384" i="1" s="1"/>
  <c r="BL384" i="1" s="1"/>
  <c r="BS384" i="1" s="1"/>
  <c r="U384" i="1"/>
  <c r="R384" i="1"/>
  <c r="Q384" i="1"/>
  <c r="CL383" i="1"/>
  <c r="CA383" i="1"/>
  <c r="BZ383" i="1"/>
  <c r="CG383" i="1" s="1"/>
  <c r="BY383" i="1"/>
  <c r="BR383" i="1"/>
  <c r="BK383" i="1"/>
  <c r="BD383" i="1"/>
  <c r="AW383" i="1"/>
  <c r="AP383" i="1"/>
  <c r="AI383" i="1"/>
  <c r="AB383" i="1"/>
  <c r="W383" i="1"/>
  <c r="AD383" i="1" s="1"/>
  <c r="AK383" i="1" s="1"/>
  <c r="AR383" i="1" s="1"/>
  <c r="V383" i="1"/>
  <c r="AC383" i="1" s="1"/>
  <c r="U383" i="1"/>
  <c r="R383" i="1"/>
  <c r="Q383" i="1"/>
  <c r="CF382" i="1"/>
  <c r="CA382" i="1"/>
  <c r="BY382" i="1"/>
  <c r="W382" i="1"/>
  <c r="AD382" i="1" s="1"/>
  <c r="AK382" i="1" s="1"/>
  <c r="AR382" i="1" s="1"/>
  <c r="AY382" i="1" s="1"/>
  <c r="BF382" i="1" s="1"/>
  <c r="BM382" i="1" s="1"/>
  <c r="BT382" i="1" s="1"/>
  <c r="O382" i="1"/>
  <c r="CL382" i="1" s="1"/>
  <c r="CL381" i="1"/>
  <c r="CF381" i="1"/>
  <c r="CA381" i="1"/>
  <c r="BZ381" i="1"/>
  <c r="BY381" i="1"/>
  <c r="BR381" i="1"/>
  <c r="BK381" i="1"/>
  <c r="BD381" i="1"/>
  <c r="AW381" i="1"/>
  <c r="AP381" i="1"/>
  <c r="AI381" i="1"/>
  <c r="AB381" i="1"/>
  <c r="W381" i="1"/>
  <c r="AD381" i="1" s="1"/>
  <c r="AK381" i="1" s="1"/>
  <c r="V381" i="1"/>
  <c r="AC381" i="1" s="1"/>
  <c r="AJ381" i="1" s="1"/>
  <c r="AQ381" i="1" s="1"/>
  <c r="AX381" i="1" s="1"/>
  <c r="BE381" i="1" s="1"/>
  <c r="BL381" i="1" s="1"/>
  <c r="BS381" i="1" s="1"/>
  <c r="U381" i="1"/>
  <c r="R381" i="1"/>
  <c r="Q381" i="1"/>
  <c r="CG394" i="1"/>
  <c r="CF394" i="1"/>
  <c r="CC394" i="1"/>
  <c r="W394" i="1"/>
  <c r="AD394" i="1" s="1"/>
  <c r="V394" i="1"/>
  <c r="AC394" i="1" s="1"/>
  <c r="AJ394" i="1" s="1"/>
  <c r="AQ394" i="1" s="1"/>
  <c r="AX394" i="1" s="1"/>
  <c r="BE394" i="1" s="1"/>
  <c r="BL394" i="1" s="1"/>
  <c r="BS394" i="1" s="1"/>
  <c r="R394" i="1"/>
  <c r="Q394" i="1"/>
  <c r="CF379" i="1"/>
  <c r="CA379" i="1"/>
  <c r="BZ379" i="1"/>
  <c r="CG379" i="1" s="1"/>
  <c r="BY379" i="1"/>
  <c r="W379" i="1"/>
  <c r="AD379" i="1" s="1"/>
  <c r="AK379" i="1" s="1"/>
  <c r="AR379" i="1" s="1"/>
  <c r="AY379" i="1" s="1"/>
  <c r="BF379" i="1" s="1"/>
  <c r="BM379" i="1" s="1"/>
  <c r="BT379" i="1" s="1"/>
  <c r="V379" i="1"/>
  <c r="AC379" i="1" s="1"/>
  <c r="AJ379" i="1" s="1"/>
  <c r="AQ379" i="1" s="1"/>
  <c r="R379" i="1"/>
  <c r="Q379" i="1"/>
  <c r="X379" i="1" s="1"/>
  <c r="AE379" i="1" s="1"/>
  <c r="AL379" i="1" s="1"/>
  <c r="AS379" i="1" s="1"/>
  <c r="AZ379" i="1" s="1"/>
  <c r="BG379" i="1" s="1"/>
  <c r="BN379" i="1" s="1"/>
  <c r="BU379" i="1" s="1"/>
  <c r="CF378" i="1"/>
  <c r="CA378" i="1"/>
  <c r="BY378" i="1"/>
  <c r="W378" i="1"/>
  <c r="AD378" i="1" s="1"/>
  <c r="O378" i="1"/>
  <c r="R378" i="1" s="1"/>
  <c r="CL380" i="1"/>
  <c r="CA380" i="1"/>
  <c r="BZ380" i="1"/>
  <c r="CG380" i="1" s="1"/>
  <c r="BY380" i="1"/>
  <c r="BR380" i="1"/>
  <c r="BK380" i="1"/>
  <c r="BD380" i="1"/>
  <c r="AW380" i="1"/>
  <c r="W380" i="1"/>
  <c r="V380" i="1"/>
  <c r="AC380" i="1" s="1"/>
  <c r="AJ380" i="1" s="1"/>
  <c r="AQ380" i="1" s="1"/>
  <c r="AX380" i="1" s="1"/>
  <c r="BE380" i="1" s="1"/>
  <c r="BL380" i="1" s="1"/>
  <c r="BS380" i="1" s="1"/>
  <c r="R380" i="1"/>
  <c r="Q380" i="1"/>
  <c r="X380" i="1" s="1"/>
  <c r="AE380" i="1" s="1"/>
  <c r="AL380" i="1" s="1"/>
  <c r="AS380" i="1" s="1"/>
  <c r="CA377" i="1"/>
  <c r="BY377" i="1"/>
  <c r="BR377" i="1"/>
  <c r="BK377" i="1"/>
  <c r="BD377" i="1"/>
  <c r="W377" i="1"/>
  <c r="AD377" i="1" s="1"/>
  <c r="AK377" i="1" s="1"/>
  <c r="AR377" i="1" s="1"/>
  <c r="AY377" i="1" s="1"/>
  <c r="BF377" i="1" s="1"/>
  <c r="O377" i="1"/>
  <c r="V377" i="1" s="1"/>
  <c r="AC377" i="1" s="1"/>
  <c r="CL376" i="1"/>
  <c r="CF376" i="1"/>
  <c r="CA376" i="1"/>
  <c r="BZ376" i="1"/>
  <c r="CG376" i="1" s="1"/>
  <c r="BY376" i="1"/>
  <c r="BR376" i="1"/>
  <c r="BK376" i="1"/>
  <c r="BD376" i="1"/>
  <c r="AW376" i="1"/>
  <c r="AP376" i="1"/>
  <c r="AI376" i="1"/>
  <c r="AB376" i="1"/>
  <c r="W376" i="1"/>
  <c r="V376" i="1"/>
  <c r="AC376" i="1" s="1"/>
  <c r="AJ376" i="1" s="1"/>
  <c r="AQ376" i="1" s="1"/>
  <c r="AX376" i="1" s="1"/>
  <c r="BE376" i="1" s="1"/>
  <c r="BL376" i="1" s="1"/>
  <c r="BS376" i="1" s="1"/>
  <c r="U376" i="1"/>
  <c r="R376" i="1"/>
  <c r="Q376" i="1"/>
  <c r="CL375" i="1"/>
  <c r="CF375" i="1"/>
  <c r="CA375" i="1"/>
  <c r="BZ375" i="1"/>
  <c r="CG375" i="1" s="1"/>
  <c r="BY375" i="1"/>
  <c r="BR375" i="1"/>
  <c r="BK375" i="1"/>
  <c r="BD375" i="1"/>
  <c r="W375" i="1"/>
  <c r="AD375" i="1" s="1"/>
  <c r="AK375" i="1" s="1"/>
  <c r="V375" i="1"/>
  <c r="AC375" i="1" s="1"/>
  <c r="AJ375" i="1" s="1"/>
  <c r="AQ375" i="1" s="1"/>
  <c r="AX375" i="1" s="1"/>
  <c r="BE375" i="1" s="1"/>
  <c r="BL375" i="1" s="1"/>
  <c r="BS375" i="1" s="1"/>
  <c r="R375" i="1"/>
  <c r="Q375" i="1"/>
  <c r="X375" i="1" s="1"/>
  <c r="AE375" i="1" s="1"/>
  <c r="AL375" i="1" s="1"/>
  <c r="AS375" i="1" s="1"/>
  <c r="AZ375" i="1" s="1"/>
  <c r="CL374" i="1"/>
  <c r="CF374" i="1"/>
  <c r="CA374" i="1"/>
  <c r="BZ374" i="1"/>
  <c r="CG374" i="1" s="1"/>
  <c r="BY374" i="1"/>
  <c r="BR374" i="1"/>
  <c r="BK374" i="1"/>
  <c r="BD374" i="1"/>
  <c r="AW374" i="1"/>
  <c r="AP374" i="1"/>
  <c r="AI374" i="1"/>
  <c r="AB374" i="1"/>
  <c r="W374" i="1"/>
  <c r="AD374" i="1" s="1"/>
  <c r="V374" i="1"/>
  <c r="AC374" i="1" s="1"/>
  <c r="AJ374" i="1" s="1"/>
  <c r="AQ374" i="1" s="1"/>
  <c r="AX374" i="1" s="1"/>
  <c r="BE374" i="1" s="1"/>
  <c r="BL374" i="1" s="1"/>
  <c r="BS374" i="1" s="1"/>
  <c r="U374" i="1"/>
  <c r="R374" i="1"/>
  <c r="Q374" i="1"/>
  <c r="CF373" i="1"/>
  <c r="CA373" i="1"/>
  <c r="BY373" i="1"/>
  <c r="BR373" i="1"/>
  <c r="BK373" i="1"/>
  <c r="BD373" i="1"/>
  <c r="W373" i="1"/>
  <c r="AD373" i="1" s="1"/>
  <c r="O373" i="1"/>
  <c r="R373" i="1" s="1"/>
  <c r="CF372" i="1"/>
  <c r="CA372" i="1"/>
  <c r="BY372" i="1"/>
  <c r="W372" i="1"/>
  <c r="O372" i="1"/>
  <c r="R372" i="1" s="1"/>
  <c r="CL371" i="1"/>
  <c r="CF371" i="1"/>
  <c r="CA371" i="1"/>
  <c r="BZ371" i="1"/>
  <c r="CG371" i="1" s="1"/>
  <c r="BY371" i="1"/>
  <c r="BR371" i="1"/>
  <c r="BK371" i="1"/>
  <c r="BD371" i="1"/>
  <c r="AW371" i="1"/>
  <c r="AP371" i="1"/>
  <c r="AI371" i="1"/>
  <c r="AB371" i="1"/>
  <c r="W371" i="1"/>
  <c r="AD371" i="1" s="1"/>
  <c r="AK371" i="1" s="1"/>
  <c r="V371" i="1"/>
  <c r="AC371" i="1" s="1"/>
  <c r="U371" i="1"/>
  <c r="R371" i="1"/>
  <c r="Q371" i="1"/>
  <c r="CL370" i="1"/>
  <c r="CA370" i="1"/>
  <c r="BZ370" i="1"/>
  <c r="CG370" i="1" s="1"/>
  <c r="BY370" i="1"/>
  <c r="BR370" i="1"/>
  <c r="BK370" i="1"/>
  <c r="BD370" i="1"/>
  <c r="AW370" i="1"/>
  <c r="AP370" i="1"/>
  <c r="AI370" i="1"/>
  <c r="AB370" i="1"/>
  <c r="W370" i="1"/>
  <c r="AD370" i="1" s="1"/>
  <c r="V370" i="1"/>
  <c r="AC370" i="1" s="1"/>
  <c r="AJ370" i="1" s="1"/>
  <c r="AQ370" i="1" s="1"/>
  <c r="AX370" i="1" s="1"/>
  <c r="BE370" i="1" s="1"/>
  <c r="BL370" i="1" s="1"/>
  <c r="BS370" i="1" s="1"/>
  <c r="U370" i="1"/>
  <c r="R370" i="1"/>
  <c r="Q370" i="1"/>
  <c r="CA369" i="1"/>
  <c r="BY369" i="1"/>
  <c r="W369" i="1"/>
  <c r="AD369" i="1" s="1"/>
  <c r="AK369" i="1" s="1"/>
  <c r="O369" i="1"/>
  <c r="Q369" i="1" s="1"/>
  <c r="X369" i="1" s="1"/>
  <c r="AE369" i="1" s="1"/>
  <c r="AL369" i="1" s="1"/>
  <c r="AS369" i="1" s="1"/>
  <c r="AZ369" i="1" s="1"/>
  <c r="BG369" i="1" s="1"/>
  <c r="BN369" i="1" s="1"/>
  <c r="BU369" i="1" s="1"/>
  <c r="CL368" i="1"/>
  <c r="CA368" i="1"/>
  <c r="BZ368" i="1"/>
  <c r="CG368" i="1" s="1"/>
  <c r="BY368" i="1"/>
  <c r="BR368" i="1"/>
  <c r="BK368" i="1"/>
  <c r="BD368" i="1"/>
  <c r="AW368" i="1"/>
  <c r="AP368" i="1"/>
  <c r="AI368" i="1"/>
  <c r="AB368" i="1"/>
  <c r="W368" i="1"/>
  <c r="AD368" i="1" s="1"/>
  <c r="V368" i="1"/>
  <c r="AC368" i="1" s="1"/>
  <c r="AJ368" i="1" s="1"/>
  <c r="AQ368" i="1" s="1"/>
  <c r="AX368" i="1" s="1"/>
  <c r="BE368" i="1" s="1"/>
  <c r="BL368" i="1" s="1"/>
  <c r="BS368" i="1" s="1"/>
  <c r="U368" i="1"/>
  <c r="R368" i="1"/>
  <c r="Q368" i="1"/>
  <c r="CF367" i="1"/>
  <c r="CA367" i="1"/>
  <c r="BY367" i="1"/>
  <c r="BR367" i="1"/>
  <c r="BK367" i="1"/>
  <c r="BD367" i="1"/>
  <c r="W367" i="1"/>
  <c r="AD367" i="1" s="1"/>
  <c r="O367" i="1"/>
  <c r="R367" i="1" s="1"/>
  <c r="CG366" i="1"/>
  <c r="CC366" i="1"/>
  <c r="W366" i="1"/>
  <c r="AD366" i="1" s="1"/>
  <c r="V366" i="1"/>
  <c r="AC366" i="1" s="1"/>
  <c r="AJ366" i="1" s="1"/>
  <c r="AQ366" i="1" s="1"/>
  <c r="AX366" i="1" s="1"/>
  <c r="BE366" i="1" s="1"/>
  <c r="BL366" i="1" s="1"/>
  <c r="BS366" i="1" s="1"/>
  <c r="R366" i="1"/>
  <c r="Q366" i="1"/>
  <c r="X366" i="1" s="1"/>
  <c r="AE366" i="1" s="1"/>
  <c r="AL366" i="1" s="1"/>
  <c r="AS366" i="1" s="1"/>
  <c r="AZ366" i="1" s="1"/>
  <c r="BG366" i="1" s="1"/>
  <c r="BN366" i="1" s="1"/>
  <c r="BU366" i="1" s="1"/>
  <c r="CL365" i="1"/>
  <c r="CA365" i="1"/>
  <c r="BZ365" i="1"/>
  <c r="CG365" i="1" s="1"/>
  <c r="BY365" i="1"/>
  <c r="BR365" i="1"/>
  <c r="BK365" i="1"/>
  <c r="BD365" i="1"/>
  <c r="AW365" i="1"/>
  <c r="AP365" i="1"/>
  <c r="AI365" i="1"/>
  <c r="AB365" i="1"/>
  <c r="W365" i="1"/>
  <c r="V365" i="1"/>
  <c r="AC365" i="1" s="1"/>
  <c r="AJ365" i="1" s="1"/>
  <c r="AQ365" i="1" s="1"/>
  <c r="AX365" i="1" s="1"/>
  <c r="BE365" i="1" s="1"/>
  <c r="BL365" i="1" s="1"/>
  <c r="BS365" i="1" s="1"/>
  <c r="U365" i="1"/>
  <c r="R365" i="1"/>
  <c r="Q365" i="1"/>
  <c r="CL364" i="1"/>
  <c r="CA364" i="1"/>
  <c r="BZ364" i="1"/>
  <c r="CG364" i="1" s="1"/>
  <c r="BY364" i="1"/>
  <c r="BR364" i="1"/>
  <c r="BK364" i="1"/>
  <c r="BD364" i="1"/>
  <c r="AW364" i="1"/>
  <c r="AP364" i="1"/>
  <c r="AI364" i="1"/>
  <c r="AB364" i="1"/>
  <c r="W364" i="1"/>
  <c r="AD364" i="1" s="1"/>
  <c r="V364" i="1"/>
  <c r="AC364" i="1" s="1"/>
  <c r="AJ364" i="1" s="1"/>
  <c r="AQ364" i="1" s="1"/>
  <c r="AX364" i="1" s="1"/>
  <c r="BE364" i="1" s="1"/>
  <c r="BL364" i="1" s="1"/>
  <c r="BS364" i="1" s="1"/>
  <c r="U364" i="1"/>
  <c r="R364" i="1"/>
  <c r="Q364" i="1"/>
  <c r="CF363" i="1"/>
  <c r="CA363" i="1"/>
  <c r="BZ363" i="1"/>
  <c r="CG363" i="1" s="1"/>
  <c r="BY363" i="1"/>
  <c r="W363" i="1"/>
  <c r="V363" i="1"/>
  <c r="AC363" i="1" s="1"/>
  <c r="AJ363" i="1" s="1"/>
  <c r="AQ363" i="1" s="1"/>
  <c r="AX363" i="1" s="1"/>
  <c r="BE363" i="1" s="1"/>
  <c r="BL363" i="1" s="1"/>
  <c r="BS363" i="1" s="1"/>
  <c r="R363" i="1"/>
  <c r="Q363" i="1"/>
  <c r="CL362" i="1"/>
  <c r="CA362" i="1"/>
  <c r="BZ362" i="1"/>
  <c r="CG362" i="1" s="1"/>
  <c r="BY362" i="1"/>
  <c r="BR362" i="1"/>
  <c r="BK362" i="1"/>
  <c r="BD362" i="1"/>
  <c r="AW362" i="1"/>
  <c r="AP362" i="1"/>
  <c r="AI362" i="1"/>
  <c r="AB362" i="1"/>
  <c r="W362" i="1"/>
  <c r="AD362" i="1" s="1"/>
  <c r="AK362" i="1" s="1"/>
  <c r="V362" i="1"/>
  <c r="AC362" i="1" s="1"/>
  <c r="AJ362" i="1" s="1"/>
  <c r="AQ362" i="1" s="1"/>
  <c r="AX362" i="1" s="1"/>
  <c r="BE362" i="1" s="1"/>
  <c r="BL362" i="1" s="1"/>
  <c r="BS362" i="1" s="1"/>
  <c r="U362" i="1"/>
  <c r="R362" i="1"/>
  <c r="Q362" i="1"/>
  <c r="CL361" i="1"/>
  <c r="CA361" i="1"/>
  <c r="BZ361" i="1"/>
  <c r="BY361" i="1"/>
  <c r="BR361" i="1"/>
  <c r="BK361" i="1"/>
  <c r="BD361" i="1"/>
  <c r="AW361" i="1"/>
  <c r="AP361" i="1"/>
  <c r="AI361" i="1"/>
  <c r="AB361" i="1"/>
  <c r="W361" i="1"/>
  <c r="AD361" i="1" s="1"/>
  <c r="V361" i="1"/>
  <c r="AC361" i="1" s="1"/>
  <c r="AJ361" i="1" s="1"/>
  <c r="AQ361" i="1" s="1"/>
  <c r="AX361" i="1" s="1"/>
  <c r="BE361" i="1" s="1"/>
  <c r="BL361" i="1" s="1"/>
  <c r="BS361" i="1" s="1"/>
  <c r="U361" i="1"/>
  <c r="R361" i="1"/>
  <c r="Q361" i="1"/>
  <c r="CA360" i="1"/>
  <c r="BY360" i="1"/>
  <c r="BR360" i="1"/>
  <c r="BK360" i="1"/>
  <c r="W360" i="1"/>
  <c r="AD360" i="1" s="1"/>
  <c r="O360" i="1"/>
  <c r="V360" i="1" s="1"/>
  <c r="AC360" i="1" s="1"/>
  <c r="AJ360" i="1" s="1"/>
  <c r="AQ360" i="1" s="1"/>
  <c r="AX360" i="1" s="1"/>
  <c r="BE360" i="1" s="1"/>
  <c r="BL360" i="1" s="1"/>
  <c r="BS360" i="1" s="1"/>
  <c r="CL359" i="1"/>
  <c r="CF359" i="1"/>
  <c r="CA359" i="1"/>
  <c r="BZ359" i="1"/>
  <c r="CG359" i="1" s="1"/>
  <c r="BY359" i="1"/>
  <c r="BR359" i="1"/>
  <c r="BK359" i="1"/>
  <c r="BD359" i="1"/>
  <c r="AW359" i="1"/>
  <c r="AP359" i="1"/>
  <c r="AI359" i="1"/>
  <c r="AB359" i="1"/>
  <c r="W359" i="1"/>
  <c r="AD359" i="1" s="1"/>
  <c r="AK359" i="1" s="1"/>
  <c r="V359" i="1"/>
  <c r="AC359" i="1" s="1"/>
  <c r="AJ359" i="1" s="1"/>
  <c r="AQ359" i="1" s="1"/>
  <c r="AX359" i="1" s="1"/>
  <c r="BE359" i="1" s="1"/>
  <c r="BL359" i="1" s="1"/>
  <c r="BS359" i="1" s="1"/>
  <c r="U359" i="1"/>
  <c r="R359" i="1"/>
  <c r="Q359" i="1"/>
  <c r="CF358" i="1"/>
  <c r="CA358" i="1"/>
  <c r="BY358" i="1"/>
  <c r="BR358" i="1"/>
  <c r="BK358" i="1"/>
  <c r="W358" i="1"/>
  <c r="AD358" i="1" s="1"/>
  <c r="O358" i="1"/>
  <c r="V358" i="1" s="1"/>
  <c r="AC358" i="1" s="1"/>
  <c r="AJ358" i="1" s="1"/>
  <c r="AQ358" i="1" s="1"/>
  <c r="AX358" i="1" s="1"/>
  <c r="BE358" i="1" s="1"/>
  <c r="BL358" i="1" s="1"/>
  <c r="BS358" i="1" s="1"/>
  <c r="CL357" i="1"/>
  <c r="CF357" i="1"/>
  <c r="CA357" i="1"/>
  <c r="BZ357" i="1"/>
  <c r="CG357" i="1" s="1"/>
  <c r="BY357" i="1"/>
  <c r="BR357" i="1"/>
  <c r="BK357" i="1"/>
  <c r="BD357" i="1"/>
  <c r="W357" i="1"/>
  <c r="AD357" i="1" s="1"/>
  <c r="V357" i="1"/>
  <c r="AC357" i="1" s="1"/>
  <c r="AJ357" i="1" s="1"/>
  <c r="AQ357" i="1" s="1"/>
  <c r="AX357" i="1" s="1"/>
  <c r="BE357" i="1" s="1"/>
  <c r="BL357" i="1" s="1"/>
  <c r="BS357" i="1" s="1"/>
  <c r="R357" i="1"/>
  <c r="Q357" i="1"/>
  <c r="X357" i="1" s="1"/>
  <c r="AE357" i="1" s="1"/>
  <c r="AL357" i="1" s="1"/>
  <c r="AS357" i="1" s="1"/>
  <c r="AZ357" i="1" s="1"/>
  <c r="CL355" i="1"/>
  <c r="CF355" i="1"/>
  <c r="CA355" i="1"/>
  <c r="BZ355" i="1"/>
  <c r="CG355" i="1" s="1"/>
  <c r="BY355" i="1"/>
  <c r="BR355" i="1"/>
  <c r="BK355" i="1"/>
  <c r="BD355" i="1"/>
  <c r="AW355" i="1"/>
  <c r="AP355" i="1"/>
  <c r="AI355" i="1"/>
  <c r="AB355" i="1"/>
  <c r="W355" i="1"/>
  <c r="AD355" i="1" s="1"/>
  <c r="V355" i="1"/>
  <c r="AC355" i="1" s="1"/>
  <c r="AJ355" i="1" s="1"/>
  <c r="AQ355" i="1" s="1"/>
  <c r="AX355" i="1" s="1"/>
  <c r="BE355" i="1" s="1"/>
  <c r="BL355" i="1" s="1"/>
  <c r="BS355" i="1" s="1"/>
  <c r="U355" i="1"/>
  <c r="R355" i="1"/>
  <c r="Q355" i="1"/>
  <c r="CA354" i="1"/>
  <c r="BY354" i="1"/>
  <c r="BR354" i="1"/>
  <c r="BK354" i="1"/>
  <c r="W354" i="1"/>
  <c r="AD354" i="1" s="1"/>
  <c r="O354" i="1"/>
  <c r="CF353" i="1"/>
  <c r="CA353" i="1"/>
  <c r="BY353" i="1"/>
  <c r="W353" i="1"/>
  <c r="AD353" i="1" s="1"/>
  <c r="O353" i="1"/>
  <c r="V353" i="1" s="1"/>
  <c r="CL352" i="1"/>
  <c r="CA352" i="1"/>
  <c r="BZ352" i="1"/>
  <c r="CG352" i="1" s="1"/>
  <c r="BY352" i="1"/>
  <c r="BR352" i="1"/>
  <c r="W352" i="1"/>
  <c r="AD352" i="1" s="1"/>
  <c r="V352" i="1"/>
  <c r="AC352" i="1" s="1"/>
  <c r="AJ352" i="1" s="1"/>
  <c r="AQ352" i="1" s="1"/>
  <c r="AX352" i="1" s="1"/>
  <c r="BE352" i="1" s="1"/>
  <c r="BL352" i="1" s="1"/>
  <c r="BS352" i="1" s="1"/>
  <c r="R352" i="1"/>
  <c r="Q352" i="1"/>
  <c r="X352" i="1" s="1"/>
  <c r="AE352" i="1" s="1"/>
  <c r="AL352" i="1" s="1"/>
  <c r="AS352" i="1" s="1"/>
  <c r="AZ352" i="1" s="1"/>
  <c r="BG352" i="1" s="1"/>
  <c r="BN352" i="1" s="1"/>
  <c r="CF351" i="1"/>
  <c r="CA351" i="1"/>
  <c r="BY351" i="1"/>
  <c r="BR351" i="1"/>
  <c r="BK351" i="1"/>
  <c r="W351" i="1"/>
  <c r="AD351" i="1" s="1"/>
  <c r="O351" i="1"/>
  <c r="V351" i="1" s="1"/>
  <c r="AC351" i="1" s="1"/>
  <c r="AJ351" i="1" s="1"/>
  <c r="AQ351" i="1" s="1"/>
  <c r="AX351" i="1" s="1"/>
  <c r="BE351" i="1" s="1"/>
  <c r="BL351" i="1" s="1"/>
  <c r="BS351" i="1" s="1"/>
  <c r="CL350" i="1"/>
  <c r="CA350" i="1"/>
  <c r="BZ350" i="1"/>
  <c r="CG350" i="1" s="1"/>
  <c r="BY350" i="1"/>
  <c r="BR350" i="1"/>
  <c r="BK350" i="1"/>
  <c r="BD350" i="1"/>
  <c r="AW350" i="1"/>
  <c r="AP350" i="1"/>
  <c r="AI350" i="1"/>
  <c r="AB350" i="1"/>
  <c r="W350" i="1"/>
  <c r="AD350" i="1" s="1"/>
  <c r="V350" i="1"/>
  <c r="AC350" i="1" s="1"/>
  <c r="AJ350" i="1" s="1"/>
  <c r="AQ350" i="1" s="1"/>
  <c r="AX350" i="1" s="1"/>
  <c r="BE350" i="1" s="1"/>
  <c r="BL350" i="1" s="1"/>
  <c r="BS350" i="1" s="1"/>
  <c r="U350" i="1"/>
  <c r="R350" i="1"/>
  <c r="Q350" i="1"/>
  <c r="CL356" i="1"/>
  <c r="CA356" i="1"/>
  <c r="BZ356" i="1"/>
  <c r="CG356" i="1" s="1"/>
  <c r="BY356" i="1"/>
  <c r="BR356" i="1"/>
  <c r="BK356" i="1"/>
  <c r="BD356" i="1"/>
  <c r="W356" i="1"/>
  <c r="V356" i="1"/>
  <c r="AC356" i="1" s="1"/>
  <c r="AJ356" i="1" s="1"/>
  <c r="AQ356" i="1" s="1"/>
  <c r="AX356" i="1" s="1"/>
  <c r="BE356" i="1" s="1"/>
  <c r="BL356" i="1" s="1"/>
  <c r="BS356" i="1" s="1"/>
  <c r="R356" i="1"/>
  <c r="Q356" i="1"/>
  <c r="X356" i="1" s="1"/>
  <c r="AE356" i="1" s="1"/>
  <c r="AL356" i="1" s="1"/>
  <c r="AS356" i="1" s="1"/>
  <c r="AZ356" i="1" s="1"/>
  <c r="CL349" i="1"/>
  <c r="CA349" i="1"/>
  <c r="BZ349" i="1"/>
  <c r="BY349" i="1"/>
  <c r="BR349" i="1"/>
  <c r="BK349" i="1"/>
  <c r="BD349" i="1"/>
  <c r="AW349" i="1"/>
  <c r="AP349" i="1"/>
  <c r="AI349" i="1"/>
  <c r="AB349" i="1"/>
  <c r="W349" i="1"/>
  <c r="V349" i="1"/>
  <c r="AC349" i="1" s="1"/>
  <c r="U349" i="1"/>
  <c r="R349" i="1"/>
  <c r="Q349" i="1"/>
  <c r="CL343" i="1"/>
  <c r="CF343" i="1"/>
  <c r="CA343" i="1"/>
  <c r="BZ343" i="1"/>
  <c r="CG343" i="1" s="1"/>
  <c r="BY343" i="1"/>
  <c r="BR343" i="1"/>
  <c r="BK343" i="1"/>
  <c r="BD343" i="1"/>
  <c r="AW343" i="1"/>
  <c r="AP343" i="1"/>
  <c r="AI343" i="1"/>
  <c r="AB343" i="1"/>
  <c r="W343" i="1"/>
  <c r="AD343" i="1" s="1"/>
  <c r="V343" i="1"/>
  <c r="U343" i="1"/>
  <c r="R343" i="1"/>
  <c r="Q343" i="1"/>
  <c r="CL347" i="1"/>
  <c r="CF347" i="1"/>
  <c r="CA347" i="1"/>
  <c r="BZ347" i="1"/>
  <c r="CG347" i="1" s="1"/>
  <c r="BY347" i="1"/>
  <c r="BR347" i="1"/>
  <c r="W347" i="1"/>
  <c r="AD347" i="1" s="1"/>
  <c r="V347" i="1"/>
  <c r="AC347" i="1" s="1"/>
  <c r="AJ347" i="1" s="1"/>
  <c r="AQ347" i="1" s="1"/>
  <c r="AX347" i="1" s="1"/>
  <c r="BE347" i="1" s="1"/>
  <c r="BL347" i="1" s="1"/>
  <c r="BS347" i="1" s="1"/>
  <c r="R347" i="1"/>
  <c r="Q347" i="1"/>
  <c r="X347" i="1" s="1"/>
  <c r="AE347" i="1" s="1"/>
  <c r="AL347" i="1" s="1"/>
  <c r="AS347" i="1" s="1"/>
  <c r="AZ347" i="1" s="1"/>
  <c r="BG347" i="1" s="1"/>
  <c r="BN347" i="1" s="1"/>
  <c r="CG345" i="1"/>
  <c r="CC345" i="1"/>
  <c r="W345" i="1"/>
  <c r="V345" i="1"/>
  <c r="AC345" i="1" s="1"/>
  <c r="AJ345" i="1" s="1"/>
  <c r="AQ345" i="1" s="1"/>
  <c r="AX345" i="1" s="1"/>
  <c r="BE345" i="1" s="1"/>
  <c r="BL345" i="1" s="1"/>
  <c r="BS345" i="1" s="1"/>
  <c r="R345" i="1"/>
  <c r="Q345" i="1"/>
  <c r="X345" i="1" s="1"/>
  <c r="AE345" i="1" s="1"/>
  <c r="AL345" i="1" s="1"/>
  <c r="AS345" i="1" s="1"/>
  <c r="AZ345" i="1" s="1"/>
  <c r="BG345" i="1" s="1"/>
  <c r="BN345" i="1" s="1"/>
  <c r="BU345" i="1" s="1"/>
  <c r="CF344" i="1"/>
  <c r="CA344" i="1"/>
  <c r="BY344" i="1"/>
  <c r="BR344" i="1"/>
  <c r="BK344" i="1"/>
  <c r="W344" i="1"/>
  <c r="AD344" i="1" s="1"/>
  <c r="O344" i="1"/>
  <c r="Q344" i="1" s="1"/>
  <c r="X344" i="1" s="1"/>
  <c r="AE344" i="1" s="1"/>
  <c r="AL344" i="1" s="1"/>
  <c r="AS344" i="1" s="1"/>
  <c r="AZ344" i="1" s="1"/>
  <c r="BG344" i="1" s="1"/>
  <c r="CL342" i="1"/>
  <c r="CA342" i="1"/>
  <c r="BZ342" i="1"/>
  <c r="CG342" i="1" s="1"/>
  <c r="BY342" i="1"/>
  <c r="BR342" i="1"/>
  <c r="BK342" i="1"/>
  <c r="BD342" i="1"/>
  <c r="W342" i="1"/>
  <c r="V342" i="1"/>
  <c r="AC342" i="1" s="1"/>
  <c r="AJ342" i="1" s="1"/>
  <c r="AQ342" i="1" s="1"/>
  <c r="AX342" i="1" s="1"/>
  <c r="BE342" i="1" s="1"/>
  <c r="BL342" i="1" s="1"/>
  <c r="BS342" i="1" s="1"/>
  <c r="R342" i="1"/>
  <c r="Q342" i="1"/>
  <c r="X342" i="1" s="1"/>
  <c r="AE342" i="1" s="1"/>
  <c r="AL342" i="1" s="1"/>
  <c r="AS342" i="1" s="1"/>
  <c r="AZ342" i="1" s="1"/>
  <c r="CA341" i="1"/>
  <c r="BY341" i="1"/>
  <c r="BR341" i="1"/>
  <c r="BK341" i="1"/>
  <c r="W341" i="1"/>
  <c r="AD341" i="1" s="1"/>
  <c r="O341" i="1"/>
  <c r="Q341" i="1" s="1"/>
  <c r="X341" i="1" s="1"/>
  <c r="AE341" i="1" s="1"/>
  <c r="AL341" i="1" s="1"/>
  <c r="AS341" i="1" s="1"/>
  <c r="AZ341" i="1" s="1"/>
  <c r="BG341" i="1" s="1"/>
  <c r="CF340" i="1"/>
  <c r="CA340" i="1"/>
  <c r="BY340" i="1"/>
  <c r="W340" i="1"/>
  <c r="AD340" i="1" s="1"/>
  <c r="O340" i="1"/>
  <c r="CL339" i="1"/>
  <c r="CA339" i="1"/>
  <c r="BZ339" i="1"/>
  <c r="CG339" i="1" s="1"/>
  <c r="BY339" i="1"/>
  <c r="BR339" i="1"/>
  <c r="W339" i="1"/>
  <c r="V339" i="1"/>
  <c r="AC339" i="1" s="1"/>
  <c r="AJ339" i="1" s="1"/>
  <c r="AQ339" i="1" s="1"/>
  <c r="AX339" i="1" s="1"/>
  <c r="BE339" i="1" s="1"/>
  <c r="BL339" i="1" s="1"/>
  <c r="BS339" i="1" s="1"/>
  <c r="R339" i="1"/>
  <c r="Q339" i="1"/>
  <c r="X339" i="1" s="1"/>
  <c r="AE339" i="1" s="1"/>
  <c r="AL339" i="1" s="1"/>
  <c r="AS339" i="1" s="1"/>
  <c r="AZ339" i="1" s="1"/>
  <c r="BG339" i="1" s="1"/>
  <c r="BN339" i="1" s="1"/>
  <c r="CA338" i="1"/>
  <c r="BY338" i="1"/>
  <c r="W338" i="1"/>
  <c r="O338" i="1"/>
  <c r="CL337" i="1"/>
  <c r="CF337" i="1"/>
  <c r="CA337" i="1"/>
  <c r="BZ337" i="1"/>
  <c r="CG337" i="1" s="1"/>
  <c r="BY337" i="1"/>
  <c r="BR337" i="1"/>
  <c r="BK337" i="1"/>
  <c r="BD337" i="1"/>
  <c r="AW337" i="1"/>
  <c r="AP337" i="1"/>
  <c r="AI337" i="1"/>
  <c r="AB337" i="1"/>
  <c r="W337" i="1"/>
  <c r="V337" i="1"/>
  <c r="AC337" i="1" s="1"/>
  <c r="AJ337" i="1" s="1"/>
  <c r="AQ337" i="1" s="1"/>
  <c r="AX337" i="1" s="1"/>
  <c r="BE337" i="1" s="1"/>
  <c r="BL337" i="1" s="1"/>
  <c r="BS337" i="1" s="1"/>
  <c r="U337" i="1"/>
  <c r="R337" i="1"/>
  <c r="Q337" i="1"/>
  <c r="CF336" i="1"/>
  <c r="CA336" i="1"/>
  <c r="BY336" i="1"/>
  <c r="W336" i="1"/>
  <c r="AD336" i="1" s="1"/>
  <c r="O336" i="1"/>
  <c r="CL335" i="1"/>
  <c r="CA335" i="1"/>
  <c r="BZ335" i="1"/>
  <c r="CG335" i="1" s="1"/>
  <c r="BY335" i="1"/>
  <c r="BR335" i="1"/>
  <c r="BK335" i="1"/>
  <c r="BD335" i="1"/>
  <c r="AW335" i="1"/>
  <c r="AP335" i="1"/>
  <c r="AI335" i="1"/>
  <c r="AB335" i="1"/>
  <c r="W335" i="1"/>
  <c r="AD335" i="1" s="1"/>
  <c r="AK335" i="1" s="1"/>
  <c r="V335" i="1"/>
  <c r="AC335" i="1" s="1"/>
  <c r="AJ335" i="1" s="1"/>
  <c r="AQ335" i="1" s="1"/>
  <c r="AX335" i="1" s="1"/>
  <c r="BE335" i="1" s="1"/>
  <c r="BL335" i="1" s="1"/>
  <c r="BS335" i="1" s="1"/>
  <c r="U335" i="1"/>
  <c r="R335" i="1"/>
  <c r="Q335" i="1"/>
  <c r="CL333" i="1"/>
  <c r="CF333" i="1"/>
  <c r="CA333" i="1"/>
  <c r="BZ333" i="1"/>
  <c r="CG333" i="1" s="1"/>
  <c r="BY333" i="1"/>
  <c r="BR333" i="1"/>
  <c r="BK333" i="1"/>
  <c r="BD333" i="1"/>
  <c r="W333" i="1"/>
  <c r="V333" i="1"/>
  <c r="AC333" i="1" s="1"/>
  <c r="AJ333" i="1" s="1"/>
  <c r="AQ333" i="1" s="1"/>
  <c r="AX333" i="1" s="1"/>
  <c r="BE333" i="1" s="1"/>
  <c r="BL333" i="1" s="1"/>
  <c r="BS333" i="1" s="1"/>
  <c r="R333" i="1"/>
  <c r="Q333" i="1"/>
  <c r="X333" i="1" s="1"/>
  <c r="AE333" i="1" s="1"/>
  <c r="AL333" i="1" s="1"/>
  <c r="AS333" i="1" s="1"/>
  <c r="AZ333" i="1" s="1"/>
  <c r="CA346" i="1"/>
  <c r="BY346" i="1"/>
  <c r="W346" i="1"/>
  <c r="AD346" i="1" s="1"/>
  <c r="O346" i="1"/>
  <c r="CL332" i="1"/>
  <c r="CA332" i="1"/>
  <c r="BZ332" i="1"/>
  <c r="CG332" i="1" s="1"/>
  <c r="BY332" i="1"/>
  <c r="BR332" i="1"/>
  <c r="BK332" i="1"/>
  <c r="BD332" i="1"/>
  <c r="W332" i="1"/>
  <c r="AD332" i="1" s="1"/>
  <c r="V332" i="1"/>
  <c r="AC332" i="1" s="1"/>
  <c r="AJ332" i="1" s="1"/>
  <c r="AQ332" i="1" s="1"/>
  <c r="AX332" i="1" s="1"/>
  <c r="BE332" i="1" s="1"/>
  <c r="BL332" i="1" s="1"/>
  <c r="BS332" i="1" s="1"/>
  <c r="R332" i="1"/>
  <c r="Q332" i="1"/>
  <c r="X332" i="1" s="1"/>
  <c r="AE332" i="1" s="1"/>
  <c r="AL332" i="1" s="1"/>
  <c r="AS332" i="1" s="1"/>
  <c r="AZ332" i="1" s="1"/>
  <c r="CF331" i="1"/>
  <c r="CA331" i="1"/>
  <c r="BY331" i="1"/>
  <c r="BR331" i="1"/>
  <c r="BK331" i="1"/>
  <c r="W331" i="1"/>
  <c r="AD331" i="1" s="1"/>
  <c r="O331" i="1"/>
  <c r="CF330" i="1"/>
  <c r="CA330" i="1"/>
  <c r="BY330" i="1"/>
  <c r="BR330" i="1"/>
  <c r="BK330" i="1"/>
  <c r="W330" i="1"/>
  <c r="O330" i="1"/>
  <c r="V330" i="1" s="1"/>
  <c r="AC330" i="1" s="1"/>
  <c r="AJ330" i="1" s="1"/>
  <c r="AQ330" i="1" s="1"/>
  <c r="AX330" i="1" s="1"/>
  <c r="BE330" i="1" s="1"/>
  <c r="BL330" i="1" s="1"/>
  <c r="BS330" i="1" s="1"/>
  <c r="CL329" i="1"/>
  <c r="CA329" i="1"/>
  <c r="BZ329" i="1"/>
  <c r="CG329" i="1" s="1"/>
  <c r="BY329" i="1"/>
  <c r="BR329" i="1"/>
  <c r="BK329" i="1"/>
  <c r="BD329" i="1"/>
  <c r="AW329" i="1"/>
  <c r="AP329" i="1"/>
  <c r="AI329" i="1"/>
  <c r="AB329" i="1"/>
  <c r="W329" i="1"/>
  <c r="V329" i="1"/>
  <c r="AC329" i="1" s="1"/>
  <c r="AJ329" i="1" s="1"/>
  <c r="AQ329" i="1" s="1"/>
  <c r="AX329" i="1" s="1"/>
  <c r="BE329" i="1" s="1"/>
  <c r="BL329" i="1" s="1"/>
  <c r="BS329" i="1" s="1"/>
  <c r="U329" i="1"/>
  <c r="R329" i="1"/>
  <c r="Q329" i="1"/>
  <c r="CL348" i="1"/>
  <c r="CA348" i="1"/>
  <c r="BZ348" i="1"/>
  <c r="CG348" i="1" s="1"/>
  <c r="BY348" i="1"/>
  <c r="BR348" i="1"/>
  <c r="W348" i="1"/>
  <c r="AD348" i="1" s="1"/>
  <c r="V348" i="1"/>
  <c r="R348" i="1"/>
  <c r="Q348" i="1"/>
  <c r="X348" i="1" s="1"/>
  <c r="AE348" i="1" s="1"/>
  <c r="AL348" i="1" s="1"/>
  <c r="AS348" i="1" s="1"/>
  <c r="AZ348" i="1" s="1"/>
  <c r="BG348" i="1" s="1"/>
  <c r="BN348" i="1" s="1"/>
  <c r="CL328" i="1"/>
  <c r="CF328" i="1"/>
  <c r="CA328" i="1"/>
  <c r="BZ328" i="1"/>
  <c r="CG328" i="1" s="1"/>
  <c r="BY328" i="1"/>
  <c r="BR328" i="1"/>
  <c r="BK328" i="1"/>
  <c r="BD328" i="1"/>
  <c r="AW328" i="1"/>
  <c r="AP328" i="1"/>
  <c r="AI328" i="1"/>
  <c r="AB328" i="1"/>
  <c r="W328" i="1"/>
  <c r="V328" i="1"/>
  <c r="AC328" i="1" s="1"/>
  <c r="U328" i="1"/>
  <c r="R328" i="1"/>
  <c r="Q328" i="1"/>
  <c r="CA327" i="1"/>
  <c r="BY327" i="1"/>
  <c r="W327" i="1"/>
  <c r="AD327" i="1" s="1"/>
  <c r="O327" i="1"/>
  <c r="CL327" i="1" s="1"/>
  <c r="CL326" i="1"/>
  <c r="CA326" i="1"/>
  <c r="BZ326" i="1"/>
  <c r="BY326" i="1"/>
  <c r="BR326" i="1"/>
  <c r="W326" i="1"/>
  <c r="AD326" i="1" s="1"/>
  <c r="V326" i="1"/>
  <c r="AC326" i="1" s="1"/>
  <c r="AJ326" i="1" s="1"/>
  <c r="AQ326" i="1" s="1"/>
  <c r="AX326" i="1" s="1"/>
  <c r="BE326" i="1" s="1"/>
  <c r="BL326" i="1" s="1"/>
  <c r="BS326" i="1" s="1"/>
  <c r="R326" i="1"/>
  <c r="Q326" i="1"/>
  <c r="X326" i="1" s="1"/>
  <c r="AE326" i="1" s="1"/>
  <c r="AL326" i="1" s="1"/>
  <c r="AS326" i="1" s="1"/>
  <c r="AZ326" i="1" s="1"/>
  <c r="BG326" i="1" s="1"/>
  <c r="BN326" i="1" s="1"/>
  <c r="CA325" i="1"/>
  <c r="BY325" i="1"/>
  <c r="W325" i="1"/>
  <c r="AD325" i="1" s="1"/>
  <c r="O325" i="1"/>
  <c r="R325" i="1" s="1"/>
  <c r="CL324" i="1"/>
  <c r="CF324" i="1"/>
  <c r="CA324" i="1"/>
  <c r="BZ324" i="1"/>
  <c r="CG324" i="1" s="1"/>
  <c r="BY324" i="1"/>
  <c r="BR324" i="1"/>
  <c r="BK324" i="1"/>
  <c r="BD324" i="1"/>
  <c r="AW324" i="1"/>
  <c r="AP324" i="1"/>
  <c r="AI324" i="1"/>
  <c r="AB324" i="1"/>
  <c r="W324" i="1"/>
  <c r="AD324" i="1" s="1"/>
  <c r="V324" i="1"/>
  <c r="AC324" i="1" s="1"/>
  <c r="AJ324" i="1" s="1"/>
  <c r="AQ324" i="1" s="1"/>
  <c r="AX324" i="1" s="1"/>
  <c r="BE324" i="1" s="1"/>
  <c r="BL324" i="1" s="1"/>
  <c r="BS324" i="1" s="1"/>
  <c r="U324" i="1"/>
  <c r="R324" i="1"/>
  <c r="Q324" i="1"/>
  <c r="CA334" i="1"/>
  <c r="BY334" i="1"/>
  <c r="BR334" i="1"/>
  <c r="BK334" i="1"/>
  <c r="BD334" i="1"/>
  <c r="W334" i="1"/>
  <c r="AD334" i="1" s="1"/>
  <c r="O334" i="1"/>
  <c r="R334" i="1" s="1"/>
  <c r="CL323" i="1"/>
  <c r="CF323" i="1"/>
  <c r="CA323" i="1"/>
  <c r="BZ323" i="1"/>
  <c r="CG323" i="1" s="1"/>
  <c r="BY323" i="1"/>
  <c r="BR323" i="1"/>
  <c r="W323" i="1"/>
  <c r="AD323" i="1" s="1"/>
  <c r="V323" i="1"/>
  <c r="AC323" i="1" s="1"/>
  <c r="AJ323" i="1" s="1"/>
  <c r="AQ323" i="1" s="1"/>
  <c r="AX323" i="1" s="1"/>
  <c r="BE323" i="1" s="1"/>
  <c r="BL323" i="1" s="1"/>
  <c r="BS323" i="1" s="1"/>
  <c r="R323" i="1"/>
  <c r="Q323" i="1"/>
  <c r="X323" i="1" s="1"/>
  <c r="AE323" i="1" s="1"/>
  <c r="AL323" i="1" s="1"/>
  <c r="AS323" i="1" s="1"/>
  <c r="AZ323" i="1" s="1"/>
  <c r="BG323" i="1" s="1"/>
  <c r="BN323" i="1" s="1"/>
  <c r="CL322" i="1"/>
  <c r="CF322" i="1"/>
  <c r="CA322" i="1"/>
  <c r="BZ322" i="1"/>
  <c r="CG322" i="1" s="1"/>
  <c r="BY322" i="1"/>
  <c r="BR322" i="1"/>
  <c r="W322" i="1"/>
  <c r="AD322" i="1" s="1"/>
  <c r="V322" i="1"/>
  <c r="AC322" i="1" s="1"/>
  <c r="AJ322" i="1" s="1"/>
  <c r="AQ322" i="1" s="1"/>
  <c r="AX322" i="1" s="1"/>
  <c r="BE322" i="1" s="1"/>
  <c r="BL322" i="1" s="1"/>
  <c r="BS322" i="1" s="1"/>
  <c r="R322" i="1"/>
  <c r="Q322" i="1"/>
  <c r="X322" i="1" s="1"/>
  <c r="AE322" i="1" s="1"/>
  <c r="AL322" i="1" s="1"/>
  <c r="AS322" i="1" s="1"/>
  <c r="AZ322" i="1" s="1"/>
  <c r="BG322" i="1" s="1"/>
  <c r="BN322" i="1" s="1"/>
  <c r="CL321" i="1"/>
  <c r="CA321" i="1"/>
  <c r="BZ321" i="1"/>
  <c r="CG321" i="1" s="1"/>
  <c r="BY321" i="1"/>
  <c r="BR321" i="1"/>
  <c r="BK321" i="1"/>
  <c r="BD321" i="1"/>
  <c r="AW321" i="1"/>
  <c r="AP321" i="1"/>
  <c r="AI321" i="1"/>
  <c r="AB321" i="1"/>
  <c r="W321" i="1"/>
  <c r="AD321" i="1" s="1"/>
  <c r="V321" i="1"/>
  <c r="AC321" i="1" s="1"/>
  <c r="AJ321" i="1" s="1"/>
  <c r="AQ321" i="1" s="1"/>
  <c r="AX321" i="1" s="1"/>
  <c r="BE321" i="1" s="1"/>
  <c r="BL321" i="1" s="1"/>
  <c r="BS321" i="1" s="1"/>
  <c r="U321" i="1"/>
  <c r="R321" i="1"/>
  <c r="Q321" i="1"/>
  <c r="CL320" i="1"/>
  <c r="CF320" i="1"/>
  <c r="CA320" i="1"/>
  <c r="BZ320" i="1"/>
  <c r="BY320" i="1"/>
  <c r="BR320" i="1"/>
  <c r="W320" i="1"/>
  <c r="AD320" i="1" s="1"/>
  <c r="V320" i="1"/>
  <c r="AC320" i="1" s="1"/>
  <c r="AJ320" i="1" s="1"/>
  <c r="AQ320" i="1" s="1"/>
  <c r="AX320" i="1" s="1"/>
  <c r="BE320" i="1" s="1"/>
  <c r="BL320" i="1" s="1"/>
  <c r="BS320" i="1" s="1"/>
  <c r="R320" i="1"/>
  <c r="Q320" i="1"/>
  <c r="X320" i="1" s="1"/>
  <c r="AE320" i="1" s="1"/>
  <c r="AL320" i="1" s="1"/>
  <c r="AS320" i="1" s="1"/>
  <c r="AZ320" i="1" s="1"/>
  <c r="BG320" i="1" s="1"/>
  <c r="BN320" i="1" s="1"/>
  <c r="CF319" i="1"/>
  <c r="CA319" i="1"/>
  <c r="BZ319" i="1"/>
  <c r="CG319" i="1" s="1"/>
  <c r="BY319" i="1"/>
  <c r="W319" i="1"/>
  <c r="V319" i="1"/>
  <c r="AC319" i="1" s="1"/>
  <c r="AJ319" i="1" s="1"/>
  <c r="AQ319" i="1" s="1"/>
  <c r="AX319" i="1" s="1"/>
  <c r="BE319" i="1" s="1"/>
  <c r="BL319" i="1" s="1"/>
  <c r="BS319" i="1" s="1"/>
  <c r="R319" i="1"/>
  <c r="Q319" i="1"/>
  <c r="CB319" i="1" s="1"/>
  <c r="CA318" i="1"/>
  <c r="BY318" i="1"/>
  <c r="BR318" i="1"/>
  <c r="BK318" i="1"/>
  <c r="W318" i="1"/>
  <c r="AD318" i="1" s="1"/>
  <c r="O318" i="1"/>
  <c r="CL318" i="1" s="1"/>
  <c r="CG317" i="1"/>
  <c r="CC317" i="1"/>
  <c r="W317" i="1"/>
  <c r="AD317" i="1" s="1"/>
  <c r="V317" i="1"/>
  <c r="AC317" i="1" s="1"/>
  <c r="AJ317" i="1" s="1"/>
  <c r="AQ317" i="1" s="1"/>
  <c r="AX317" i="1" s="1"/>
  <c r="BE317" i="1" s="1"/>
  <c r="BL317" i="1" s="1"/>
  <c r="BS317" i="1" s="1"/>
  <c r="R317" i="1"/>
  <c r="Q317" i="1"/>
  <c r="X317" i="1" s="1"/>
  <c r="AE317" i="1" s="1"/>
  <c r="AL317" i="1" s="1"/>
  <c r="AS317" i="1" s="1"/>
  <c r="AZ317" i="1" s="1"/>
  <c r="BG317" i="1" s="1"/>
  <c r="BN317" i="1" s="1"/>
  <c r="BU317" i="1" s="1"/>
  <c r="BY316" i="1"/>
  <c r="O316" i="1"/>
  <c r="P316" i="1" s="1"/>
  <c r="CF315" i="1"/>
  <c r="CA315" i="1"/>
  <c r="BY315" i="1"/>
  <c r="BR315" i="1"/>
  <c r="BK315" i="1"/>
  <c r="W315" i="1"/>
  <c r="O315" i="1"/>
  <c r="BY314" i="1"/>
  <c r="O314" i="1"/>
  <c r="P314" i="1" s="1"/>
  <c r="Q314" i="1" s="1"/>
  <c r="S314" i="1" s="1"/>
  <c r="CL313" i="1"/>
  <c r="CA313" i="1"/>
  <c r="BZ313" i="1"/>
  <c r="CG313" i="1" s="1"/>
  <c r="BY313" i="1"/>
  <c r="BR313" i="1"/>
  <c r="BK313" i="1"/>
  <c r="BD313" i="1"/>
  <c r="AW313" i="1"/>
  <c r="AP313" i="1"/>
  <c r="AI313" i="1"/>
  <c r="AB313" i="1"/>
  <c r="W313" i="1"/>
  <c r="AD313" i="1" s="1"/>
  <c r="V313" i="1"/>
  <c r="AC313" i="1" s="1"/>
  <c r="AJ313" i="1" s="1"/>
  <c r="AQ313" i="1" s="1"/>
  <c r="AX313" i="1" s="1"/>
  <c r="BE313" i="1" s="1"/>
  <c r="BL313" i="1" s="1"/>
  <c r="BS313" i="1" s="1"/>
  <c r="U313" i="1"/>
  <c r="R313" i="1"/>
  <c r="Q313" i="1"/>
  <c r="CA312" i="1"/>
  <c r="BY312" i="1"/>
  <c r="BR312" i="1"/>
  <c r="BK312" i="1"/>
  <c r="W312" i="1"/>
  <c r="AD312" i="1" s="1"/>
  <c r="O312" i="1"/>
  <c r="R312" i="1" s="1"/>
  <c r="CF311" i="1"/>
  <c r="CA311" i="1"/>
  <c r="BY311" i="1"/>
  <c r="BR311" i="1"/>
  <c r="BK311" i="1"/>
  <c r="W311" i="1"/>
  <c r="AD311" i="1" s="1"/>
  <c r="O311" i="1"/>
  <c r="Q311" i="1" s="1"/>
  <c r="X311" i="1" s="1"/>
  <c r="AE311" i="1" s="1"/>
  <c r="AL311" i="1" s="1"/>
  <c r="AS311" i="1" s="1"/>
  <c r="AZ311" i="1" s="1"/>
  <c r="BG311" i="1" s="1"/>
  <c r="CF310" i="1"/>
  <c r="CA310" i="1"/>
  <c r="BY310" i="1"/>
  <c r="W310" i="1"/>
  <c r="AD310" i="1" s="1"/>
  <c r="O310" i="1"/>
  <c r="CL310" i="1" s="1"/>
  <c r="CF309" i="1"/>
  <c r="CA309" i="1"/>
  <c r="BY309" i="1"/>
  <c r="W309" i="1"/>
  <c r="AD309" i="1" s="1"/>
  <c r="O309" i="1"/>
  <c r="R309" i="1" s="1"/>
  <c r="CG308" i="1"/>
  <c r="CC308" i="1"/>
  <c r="BY308" i="1"/>
  <c r="W308" i="1"/>
  <c r="AD308" i="1" s="1"/>
  <c r="AK308" i="1" s="1"/>
  <c r="AR308" i="1" s="1"/>
  <c r="AY308" i="1" s="1"/>
  <c r="BF308" i="1" s="1"/>
  <c r="BM308" i="1" s="1"/>
  <c r="BT308" i="1" s="1"/>
  <c r="V308" i="1"/>
  <c r="AC308" i="1" s="1"/>
  <c r="AJ308" i="1" s="1"/>
  <c r="AQ308" i="1" s="1"/>
  <c r="AX308" i="1" s="1"/>
  <c r="BE308" i="1" s="1"/>
  <c r="BL308" i="1" s="1"/>
  <c r="BS308" i="1" s="1"/>
  <c r="R308" i="1"/>
  <c r="Q308" i="1"/>
  <c r="X308" i="1" s="1"/>
  <c r="AE308" i="1" s="1"/>
  <c r="AL308" i="1" s="1"/>
  <c r="AS308" i="1" s="1"/>
  <c r="AZ308" i="1" s="1"/>
  <c r="BG308" i="1" s="1"/>
  <c r="BN308" i="1" s="1"/>
  <c r="BU308" i="1" s="1"/>
  <c r="CL96" i="1"/>
  <c r="CF96" i="1"/>
  <c r="CA96" i="1"/>
  <c r="BZ96" i="1"/>
  <c r="CG96" i="1" s="1"/>
  <c r="BY96" i="1"/>
  <c r="W96" i="1"/>
  <c r="V96" i="1"/>
  <c r="AC96" i="1" s="1"/>
  <c r="AJ96" i="1" s="1"/>
  <c r="AQ96" i="1" s="1"/>
  <c r="AX96" i="1" s="1"/>
  <c r="BE96" i="1" s="1"/>
  <c r="BL96" i="1" s="1"/>
  <c r="BS96" i="1" s="1"/>
  <c r="R96" i="1"/>
  <c r="Q96" i="1"/>
  <c r="CA307" i="1"/>
  <c r="BY307" i="1"/>
  <c r="BR307" i="1"/>
  <c r="BK307" i="1"/>
  <c r="W307" i="1"/>
  <c r="AD307" i="1" s="1"/>
  <c r="AK307" i="1" s="1"/>
  <c r="AR307" i="1" s="1"/>
  <c r="AY307" i="1" s="1"/>
  <c r="BF307" i="1" s="1"/>
  <c r="BM307" i="1" s="1"/>
  <c r="BT307" i="1" s="1"/>
  <c r="O307" i="1"/>
  <c r="R307" i="1" s="1"/>
  <c r="CL306" i="1"/>
  <c r="CF306" i="1"/>
  <c r="CA306" i="1"/>
  <c r="BZ306" i="1"/>
  <c r="CG306" i="1" s="1"/>
  <c r="BY306" i="1"/>
  <c r="BR306" i="1"/>
  <c r="W306" i="1"/>
  <c r="AD306" i="1" s="1"/>
  <c r="AK306" i="1" s="1"/>
  <c r="AR306" i="1" s="1"/>
  <c r="AY306" i="1" s="1"/>
  <c r="BF306" i="1" s="1"/>
  <c r="BM306" i="1" s="1"/>
  <c r="BT306" i="1" s="1"/>
  <c r="V306" i="1"/>
  <c r="AC306" i="1" s="1"/>
  <c r="AJ306" i="1" s="1"/>
  <c r="AQ306" i="1" s="1"/>
  <c r="AX306" i="1" s="1"/>
  <c r="BE306" i="1" s="1"/>
  <c r="BL306" i="1" s="1"/>
  <c r="BS306" i="1" s="1"/>
  <c r="R306" i="1"/>
  <c r="Q306" i="1"/>
  <c r="X306" i="1" s="1"/>
  <c r="AE306" i="1" s="1"/>
  <c r="AL306" i="1" s="1"/>
  <c r="AS306" i="1" s="1"/>
  <c r="AZ306" i="1" s="1"/>
  <c r="BG306" i="1" s="1"/>
  <c r="BN306" i="1" s="1"/>
  <c r="CL305" i="1"/>
  <c r="CA305" i="1"/>
  <c r="BZ305" i="1"/>
  <c r="CG305" i="1" s="1"/>
  <c r="BY305" i="1"/>
  <c r="BR305" i="1"/>
  <c r="BK305" i="1"/>
  <c r="BD305" i="1"/>
  <c r="AW305" i="1"/>
  <c r="AP305" i="1"/>
  <c r="AI305" i="1"/>
  <c r="AB305" i="1"/>
  <c r="W305" i="1"/>
  <c r="V305" i="1"/>
  <c r="AC305" i="1" s="1"/>
  <c r="AJ305" i="1" s="1"/>
  <c r="AQ305" i="1" s="1"/>
  <c r="AX305" i="1" s="1"/>
  <c r="BE305" i="1" s="1"/>
  <c r="BL305" i="1" s="1"/>
  <c r="BS305" i="1" s="1"/>
  <c r="U305" i="1"/>
  <c r="R305" i="1"/>
  <c r="Q305" i="1"/>
  <c r="CF304" i="1"/>
  <c r="CA304" i="1"/>
  <c r="BZ304" i="1"/>
  <c r="CG304" i="1" s="1"/>
  <c r="BY304" i="1"/>
  <c r="W304" i="1"/>
  <c r="AD304" i="1" s="1"/>
  <c r="AK304" i="1" s="1"/>
  <c r="AR304" i="1" s="1"/>
  <c r="AY304" i="1" s="1"/>
  <c r="BF304" i="1" s="1"/>
  <c r="BM304" i="1" s="1"/>
  <c r="BT304" i="1" s="1"/>
  <c r="V304" i="1"/>
  <c r="AC304" i="1" s="1"/>
  <c r="AJ304" i="1" s="1"/>
  <c r="AQ304" i="1" s="1"/>
  <c r="AX304" i="1" s="1"/>
  <c r="BE304" i="1" s="1"/>
  <c r="BL304" i="1" s="1"/>
  <c r="BS304" i="1" s="1"/>
  <c r="R304" i="1"/>
  <c r="Q304" i="1"/>
  <c r="X304" i="1" s="1"/>
  <c r="AE304" i="1" s="1"/>
  <c r="AL304" i="1" s="1"/>
  <c r="AS304" i="1" s="1"/>
  <c r="AZ304" i="1" s="1"/>
  <c r="BG304" i="1" s="1"/>
  <c r="BN304" i="1" s="1"/>
  <c r="BU304" i="1" s="1"/>
  <c r="CG303" i="1"/>
  <c r="CC303" i="1"/>
  <c r="W303" i="1"/>
  <c r="V303" i="1"/>
  <c r="AC303" i="1" s="1"/>
  <c r="R303" i="1"/>
  <c r="Q303" i="1"/>
  <c r="X303" i="1" s="1"/>
  <c r="AE303" i="1" s="1"/>
  <c r="AL303" i="1" s="1"/>
  <c r="AS303" i="1" s="1"/>
  <c r="AZ303" i="1" s="1"/>
  <c r="BG303" i="1" s="1"/>
  <c r="BN303" i="1" s="1"/>
  <c r="BU303" i="1" s="1"/>
  <c r="CG301" i="1"/>
  <c r="CH301" i="1"/>
  <c r="CC301" i="1"/>
  <c r="W301" i="1"/>
  <c r="V301" i="1"/>
  <c r="AC301" i="1" s="1"/>
  <c r="AJ301" i="1" s="1"/>
  <c r="AQ301" i="1" s="1"/>
  <c r="AX301" i="1" s="1"/>
  <c r="BE301" i="1" s="1"/>
  <c r="BL301" i="1" s="1"/>
  <c r="BS301" i="1" s="1"/>
  <c r="R301" i="1"/>
  <c r="Q301" i="1"/>
  <c r="X301" i="1" s="1"/>
  <c r="AE301" i="1" s="1"/>
  <c r="AL301" i="1" s="1"/>
  <c r="AS301" i="1" s="1"/>
  <c r="AZ301" i="1" s="1"/>
  <c r="BG301" i="1" s="1"/>
  <c r="BN301" i="1" s="1"/>
  <c r="BU301" i="1" s="1"/>
  <c r="CG300" i="1"/>
  <c r="CF300" i="1"/>
  <c r="CI300" i="1" s="1"/>
  <c r="CC300" i="1"/>
  <c r="W300" i="1"/>
  <c r="V300" i="1"/>
  <c r="AC300" i="1" s="1"/>
  <c r="AJ300" i="1" s="1"/>
  <c r="AQ300" i="1" s="1"/>
  <c r="AX300" i="1" s="1"/>
  <c r="BE300" i="1" s="1"/>
  <c r="BL300" i="1" s="1"/>
  <c r="BS300" i="1" s="1"/>
  <c r="R300" i="1"/>
  <c r="Q300" i="1"/>
  <c r="X300" i="1" s="1"/>
  <c r="AE300" i="1" s="1"/>
  <c r="AL300" i="1" s="1"/>
  <c r="AS300" i="1" s="1"/>
  <c r="AZ300" i="1" s="1"/>
  <c r="BG300" i="1" s="1"/>
  <c r="BN300" i="1" s="1"/>
  <c r="BU300" i="1" s="1"/>
  <c r="CL299" i="1"/>
  <c r="CA299" i="1"/>
  <c r="BZ299" i="1"/>
  <c r="CG299" i="1" s="1"/>
  <c r="BY299" i="1"/>
  <c r="BR299" i="1"/>
  <c r="BK299" i="1"/>
  <c r="BD299" i="1"/>
  <c r="AW299" i="1"/>
  <c r="AP299" i="1"/>
  <c r="AI299" i="1"/>
  <c r="AB299" i="1"/>
  <c r="W299" i="1"/>
  <c r="AD299" i="1" s="1"/>
  <c r="V299" i="1"/>
  <c r="AC299" i="1" s="1"/>
  <c r="AJ299" i="1" s="1"/>
  <c r="AQ299" i="1" s="1"/>
  <c r="AX299" i="1" s="1"/>
  <c r="BE299" i="1" s="1"/>
  <c r="BL299" i="1" s="1"/>
  <c r="BS299" i="1" s="1"/>
  <c r="U299" i="1"/>
  <c r="R299" i="1"/>
  <c r="Q299" i="1"/>
  <c r="CL302" i="1"/>
  <c r="CF302" i="1"/>
  <c r="CA302" i="1"/>
  <c r="BZ302" i="1"/>
  <c r="BY302" i="1"/>
  <c r="BR302" i="1"/>
  <c r="BK302" i="1"/>
  <c r="BD302" i="1"/>
  <c r="AW302" i="1"/>
  <c r="AP302" i="1"/>
  <c r="AI302" i="1"/>
  <c r="AB302" i="1"/>
  <c r="W302" i="1"/>
  <c r="AD302" i="1" s="1"/>
  <c r="V302" i="1"/>
  <c r="AC302" i="1" s="1"/>
  <c r="AJ302" i="1" s="1"/>
  <c r="AQ302" i="1" s="1"/>
  <c r="AX302" i="1" s="1"/>
  <c r="BE302" i="1" s="1"/>
  <c r="BL302" i="1" s="1"/>
  <c r="BS302" i="1" s="1"/>
  <c r="U302" i="1"/>
  <c r="R302" i="1"/>
  <c r="Q302" i="1"/>
  <c r="CL298" i="1"/>
  <c r="CA298" i="1"/>
  <c r="BZ298" i="1"/>
  <c r="CG298" i="1" s="1"/>
  <c r="BY298" i="1"/>
  <c r="BR298" i="1"/>
  <c r="BK298" i="1"/>
  <c r="BD298" i="1"/>
  <c r="AW298" i="1"/>
  <c r="AP298" i="1"/>
  <c r="AI298" i="1"/>
  <c r="AB298" i="1"/>
  <c r="W298" i="1"/>
  <c r="V298" i="1"/>
  <c r="AC298" i="1" s="1"/>
  <c r="AJ298" i="1" s="1"/>
  <c r="AQ298" i="1" s="1"/>
  <c r="AX298" i="1" s="1"/>
  <c r="BE298" i="1" s="1"/>
  <c r="BL298" i="1" s="1"/>
  <c r="BS298" i="1" s="1"/>
  <c r="U298" i="1"/>
  <c r="R298" i="1"/>
  <c r="Q298" i="1"/>
  <c r="CL297" i="1"/>
  <c r="CA297" i="1"/>
  <c r="BZ297" i="1"/>
  <c r="CG297" i="1" s="1"/>
  <c r="BY297" i="1"/>
  <c r="BR297" i="1"/>
  <c r="W297" i="1"/>
  <c r="AD297" i="1" s="1"/>
  <c r="V297" i="1"/>
  <c r="AC297" i="1" s="1"/>
  <c r="AJ297" i="1" s="1"/>
  <c r="AQ297" i="1" s="1"/>
  <c r="AX297" i="1" s="1"/>
  <c r="BE297" i="1" s="1"/>
  <c r="BL297" i="1" s="1"/>
  <c r="BS297" i="1" s="1"/>
  <c r="R297" i="1"/>
  <c r="Q297" i="1"/>
  <c r="X297" i="1" s="1"/>
  <c r="AE297" i="1" s="1"/>
  <c r="AL297" i="1" s="1"/>
  <c r="AS297" i="1" s="1"/>
  <c r="AZ297" i="1" s="1"/>
  <c r="BG297" i="1" s="1"/>
  <c r="BN297" i="1" s="1"/>
  <c r="CF296" i="1"/>
  <c r="CA296" i="1"/>
  <c r="BY296" i="1"/>
  <c r="W296" i="1"/>
  <c r="AD296" i="1" s="1"/>
  <c r="O296" i="1"/>
  <c r="Q296" i="1" s="1"/>
  <c r="X296" i="1" s="1"/>
  <c r="AE296" i="1" s="1"/>
  <c r="AL296" i="1" s="1"/>
  <c r="AS296" i="1" s="1"/>
  <c r="AZ296" i="1" s="1"/>
  <c r="BG296" i="1" s="1"/>
  <c r="BN296" i="1" s="1"/>
  <c r="BU296" i="1" s="1"/>
  <c r="CA294" i="1"/>
  <c r="BZ294" i="1"/>
  <c r="BY294" i="1"/>
  <c r="W294" i="1"/>
  <c r="V294" i="1"/>
  <c r="AC294" i="1" s="1"/>
  <c r="AJ294" i="1" s="1"/>
  <c r="AQ294" i="1" s="1"/>
  <c r="AX294" i="1" s="1"/>
  <c r="BE294" i="1" s="1"/>
  <c r="BL294" i="1" s="1"/>
  <c r="BS294" i="1" s="1"/>
  <c r="R294" i="1"/>
  <c r="Q294" i="1"/>
  <c r="X294" i="1" s="1"/>
  <c r="AE294" i="1" s="1"/>
  <c r="AL294" i="1" s="1"/>
  <c r="AS294" i="1" s="1"/>
  <c r="AZ294" i="1" s="1"/>
  <c r="BG294" i="1" s="1"/>
  <c r="BN294" i="1" s="1"/>
  <c r="BU294" i="1" s="1"/>
  <c r="CB294" i="1" s="1"/>
  <c r="CF293" i="1"/>
  <c r="CA293" i="1"/>
  <c r="BY293" i="1"/>
  <c r="BR293" i="1"/>
  <c r="BK293" i="1"/>
  <c r="W293" i="1"/>
  <c r="AD293" i="1" s="1"/>
  <c r="O293" i="1"/>
  <c r="CL293" i="1" s="1"/>
  <c r="CL292" i="1"/>
  <c r="CA292" i="1"/>
  <c r="BZ292" i="1"/>
  <c r="CG292" i="1" s="1"/>
  <c r="BY292" i="1"/>
  <c r="BR292" i="1"/>
  <c r="W292" i="1"/>
  <c r="AD292" i="1" s="1"/>
  <c r="V292" i="1"/>
  <c r="AC292" i="1" s="1"/>
  <c r="AJ292" i="1" s="1"/>
  <c r="AQ292" i="1" s="1"/>
  <c r="AX292" i="1" s="1"/>
  <c r="BE292" i="1" s="1"/>
  <c r="BL292" i="1" s="1"/>
  <c r="BS292" i="1" s="1"/>
  <c r="R292" i="1"/>
  <c r="Q292" i="1"/>
  <c r="X292" i="1" s="1"/>
  <c r="AE292" i="1" s="1"/>
  <c r="AL292" i="1" s="1"/>
  <c r="AS292" i="1" s="1"/>
  <c r="AZ292" i="1" s="1"/>
  <c r="BG292" i="1" s="1"/>
  <c r="BN292" i="1" s="1"/>
  <c r="CL291" i="1"/>
  <c r="CA291" i="1"/>
  <c r="BZ291" i="1"/>
  <c r="CG291" i="1" s="1"/>
  <c r="BY291" i="1"/>
  <c r="BR291" i="1"/>
  <c r="BK291" i="1"/>
  <c r="BD291" i="1"/>
  <c r="AW291" i="1"/>
  <c r="AP291" i="1"/>
  <c r="AI291" i="1"/>
  <c r="AB291" i="1"/>
  <c r="W291" i="1"/>
  <c r="AD291" i="1" s="1"/>
  <c r="AK291" i="1" s="1"/>
  <c r="V291" i="1"/>
  <c r="AC291" i="1" s="1"/>
  <c r="U291" i="1"/>
  <c r="R291" i="1"/>
  <c r="Q291" i="1"/>
  <c r="CF95" i="1"/>
  <c r="CA95" i="1"/>
  <c r="BY95" i="1"/>
  <c r="W95" i="1"/>
  <c r="O95" i="1"/>
  <c r="R95" i="1" s="1"/>
  <c r="CL289" i="1"/>
  <c r="CF289" i="1"/>
  <c r="CA289" i="1"/>
  <c r="BZ289" i="1"/>
  <c r="CG289" i="1" s="1"/>
  <c r="BY289" i="1"/>
  <c r="BR289" i="1"/>
  <c r="BK289" i="1"/>
  <c r="BD289" i="1"/>
  <c r="AW289" i="1"/>
  <c r="AP289" i="1"/>
  <c r="AI289" i="1"/>
  <c r="AB289" i="1"/>
  <c r="W289" i="1"/>
  <c r="AD289" i="1" s="1"/>
  <c r="V289" i="1"/>
  <c r="AC289" i="1" s="1"/>
  <c r="AJ289" i="1" s="1"/>
  <c r="AQ289" i="1" s="1"/>
  <c r="AX289" i="1" s="1"/>
  <c r="BE289" i="1" s="1"/>
  <c r="BL289" i="1" s="1"/>
  <c r="BS289" i="1" s="1"/>
  <c r="U289" i="1"/>
  <c r="R289" i="1"/>
  <c r="Q289" i="1"/>
  <c r="CL288" i="1"/>
  <c r="CF288" i="1"/>
  <c r="CA288" i="1"/>
  <c r="BZ288" i="1"/>
  <c r="CG288" i="1" s="1"/>
  <c r="BY288" i="1"/>
  <c r="BR288" i="1"/>
  <c r="W288" i="1"/>
  <c r="AD288" i="1" s="1"/>
  <c r="V288" i="1"/>
  <c r="AC288" i="1" s="1"/>
  <c r="AJ288" i="1" s="1"/>
  <c r="AQ288" i="1" s="1"/>
  <c r="AX288" i="1" s="1"/>
  <c r="BE288" i="1" s="1"/>
  <c r="BL288" i="1" s="1"/>
  <c r="BS288" i="1" s="1"/>
  <c r="R288" i="1"/>
  <c r="Q288" i="1"/>
  <c r="X288" i="1" s="1"/>
  <c r="AE288" i="1" s="1"/>
  <c r="AL288" i="1" s="1"/>
  <c r="AS288" i="1" s="1"/>
  <c r="AZ288" i="1" s="1"/>
  <c r="BG288" i="1" s="1"/>
  <c r="BN288" i="1" s="1"/>
  <c r="BU288" i="1" s="1"/>
  <c r="CA287" i="1"/>
  <c r="BY287" i="1"/>
  <c r="W287" i="1"/>
  <c r="AD287" i="1" s="1"/>
  <c r="O287" i="1"/>
  <c r="CL287" i="1" s="1"/>
  <c r="CL286" i="1"/>
  <c r="CF286" i="1"/>
  <c r="CA286" i="1"/>
  <c r="BZ286" i="1"/>
  <c r="CG286" i="1" s="1"/>
  <c r="BY286" i="1"/>
  <c r="BR286" i="1"/>
  <c r="BK286" i="1"/>
  <c r="BD286" i="1"/>
  <c r="W286" i="1"/>
  <c r="V286" i="1"/>
  <c r="AC286" i="1" s="1"/>
  <c r="AJ286" i="1" s="1"/>
  <c r="AQ286" i="1" s="1"/>
  <c r="AX286" i="1" s="1"/>
  <c r="BE286" i="1" s="1"/>
  <c r="BL286" i="1" s="1"/>
  <c r="BS286" i="1" s="1"/>
  <c r="R286" i="1"/>
  <c r="Q286" i="1"/>
  <c r="X286" i="1" s="1"/>
  <c r="AE286" i="1" s="1"/>
  <c r="AL286" i="1" s="1"/>
  <c r="AS286" i="1" s="1"/>
  <c r="AZ286" i="1" s="1"/>
  <c r="BG286" i="1" s="1"/>
  <c r="CL285" i="1"/>
  <c r="CF285" i="1"/>
  <c r="CA285" i="1"/>
  <c r="BZ285" i="1"/>
  <c r="CG285" i="1" s="1"/>
  <c r="BY285" i="1"/>
  <c r="BR285" i="1"/>
  <c r="BK285" i="1"/>
  <c r="BD285" i="1"/>
  <c r="AW285" i="1"/>
  <c r="AP285" i="1"/>
  <c r="AI285" i="1"/>
  <c r="AB285" i="1"/>
  <c r="W285" i="1"/>
  <c r="AD285" i="1" s="1"/>
  <c r="V285" i="1"/>
  <c r="AC285" i="1" s="1"/>
  <c r="AJ285" i="1" s="1"/>
  <c r="AQ285" i="1" s="1"/>
  <c r="AX285" i="1" s="1"/>
  <c r="BE285" i="1" s="1"/>
  <c r="BL285" i="1" s="1"/>
  <c r="BS285" i="1" s="1"/>
  <c r="U285" i="1"/>
  <c r="R285" i="1"/>
  <c r="Q285" i="1"/>
  <c r="CF284" i="1"/>
  <c r="CA284" i="1"/>
  <c r="BY284" i="1"/>
  <c r="W284" i="1"/>
  <c r="AD284" i="1" s="1"/>
  <c r="O284" i="1"/>
  <c r="CL284" i="1" s="1"/>
  <c r="CL295" i="1"/>
  <c r="CA295" i="1"/>
  <c r="BZ295" i="1"/>
  <c r="CG295" i="1" s="1"/>
  <c r="BY295" i="1"/>
  <c r="BR295" i="1"/>
  <c r="W295" i="1"/>
  <c r="AD295" i="1" s="1"/>
  <c r="V295" i="1"/>
  <c r="AC295" i="1" s="1"/>
  <c r="AJ295" i="1" s="1"/>
  <c r="AQ295" i="1" s="1"/>
  <c r="AX295" i="1" s="1"/>
  <c r="BE295" i="1" s="1"/>
  <c r="BL295" i="1" s="1"/>
  <c r="BS295" i="1" s="1"/>
  <c r="R295" i="1"/>
  <c r="Q295" i="1"/>
  <c r="CF282" i="1"/>
  <c r="CA282" i="1"/>
  <c r="BY282" i="1"/>
  <c r="W282" i="1"/>
  <c r="O282" i="1"/>
  <c r="R282" i="1" s="1"/>
  <c r="CL281" i="1"/>
  <c r="CF281" i="1"/>
  <c r="CA281" i="1"/>
  <c r="BZ281" i="1"/>
  <c r="BY281" i="1"/>
  <c r="BR281" i="1"/>
  <c r="W281" i="1"/>
  <c r="V281" i="1"/>
  <c r="AC281" i="1" s="1"/>
  <c r="AJ281" i="1" s="1"/>
  <c r="AQ281" i="1" s="1"/>
  <c r="AX281" i="1" s="1"/>
  <c r="BE281" i="1" s="1"/>
  <c r="BL281" i="1" s="1"/>
  <c r="BS281" i="1" s="1"/>
  <c r="R281" i="1"/>
  <c r="Q281" i="1"/>
  <c r="X281" i="1" s="1"/>
  <c r="AE281" i="1" s="1"/>
  <c r="AL281" i="1" s="1"/>
  <c r="AS281" i="1" s="1"/>
  <c r="AZ281" i="1" s="1"/>
  <c r="BG281" i="1" s="1"/>
  <c r="BN281" i="1" s="1"/>
  <c r="CL280" i="1"/>
  <c r="CF280" i="1"/>
  <c r="CA280" i="1"/>
  <c r="BZ280" i="1"/>
  <c r="CG280" i="1" s="1"/>
  <c r="BY280" i="1"/>
  <c r="BR280" i="1"/>
  <c r="W280" i="1"/>
  <c r="AD280" i="1" s="1"/>
  <c r="V280" i="1"/>
  <c r="AC280" i="1" s="1"/>
  <c r="AJ280" i="1" s="1"/>
  <c r="AQ280" i="1" s="1"/>
  <c r="AX280" i="1" s="1"/>
  <c r="BE280" i="1" s="1"/>
  <c r="BL280" i="1" s="1"/>
  <c r="BS280" i="1" s="1"/>
  <c r="R280" i="1"/>
  <c r="Q280" i="1"/>
  <c r="X280" i="1" s="1"/>
  <c r="AE280" i="1" s="1"/>
  <c r="AL280" i="1" s="1"/>
  <c r="AS280" i="1" s="1"/>
  <c r="AZ280" i="1" s="1"/>
  <c r="BG280" i="1" s="1"/>
  <c r="BN280" i="1" s="1"/>
  <c r="BU280" i="1" s="1"/>
  <c r="CL279" i="1"/>
  <c r="CF279" i="1"/>
  <c r="CA279" i="1"/>
  <c r="BZ279" i="1"/>
  <c r="CG279" i="1" s="1"/>
  <c r="BY279" i="1"/>
  <c r="BR279" i="1"/>
  <c r="BK279" i="1"/>
  <c r="BD279" i="1"/>
  <c r="AW279" i="1"/>
  <c r="AP279" i="1"/>
  <c r="AI279" i="1"/>
  <c r="AB279" i="1"/>
  <c r="W279" i="1"/>
  <c r="V279" i="1"/>
  <c r="AC279" i="1" s="1"/>
  <c r="AJ279" i="1" s="1"/>
  <c r="AQ279" i="1" s="1"/>
  <c r="AX279" i="1" s="1"/>
  <c r="BE279" i="1" s="1"/>
  <c r="BL279" i="1" s="1"/>
  <c r="BS279" i="1" s="1"/>
  <c r="U279" i="1"/>
  <c r="R279" i="1"/>
  <c r="Q279" i="1"/>
  <c r="CL278" i="1"/>
  <c r="CA278" i="1"/>
  <c r="BZ278" i="1"/>
  <c r="CG278" i="1" s="1"/>
  <c r="BY278" i="1"/>
  <c r="W278" i="1"/>
  <c r="V278" i="1"/>
  <c r="AC278" i="1" s="1"/>
  <c r="AJ278" i="1" s="1"/>
  <c r="AQ278" i="1" s="1"/>
  <c r="AX278" i="1" s="1"/>
  <c r="BE278" i="1" s="1"/>
  <c r="BL278" i="1" s="1"/>
  <c r="BS278" i="1" s="1"/>
  <c r="R278" i="1"/>
  <c r="Q278" i="1"/>
  <c r="X278" i="1" s="1"/>
  <c r="AE278" i="1" s="1"/>
  <c r="AL278" i="1" s="1"/>
  <c r="AS278" i="1" s="1"/>
  <c r="AZ278" i="1" s="1"/>
  <c r="BG278" i="1" s="1"/>
  <c r="BN278" i="1" s="1"/>
  <c r="BU278" i="1" s="1"/>
  <c r="CB278" i="1" s="1"/>
  <c r="CL277" i="1"/>
  <c r="CF277" i="1"/>
  <c r="CA277" i="1"/>
  <c r="BZ277" i="1"/>
  <c r="CG277" i="1" s="1"/>
  <c r="BY277" i="1"/>
  <c r="BR277" i="1"/>
  <c r="BK277" i="1"/>
  <c r="BD277" i="1"/>
  <c r="AW277" i="1"/>
  <c r="AP277" i="1"/>
  <c r="AI277" i="1"/>
  <c r="AB277" i="1"/>
  <c r="W277" i="1"/>
  <c r="AD277" i="1" s="1"/>
  <c r="V277" i="1"/>
  <c r="AC277" i="1" s="1"/>
  <c r="AJ277" i="1" s="1"/>
  <c r="AQ277" i="1" s="1"/>
  <c r="AX277" i="1" s="1"/>
  <c r="BE277" i="1" s="1"/>
  <c r="BL277" i="1" s="1"/>
  <c r="BS277" i="1" s="1"/>
  <c r="U277" i="1"/>
  <c r="R277" i="1"/>
  <c r="Q277" i="1"/>
  <c r="CL276" i="1"/>
  <c r="CF276" i="1"/>
  <c r="CA276" i="1"/>
  <c r="BZ276" i="1"/>
  <c r="CG276" i="1" s="1"/>
  <c r="BY276" i="1"/>
  <c r="BR276" i="1"/>
  <c r="BK276" i="1"/>
  <c r="BD276" i="1"/>
  <c r="AW276" i="1"/>
  <c r="AP276" i="1"/>
  <c r="AI276" i="1"/>
  <c r="AB276" i="1"/>
  <c r="W276" i="1"/>
  <c r="V276" i="1"/>
  <c r="AC276" i="1" s="1"/>
  <c r="AJ276" i="1" s="1"/>
  <c r="AQ276" i="1" s="1"/>
  <c r="AX276" i="1" s="1"/>
  <c r="BE276" i="1" s="1"/>
  <c r="BL276" i="1" s="1"/>
  <c r="BS276" i="1" s="1"/>
  <c r="U276" i="1"/>
  <c r="R276" i="1"/>
  <c r="Q276" i="1"/>
  <c r="CL274" i="1"/>
  <c r="CA274" i="1"/>
  <c r="BZ274" i="1"/>
  <c r="BY274" i="1"/>
  <c r="BR274" i="1"/>
  <c r="BK274" i="1"/>
  <c r="BD274" i="1"/>
  <c r="AW274" i="1"/>
  <c r="AP274" i="1"/>
  <c r="AI274" i="1"/>
  <c r="AB274" i="1"/>
  <c r="W274" i="1"/>
  <c r="AD274" i="1" s="1"/>
  <c r="AK274" i="1" s="1"/>
  <c r="V274" i="1"/>
  <c r="U274" i="1"/>
  <c r="R274" i="1"/>
  <c r="Q274" i="1"/>
  <c r="CL273" i="1"/>
  <c r="CF273" i="1"/>
  <c r="CA273" i="1"/>
  <c r="BZ273" i="1"/>
  <c r="CG273" i="1" s="1"/>
  <c r="BY273" i="1"/>
  <c r="BR273" i="1"/>
  <c r="W273" i="1"/>
  <c r="V273" i="1"/>
  <c r="AC273" i="1" s="1"/>
  <c r="AJ273" i="1" s="1"/>
  <c r="AQ273" i="1" s="1"/>
  <c r="AX273" i="1" s="1"/>
  <c r="BE273" i="1" s="1"/>
  <c r="BL273" i="1" s="1"/>
  <c r="BS273" i="1" s="1"/>
  <c r="R273" i="1"/>
  <c r="Q273" i="1"/>
  <c r="X273" i="1" s="1"/>
  <c r="AE273" i="1" s="1"/>
  <c r="AL273" i="1" s="1"/>
  <c r="AS273" i="1" s="1"/>
  <c r="AZ273" i="1" s="1"/>
  <c r="BG273" i="1" s="1"/>
  <c r="BN273" i="1" s="1"/>
  <c r="BU273" i="1" s="1"/>
  <c r="CL272" i="1"/>
  <c r="CF272" i="1"/>
  <c r="CA272" i="1"/>
  <c r="BZ272" i="1"/>
  <c r="CG272" i="1" s="1"/>
  <c r="BY272" i="1"/>
  <c r="BR272" i="1"/>
  <c r="W272" i="1"/>
  <c r="V272" i="1"/>
  <c r="AC272" i="1" s="1"/>
  <c r="AJ272" i="1" s="1"/>
  <c r="AQ272" i="1" s="1"/>
  <c r="AX272" i="1" s="1"/>
  <c r="BE272" i="1" s="1"/>
  <c r="BL272" i="1" s="1"/>
  <c r="BS272" i="1" s="1"/>
  <c r="R272" i="1"/>
  <c r="Q272" i="1"/>
  <c r="X272" i="1" s="1"/>
  <c r="AE272" i="1" s="1"/>
  <c r="AL272" i="1" s="1"/>
  <c r="AS272" i="1" s="1"/>
  <c r="AZ272" i="1" s="1"/>
  <c r="BG272" i="1" s="1"/>
  <c r="BN272" i="1" s="1"/>
  <c r="BU272" i="1" s="1"/>
  <c r="CL271" i="1"/>
  <c r="CF271" i="1"/>
  <c r="CA271" i="1"/>
  <c r="BZ271" i="1"/>
  <c r="CG271" i="1" s="1"/>
  <c r="BY271" i="1"/>
  <c r="BR271" i="1"/>
  <c r="W271" i="1"/>
  <c r="V271" i="1"/>
  <c r="AC271" i="1" s="1"/>
  <c r="AJ271" i="1" s="1"/>
  <c r="AQ271" i="1" s="1"/>
  <c r="AX271" i="1" s="1"/>
  <c r="BE271" i="1" s="1"/>
  <c r="BL271" i="1" s="1"/>
  <c r="BS271" i="1" s="1"/>
  <c r="R271" i="1"/>
  <c r="Q271" i="1"/>
  <c r="X271" i="1" s="1"/>
  <c r="AE271" i="1" s="1"/>
  <c r="AL271" i="1" s="1"/>
  <c r="AS271" i="1" s="1"/>
  <c r="AZ271" i="1" s="1"/>
  <c r="BG271" i="1" s="1"/>
  <c r="BN271" i="1" s="1"/>
  <c r="CL270" i="1"/>
  <c r="CF270" i="1"/>
  <c r="CA270" i="1"/>
  <c r="BZ270" i="1"/>
  <c r="CG270" i="1" s="1"/>
  <c r="BY270" i="1"/>
  <c r="BR270" i="1"/>
  <c r="W270" i="1"/>
  <c r="V270" i="1"/>
  <c r="AC270" i="1" s="1"/>
  <c r="AJ270" i="1" s="1"/>
  <c r="AQ270" i="1" s="1"/>
  <c r="AX270" i="1" s="1"/>
  <c r="BE270" i="1" s="1"/>
  <c r="BL270" i="1" s="1"/>
  <c r="BS270" i="1" s="1"/>
  <c r="R270" i="1"/>
  <c r="Q270" i="1"/>
  <c r="X270" i="1" s="1"/>
  <c r="AE270" i="1" s="1"/>
  <c r="AL270" i="1" s="1"/>
  <c r="AS270" i="1" s="1"/>
  <c r="AZ270" i="1" s="1"/>
  <c r="BG270" i="1" s="1"/>
  <c r="BN270" i="1" s="1"/>
  <c r="BU270" i="1" s="1"/>
  <c r="CL269" i="1"/>
  <c r="CF269" i="1"/>
  <c r="CA269" i="1"/>
  <c r="BZ269" i="1"/>
  <c r="CG269" i="1" s="1"/>
  <c r="BY269" i="1"/>
  <c r="BR269" i="1"/>
  <c r="W269" i="1"/>
  <c r="V269" i="1"/>
  <c r="AC269" i="1" s="1"/>
  <c r="AJ269" i="1" s="1"/>
  <c r="AQ269" i="1" s="1"/>
  <c r="AX269" i="1" s="1"/>
  <c r="BE269" i="1" s="1"/>
  <c r="BL269" i="1" s="1"/>
  <c r="BS269" i="1" s="1"/>
  <c r="R269" i="1"/>
  <c r="Q269" i="1"/>
  <c r="X269" i="1" s="1"/>
  <c r="AE269" i="1" s="1"/>
  <c r="AL269" i="1" s="1"/>
  <c r="AS269" i="1" s="1"/>
  <c r="AZ269" i="1" s="1"/>
  <c r="BG269" i="1" s="1"/>
  <c r="BN269" i="1" s="1"/>
  <c r="BU269" i="1" s="1"/>
  <c r="CL268" i="1"/>
  <c r="CF268" i="1"/>
  <c r="CA268" i="1"/>
  <c r="BZ268" i="1"/>
  <c r="CG268" i="1" s="1"/>
  <c r="BY268" i="1"/>
  <c r="BR268" i="1"/>
  <c r="W268" i="1"/>
  <c r="V268" i="1"/>
  <c r="AC268" i="1" s="1"/>
  <c r="AJ268" i="1" s="1"/>
  <c r="AQ268" i="1" s="1"/>
  <c r="AX268" i="1" s="1"/>
  <c r="BE268" i="1" s="1"/>
  <c r="BL268" i="1" s="1"/>
  <c r="BS268" i="1" s="1"/>
  <c r="R268" i="1"/>
  <c r="Q268" i="1"/>
  <c r="X268" i="1" s="1"/>
  <c r="AE268" i="1" s="1"/>
  <c r="AL268" i="1" s="1"/>
  <c r="AS268" i="1" s="1"/>
  <c r="AZ268" i="1" s="1"/>
  <c r="BG268" i="1" s="1"/>
  <c r="BN268" i="1" s="1"/>
  <c r="BU268" i="1" s="1"/>
  <c r="CL267" i="1"/>
  <c r="CF267" i="1"/>
  <c r="CA267" i="1"/>
  <c r="BZ267" i="1"/>
  <c r="CG267" i="1" s="1"/>
  <c r="BY267" i="1"/>
  <c r="BR267" i="1"/>
  <c r="W267" i="1"/>
  <c r="V267" i="1"/>
  <c r="AC267" i="1" s="1"/>
  <c r="AJ267" i="1" s="1"/>
  <c r="AQ267" i="1" s="1"/>
  <c r="AX267" i="1" s="1"/>
  <c r="BE267" i="1" s="1"/>
  <c r="BL267" i="1" s="1"/>
  <c r="BS267" i="1" s="1"/>
  <c r="R267" i="1"/>
  <c r="Q267" i="1"/>
  <c r="X267" i="1" s="1"/>
  <c r="AE267" i="1" s="1"/>
  <c r="AL267" i="1" s="1"/>
  <c r="AS267" i="1" s="1"/>
  <c r="AZ267" i="1" s="1"/>
  <c r="BG267" i="1" s="1"/>
  <c r="BN267" i="1" s="1"/>
  <c r="BU267" i="1" s="1"/>
  <c r="CL266" i="1"/>
  <c r="CF266" i="1"/>
  <c r="CA266" i="1"/>
  <c r="BZ266" i="1"/>
  <c r="CG266" i="1" s="1"/>
  <c r="BY266" i="1"/>
  <c r="BR266" i="1"/>
  <c r="W266" i="1"/>
  <c r="V266" i="1"/>
  <c r="AC266" i="1" s="1"/>
  <c r="AJ266" i="1" s="1"/>
  <c r="AQ266" i="1" s="1"/>
  <c r="AX266" i="1" s="1"/>
  <c r="BE266" i="1" s="1"/>
  <c r="BL266" i="1" s="1"/>
  <c r="BS266" i="1" s="1"/>
  <c r="R266" i="1"/>
  <c r="Q266" i="1"/>
  <c r="X266" i="1" s="1"/>
  <c r="AE266" i="1" s="1"/>
  <c r="AL266" i="1" s="1"/>
  <c r="AS266" i="1" s="1"/>
  <c r="AZ266" i="1" s="1"/>
  <c r="BG266" i="1" s="1"/>
  <c r="BN266" i="1" s="1"/>
  <c r="BU266" i="1" s="1"/>
  <c r="CL265" i="1"/>
  <c r="CF265" i="1"/>
  <c r="CA265" i="1"/>
  <c r="BZ265" i="1"/>
  <c r="CG265" i="1" s="1"/>
  <c r="BY265" i="1"/>
  <c r="BR265" i="1"/>
  <c r="W265" i="1"/>
  <c r="AD265" i="1" s="1"/>
  <c r="V265" i="1"/>
  <c r="AC265" i="1" s="1"/>
  <c r="AJ265" i="1" s="1"/>
  <c r="AQ265" i="1" s="1"/>
  <c r="AX265" i="1" s="1"/>
  <c r="BE265" i="1" s="1"/>
  <c r="BL265" i="1" s="1"/>
  <c r="BS265" i="1" s="1"/>
  <c r="R265" i="1"/>
  <c r="Q265" i="1"/>
  <c r="X265" i="1" s="1"/>
  <c r="AE265" i="1" s="1"/>
  <c r="AL265" i="1" s="1"/>
  <c r="AS265" i="1" s="1"/>
  <c r="AZ265" i="1" s="1"/>
  <c r="BG265" i="1" s="1"/>
  <c r="BN265" i="1" s="1"/>
  <c r="CL264" i="1"/>
  <c r="CF264" i="1"/>
  <c r="CA264" i="1"/>
  <c r="BZ264" i="1"/>
  <c r="CG264" i="1" s="1"/>
  <c r="BY264" i="1"/>
  <c r="BR264" i="1"/>
  <c r="W264" i="1"/>
  <c r="AD264" i="1" s="1"/>
  <c r="V264" i="1"/>
  <c r="AC264" i="1" s="1"/>
  <c r="AJ264" i="1" s="1"/>
  <c r="AQ264" i="1" s="1"/>
  <c r="AX264" i="1" s="1"/>
  <c r="BE264" i="1" s="1"/>
  <c r="BL264" i="1" s="1"/>
  <c r="BS264" i="1" s="1"/>
  <c r="R264" i="1"/>
  <c r="Q264" i="1"/>
  <c r="X264" i="1" s="1"/>
  <c r="AE264" i="1" s="1"/>
  <c r="AL264" i="1" s="1"/>
  <c r="AS264" i="1" s="1"/>
  <c r="AZ264" i="1" s="1"/>
  <c r="BG264" i="1" s="1"/>
  <c r="BN264" i="1" s="1"/>
  <c r="BU264" i="1" s="1"/>
  <c r="CL263" i="1"/>
  <c r="CF263" i="1"/>
  <c r="CA263" i="1"/>
  <c r="BZ263" i="1"/>
  <c r="CG263" i="1" s="1"/>
  <c r="BY263" i="1"/>
  <c r="BR263" i="1"/>
  <c r="W263" i="1"/>
  <c r="AD263" i="1" s="1"/>
  <c r="V263" i="1"/>
  <c r="AC263" i="1" s="1"/>
  <c r="AJ263" i="1" s="1"/>
  <c r="AQ263" i="1" s="1"/>
  <c r="AX263" i="1" s="1"/>
  <c r="BE263" i="1" s="1"/>
  <c r="BL263" i="1" s="1"/>
  <c r="BS263" i="1" s="1"/>
  <c r="R263" i="1"/>
  <c r="Q263" i="1"/>
  <c r="X263" i="1" s="1"/>
  <c r="AE263" i="1" s="1"/>
  <c r="AL263" i="1" s="1"/>
  <c r="AS263" i="1" s="1"/>
  <c r="AZ263" i="1" s="1"/>
  <c r="BG263" i="1" s="1"/>
  <c r="BN263" i="1" s="1"/>
  <c r="CL262" i="1"/>
  <c r="CF262" i="1"/>
  <c r="CA262" i="1"/>
  <c r="BZ262" i="1"/>
  <c r="CG262" i="1" s="1"/>
  <c r="BY262" i="1"/>
  <c r="BR262" i="1"/>
  <c r="W262" i="1"/>
  <c r="V262" i="1"/>
  <c r="AC262" i="1" s="1"/>
  <c r="AJ262" i="1" s="1"/>
  <c r="AQ262" i="1" s="1"/>
  <c r="AX262" i="1" s="1"/>
  <c r="BE262" i="1" s="1"/>
  <c r="BL262" i="1" s="1"/>
  <c r="BS262" i="1" s="1"/>
  <c r="R262" i="1"/>
  <c r="Q262" i="1"/>
  <c r="X262" i="1" s="1"/>
  <c r="AE262" i="1" s="1"/>
  <c r="AL262" i="1" s="1"/>
  <c r="AS262" i="1" s="1"/>
  <c r="AZ262" i="1" s="1"/>
  <c r="BG262" i="1" s="1"/>
  <c r="BN262" i="1" s="1"/>
  <c r="CL261" i="1"/>
  <c r="CF261" i="1"/>
  <c r="CA261" i="1"/>
  <c r="BZ261" i="1"/>
  <c r="CG261" i="1" s="1"/>
  <c r="BY261" i="1"/>
  <c r="BR261" i="1"/>
  <c r="W261" i="1"/>
  <c r="AD261" i="1" s="1"/>
  <c r="V261" i="1"/>
  <c r="AC261" i="1" s="1"/>
  <c r="AJ261" i="1" s="1"/>
  <c r="AQ261" i="1" s="1"/>
  <c r="AX261" i="1" s="1"/>
  <c r="BE261" i="1" s="1"/>
  <c r="BL261" i="1" s="1"/>
  <c r="BS261" i="1" s="1"/>
  <c r="R261" i="1"/>
  <c r="Q261" i="1"/>
  <c r="X261" i="1" s="1"/>
  <c r="AE261" i="1" s="1"/>
  <c r="AL261" i="1" s="1"/>
  <c r="AS261" i="1" s="1"/>
  <c r="AZ261" i="1" s="1"/>
  <c r="BG261" i="1" s="1"/>
  <c r="BN261" i="1" s="1"/>
  <c r="CL260" i="1"/>
  <c r="CF260" i="1"/>
  <c r="CA260" i="1"/>
  <c r="BZ260" i="1"/>
  <c r="CG260" i="1" s="1"/>
  <c r="BY260" i="1"/>
  <c r="BR260" i="1"/>
  <c r="W260" i="1"/>
  <c r="AD260" i="1" s="1"/>
  <c r="V260" i="1"/>
  <c r="AC260" i="1" s="1"/>
  <c r="AJ260" i="1" s="1"/>
  <c r="AQ260" i="1" s="1"/>
  <c r="AX260" i="1" s="1"/>
  <c r="BE260" i="1" s="1"/>
  <c r="BL260" i="1" s="1"/>
  <c r="BS260" i="1" s="1"/>
  <c r="R260" i="1"/>
  <c r="Q260" i="1"/>
  <c r="X260" i="1" s="1"/>
  <c r="AE260" i="1" s="1"/>
  <c r="AL260" i="1" s="1"/>
  <c r="AS260" i="1" s="1"/>
  <c r="AZ260" i="1" s="1"/>
  <c r="BG260" i="1" s="1"/>
  <c r="BN260" i="1" s="1"/>
  <c r="BU260" i="1" s="1"/>
  <c r="CL259" i="1"/>
  <c r="CF259" i="1"/>
  <c r="CA259" i="1"/>
  <c r="BZ259" i="1"/>
  <c r="CG259" i="1" s="1"/>
  <c r="BY259" i="1"/>
  <c r="BR259" i="1"/>
  <c r="W259" i="1"/>
  <c r="AD259" i="1" s="1"/>
  <c r="V259" i="1"/>
  <c r="AC259" i="1" s="1"/>
  <c r="AJ259" i="1" s="1"/>
  <c r="AQ259" i="1" s="1"/>
  <c r="AX259" i="1" s="1"/>
  <c r="BE259" i="1" s="1"/>
  <c r="BL259" i="1" s="1"/>
  <c r="BS259" i="1" s="1"/>
  <c r="R259" i="1"/>
  <c r="Q259" i="1"/>
  <c r="X259" i="1" s="1"/>
  <c r="AE259" i="1" s="1"/>
  <c r="AL259" i="1" s="1"/>
  <c r="AS259" i="1" s="1"/>
  <c r="AZ259" i="1" s="1"/>
  <c r="BG259" i="1" s="1"/>
  <c r="BN259" i="1" s="1"/>
  <c r="CL258" i="1"/>
  <c r="CF258" i="1"/>
  <c r="CA258" i="1"/>
  <c r="BZ258" i="1"/>
  <c r="CG258" i="1" s="1"/>
  <c r="BY258" i="1"/>
  <c r="BR258" i="1"/>
  <c r="W258" i="1"/>
  <c r="AD258" i="1" s="1"/>
  <c r="V258" i="1"/>
  <c r="AC258" i="1" s="1"/>
  <c r="AJ258" i="1" s="1"/>
  <c r="AQ258" i="1" s="1"/>
  <c r="AX258" i="1" s="1"/>
  <c r="BE258" i="1" s="1"/>
  <c r="BL258" i="1" s="1"/>
  <c r="BS258" i="1" s="1"/>
  <c r="R258" i="1"/>
  <c r="Q258" i="1"/>
  <c r="X258" i="1" s="1"/>
  <c r="AE258" i="1" s="1"/>
  <c r="AL258" i="1" s="1"/>
  <c r="AS258" i="1" s="1"/>
  <c r="AZ258" i="1" s="1"/>
  <c r="BG258" i="1" s="1"/>
  <c r="BN258" i="1" s="1"/>
  <c r="CL257" i="1"/>
  <c r="CF257" i="1"/>
  <c r="CA257" i="1"/>
  <c r="BZ257" i="1"/>
  <c r="CG257" i="1" s="1"/>
  <c r="BY257" i="1"/>
  <c r="BR257" i="1"/>
  <c r="W257" i="1"/>
  <c r="AD257" i="1" s="1"/>
  <c r="V257" i="1"/>
  <c r="AC257" i="1" s="1"/>
  <c r="AJ257" i="1" s="1"/>
  <c r="AQ257" i="1" s="1"/>
  <c r="AX257" i="1" s="1"/>
  <c r="BE257" i="1" s="1"/>
  <c r="BL257" i="1" s="1"/>
  <c r="BS257" i="1" s="1"/>
  <c r="R257" i="1"/>
  <c r="Q257" i="1"/>
  <c r="X257" i="1" s="1"/>
  <c r="AE257" i="1" s="1"/>
  <c r="AL257" i="1" s="1"/>
  <c r="AS257" i="1" s="1"/>
  <c r="AZ257" i="1" s="1"/>
  <c r="BG257" i="1" s="1"/>
  <c r="BN257" i="1" s="1"/>
  <c r="CL256" i="1"/>
  <c r="CF256" i="1"/>
  <c r="CA256" i="1"/>
  <c r="BZ256" i="1"/>
  <c r="CG256" i="1" s="1"/>
  <c r="BY256" i="1"/>
  <c r="BR256" i="1"/>
  <c r="W256" i="1"/>
  <c r="AD256" i="1" s="1"/>
  <c r="V256" i="1"/>
  <c r="AC256" i="1" s="1"/>
  <c r="AJ256" i="1" s="1"/>
  <c r="AQ256" i="1" s="1"/>
  <c r="AX256" i="1" s="1"/>
  <c r="BE256" i="1" s="1"/>
  <c r="BL256" i="1" s="1"/>
  <c r="BS256" i="1" s="1"/>
  <c r="R256" i="1"/>
  <c r="Q256" i="1"/>
  <c r="X256" i="1" s="1"/>
  <c r="AE256" i="1" s="1"/>
  <c r="AL256" i="1" s="1"/>
  <c r="AS256" i="1" s="1"/>
  <c r="AZ256" i="1" s="1"/>
  <c r="BG256" i="1" s="1"/>
  <c r="BN256" i="1" s="1"/>
  <c r="BU256" i="1" s="1"/>
  <c r="CL255" i="1"/>
  <c r="CF255" i="1"/>
  <c r="CA255" i="1"/>
  <c r="BZ255" i="1"/>
  <c r="CG255" i="1" s="1"/>
  <c r="BY255" i="1"/>
  <c r="BR255" i="1"/>
  <c r="W255" i="1"/>
  <c r="AD255" i="1" s="1"/>
  <c r="V255" i="1"/>
  <c r="AC255" i="1" s="1"/>
  <c r="AJ255" i="1" s="1"/>
  <c r="AQ255" i="1" s="1"/>
  <c r="AX255" i="1" s="1"/>
  <c r="BE255" i="1" s="1"/>
  <c r="BL255" i="1" s="1"/>
  <c r="BS255" i="1" s="1"/>
  <c r="R255" i="1"/>
  <c r="Q255" i="1"/>
  <c r="X255" i="1" s="1"/>
  <c r="AE255" i="1" s="1"/>
  <c r="AL255" i="1" s="1"/>
  <c r="AS255" i="1" s="1"/>
  <c r="AZ255" i="1" s="1"/>
  <c r="BG255" i="1" s="1"/>
  <c r="BN255" i="1" s="1"/>
  <c r="CL254" i="1"/>
  <c r="CF254" i="1"/>
  <c r="CA254" i="1"/>
  <c r="BZ254" i="1"/>
  <c r="CG254" i="1" s="1"/>
  <c r="BY254" i="1"/>
  <c r="BR254" i="1"/>
  <c r="W254" i="1"/>
  <c r="AD254" i="1" s="1"/>
  <c r="V254" i="1"/>
  <c r="AC254" i="1" s="1"/>
  <c r="AJ254" i="1" s="1"/>
  <c r="AQ254" i="1" s="1"/>
  <c r="AX254" i="1" s="1"/>
  <c r="BE254" i="1" s="1"/>
  <c r="BL254" i="1" s="1"/>
  <c r="BS254" i="1" s="1"/>
  <c r="R254" i="1"/>
  <c r="Q254" i="1"/>
  <c r="X254" i="1" s="1"/>
  <c r="AE254" i="1" s="1"/>
  <c r="AL254" i="1" s="1"/>
  <c r="AS254" i="1" s="1"/>
  <c r="AZ254" i="1" s="1"/>
  <c r="BG254" i="1" s="1"/>
  <c r="BN254" i="1" s="1"/>
  <c r="BU254" i="1" s="1"/>
  <c r="CL253" i="1"/>
  <c r="CF253" i="1"/>
  <c r="CA253" i="1"/>
  <c r="BZ253" i="1"/>
  <c r="CG253" i="1" s="1"/>
  <c r="BY253" i="1"/>
  <c r="BR253" i="1"/>
  <c r="W253" i="1"/>
  <c r="AD253" i="1" s="1"/>
  <c r="V253" i="1"/>
  <c r="AC253" i="1" s="1"/>
  <c r="AJ253" i="1" s="1"/>
  <c r="AQ253" i="1" s="1"/>
  <c r="AX253" i="1" s="1"/>
  <c r="BE253" i="1" s="1"/>
  <c r="BL253" i="1" s="1"/>
  <c r="BS253" i="1" s="1"/>
  <c r="R253" i="1"/>
  <c r="Q253" i="1"/>
  <c r="X253" i="1" s="1"/>
  <c r="AE253" i="1" s="1"/>
  <c r="AL253" i="1" s="1"/>
  <c r="AS253" i="1" s="1"/>
  <c r="AZ253" i="1" s="1"/>
  <c r="BG253" i="1" s="1"/>
  <c r="BN253" i="1" s="1"/>
  <c r="CL252" i="1"/>
  <c r="CF252" i="1"/>
  <c r="CA252" i="1"/>
  <c r="BZ252" i="1"/>
  <c r="CG252" i="1" s="1"/>
  <c r="BY252" i="1"/>
  <c r="BR252" i="1"/>
  <c r="W252" i="1"/>
  <c r="AD252" i="1" s="1"/>
  <c r="V252" i="1"/>
  <c r="AC252" i="1" s="1"/>
  <c r="AJ252" i="1" s="1"/>
  <c r="AQ252" i="1" s="1"/>
  <c r="AX252" i="1" s="1"/>
  <c r="BE252" i="1" s="1"/>
  <c r="BL252" i="1" s="1"/>
  <c r="BS252" i="1" s="1"/>
  <c r="R252" i="1"/>
  <c r="Q252" i="1"/>
  <c r="X252" i="1" s="1"/>
  <c r="AE252" i="1" s="1"/>
  <c r="AL252" i="1" s="1"/>
  <c r="AS252" i="1" s="1"/>
  <c r="AZ252" i="1" s="1"/>
  <c r="BG252" i="1" s="1"/>
  <c r="BN252" i="1" s="1"/>
  <c r="BU252" i="1" s="1"/>
  <c r="CL251" i="1"/>
  <c r="CF251" i="1"/>
  <c r="CA251" i="1"/>
  <c r="BZ251" i="1"/>
  <c r="CG251" i="1" s="1"/>
  <c r="BY251" i="1"/>
  <c r="BR251" i="1"/>
  <c r="W251" i="1"/>
  <c r="AD251" i="1" s="1"/>
  <c r="AK251" i="1" s="1"/>
  <c r="AR251" i="1" s="1"/>
  <c r="AY251" i="1" s="1"/>
  <c r="BF251" i="1" s="1"/>
  <c r="BM251" i="1" s="1"/>
  <c r="BT251" i="1" s="1"/>
  <c r="V251" i="1"/>
  <c r="AC251" i="1" s="1"/>
  <c r="AJ251" i="1" s="1"/>
  <c r="AQ251" i="1" s="1"/>
  <c r="AX251" i="1" s="1"/>
  <c r="BE251" i="1" s="1"/>
  <c r="BL251" i="1" s="1"/>
  <c r="BS251" i="1" s="1"/>
  <c r="R251" i="1"/>
  <c r="Q251" i="1"/>
  <c r="X251" i="1" s="1"/>
  <c r="AE251" i="1" s="1"/>
  <c r="AL251" i="1" s="1"/>
  <c r="AS251" i="1" s="1"/>
  <c r="AZ251" i="1" s="1"/>
  <c r="BG251" i="1" s="1"/>
  <c r="BN251" i="1" s="1"/>
  <c r="CL250" i="1"/>
  <c r="CF250" i="1"/>
  <c r="CA250" i="1"/>
  <c r="BZ250" i="1"/>
  <c r="CG250" i="1" s="1"/>
  <c r="BY250" i="1"/>
  <c r="BR250" i="1"/>
  <c r="W250" i="1"/>
  <c r="AD250" i="1" s="1"/>
  <c r="AK250" i="1" s="1"/>
  <c r="AR250" i="1" s="1"/>
  <c r="AY250" i="1" s="1"/>
  <c r="BF250" i="1" s="1"/>
  <c r="BM250" i="1" s="1"/>
  <c r="BT250" i="1" s="1"/>
  <c r="V250" i="1"/>
  <c r="AC250" i="1" s="1"/>
  <c r="R250" i="1"/>
  <c r="Q250" i="1"/>
  <c r="X250" i="1" s="1"/>
  <c r="AE250" i="1" s="1"/>
  <c r="AL250" i="1" s="1"/>
  <c r="AS250" i="1" s="1"/>
  <c r="AZ250" i="1" s="1"/>
  <c r="BG250" i="1" s="1"/>
  <c r="BN250" i="1" s="1"/>
  <c r="CA249" i="1"/>
  <c r="BY249" i="1"/>
  <c r="W249" i="1"/>
  <c r="AD249" i="1" s="1"/>
  <c r="O249" i="1"/>
  <c r="CL249" i="1" s="1"/>
  <c r="CL248" i="1"/>
  <c r="CA248" i="1"/>
  <c r="BZ248" i="1"/>
  <c r="BY248" i="1"/>
  <c r="BR248" i="1"/>
  <c r="BK248" i="1"/>
  <c r="BD248" i="1"/>
  <c r="AW248" i="1"/>
  <c r="AP248" i="1"/>
  <c r="AI248" i="1"/>
  <c r="AB248" i="1"/>
  <c r="W248" i="1"/>
  <c r="AD248" i="1" s="1"/>
  <c r="AK248" i="1" s="1"/>
  <c r="AR248" i="1" s="1"/>
  <c r="V248" i="1"/>
  <c r="U248" i="1"/>
  <c r="R248" i="1"/>
  <c r="Q248" i="1"/>
  <c r="CL247" i="1"/>
  <c r="CA247" i="1"/>
  <c r="BZ247" i="1"/>
  <c r="CG247" i="1" s="1"/>
  <c r="BY247" i="1"/>
  <c r="BR247" i="1"/>
  <c r="BK247" i="1"/>
  <c r="BD247" i="1"/>
  <c r="AW247" i="1"/>
  <c r="AP247" i="1"/>
  <c r="AI247" i="1"/>
  <c r="AB247" i="1"/>
  <c r="W247" i="1"/>
  <c r="AD247" i="1" s="1"/>
  <c r="V247" i="1"/>
  <c r="AC247" i="1" s="1"/>
  <c r="AJ247" i="1" s="1"/>
  <c r="AQ247" i="1" s="1"/>
  <c r="AX247" i="1" s="1"/>
  <c r="BE247" i="1" s="1"/>
  <c r="BL247" i="1" s="1"/>
  <c r="BS247" i="1" s="1"/>
  <c r="U247" i="1"/>
  <c r="R247" i="1"/>
  <c r="Q247" i="1"/>
  <c r="CL246" i="1"/>
  <c r="CF246" i="1"/>
  <c r="CA246" i="1"/>
  <c r="BZ246" i="1"/>
  <c r="CG246" i="1" s="1"/>
  <c r="BY246" i="1"/>
  <c r="BR246" i="1"/>
  <c r="BK246" i="1"/>
  <c r="BD246" i="1"/>
  <c r="AW246" i="1"/>
  <c r="AP246" i="1"/>
  <c r="AI246" i="1"/>
  <c r="AB246" i="1"/>
  <c r="W246" i="1"/>
  <c r="V246" i="1"/>
  <c r="AC246" i="1" s="1"/>
  <c r="AJ246" i="1" s="1"/>
  <c r="AQ246" i="1" s="1"/>
  <c r="AX246" i="1" s="1"/>
  <c r="BE246" i="1" s="1"/>
  <c r="BL246" i="1" s="1"/>
  <c r="BS246" i="1" s="1"/>
  <c r="U246" i="1"/>
  <c r="R246" i="1"/>
  <c r="Q246" i="1"/>
  <c r="CL245" i="1"/>
  <c r="CF245" i="1"/>
  <c r="CA245" i="1"/>
  <c r="BZ245" i="1"/>
  <c r="CG245" i="1" s="1"/>
  <c r="BY245" i="1"/>
  <c r="BR245" i="1"/>
  <c r="BK245" i="1"/>
  <c r="BD245" i="1"/>
  <c r="AW245" i="1"/>
  <c r="AP245" i="1"/>
  <c r="AI245" i="1"/>
  <c r="AB245" i="1"/>
  <c r="W245" i="1"/>
  <c r="V245" i="1"/>
  <c r="AC245" i="1" s="1"/>
  <c r="AJ245" i="1" s="1"/>
  <c r="AQ245" i="1" s="1"/>
  <c r="AX245" i="1" s="1"/>
  <c r="BE245" i="1" s="1"/>
  <c r="BL245" i="1" s="1"/>
  <c r="BS245" i="1" s="1"/>
  <c r="U245" i="1"/>
  <c r="R245" i="1"/>
  <c r="Q245" i="1"/>
  <c r="CL244" i="1"/>
  <c r="CA244" i="1"/>
  <c r="BZ244" i="1"/>
  <c r="BY244" i="1"/>
  <c r="BR244" i="1"/>
  <c r="BK244" i="1"/>
  <c r="BD244" i="1"/>
  <c r="AW244" i="1"/>
  <c r="AP244" i="1"/>
  <c r="AI244" i="1"/>
  <c r="AB244" i="1"/>
  <c r="W244" i="1"/>
  <c r="AD244" i="1" s="1"/>
  <c r="AK244" i="1" s="1"/>
  <c r="AR244" i="1" s="1"/>
  <c r="V244" i="1"/>
  <c r="U244" i="1"/>
  <c r="R244" i="1"/>
  <c r="Q244" i="1"/>
  <c r="CL243" i="1"/>
  <c r="CF243" i="1"/>
  <c r="CA243" i="1"/>
  <c r="BZ243" i="1"/>
  <c r="CG243" i="1" s="1"/>
  <c r="BY243" i="1"/>
  <c r="BR243" i="1"/>
  <c r="BK243" i="1"/>
  <c r="BD243" i="1"/>
  <c r="AW243" i="1"/>
  <c r="AP243" i="1"/>
  <c r="AI243" i="1"/>
  <c r="AB243" i="1"/>
  <c r="W243" i="1"/>
  <c r="AD243" i="1" s="1"/>
  <c r="V243" i="1"/>
  <c r="AC243" i="1" s="1"/>
  <c r="AJ243" i="1" s="1"/>
  <c r="AQ243" i="1" s="1"/>
  <c r="AX243" i="1" s="1"/>
  <c r="BE243" i="1" s="1"/>
  <c r="BL243" i="1" s="1"/>
  <c r="BS243" i="1" s="1"/>
  <c r="U243" i="1"/>
  <c r="R243" i="1"/>
  <c r="Q243" i="1"/>
  <c r="CL242" i="1"/>
  <c r="CF242" i="1"/>
  <c r="CA242" i="1"/>
  <c r="BZ242" i="1"/>
  <c r="CG242" i="1" s="1"/>
  <c r="BY242" i="1"/>
  <c r="BR242" i="1"/>
  <c r="BK242" i="1"/>
  <c r="BD242" i="1"/>
  <c r="AW242" i="1"/>
  <c r="AP242" i="1"/>
  <c r="AI242" i="1"/>
  <c r="AB242" i="1"/>
  <c r="W242" i="1"/>
  <c r="V242" i="1"/>
  <c r="AC242" i="1" s="1"/>
  <c r="AJ242" i="1" s="1"/>
  <c r="AQ242" i="1" s="1"/>
  <c r="AX242" i="1" s="1"/>
  <c r="BE242" i="1" s="1"/>
  <c r="BL242" i="1" s="1"/>
  <c r="BS242" i="1" s="1"/>
  <c r="U242" i="1"/>
  <c r="R242" i="1"/>
  <c r="Q242" i="1"/>
  <c r="CL241" i="1"/>
  <c r="CF241" i="1"/>
  <c r="CA241" i="1"/>
  <c r="BZ241" i="1"/>
  <c r="CG241" i="1" s="1"/>
  <c r="BY241" i="1"/>
  <c r="BR241" i="1"/>
  <c r="BK241" i="1"/>
  <c r="BD241" i="1"/>
  <c r="AW241" i="1"/>
  <c r="AP241" i="1"/>
  <c r="AI241" i="1"/>
  <c r="AB241" i="1"/>
  <c r="W241" i="1"/>
  <c r="V241" i="1"/>
  <c r="AC241" i="1" s="1"/>
  <c r="AJ241" i="1" s="1"/>
  <c r="AQ241" i="1" s="1"/>
  <c r="AX241" i="1" s="1"/>
  <c r="BE241" i="1" s="1"/>
  <c r="BL241" i="1" s="1"/>
  <c r="BS241" i="1" s="1"/>
  <c r="U241" i="1"/>
  <c r="R241" i="1"/>
  <c r="Q241" i="1"/>
  <c r="CL240" i="1"/>
  <c r="CA240" i="1"/>
  <c r="BZ240" i="1"/>
  <c r="BY240" i="1"/>
  <c r="BR240" i="1"/>
  <c r="BK240" i="1"/>
  <c r="BD240" i="1"/>
  <c r="AW240" i="1"/>
  <c r="AP240" i="1"/>
  <c r="AI240" i="1"/>
  <c r="AB240" i="1"/>
  <c r="W240" i="1"/>
  <c r="AD240" i="1" s="1"/>
  <c r="AK240" i="1" s="1"/>
  <c r="AR240" i="1" s="1"/>
  <c r="V240" i="1"/>
  <c r="U240" i="1"/>
  <c r="R240" i="1"/>
  <c r="Q240" i="1"/>
  <c r="CL239" i="1"/>
  <c r="CA239" i="1"/>
  <c r="BZ239" i="1"/>
  <c r="CG239" i="1" s="1"/>
  <c r="BY239" i="1"/>
  <c r="BR239" i="1"/>
  <c r="BK239" i="1"/>
  <c r="BD239" i="1"/>
  <c r="AW239" i="1"/>
  <c r="AP239" i="1"/>
  <c r="AI239" i="1"/>
  <c r="AB239" i="1"/>
  <c r="W239" i="1"/>
  <c r="AD239" i="1" s="1"/>
  <c r="V239" i="1"/>
  <c r="AC239" i="1" s="1"/>
  <c r="AJ239" i="1" s="1"/>
  <c r="AQ239" i="1" s="1"/>
  <c r="AX239" i="1" s="1"/>
  <c r="BE239" i="1" s="1"/>
  <c r="BL239" i="1" s="1"/>
  <c r="BS239" i="1" s="1"/>
  <c r="U239" i="1"/>
  <c r="R239" i="1"/>
  <c r="Q239" i="1"/>
  <c r="CL275" i="1"/>
  <c r="CA275" i="1"/>
  <c r="BZ275" i="1"/>
  <c r="CG275" i="1" s="1"/>
  <c r="BY275" i="1"/>
  <c r="BR275" i="1"/>
  <c r="BK275" i="1"/>
  <c r="BD275" i="1"/>
  <c r="AW275" i="1"/>
  <c r="AP275" i="1"/>
  <c r="AI275" i="1"/>
  <c r="AB275" i="1"/>
  <c r="W275" i="1"/>
  <c r="V275" i="1"/>
  <c r="AC275" i="1" s="1"/>
  <c r="AJ275" i="1" s="1"/>
  <c r="AQ275" i="1" s="1"/>
  <c r="AX275" i="1" s="1"/>
  <c r="BE275" i="1" s="1"/>
  <c r="BL275" i="1" s="1"/>
  <c r="BS275" i="1" s="1"/>
  <c r="U275" i="1"/>
  <c r="R275" i="1"/>
  <c r="Q275" i="1"/>
  <c r="CL238" i="1"/>
  <c r="CF238" i="1"/>
  <c r="CA238" i="1"/>
  <c r="BZ238" i="1"/>
  <c r="CG238" i="1" s="1"/>
  <c r="BY238" i="1"/>
  <c r="BR238" i="1"/>
  <c r="BK238" i="1"/>
  <c r="BD238" i="1"/>
  <c r="AW238" i="1"/>
  <c r="AP238" i="1"/>
  <c r="AI238" i="1"/>
  <c r="AB238" i="1"/>
  <c r="W238" i="1"/>
  <c r="V238" i="1"/>
  <c r="AC238" i="1" s="1"/>
  <c r="AJ238" i="1" s="1"/>
  <c r="AQ238" i="1" s="1"/>
  <c r="AX238" i="1" s="1"/>
  <c r="BE238" i="1" s="1"/>
  <c r="BL238" i="1" s="1"/>
  <c r="BS238" i="1" s="1"/>
  <c r="U238" i="1"/>
  <c r="R238" i="1"/>
  <c r="Q238" i="1"/>
  <c r="CL237" i="1"/>
  <c r="CA237" i="1"/>
  <c r="BZ237" i="1"/>
  <c r="BY237" i="1"/>
  <c r="BR237" i="1"/>
  <c r="BK237" i="1"/>
  <c r="BD237" i="1"/>
  <c r="AW237" i="1"/>
  <c r="AP237" i="1"/>
  <c r="AI237" i="1"/>
  <c r="AB237" i="1"/>
  <c r="W237" i="1"/>
  <c r="AD237" i="1" s="1"/>
  <c r="AK237" i="1" s="1"/>
  <c r="AR237" i="1" s="1"/>
  <c r="V237" i="1"/>
  <c r="U237" i="1"/>
  <c r="R237" i="1"/>
  <c r="Q237" i="1"/>
  <c r="CL228" i="1"/>
  <c r="CA228" i="1"/>
  <c r="BZ228" i="1"/>
  <c r="CG228" i="1" s="1"/>
  <c r="BY228" i="1"/>
  <c r="BR228" i="1"/>
  <c r="BK228" i="1"/>
  <c r="BD228" i="1"/>
  <c r="AW228" i="1"/>
  <c r="AP228" i="1"/>
  <c r="AI228" i="1"/>
  <c r="AB228" i="1"/>
  <c r="W228" i="1"/>
  <c r="AD228" i="1" s="1"/>
  <c r="V228" i="1"/>
  <c r="AC228" i="1" s="1"/>
  <c r="AJ228" i="1" s="1"/>
  <c r="AQ228" i="1" s="1"/>
  <c r="AX228" i="1" s="1"/>
  <c r="BE228" i="1" s="1"/>
  <c r="BL228" i="1" s="1"/>
  <c r="BS228" i="1" s="1"/>
  <c r="U228" i="1"/>
  <c r="R228" i="1"/>
  <c r="Q228" i="1"/>
  <c r="CL236" i="1"/>
  <c r="CF236" i="1"/>
  <c r="CA236" i="1"/>
  <c r="BZ236" i="1"/>
  <c r="CG236" i="1" s="1"/>
  <c r="BY236" i="1"/>
  <c r="BR236" i="1"/>
  <c r="BK236" i="1"/>
  <c r="BD236" i="1"/>
  <c r="AW236" i="1"/>
  <c r="AP236" i="1"/>
  <c r="AI236" i="1"/>
  <c r="AB236" i="1"/>
  <c r="W236" i="1"/>
  <c r="V236" i="1"/>
  <c r="AC236" i="1" s="1"/>
  <c r="AJ236" i="1" s="1"/>
  <c r="AQ236" i="1" s="1"/>
  <c r="AX236" i="1" s="1"/>
  <c r="BE236" i="1" s="1"/>
  <c r="BL236" i="1" s="1"/>
  <c r="BS236" i="1" s="1"/>
  <c r="U236" i="1"/>
  <c r="R236" i="1"/>
  <c r="Q236" i="1"/>
  <c r="CL235" i="1"/>
  <c r="CF235" i="1"/>
  <c r="CA235" i="1"/>
  <c r="BZ235" i="1"/>
  <c r="CG235" i="1" s="1"/>
  <c r="BY235" i="1"/>
  <c r="BR235" i="1"/>
  <c r="W235" i="1"/>
  <c r="AD235" i="1" s="1"/>
  <c r="AK235" i="1" s="1"/>
  <c r="AR235" i="1" s="1"/>
  <c r="AY235" i="1" s="1"/>
  <c r="BF235" i="1" s="1"/>
  <c r="BM235" i="1" s="1"/>
  <c r="BT235" i="1" s="1"/>
  <c r="V235" i="1"/>
  <c r="AC235" i="1" s="1"/>
  <c r="AJ235" i="1" s="1"/>
  <c r="AQ235" i="1" s="1"/>
  <c r="AX235" i="1" s="1"/>
  <c r="BE235" i="1" s="1"/>
  <c r="BL235" i="1" s="1"/>
  <c r="BS235" i="1" s="1"/>
  <c r="R235" i="1"/>
  <c r="Q235" i="1"/>
  <c r="X235" i="1" s="1"/>
  <c r="AE235" i="1" s="1"/>
  <c r="AL235" i="1" s="1"/>
  <c r="AS235" i="1" s="1"/>
  <c r="AZ235" i="1" s="1"/>
  <c r="BG235" i="1" s="1"/>
  <c r="BN235" i="1" s="1"/>
  <c r="BU235" i="1" s="1"/>
  <c r="CL234" i="1"/>
  <c r="CF234" i="1"/>
  <c r="CA234" i="1"/>
  <c r="BZ234" i="1"/>
  <c r="CG234" i="1" s="1"/>
  <c r="BY234" i="1"/>
  <c r="BR234" i="1"/>
  <c r="W234" i="1"/>
  <c r="AD234" i="1" s="1"/>
  <c r="AK234" i="1" s="1"/>
  <c r="AR234" i="1" s="1"/>
  <c r="AY234" i="1" s="1"/>
  <c r="BF234" i="1" s="1"/>
  <c r="BM234" i="1" s="1"/>
  <c r="BT234" i="1" s="1"/>
  <c r="V234" i="1"/>
  <c r="AC234" i="1" s="1"/>
  <c r="AJ234" i="1" s="1"/>
  <c r="R234" i="1"/>
  <c r="Q234" i="1"/>
  <c r="X234" i="1" s="1"/>
  <c r="AE234" i="1" s="1"/>
  <c r="AL234" i="1" s="1"/>
  <c r="AS234" i="1" s="1"/>
  <c r="AZ234" i="1" s="1"/>
  <c r="BG234" i="1" s="1"/>
  <c r="BN234" i="1" s="1"/>
  <c r="CL233" i="1"/>
  <c r="CF233" i="1"/>
  <c r="CA233" i="1"/>
  <c r="BZ233" i="1"/>
  <c r="CG233" i="1" s="1"/>
  <c r="BY233" i="1"/>
  <c r="BR233" i="1"/>
  <c r="W233" i="1"/>
  <c r="AD233" i="1" s="1"/>
  <c r="AK233" i="1" s="1"/>
  <c r="AR233" i="1" s="1"/>
  <c r="AY233" i="1" s="1"/>
  <c r="BF233" i="1" s="1"/>
  <c r="BM233" i="1" s="1"/>
  <c r="BT233" i="1" s="1"/>
  <c r="V233" i="1"/>
  <c r="AC233" i="1" s="1"/>
  <c r="AJ233" i="1" s="1"/>
  <c r="AQ233" i="1" s="1"/>
  <c r="AX233" i="1" s="1"/>
  <c r="BE233" i="1" s="1"/>
  <c r="BL233" i="1" s="1"/>
  <c r="BS233" i="1" s="1"/>
  <c r="R233" i="1"/>
  <c r="Q233" i="1"/>
  <c r="X233" i="1" s="1"/>
  <c r="AE233" i="1" s="1"/>
  <c r="AL233" i="1" s="1"/>
  <c r="AS233" i="1" s="1"/>
  <c r="AZ233" i="1" s="1"/>
  <c r="BG233" i="1" s="1"/>
  <c r="BN233" i="1" s="1"/>
  <c r="BU233" i="1" s="1"/>
  <c r="CL232" i="1"/>
  <c r="CF232" i="1"/>
  <c r="CA232" i="1"/>
  <c r="BZ232" i="1"/>
  <c r="CG232" i="1" s="1"/>
  <c r="BY232" i="1"/>
  <c r="BR232" i="1"/>
  <c r="W232" i="1"/>
  <c r="AD232" i="1" s="1"/>
  <c r="AK232" i="1" s="1"/>
  <c r="AR232" i="1" s="1"/>
  <c r="AY232" i="1" s="1"/>
  <c r="BF232" i="1" s="1"/>
  <c r="BM232" i="1" s="1"/>
  <c r="BT232" i="1" s="1"/>
  <c r="V232" i="1"/>
  <c r="AC232" i="1" s="1"/>
  <c r="AJ232" i="1" s="1"/>
  <c r="AQ232" i="1" s="1"/>
  <c r="AX232" i="1" s="1"/>
  <c r="BE232" i="1" s="1"/>
  <c r="BL232" i="1" s="1"/>
  <c r="BS232" i="1" s="1"/>
  <c r="R232" i="1"/>
  <c r="Q232" i="1"/>
  <c r="X232" i="1" s="1"/>
  <c r="AE232" i="1" s="1"/>
  <c r="AL232" i="1" s="1"/>
  <c r="AS232" i="1" s="1"/>
  <c r="AZ232" i="1" s="1"/>
  <c r="BG232" i="1" s="1"/>
  <c r="BN232" i="1" s="1"/>
  <c r="CL231" i="1"/>
  <c r="CF231" i="1"/>
  <c r="CA231" i="1"/>
  <c r="BZ231" i="1"/>
  <c r="CG231" i="1" s="1"/>
  <c r="BY231" i="1"/>
  <c r="BR231" i="1"/>
  <c r="W231" i="1"/>
  <c r="AD231" i="1" s="1"/>
  <c r="AK231" i="1" s="1"/>
  <c r="AR231" i="1" s="1"/>
  <c r="AY231" i="1" s="1"/>
  <c r="BF231" i="1" s="1"/>
  <c r="BM231" i="1" s="1"/>
  <c r="BT231" i="1" s="1"/>
  <c r="V231" i="1"/>
  <c r="AC231" i="1" s="1"/>
  <c r="AJ231" i="1" s="1"/>
  <c r="AQ231" i="1" s="1"/>
  <c r="AX231" i="1" s="1"/>
  <c r="BE231" i="1" s="1"/>
  <c r="BL231" i="1" s="1"/>
  <c r="BS231" i="1" s="1"/>
  <c r="R231" i="1"/>
  <c r="Q231" i="1"/>
  <c r="X231" i="1" s="1"/>
  <c r="AE231" i="1" s="1"/>
  <c r="AL231" i="1" s="1"/>
  <c r="AS231" i="1" s="1"/>
  <c r="AZ231" i="1" s="1"/>
  <c r="BG231" i="1" s="1"/>
  <c r="BN231" i="1" s="1"/>
  <c r="CL230" i="1"/>
  <c r="CF230" i="1"/>
  <c r="CA230" i="1"/>
  <c r="BZ230" i="1"/>
  <c r="CG230" i="1" s="1"/>
  <c r="BY230" i="1"/>
  <c r="BR230" i="1"/>
  <c r="W230" i="1"/>
  <c r="AD230" i="1" s="1"/>
  <c r="AK230" i="1" s="1"/>
  <c r="AR230" i="1" s="1"/>
  <c r="AY230" i="1" s="1"/>
  <c r="BF230" i="1" s="1"/>
  <c r="BM230" i="1" s="1"/>
  <c r="BT230" i="1" s="1"/>
  <c r="V230" i="1"/>
  <c r="AC230" i="1" s="1"/>
  <c r="AJ230" i="1" s="1"/>
  <c r="R230" i="1"/>
  <c r="Q230" i="1"/>
  <c r="X230" i="1" s="1"/>
  <c r="AE230" i="1" s="1"/>
  <c r="AL230" i="1" s="1"/>
  <c r="AS230" i="1" s="1"/>
  <c r="AZ230" i="1" s="1"/>
  <c r="BG230" i="1" s="1"/>
  <c r="BN230" i="1" s="1"/>
  <c r="CL229" i="1"/>
  <c r="CF229" i="1"/>
  <c r="CA229" i="1"/>
  <c r="BZ229" i="1"/>
  <c r="CG229" i="1" s="1"/>
  <c r="BY229" i="1"/>
  <c r="BR229" i="1"/>
  <c r="W229" i="1"/>
  <c r="AD229" i="1" s="1"/>
  <c r="AK229" i="1" s="1"/>
  <c r="AR229" i="1" s="1"/>
  <c r="AY229" i="1" s="1"/>
  <c r="BF229" i="1" s="1"/>
  <c r="BM229" i="1" s="1"/>
  <c r="BT229" i="1" s="1"/>
  <c r="V229" i="1"/>
  <c r="AC229" i="1" s="1"/>
  <c r="AJ229" i="1" s="1"/>
  <c r="AQ229" i="1" s="1"/>
  <c r="AX229" i="1" s="1"/>
  <c r="BE229" i="1" s="1"/>
  <c r="BL229" i="1" s="1"/>
  <c r="BS229" i="1" s="1"/>
  <c r="R229" i="1"/>
  <c r="Q229" i="1"/>
  <c r="X229" i="1" s="1"/>
  <c r="AE229" i="1" s="1"/>
  <c r="AL229" i="1" s="1"/>
  <c r="AS229" i="1" s="1"/>
  <c r="AZ229" i="1" s="1"/>
  <c r="BG229" i="1" s="1"/>
  <c r="BN229" i="1" s="1"/>
  <c r="BU229" i="1" s="1"/>
  <c r="CL227" i="1"/>
  <c r="CF227" i="1"/>
  <c r="CA227" i="1"/>
  <c r="BZ227" i="1"/>
  <c r="CG227" i="1" s="1"/>
  <c r="BY227" i="1"/>
  <c r="BR227" i="1"/>
  <c r="BK227" i="1"/>
  <c r="BD227" i="1"/>
  <c r="AW227" i="1"/>
  <c r="AP227" i="1"/>
  <c r="AI227" i="1"/>
  <c r="AB227" i="1"/>
  <c r="W227" i="1"/>
  <c r="V227" i="1"/>
  <c r="AC227" i="1" s="1"/>
  <c r="AJ227" i="1" s="1"/>
  <c r="AQ227" i="1" s="1"/>
  <c r="AX227" i="1" s="1"/>
  <c r="BE227" i="1" s="1"/>
  <c r="BL227" i="1" s="1"/>
  <c r="BS227" i="1" s="1"/>
  <c r="U227" i="1"/>
  <c r="R227" i="1"/>
  <c r="Q227" i="1"/>
  <c r="CL226" i="1"/>
  <c r="CF226" i="1"/>
  <c r="CA226" i="1"/>
  <c r="BZ226" i="1"/>
  <c r="CG226" i="1" s="1"/>
  <c r="BY226" i="1"/>
  <c r="BR226" i="1"/>
  <c r="BK226" i="1"/>
  <c r="BD226" i="1"/>
  <c r="AW226" i="1"/>
  <c r="AP226" i="1"/>
  <c r="AI226" i="1"/>
  <c r="AB226" i="1"/>
  <c r="W226" i="1"/>
  <c r="AD226" i="1" s="1"/>
  <c r="AK226" i="1" s="1"/>
  <c r="V226" i="1"/>
  <c r="U226" i="1"/>
  <c r="R226" i="1"/>
  <c r="Q226" i="1"/>
  <c r="CL225" i="1"/>
  <c r="CA225" i="1"/>
  <c r="BZ225" i="1"/>
  <c r="CG225" i="1" s="1"/>
  <c r="BY225" i="1"/>
  <c r="BR225" i="1"/>
  <c r="BK225" i="1"/>
  <c r="BD225" i="1"/>
  <c r="AW225" i="1"/>
  <c r="AP225" i="1"/>
  <c r="AI225" i="1"/>
  <c r="AB225" i="1"/>
  <c r="W225" i="1"/>
  <c r="V225" i="1"/>
  <c r="AC225" i="1" s="1"/>
  <c r="AJ225" i="1" s="1"/>
  <c r="AQ225" i="1" s="1"/>
  <c r="AX225" i="1" s="1"/>
  <c r="BE225" i="1" s="1"/>
  <c r="BL225" i="1" s="1"/>
  <c r="BS225" i="1" s="1"/>
  <c r="U225" i="1"/>
  <c r="R225" i="1"/>
  <c r="Q225" i="1"/>
  <c r="CL224" i="1"/>
  <c r="CF224" i="1"/>
  <c r="CA224" i="1"/>
  <c r="BZ224" i="1"/>
  <c r="CG224" i="1" s="1"/>
  <c r="BY224" i="1"/>
  <c r="BR224" i="1"/>
  <c r="BK224" i="1"/>
  <c r="BD224" i="1"/>
  <c r="W224" i="1"/>
  <c r="AD224" i="1" s="1"/>
  <c r="V224" i="1"/>
  <c r="AC224" i="1" s="1"/>
  <c r="AJ224" i="1" s="1"/>
  <c r="AQ224" i="1" s="1"/>
  <c r="AX224" i="1" s="1"/>
  <c r="BE224" i="1" s="1"/>
  <c r="BL224" i="1" s="1"/>
  <c r="BS224" i="1" s="1"/>
  <c r="R224" i="1"/>
  <c r="Q224" i="1"/>
  <c r="X224" i="1" s="1"/>
  <c r="AE224" i="1" s="1"/>
  <c r="AL224" i="1" s="1"/>
  <c r="AS224" i="1" s="1"/>
  <c r="AZ224" i="1" s="1"/>
  <c r="CL223" i="1"/>
  <c r="CF223" i="1"/>
  <c r="CA223" i="1"/>
  <c r="BZ223" i="1"/>
  <c r="CG223" i="1" s="1"/>
  <c r="BY223" i="1"/>
  <c r="BR223" i="1"/>
  <c r="BK223" i="1"/>
  <c r="BD223" i="1"/>
  <c r="W223" i="1"/>
  <c r="AD223" i="1" s="1"/>
  <c r="AK223" i="1" s="1"/>
  <c r="AR223" i="1" s="1"/>
  <c r="AY223" i="1" s="1"/>
  <c r="BF223" i="1" s="1"/>
  <c r="V223" i="1"/>
  <c r="AC223" i="1" s="1"/>
  <c r="AJ223" i="1" s="1"/>
  <c r="AQ223" i="1" s="1"/>
  <c r="AX223" i="1" s="1"/>
  <c r="BE223" i="1" s="1"/>
  <c r="BL223" i="1" s="1"/>
  <c r="BS223" i="1" s="1"/>
  <c r="R223" i="1"/>
  <c r="Q223" i="1"/>
  <c r="X223" i="1" s="1"/>
  <c r="AE223" i="1" s="1"/>
  <c r="AL223" i="1" s="1"/>
  <c r="AS223" i="1" s="1"/>
  <c r="AZ223" i="1" s="1"/>
  <c r="BG223" i="1" s="1"/>
  <c r="CL222" i="1"/>
  <c r="CA222" i="1"/>
  <c r="BZ222" i="1"/>
  <c r="CG222" i="1" s="1"/>
  <c r="BY222" i="1"/>
  <c r="BR222" i="1"/>
  <c r="BK222" i="1"/>
  <c r="BD222" i="1"/>
  <c r="AW222" i="1"/>
  <c r="AP222" i="1"/>
  <c r="AI222" i="1"/>
  <c r="AB222" i="1"/>
  <c r="W222" i="1"/>
  <c r="V222" i="1"/>
  <c r="AC222" i="1" s="1"/>
  <c r="AJ222" i="1" s="1"/>
  <c r="AQ222" i="1" s="1"/>
  <c r="AX222" i="1" s="1"/>
  <c r="BE222" i="1" s="1"/>
  <c r="BL222" i="1" s="1"/>
  <c r="BS222" i="1" s="1"/>
  <c r="U222" i="1"/>
  <c r="R222" i="1"/>
  <c r="Q222" i="1"/>
  <c r="CG221" i="1"/>
  <c r="CH221" i="1"/>
  <c r="CC221" i="1"/>
  <c r="BY221" i="1"/>
  <c r="W221" i="1"/>
  <c r="AD221" i="1" s="1"/>
  <c r="V221" i="1"/>
  <c r="AC221" i="1" s="1"/>
  <c r="AJ221" i="1" s="1"/>
  <c r="AQ221" i="1" s="1"/>
  <c r="AX221" i="1" s="1"/>
  <c r="BE221" i="1" s="1"/>
  <c r="BL221" i="1" s="1"/>
  <c r="BS221" i="1" s="1"/>
  <c r="R221" i="1"/>
  <c r="Q221" i="1"/>
  <c r="X221" i="1" s="1"/>
  <c r="AE221" i="1" s="1"/>
  <c r="AL221" i="1" s="1"/>
  <c r="AS221" i="1" s="1"/>
  <c r="AZ221" i="1" s="1"/>
  <c r="BG221" i="1" s="1"/>
  <c r="BN221" i="1" s="1"/>
  <c r="BU221" i="1" s="1"/>
  <c r="CL220" i="1"/>
  <c r="CF220" i="1"/>
  <c r="CA220" i="1"/>
  <c r="BZ220" i="1"/>
  <c r="CG220" i="1" s="1"/>
  <c r="BY220" i="1"/>
  <c r="BR220" i="1"/>
  <c r="BK220" i="1"/>
  <c r="BD220" i="1"/>
  <c r="AW220" i="1"/>
  <c r="AP220" i="1"/>
  <c r="AI220" i="1"/>
  <c r="AB220" i="1"/>
  <c r="W220" i="1"/>
  <c r="AD220" i="1" s="1"/>
  <c r="V220" i="1"/>
  <c r="U220" i="1"/>
  <c r="R220" i="1"/>
  <c r="Q220" i="1"/>
  <c r="CL219" i="1"/>
  <c r="CF219" i="1"/>
  <c r="CA219" i="1"/>
  <c r="BZ219" i="1"/>
  <c r="CG219" i="1" s="1"/>
  <c r="BY219" i="1"/>
  <c r="BR219" i="1"/>
  <c r="BK219" i="1"/>
  <c r="BD219" i="1"/>
  <c r="AW219" i="1"/>
  <c r="AP219" i="1"/>
  <c r="AI219" i="1"/>
  <c r="AB219" i="1"/>
  <c r="W219" i="1"/>
  <c r="V219" i="1"/>
  <c r="AC219" i="1" s="1"/>
  <c r="AJ219" i="1" s="1"/>
  <c r="AQ219" i="1" s="1"/>
  <c r="AX219" i="1" s="1"/>
  <c r="BE219" i="1" s="1"/>
  <c r="BL219" i="1" s="1"/>
  <c r="BS219" i="1" s="1"/>
  <c r="U219" i="1"/>
  <c r="R219" i="1"/>
  <c r="Q219" i="1"/>
  <c r="CL218" i="1"/>
  <c r="CF218" i="1"/>
  <c r="CA218" i="1"/>
  <c r="BZ218" i="1"/>
  <c r="CG218" i="1" s="1"/>
  <c r="BY218" i="1"/>
  <c r="BR218" i="1"/>
  <c r="BK218" i="1"/>
  <c r="BD218" i="1"/>
  <c r="AW218" i="1"/>
  <c r="AP218" i="1"/>
  <c r="AI218" i="1"/>
  <c r="AB218" i="1"/>
  <c r="W218" i="1"/>
  <c r="V218" i="1"/>
  <c r="AC218" i="1" s="1"/>
  <c r="AJ218" i="1" s="1"/>
  <c r="AQ218" i="1" s="1"/>
  <c r="AX218" i="1" s="1"/>
  <c r="BE218" i="1" s="1"/>
  <c r="BL218" i="1" s="1"/>
  <c r="BS218" i="1" s="1"/>
  <c r="U218" i="1"/>
  <c r="R218" i="1"/>
  <c r="Q218" i="1"/>
  <c r="CL217" i="1"/>
  <c r="CF217" i="1"/>
  <c r="CA217" i="1"/>
  <c r="BZ217" i="1"/>
  <c r="CG217" i="1" s="1"/>
  <c r="BY217" i="1"/>
  <c r="BR217" i="1"/>
  <c r="BK217" i="1"/>
  <c r="BD217" i="1"/>
  <c r="AW217" i="1"/>
  <c r="AP217" i="1"/>
  <c r="AI217" i="1"/>
  <c r="AB217" i="1"/>
  <c r="W217" i="1"/>
  <c r="AD217" i="1" s="1"/>
  <c r="AK217" i="1" s="1"/>
  <c r="AR217" i="1" s="1"/>
  <c r="V217" i="1"/>
  <c r="U217" i="1"/>
  <c r="R217" i="1"/>
  <c r="Q217" i="1"/>
  <c r="CL216" i="1"/>
  <c r="CF216" i="1"/>
  <c r="CA216" i="1"/>
  <c r="BZ216" i="1"/>
  <c r="CG216" i="1" s="1"/>
  <c r="BY216" i="1"/>
  <c r="BR216" i="1"/>
  <c r="BK216" i="1"/>
  <c r="BD216" i="1"/>
  <c r="AW216" i="1"/>
  <c r="AP216" i="1"/>
  <c r="AI216" i="1"/>
  <c r="AB216" i="1"/>
  <c r="W216" i="1"/>
  <c r="V216" i="1"/>
  <c r="AC216" i="1" s="1"/>
  <c r="AJ216" i="1" s="1"/>
  <c r="AQ216" i="1" s="1"/>
  <c r="AX216" i="1" s="1"/>
  <c r="BE216" i="1" s="1"/>
  <c r="BL216" i="1" s="1"/>
  <c r="BS216" i="1" s="1"/>
  <c r="U216" i="1"/>
  <c r="R216" i="1"/>
  <c r="Q216" i="1"/>
  <c r="CF215" i="1"/>
  <c r="BY215" i="1"/>
  <c r="O215" i="1"/>
  <c r="P215" i="1" s="1"/>
  <c r="CF214" i="1"/>
  <c r="BY214" i="1"/>
  <c r="O214" i="1"/>
  <c r="P214" i="1" s="1"/>
  <c r="Q214" i="1" s="1"/>
  <c r="S214" i="1" s="1"/>
  <c r="T214" i="1" s="1"/>
  <c r="U214" i="1" s="1"/>
  <c r="CL213" i="1"/>
  <c r="CF213" i="1"/>
  <c r="CA213" i="1"/>
  <c r="BZ213" i="1"/>
  <c r="CG213" i="1" s="1"/>
  <c r="BY213" i="1"/>
  <c r="BR213" i="1"/>
  <c r="BK213" i="1"/>
  <c r="BD213" i="1"/>
  <c r="AW213" i="1"/>
  <c r="AP213" i="1"/>
  <c r="AI213" i="1"/>
  <c r="AB213" i="1"/>
  <c r="W213" i="1"/>
  <c r="V213" i="1"/>
  <c r="AC213" i="1" s="1"/>
  <c r="AJ213" i="1" s="1"/>
  <c r="AQ213" i="1" s="1"/>
  <c r="AX213" i="1" s="1"/>
  <c r="BE213" i="1" s="1"/>
  <c r="BL213" i="1" s="1"/>
  <c r="BS213" i="1" s="1"/>
  <c r="U213" i="1"/>
  <c r="R213" i="1"/>
  <c r="Q213" i="1"/>
  <c r="CL212" i="1"/>
  <c r="CF212" i="1"/>
  <c r="CA212" i="1"/>
  <c r="BZ212" i="1"/>
  <c r="CG212" i="1" s="1"/>
  <c r="BY212" i="1"/>
  <c r="BR212" i="1"/>
  <c r="BK212" i="1"/>
  <c r="BD212" i="1"/>
  <c r="AW212" i="1"/>
  <c r="AP212" i="1"/>
  <c r="AI212" i="1"/>
  <c r="AB212" i="1"/>
  <c r="W212" i="1"/>
  <c r="V212" i="1"/>
  <c r="AC212" i="1" s="1"/>
  <c r="AJ212" i="1" s="1"/>
  <c r="AQ212" i="1" s="1"/>
  <c r="AX212" i="1" s="1"/>
  <c r="BE212" i="1" s="1"/>
  <c r="BL212" i="1" s="1"/>
  <c r="BS212" i="1" s="1"/>
  <c r="U212" i="1"/>
  <c r="R212" i="1"/>
  <c r="Q212" i="1"/>
  <c r="CL211" i="1"/>
  <c r="CA211" i="1"/>
  <c r="BZ211" i="1"/>
  <c r="CG211" i="1" s="1"/>
  <c r="BY211" i="1"/>
  <c r="BR211" i="1"/>
  <c r="W211" i="1"/>
  <c r="AD211" i="1" s="1"/>
  <c r="AK211" i="1" s="1"/>
  <c r="V211" i="1"/>
  <c r="AC211" i="1" s="1"/>
  <c r="AJ211" i="1" s="1"/>
  <c r="AQ211" i="1" s="1"/>
  <c r="AX211" i="1" s="1"/>
  <c r="BE211" i="1" s="1"/>
  <c r="BL211" i="1" s="1"/>
  <c r="BS211" i="1" s="1"/>
  <c r="R211" i="1"/>
  <c r="Q211" i="1"/>
  <c r="X211" i="1" s="1"/>
  <c r="AE211" i="1" s="1"/>
  <c r="AL211" i="1" s="1"/>
  <c r="AS211" i="1" s="1"/>
  <c r="AZ211" i="1" s="1"/>
  <c r="BG211" i="1" s="1"/>
  <c r="BN211" i="1" s="1"/>
  <c r="CL210" i="1"/>
  <c r="CA210" i="1"/>
  <c r="BZ210" i="1"/>
  <c r="CG210" i="1" s="1"/>
  <c r="BY210" i="1"/>
  <c r="BR210" i="1"/>
  <c r="BK210" i="1"/>
  <c r="BD210" i="1"/>
  <c r="AW210" i="1"/>
  <c r="AP210" i="1"/>
  <c r="AI210" i="1"/>
  <c r="AB210" i="1"/>
  <c r="W210" i="1"/>
  <c r="V210" i="1"/>
  <c r="AC210" i="1" s="1"/>
  <c r="AJ210" i="1" s="1"/>
  <c r="AQ210" i="1" s="1"/>
  <c r="AX210" i="1" s="1"/>
  <c r="BE210" i="1" s="1"/>
  <c r="BL210" i="1" s="1"/>
  <c r="BS210" i="1" s="1"/>
  <c r="U210" i="1"/>
  <c r="R210" i="1"/>
  <c r="Q210" i="1"/>
  <c r="CL209" i="1"/>
  <c r="CF209" i="1"/>
  <c r="CA209" i="1"/>
  <c r="BZ209" i="1"/>
  <c r="BY209" i="1"/>
  <c r="BR209" i="1"/>
  <c r="BK209" i="1"/>
  <c r="BD209" i="1"/>
  <c r="AW209" i="1"/>
  <c r="AP209" i="1"/>
  <c r="AI209" i="1"/>
  <c r="AB209" i="1"/>
  <c r="W209" i="1"/>
  <c r="V209" i="1"/>
  <c r="AC209" i="1" s="1"/>
  <c r="AJ209" i="1" s="1"/>
  <c r="AQ209" i="1" s="1"/>
  <c r="AX209" i="1" s="1"/>
  <c r="BE209" i="1" s="1"/>
  <c r="BL209" i="1" s="1"/>
  <c r="BS209" i="1" s="1"/>
  <c r="U209" i="1"/>
  <c r="R209" i="1"/>
  <c r="Q209" i="1"/>
  <c r="CL208" i="1"/>
  <c r="CF208" i="1"/>
  <c r="CA208" i="1"/>
  <c r="BZ208" i="1"/>
  <c r="CG208" i="1" s="1"/>
  <c r="BY208" i="1"/>
  <c r="BR208" i="1"/>
  <c r="BK208" i="1"/>
  <c r="BD208" i="1"/>
  <c r="AW208" i="1"/>
  <c r="AP208" i="1"/>
  <c r="AI208" i="1"/>
  <c r="AB208" i="1"/>
  <c r="W208" i="1"/>
  <c r="V208" i="1"/>
  <c r="AC208" i="1" s="1"/>
  <c r="AJ208" i="1" s="1"/>
  <c r="AQ208" i="1" s="1"/>
  <c r="AX208" i="1" s="1"/>
  <c r="BE208" i="1" s="1"/>
  <c r="BL208" i="1" s="1"/>
  <c r="BS208" i="1" s="1"/>
  <c r="U208" i="1"/>
  <c r="R208" i="1"/>
  <c r="Q208" i="1"/>
  <c r="CL206" i="1"/>
  <c r="CF206" i="1"/>
  <c r="CA206" i="1"/>
  <c r="BZ206" i="1"/>
  <c r="CG206" i="1" s="1"/>
  <c r="BY206" i="1"/>
  <c r="BR206" i="1"/>
  <c r="BK206" i="1"/>
  <c r="BD206" i="1"/>
  <c r="AW206" i="1"/>
  <c r="AP206" i="1"/>
  <c r="AI206" i="1"/>
  <c r="AB206" i="1"/>
  <c r="W206" i="1"/>
  <c r="AD206" i="1" s="1"/>
  <c r="AK206" i="1" s="1"/>
  <c r="AR206" i="1" s="1"/>
  <c r="V206" i="1"/>
  <c r="U206" i="1"/>
  <c r="R206" i="1"/>
  <c r="Q206" i="1"/>
  <c r="CL205" i="1"/>
  <c r="CF205" i="1"/>
  <c r="CA205" i="1"/>
  <c r="BZ205" i="1"/>
  <c r="CG205" i="1" s="1"/>
  <c r="BY205" i="1"/>
  <c r="BR205" i="1"/>
  <c r="BK205" i="1"/>
  <c r="BD205" i="1"/>
  <c r="AW205" i="1"/>
  <c r="AP205" i="1"/>
  <c r="AI205" i="1"/>
  <c r="AB205" i="1"/>
  <c r="W205" i="1"/>
  <c r="V205" i="1"/>
  <c r="AC205" i="1" s="1"/>
  <c r="AJ205" i="1" s="1"/>
  <c r="AQ205" i="1" s="1"/>
  <c r="AX205" i="1" s="1"/>
  <c r="BE205" i="1" s="1"/>
  <c r="BL205" i="1" s="1"/>
  <c r="BS205" i="1" s="1"/>
  <c r="U205" i="1"/>
  <c r="R205" i="1"/>
  <c r="Q205" i="1"/>
  <c r="CL204" i="1"/>
  <c r="CF204" i="1"/>
  <c r="CA204" i="1"/>
  <c r="BZ204" i="1"/>
  <c r="CG204" i="1" s="1"/>
  <c r="BY204" i="1"/>
  <c r="BR204" i="1"/>
  <c r="BK204" i="1"/>
  <c r="BD204" i="1"/>
  <c r="AW204" i="1"/>
  <c r="AP204" i="1"/>
  <c r="AI204" i="1"/>
  <c r="AB204" i="1"/>
  <c r="W204" i="1"/>
  <c r="V204" i="1"/>
  <c r="AC204" i="1" s="1"/>
  <c r="AJ204" i="1" s="1"/>
  <c r="AQ204" i="1" s="1"/>
  <c r="AX204" i="1" s="1"/>
  <c r="BE204" i="1" s="1"/>
  <c r="BL204" i="1" s="1"/>
  <c r="BS204" i="1" s="1"/>
  <c r="U204" i="1"/>
  <c r="R204" i="1"/>
  <c r="Q204" i="1"/>
  <c r="CL203" i="1"/>
  <c r="CF203" i="1"/>
  <c r="CA203" i="1"/>
  <c r="BZ203" i="1"/>
  <c r="CG203" i="1" s="1"/>
  <c r="BY203" i="1"/>
  <c r="BR203" i="1"/>
  <c r="BK203" i="1"/>
  <c r="BD203" i="1"/>
  <c r="AW203" i="1"/>
  <c r="AP203" i="1"/>
  <c r="AI203" i="1"/>
  <c r="AB203" i="1"/>
  <c r="W203" i="1"/>
  <c r="V203" i="1"/>
  <c r="AC203" i="1" s="1"/>
  <c r="AJ203" i="1" s="1"/>
  <c r="AQ203" i="1" s="1"/>
  <c r="AX203" i="1" s="1"/>
  <c r="BE203" i="1" s="1"/>
  <c r="BL203" i="1" s="1"/>
  <c r="BS203" i="1" s="1"/>
  <c r="U203" i="1"/>
  <c r="R203" i="1"/>
  <c r="Q203" i="1"/>
  <c r="CL202" i="1"/>
  <c r="CF202" i="1"/>
  <c r="CA202" i="1"/>
  <c r="BZ202" i="1"/>
  <c r="CG202" i="1" s="1"/>
  <c r="BY202" i="1"/>
  <c r="BR202" i="1"/>
  <c r="W202" i="1"/>
  <c r="AD202" i="1" s="1"/>
  <c r="V202" i="1"/>
  <c r="AC202" i="1" s="1"/>
  <c r="AJ202" i="1" s="1"/>
  <c r="AQ202" i="1" s="1"/>
  <c r="AX202" i="1" s="1"/>
  <c r="BE202" i="1" s="1"/>
  <c r="BL202" i="1" s="1"/>
  <c r="BS202" i="1" s="1"/>
  <c r="R202" i="1"/>
  <c r="Q202" i="1"/>
  <c r="X202" i="1" s="1"/>
  <c r="AE202" i="1" s="1"/>
  <c r="AL202" i="1" s="1"/>
  <c r="AS202" i="1" s="1"/>
  <c r="AZ202" i="1" s="1"/>
  <c r="BG202" i="1" s="1"/>
  <c r="BN202" i="1" s="1"/>
  <c r="CL201" i="1"/>
  <c r="CF201" i="1"/>
  <c r="CA201" i="1"/>
  <c r="BZ201" i="1"/>
  <c r="CG201" i="1" s="1"/>
  <c r="BY201" i="1"/>
  <c r="BR201" i="1"/>
  <c r="BK201" i="1"/>
  <c r="BD201" i="1"/>
  <c r="AW201" i="1"/>
  <c r="AP201" i="1"/>
  <c r="AI201" i="1"/>
  <c r="AB201" i="1"/>
  <c r="W201" i="1"/>
  <c r="V201" i="1"/>
  <c r="AC201" i="1" s="1"/>
  <c r="AJ201" i="1" s="1"/>
  <c r="AQ201" i="1" s="1"/>
  <c r="AX201" i="1" s="1"/>
  <c r="BE201" i="1" s="1"/>
  <c r="BL201" i="1" s="1"/>
  <c r="BS201" i="1" s="1"/>
  <c r="U201" i="1"/>
  <c r="R201" i="1"/>
  <c r="Q201" i="1"/>
  <c r="CL200" i="1"/>
  <c r="CF200" i="1"/>
  <c r="CA200" i="1"/>
  <c r="BZ200" i="1"/>
  <c r="CG200" i="1" s="1"/>
  <c r="BY200" i="1"/>
  <c r="BR200" i="1"/>
  <c r="BK200" i="1"/>
  <c r="BD200" i="1"/>
  <c r="AW200" i="1"/>
  <c r="AP200" i="1"/>
  <c r="AI200" i="1"/>
  <c r="AB200" i="1"/>
  <c r="W200" i="1"/>
  <c r="AD200" i="1" s="1"/>
  <c r="AK200" i="1" s="1"/>
  <c r="AR200" i="1" s="1"/>
  <c r="V200" i="1"/>
  <c r="U200" i="1"/>
  <c r="R200" i="1"/>
  <c r="Q200" i="1"/>
  <c r="CL199" i="1"/>
  <c r="CF199" i="1"/>
  <c r="CA199" i="1"/>
  <c r="BZ199" i="1"/>
  <c r="CG199" i="1" s="1"/>
  <c r="BY199" i="1"/>
  <c r="BR199" i="1"/>
  <c r="BK199" i="1"/>
  <c r="BD199" i="1"/>
  <c r="AW199" i="1"/>
  <c r="AP199" i="1"/>
  <c r="AI199" i="1"/>
  <c r="AB199" i="1"/>
  <c r="W199" i="1"/>
  <c r="AD199" i="1" s="1"/>
  <c r="V199" i="1"/>
  <c r="U199" i="1"/>
  <c r="R199" i="1"/>
  <c r="Q199" i="1"/>
  <c r="CL198" i="1"/>
  <c r="CF198" i="1"/>
  <c r="CA198" i="1"/>
  <c r="BZ198" i="1"/>
  <c r="CG198" i="1" s="1"/>
  <c r="BY198" i="1"/>
  <c r="BR198" i="1"/>
  <c r="BK198" i="1"/>
  <c r="BD198" i="1"/>
  <c r="AW198" i="1"/>
  <c r="AP198" i="1"/>
  <c r="AI198" i="1"/>
  <c r="AB198" i="1"/>
  <c r="W198" i="1"/>
  <c r="V198" i="1"/>
  <c r="AC198" i="1" s="1"/>
  <c r="AJ198" i="1" s="1"/>
  <c r="AQ198" i="1" s="1"/>
  <c r="AX198" i="1" s="1"/>
  <c r="BE198" i="1" s="1"/>
  <c r="BL198" i="1" s="1"/>
  <c r="BS198" i="1" s="1"/>
  <c r="U198" i="1"/>
  <c r="R198" i="1"/>
  <c r="Q198" i="1"/>
  <c r="CL197" i="1"/>
  <c r="CF197" i="1"/>
  <c r="CA197" i="1"/>
  <c r="BZ197" i="1"/>
  <c r="CG197" i="1" s="1"/>
  <c r="BY197" i="1"/>
  <c r="BR197" i="1"/>
  <c r="BK197" i="1"/>
  <c r="BD197" i="1"/>
  <c r="AW197" i="1"/>
  <c r="AP197" i="1"/>
  <c r="AI197" i="1"/>
  <c r="AB197" i="1"/>
  <c r="W197" i="1"/>
  <c r="V197" i="1"/>
  <c r="AC197" i="1" s="1"/>
  <c r="AJ197" i="1" s="1"/>
  <c r="AQ197" i="1" s="1"/>
  <c r="AX197" i="1" s="1"/>
  <c r="BE197" i="1" s="1"/>
  <c r="BL197" i="1" s="1"/>
  <c r="BS197" i="1" s="1"/>
  <c r="U197" i="1"/>
  <c r="R197" i="1"/>
  <c r="Q197" i="1"/>
  <c r="CL196" i="1"/>
  <c r="CF196" i="1"/>
  <c r="CA196" i="1"/>
  <c r="BZ196" i="1"/>
  <c r="CG196" i="1" s="1"/>
  <c r="BY196" i="1"/>
  <c r="BR196" i="1"/>
  <c r="BK196" i="1"/>
  <c r="BD196" i="1"/>
  <c r="AW196" i="1"/>
  <c r="AP196" i="1"/>
  <c r="AI196" i="1"/>
  <c r="AB196" i="1"/>
  <c r="W196" i="1"/>
  <c r="AD196" i="1" s="1"/>
  <c r="AK196" i="1" s="1"/>
  <c r="AR196" i="1" s="1"/>
  <c r="V196" i="1"/>
  <c r="U196" i="1"/>
  <c r="R196" i="1"/>
  <c r="Q196" i="1"/>
  <c r="CL195" i="1"/>
  <c r="CF195" i="1"/>
  <c r="CA195" i="1"/>
  <c r="BZ195" i="1"/>
  <c r="CG195" i="1" s="1"/>
  <c r="BY195" i="1"/>
  <c r="BR195" i="1"/>
  <c r="BK195" i="1"/>
  <c r="BD195" i="1"/>
  <c r="W195" i="1"/>
  <c r="V195" i="1"/>
  <c r="AC195" i="1" s="1"/>
  <c r="AJ195" i="1" s="1"/>
  <c r="AQ195" i="1" s="1"/>
  <c r="AX195" i="1" s="1"/>
  <c r="BE195" i="1" s="1"/>
  <c r="BL195" i="1" s="1"/>
  <c r="BS195" i="1" s="1"/>
  <c r="R195" i="1"/>
  <c r="Q195" i="1"/>
  <c r="X195" i="1" s="1"/>
  <c r="AE195" i="1" s="1"/>
  <c r="AL195" i="1" s="1"/>
  <c r="AS195" i="1" s="1"/>
  <c r="AZ195" i="1" s="1"/>
  <c r="BG195" i="1" s="1"/>
  <c r="CL283" i="1"/>
  <c r="CA283" i="1"/>
  <c r="BZ283" i="1"/>
  <c r="CG283" i="1" s="1"/>
  <c r="BY283" i="1"/>
  <c r="BR283" i="1"/>
  <c r="BK283" i="1"/>
  <c r="BD283" i="1"/>
  <c r="AW283" i="1"/>
  <c r="AP283" i="1"/>
  <c r="AI283" i="1"/>
  <c r="AB283" i="1"/>
  <c r="W283" i="1"/>
  <c r="AD283" i="1" s="1"/>
  <c r="AK283" i="1" s="1"/>
  <c r="V283" i="1"/>
  <c r="U283" i="1"/>
  <c r="R283" i="1"/>
  <c r="Q283" i="1"/>
  <c r="CL193" i="1"/>
  <c r="CA193" i="1"/>
  <c r="BZ193" i="1"/>
  <c r="BY193" i="1"/>
  <c r="BR193" i="1"/>
  <c r="BK193" i="1"/>
  <c r="BD193" i="1"/>
  <c r="W193" i="1"/>
  <c r="AD193" i="1" s="1"/>
  <c r="V193" i="1"/>
  <c r="AC193" i="1" s="1"/>
  <c r="AJ193" i="1" s="1"/>
  <c r="AQ193" i="1" s="1"/>
  <c r="AX193" i="1" s="1"/>
  <c r="BE193" i="1" s="1"/>
  <c r="BL193" i="1" s="1"/>
  <c r="BS193" i="1" s="1"/>
  <c r="R193" i="1"/>
  <c r="Q193" i="1"/>
  <c r="X193" i="1" s="1"/>
  <c r="AE193" i="1" s="1"/>
  <c r="AL193" i="1" s="1"/>
  <c r="AS193" i="1" s="1"/>
  <c r="AZ193" i="1" s="1"/>
  <c r="CL183" i="1"/>
  <c r="CF183" i="1"/>
  <c r="CA183" i="1"/>
  <c r="BZ183" i="1"/>
  <c r="CG183" i="1" s="1"/>
  <c r="BY183" i="1"/>
  <c r="BR183" i="1"/>
  <c r="BK183" i="1"/>
  <c r="BD183" i="1"/>
  <c r="AW183" i="1"/>
  <c r="AP183" i="1"/>
  <c r="AI183" i="1"/>
  <c r="AB183" i="1"/>
  <c r="W183" i="1"/>
  <c r="V183" i="1"/>
  <c r="AC183" i="1" s="1"/>
  <c r="AJ183" i="1" s="1"/>
  <c r="AQ183" i="1" s="1"/>
  <c r="AX183" i="1" s="1"/>
  <c r="BE183" i="1" s="1"/>
  <c r="BL183" i="1" s="1"/>
  <c r="BS183" i="1" s="1"/>
  <c r="U183" i="1"/>
  <c r="R183" i="1"/>
  <c r="Q183" i="1"/>
  <c r="CL192" i="1"/>
  <c r="CF192" i="1"/>
  <c r="CA192" i="1"/>
  <c r="BZ192" i="1"/>
  <c r="CG192" i="1" s="1"/>
  <c r="BY192" i="1"/>
  <c r="BR192" i="1"/>
  <c r="BK192" i="1"/>
  <c r="BD192" i="1"/>
  <c r="AW192" i="1"/>
  <c r="AP192" i="1"/>
  <c r="AI192" i="1"/>
  <c r="AB192" i="1"/>
  <c r="W192" i="1"/>
  <c r="V192" i="1"/>
  <c r="AC192" i="1" s="1"/>
  <c r="AJ192" i="1" s="1"/>
  <c r="AQ192" i="1" s="1"/>
  <c r="AX192" i="1" s="1"/>
  <c r="BE192" i="1" s="1"/>
  <c r="BL192" i="1" s="1"/>
  <c r="BS192" i="1" s="1"/>
  <c r="U192" i="1"/>
  <c r="R192" i="1"/>
  <c r="Q192" i="1"/>
  <c r="CF191" i="1"/>
  <c r="BY191" i="1"/>
  <c r="O191" i="1"/>
  <c r="P191" i="1" s="1"/>
  <c r="Q191" i="1" s="1"/>
  <c r="S191" i="1" s="1"/>
  <c r="CL190" i="1"/>
  <c r="CF190" i="1"/>
  <c r="CA190" i="1"/>
  <c r="BZ190" i="1"/>
  <c r="BY190" i="1"/>
  <c r="BR190" i="1"/>
  <c r="BK190" i="1"/>
  <c r="BD190" i="1"/>
  <c r="AW190" i="1"/>
  <c r="AP190" i="1"/>
  <c r="AI190" i="1"/>
  <c r="AB190" i="1"/>
  <c r="W190" i="1"/>
  <c r="AD190" i="1" s="1"/>
  <c r="AK190" i="1" s="1"/>
  <c r="AR190" i="1" s="1"/>
  <c r="V190" i="1"/>
  <c r="U190" i="1"/>
  <c r="R190" i="1"/>
  <c r="Q190" i="1"/>
  <c r="CG189" i="1"/>
  <c r="CC189" i="1"/>
  <c r="BY189" i="1"/>
  <c r="W189" i="1"/>
  <c r="V189" i="1"/>
  <c r="AC189" i="1" s="1"/>
  <c r="AJ189" i="1" s="1"/>
  <c r="AQ189" i="1" s="1"/>
  <c r="AX189" i="1" s="1"/>
  <c r="BE189" i="1" s="1"/>
  <c r="BL189" i="1" s="1"/>
  <c r="BS189" i="1" s="1"/>
  <c r="R189" i="1"/>
  <c r="Q189" i="1"/>
  <c r="X189" i="1" s="1"/>
  <c r="AE189" i="1" s="1"/>
  <c r="AL189" i="1" s="1"/>
  <c r="AS189" i="1" s="1"/>
  <c r="AZ189" i="1" s="1"/>
  <c r="BG189" i="1" s="1"/>
  <c r="BN189" i="1" s="1"/>
  <c r="BU189" i="1" s="1"/>
  <c r="CL188" i="1"/>
  <c r="CF188" i="1"/>
  <c r="CA188" i="1"/>
  <c r="BZ188" i="1"/>
  <c r="BY188" i="1"/>
  <c r="BR188" i="1"/>
  <c r="BK188" i="1"/>
  <c r="BD188" i="1"/>
  <c r="AW188" i="1"/>
  <c r="AP188" i="1"/>
  <c r="AI188" i="1"/>
  <c r="AB188" i="1"/>
  <c r="W188" i="1"/>
  <c r="AD188" i="1" s="1"/>
  <c r="V188" i="1"/>
  <c r="U188" i="1"/>
  <c r="R188" i="1"/>
  <c r="Q188" i="1"/>
  <c r="CL187" i="1"/>
  <c r="CF187" i="1"/>
  <c r="CA187" i="1"/>
  <c r="BZ187" i="1"/>
  <c r="CG187" i="1" s="1"/>
  <c r="BY187" i="1"/>
  <c r="BR187" i="1"/>
  <c r="BK187" i="1"/>
  <c r="BD187" i="1"/>
  <c r="AW187" i="1"/>
  <c r="AP187" i="1"/>
  <c r="AI187" i="1"/>
  <c r="AB187" i="1"/>
  <c r="W187" i="1"/>
  <c r="V187" i="1"/>
  <c r="AC187" i="1" s="1"/>
  <c r="AJ187" i="1" s="1"/>
  <c r="AQ187" i="1" s="1"/>
  <c r="AX187" i="1" s="1"/>
  <c r="BE187" i="1" s="1"/>
  <c r="BL187" i="1" s="1"/>
  <c r="BS187" i="1" s="1"/>
  <c r="U187" i="1"/>
  <c r="R187" i="1"/>
  <c r="Q187" i="1"/>
  <c r="CL186" i="1"/>
  <c r="CA186" i="1"/>
  <c r="BZ186" i="1"/>
  <c r="CG186" i="1" s="1"/>
  <c r="BY186" i="1"/>
  <c r="BR186" i="1"/>
  <c r="BK186" i="1"/>
  <c r="BD186" i="1"/>
  <c r="AW186" i="1"/>
  <c r="AP186" i="1"/>
  <c r="AI186" i="1"/>
  <c r="AB186" i="1"/>
  <c r="W186" i="1"/>
  <c r="AD186" i="1" s="1"/>
  <c r="AK186" i="1" s="1"/>
  <c r="AR186" i="1" s="1"/>
  <c r="V186" i="1"/>
  <c r="AC186" i="1" s="1"/>
  <c r="AJ186" i="1" s="1"/>
  <c r="AQ186" i="1" s="1"/>
  <c r="AX186" i="1" s="1"/>
  <c r="BE186" i="1" s="1"/>
  <c r="BL186" i="1" s="1"/>
  <c r="BS186" i="1" s="1"/>
  <c r="U186" i="1"/>
  <c r="R186" i="1"/>
  <c r="Q186" i="1"/>
  <c r="CL185" i="1"/>
  <c r="CA185" i="1"/>
  <c r="BZ185" i="1"/>
  <c r="CG185" i="1" s="1"/>
  <c r="BY185" i="1"/>
  <c r="BR185" i="1"/>
  <c r="BK185" i="1"/>
  <c r="BD185" i="1"/>
  <c r="AW185" i="1"/>
  <c r="AP185" i="1"/>
  <c r="AI185" i="1"/>
  <c r="AB185" i="1"/>
  <c r="W185" i="1"/>
  <c r="AD185" i="1" s="1"/>
  <c r="AK185" i="1" s="1"/>
  <c r="V185" i="1"/>
  <c r="U185" i="1"/>
  <c r="R185" i="1"/>
  <c r="Q185" i="1"/>
  <c r="CL184" i="1"/>
  <c r="CA184" i="1"/>
  <c r="BZ184" i="1"/>
  <c r="BY184" i="1"/>
  <c r="BR184" i="1"/>
  <c r="BK184" i="1"/>
  <c r="BD184" i="1"/>
  <c r="AW184" i="1"/>
  <c r="AP184" i="1"/>
  <c r="AI184" i="1"/>
  <c r="AB184" i="1"/>
  <c r="W184" i="1"/>
  <c r="AD184" i="1" s="1"/>
  <c r="V184" i="1"/>
  <c r="AC184" i="1" s="1"/>
  <c r="AJ184" i="1" s="1"/>
  <c r="AQ184" i="1" s="1"/>
  <c r="AX184" i="1" s="1"/>
  <c r="BE184" i="1" s="1"/>
  <c r="BL184" i="1" s="1"/>
  <c r="BS184" i="1" s="1"/>
  <c r="U184" i="1"/>
  <c r="R184" i="1"/>
  <c r="Q184" i="1"/>
  <c r="CL182" i="1"/>
  <c r="CF182" i="1"/>
  <c r="CA182" i="1"/>
  <c r="BZ182" i="1"/>
  <c r="CG182" i="1" s="1"/>
  <c r="BY182" i="1"/>
  <c r="BR182" i="1"/>
  <c r="BK182" i="1"/>
  <c r="BD182" i="1"/>
  <c r="AW182" i="1"/>
  <c r="AP182" i="1"/>
  <c r="AI182" i="1"/>
  <c r="AB182" i="1"/>
  <c r="W182" i="1"/>
  <c r="V182" i="1"/>
  <c r="AC182" i="1" s="1"/>
  <c r="AJ182" i="1" s="1"/>
  <c r="AQ182" i="1" s="1"/>
  <c r="AX182" i="1" s="1"/>
  <c r="BE182" i="1" s="1"/>
  <c r="BL182" i="1" s="1"/>
  <c r="BS182" i="1" s="1"/>
  <c r="U182" i="1"/>
  <c r="R182" i="1"/>
  <c r="Q182" i="1"/>
  <c r="CG181" i="1"/>
  <c r="CH181" i="1"/>
  <c r="CC181" i="1"/>
  <c r="BY181" i="1"/>
  <c r="W181" i="1"/>
  <c r="AD181" i="1" s="1"/>
  <c r="AK181" i="1" s="1"/>
  <c r="V181" i="1"/>
  <c r="AC181" i="1" s="1"/>
  <c r="AJ181" i="1" s="1"/>
  <c r="AQ181" i="1" s="1"/>
  <c r="AX181" i="1" s="1"/>
  <c r="BE181" i="1" s="1"/>
  <c r="BL181" i="1" s="1"/>
  <c r="BS181" i="1" s="1"/>
  <c r="R181" i="1"/>
  <c r="Q181" i="1"/>
  <c r="X181" i="1" s="1"/>
  <c r="AE181" i="1" s="1"/>
  <c r="AL181" i="1" s="1"/>
  <c r="AS181" i="1" s="1"/>
  <c r="AZ181" i="1" s="1"/>
  <c r="BG181" i="1" s="1"/>
  <c r="BN181" i="1" s="1"/>
  <c r="BU181" i="1" s="1"/>
  <c r="CL180" i="1"/>
  <c r="CF180" i="1"/>
  <c r="CA180" i="1"/>
  <c r="BZ180" i="1"/>
  <c r="CG180" i="1" s="1"/>
  <c r="BY180" i="1"/>
  <c r="BR180" i="1"/>
  <c r="BK180" i="1"/>
  <c r="BD180" i="1"/>
  <c r="AW180" i="1"/>
  <c r="AP180" i="1"/>
  <c r="AI180" i="1"/>
  <c r="AB180" i="1"/>
  <c r="W180" i="1"/>
  <c r="AD180" i="1" s="1"/>
  <c r="AK180" i="1" s="1"/>
  <c r="V180" i="1"/>
  <c r="U180" i="1"/>
  <c r="R180" i="1"/>
  <c r="Q180" i="1"/>
  <c r="CL179" i="1"/>
  <c r="CF179" i="1"/>
  <c r="CA179" i="1"/>
  <c r="BZ179" i="1"/>
  <c r="CG179" i="1" s="1"/>
  <c r="BY179" i="1"/>
  <c r="BR179" i="1"/>
  <c r="BK179" i="1"/>
  <c r="W179" i="1"/>
  <c r="AD179" i="1" s="1"/>
  <c r="V179" i="1"/>
  <c r="AC179" i="1" s="1"/>
  <c r="AJ179" i="1" s="1"/>
  <c r="AQ179" i="1" s="1"/>
  <c r="AX179" i="1" s="1"/>
  <c r="BE179" i="1" s="1"/>
  <c r="BL179" i="1" s="1"/>
  <c r="BS179" i="1" s="1"/>
  <c r="R179" i="1"/>
  <c r="Q179" i="1"/>
  <c r="X179" i="1" s="1"/>
  <c r="AE179" i="1" s="1"/>
  <c r="AL179" i="1" s="1"/>
  <c r="AS179" i="1" s="1"/>
  <c r="AZ179" i="1" s="1"/>
  <c r="BG179" i="1" s="1"/>
  <c r="BN179" i="1" s="1"/>
  <c r="CL178" i="1"/>
  <c r="CF178" i="1"/>
  <c r="CA178" i="1"/>
  <c r="BZ178" i="1"/>
  <c r="BY178" i="1"/>
  <c r="BR178" i="1"/>
  <c r="BK178" i="1"/>
  <c r="BD178" i="1"/>
  <c r="AW178" i="1"/>
  <c r="AP178" i="1"/>
  <c r="AI178" i="1"/>
  <c r="AB178" i="1"/>
  <c r="W178" i="1"/>
  <c r="AD178" i="1" s="1"/>
  <c r="AK178" i="1" s="1"/>
  <c r="V178" i="1"/>
  <c r="AC178" i="1" s="1"/>
  <c r="AJ178" i="1" s="1"/>
  <c r="AQ178" i="1" s="1"/>
  <c r="AX178" i="1" s="1"/>
  <c r="BE178" i="1" s="1"/>
  <c r="BL178" i="1" s="1"/>
  <c r="BS178" i="1" s="1"/>
  <c r="U178" i="1"/>
  <c r="R178" i="1"/>
  <c r="Q178" i="1"/>
  <c r="CA194" i="1"/>
  <c r="BW194" i="1"/>
  <c r="BR194" i="1"/>
  <c r="BK194" i="1"/>
  <c r="BD194" i="1"/>
  <c r="W194" i="1"/>
  <c r="AD194" i="1" s="1"/>
  <c r="V194" i="1"/>
  <c r="AC194" i="1" s="1"/>
  <c r="AJ194" i="1" s="1"/>
  <c r="AQ194" i="1" s="1"/>
  <c r="AX194" i="1" s="1"/>
  <c r="BE194" i="1" s="1"/>
  <c r="BL194" i="1" s="1"/>
  <c r="BS194" i="1" s="1"/>
  <c r="R194" i="1"/>
  <c r="Q194" i="1"/>
  <c r="X194" i="1" s="1"/>
  <c r="AE194" i="1" s="1"/>
  <c r="AL194" i="1" s="1"/>
  <c r="AS194" i="1" s="1"/>
  <c r="AZ194" i="1" s="1"/>
  <c r="BG194" i="1" s="1"/>
  <c r="CL290" i="1"/>
  <c r="CA290" i="1"/>
  <c r="BZ290" i="1"/>
  <c r="CG290" i="1" s="1"/>
  <c r="BY290" i="1"/>
  <c r="BR290" i="1"/>
  <c r="BK290" i="1"/>
  <c r="BD290" i="1"/>
  <c r="AW290" i="1"/>
  <c r="AP290" i="1"/>
  <c r="AI290" i="1"/>
  <c r="AB290" i="1"/>
  <c r="W290" i="1"/>
  <c r="V290" i="1"/>
  <c r="AC290" i="1" s="1"/>
  <c r="AJ290" i="1" s="1"/>
  <c r="AQ290" i="1" s="1"/>
  <c r="AX290" i="1" s="1"/>
  <c r="BE290" i="1" s="1"/>
  <c r="BL290" i="1" s="1"/>
  <c r="BS290" i="1" s="1"/>
  <c r="U290" i="1"/>
  <c r="R290" i="1"/>
  <c r="Q290" i="1"/>
  <c r="CL177" i="1"/>
  <c r="CA177" i="1"/>
  <c r="BZ177" i="1"/>
  <c r="BY177" i="1"/>
  <c r="BR177" i="1"/>
  <c r="BK177" i="1"/>
  <c r="BD177" i="1"/>
  <c r="AW177" i="1"/>
  <c r="AP177" i="1"/>
  <c r="AI177" i="1"/>
  <c r="AB177" i="1"/>
  <c r="W177" i="1"/>
  <c r="AD177" i="1" s="1"/>
  <c r="AK177" i="1" s="1"/>
  <c r="V177" i="1"/>
  <c r="U177" i="1"/>
  <c r="R177" i="1"/>
  <c r="Q177" i="1"/>
  <c r="CL176" i="1"/>
  <c r="CA176" i="1"/>
  <c r="BZ176" i="1"/>
  <c r="CG176" i="1" s="1"/>
  <c r="BY176" i="1"/>
  <c r="BR176" i="1"/>
  <c r="BK176" i="1"/>
  <c r="BD176" i="1"/>
  <c r="AW176" i="1"/>
  <c r="AP176" i="1"/>
  <c r="AI176" i="1"/>
  <c r="AB176" i="1"/>
  <c r="W176" i="1"/>
  <c r="AD176" i="1" s="1"/>
  <c r="AK176" i="1" s="1"/>
  <c r="V176" i="1"/>
  <c r="AC176" i="1" s="1"/>
  <c r="AJ176" i="1" s="1"/>
  <c r="AQ176" i="1" s="1"/>
  <c r="AX176" i="1" s="1"/>
  <c r="BE176" i="1" s="1"/>
  <c r="BL176" i="1" s="1"/>
  <c r="BS176" i="1" s="1"/>
  <c r="U176" i="1"/>
  <c r="R176" i="1"/>
  <c r="Q176" i="1"/>
  <c r="CL175" i="1"/>
  <c r="CA175" i="1"/>
  <c r="BZ175" i="1"/>
  <c r="CG175" i="1" s="1"/>
  <c r="BY175" i="1"/>
  <c r="BR175" i="1"/>
  <c r="BK175" i="1"/>
  <c r="BD175" i="1"/>
  <c r="AW175" i="1"/>
  <c r="AP175" i="1"/>
  <c r="AI175" i="1"/>
  <c r="AB175" i="1"/>
  <c r="W175" i="1"/>
  <c r="V175" i="1"/>
  <c r="AC175" i="1" s="1"/>
  <c r="AJ175" i="1" s="1"/>
  <c r="AQ175" i="1" s="1"/>
  <c r="AX175" i="1" s="1"/>
  <c r="BE175" i="1" s="1"/>
  <c r="BL175" i="1" s="1"/>
  <c r="BS175" i="1" s="1"/>
  <c r="U175" i="1"/>
  <c r="R175" i="1"/>
  <c r="Q175" i="1"/>
  <c r="CL174" i="1"/>
  <c r="CA174" i="1"/>
  <c r="BZ174" i="1"/>
  <c r="CG174" i="1" s="1"/>
  <c r="BY174" i="1"/>
  <c r="BR174" i="1"/>
  <c r="BK174" i="1"/>
  <c r="BD174" i="1"/>
  <c r="AW174" i="1"/>
  <c r="AP174" i="1"/>
  <c r="AI174" i="1"/>
  <c r="AB174" i="1"/>
  <c r="W174" i="1"/>
  <c r="V174" i="1"/>
  <c r="AC174" i="1" s="1"/>
  <c r="AJ174" i="1" s="1"/>
  <c r="AQ174" i="1" s="1"/>
  <c r="AX174" i="1" s="1"/>
  <c r="BE174" i="1" s="1"/>
  <c r="BL174" i="1" s="1"/>
  <c r="BS174" i="1" s="1"/>
  <c r="U174" i="1"/>
  <c r="R174" i="1"/>
  <c r="Q174" i="1"/>
  <c r="CL173" i="1"/>
  <c r="CA173" i="1"/>
  <c r="BZ173" i="1"/>
  <c r="BY173" i="1"/>
  <c r="BR173" i="1"/>
  <c r="BK173" i="1"/>
  <c r="BD173" i="1"/>
  <c r="AW173" i="1"/>
  <c r="AP173" i="1"/>
  <c r="AI173" i="1"/>
  <c r="AB173" i="1"/>
  <c r="W173" i="1"/>
  <c r="AD173" i="1" s="1"/>
  <c r="AK173" i="1" s="1"/>
  <c r="AR173" i="1" s="1"/>
  <c r="V173" i="1"/>
  <c r="U173" i="1"/>
  <c r="R173" i="1"/>
  <c r="Q173" i="1"/>
  <c r="CL172" i="1"/>
  <c r="CA172" i="1"/>
  <c r="BZ172" i="1"/>
  <c r="CG172" i="1" s="1"/>
  <c r="BY172" i="1"/>
  <c r="BR172" i="1"/>
  <c r="BK172" i="1"/>
  <c r="BD172" i="1"/>
  <c r="AW172" i="1"/>
  <c r="AP172" i="1"/>
  <c r="AI172" i="1"/>
  <c r="AB172" i="1"/>
  <c r="W172" i="1"/>
  <c r="AD172" i="1" s="1"/>
  <c r="AK172" i="1" s="1"/>
  <c r="V172" i="1"/>
  <c r="AC172" i="1" s="1"/>
  <c r="AJ172" i="1" s="1"/>
  <c r="AQ172" i="1" s="1"/>
  <c r="AX172" i="1" s="1"/>
  <c r="BE172" i="1" s="1"/>
  <c r="BL172" i="1" s="1"/>
  <c r="BS172" i="1" s="1"/>
  <c r="U172" i="1"/>
  <c r="R172" i="1"/>
  <c r="Q172" i="1"/>
  <c r="CL171" i="1"/>
  <c r="CA171" i="1"/>
  <c r="BZ171" i="1"/>
  <c r="CG171" i="1" s="1"/>
  <c r="BY171" i="1"/>
  <c r="BR171" i="1"/>
  <c r="BK171" i="1"/>
  <c r="BD171" i="1"/>
  <c r="AW171" i="1"/>
  <c r="AP171" i="1"/>
  <c r="AI171" i="1"/>
  <c r="AB171" i="1"/>
  <c r="W171" i="1"/>
  <c r="V171" i="1"/>
  <c r="AC171" i="1" s="1"/>
  <c r="AJ171" i="1" s="1"/>
  <c r="AQ171" i="1" s="1"/>
  <c r="AX171" i="1" s="1"/>
  <c r="BE171" i="1" s="1"/>
  <c r="BL171" i="1" s="1"/>
  <c r="BS171" i="1" s="1"/>
  <c r="U171" i="1"/>
  <c r="R171" i="1"/>
  <c r="Q171" i="1"/>
  <c r="CL170" i="1"/>
  <c r="CF170" i="1"/>
  <c r="CA170" i="1"/>
  <c r="BZ170" i="1"/>
  <c r="CG170" i="1" s="1"/>
  <c r="BY170" i="1"/>
  <c r="BR170" i="1"/>
  <c r="BK170" i="1"/>
  <c r="BD170" i="1"/>
  <c r="AW170" i="1"/>
  <c r="AP170" i="1"/>
  <c r="AI170" i="1"/>
  <c r="AB170" i="1"/>
  <c r="W170" i="1"/>
  <c r="V170" i="1"/>
  <c r="AC170" i="1" s="1"/>
  <c r="AJ170" i="1" s="1"/>
  <c r="AQ170" i="1" s="1"/>
  <c r="AX170" i="1" s="1"/>
  <c r="BE170" i="1" s="1"/>
  <c r="BL170" i="1" s="1"/>
  <c r="BS170" i="1" s="1"/>
  <c r="U170" i="1"/>
  <c r="R170" i="1"/>
  <c r="Q170" i="1"/>
  <c r="CF169" i="1"/>
  <c r="BY169" i="1"/>
  <c r="O169" i="1"/>
  <c r="P169" i="1" s="1"/>
  <c r="CL168" i="1"/>
  <c r="CA168" i="1"/>
  <c r="BZ168" i="1"/>
  <c r="BY168" i="1"/>
  <c r="BR168" i="1"/>
  <c r="BK168" i="1"/>
  <c r="BD168" i="1"/>
  <c r="AW168" i="1"/>
  <c r="AP168" i="1"/>
  <c r="AI168" i="1"/>
  <c r="AB168" i="1"/>
  <c r="W168" i="1"/>
  <c r="AD168" i="1" s="1"/>
  <c r="V168" i="1"/>
  <c r="U168" i="1"/>
  <c r="R168" i="1"/>
  <c r="Q168" i="1"/>
  <c r="CL167" i="1"/>
  <c r="CF167" i="1"/>
  <c r="CA167" i="1"/>
  <c r="BZ167" i="1"/>
  <c r="CG167" i="1" s="1"/>
  <c r="BY167" i="1"/>
  <c r="BR167" i="1"/>
  <c r="BK167" i="1"/>
  <c r="BD167" i="1"/>
  <c r="AW167" i="1"/>
  <c r="AP167" i="1"/>
  <c r="AI167" i="1"/>
  <c r="AB167" i="1"/>
  <c r="W167" i="1"/>
  <c r="AD167" i="1" s="1"/>
  <c r="AK167" i="1" s="1"/>
  <c r="V167" i="1"/>
  <c r="AC167" i="1" s="1"/>
  <c r="AJ167" i="1" s="1"/>
  <c r="AQ167" i="1" s="1"/>
  <c r="AX167" i="1" s="1"/>
  <c r="BE167" i="1" s="1"/>
  <c r="BL167" i="1" s="1"/>
  <c r="BS167" i="1" s="1"/>
  <c r="U167" i="1"/>
  <c r="R167" i="1"/>
  <c r="Q167" i="1"/>
  <c r="CL166" i="1"/>
  <c r="CF166" i="1"/>
  <c r="CA166" i="1"/>
  <c r="BZ166" i="1"/>
  <c r="CG166" i="1" s="1"/>
  <c r="BY166" i="1"/>
  <c r="BR166" i="1"/>
  <c r="BK166" i="1"/>
  <c r="BD166" i="1"/>
  <c r="AW166" i="1"/>
  <c r="AP166" i="1"/>
  <c r="AI166" i="1"/>
  <c r="AB166" i="1"/>
  <c r="W166" i="1"/>
  <c r="V166" i="1"/>
  <c r="AC166" i="1" s="1"/>
  <c r="AJ166" i="1" s="1"/>
  <c r="AQ166" i="1" s="1"/>
  <c r="AX166" i="1" s="1"/>
  <c r="BE166" i="1" s="1"/>
  <c r="BL166" i="1" s="1"/>
  <c r="BS166" i="1" s="1"/>
  <c r="U166" i="1"/>
  <c r="R166" i="1"/>
  <c r="Q166" i="1"/>
  <c r="CL165" i="1"/>
  <c r="CA165" i="1"/>
  <c r="BZ165" i="1"/>
  <c r="BY165" i="1"/>
  <c r="BR165" i="1"/>
  <c r="BK165" i="1"/>
  <c r="BD165" i="1"/>
  <c r="AW165" i="1"/>
  <c r="AP165" i="1"/>
  <c r="AI165" i="1"/>
  <c r="AB165" i="1"/>
  <c r="W165" i="1"/>
  <c r="AD165" i="1" s="1"/>
  <c r="AK165" i="1" s="1"/>
  <c r="V165" i="1"/>
  <c r="U165" i="1"/>
  <c r="R165" i="1"/>
  <c r="Q165" i="1"/>
  <c r="CL164" i="1"/>
  <c r="CF164" i="1"/>
  <c r="CA164" i="1"/>
  <c r="BZ164" i="1"/>
  <c r="CG164" i="1" s="1"/>
  <c r="BY164" i="1"/>
  <c r="BR164" i="1"/>
  <c r="BK164" i="1"/>
  <c r="BD164" i="1"/>
  <c r="AW164" i="1"/>
  <c r="AP164" i="1"/>
  <c r="AI164" i="1"/>
  <c r="AB164" i="1"/>
  <c r="W164" i="1"/>
  <c r="AD164" i="1" s="1"/>
  <c r="AK164" i="1" s="1"/>
  <c r="V164" i="1"/>
  <c r="AC164" i="1" s="1"/>
  <c r="AJ164" i="1" s="1"/>
  <c r="AQ164" i="1" s="1"/>
  <c r="AX164" i="1" s="1"/>
  <c r="BE164" i="1" s="1"/>
  <c r="BL164" i="1" s="1"/>
  <c r="BS164" i="1" s="1"/>
  <c r="U164" i="1"/>
  <c r="R164" i="1"/>
  <c r="Q164" i="1"/>
  <c r="CL163" i="1"/>
  <c r="CF163" i="1"/>
  <c r="CA163" i="1"/>
  <c r="BZ163" i="1"/>
  <c r="CG163" i="1" s="1"/>
  <c r="BY163" i="1"/>
  <c r="BR163" i="1"/>
  <c r="BK163" i="1"/>
  <c r="BD163" i="1"/>
  <c r="W163" i="1"/>
  <c r="AD163" i="1" s="1"/>
  <c r="V163" i="1"/>
  <c r="AC163" i="1" s="1"/>
  <c r="AJ163" i="1" s="1"/>
  <c r="AQ163" i="1" s="1"/>
  <c r="AX163" i="1" s="1"/>
  <c r="BE163" i="1" s="1"/>
  <c r="BL163" i="1" s="1"/>
  <c r="BS163" i="1" s="1"/>
  <c r="R163" i="1"/>
  <c r="Q163" i="1"/>
  <c r="X163" i="1" s="1"/>
  <c r="AE163" i="1" s="1"/>
  <c r="AL163" i="1" s="1"/>
  <c r="AS163" i="1" s="1"/>
  <c r="AZ163" i="1" s="1"/>
  <c r="BG163" i="1" s="1"/>
  <c r="CL162" i="1"/>
  <c r="CA162" i="1"/>
  <c r="BZ162" i="1"/>
  <c r="BY162" i="1"/>
  <c r="BR162" i="1"/>
  <c r="BK162" i="1"/>
  <c r="BD162" i="1"/>
  <c r="AW162" i="1"/>
  <c r="AP162" i="1"/>
  <c r="AI162" i="1"/>
  <c r="AB162" i="1"/>
  <c r="W162" i="1"/>
  <c r="AD162" i="1" s="1"/>
  <c r="V162" i="1"/>
  <c r="U162" i="1"/>
  <c r="R162" i="1"/>
  <c r="Q162" i="1"/>
  <c r="CL161" i="1"/>
  <c r="CA161" i="1"/>
  <c r="BZ161" i="1"/>
  <c r="CG161" i="1" s="1"/>
  <c r="BY161" i="1"/>
  <c r="BR161" i="1"/>
  <c r="BK161" i="1"/>
  <c r="BD161" i="1"/>
  <c r="AW161" i="1"/>
  <c r="AP161" i="1"/>
  <c r="AI161" i="1"/>
  <c r="AB161" i="1"/>
  <c r="W161" i="1"/>
  <c r="AD161" i="1" s="1"/>
  <c r="AK161" i="1" s="1"/>
  <c r="V161" i="1"/>
  <c r="AC161" i="1" s="1"/>
  <c r="AJ161" i="1" s="1"/>
  <c r="AQ161" i="1" s="1"/>
  <c r="AX161" i="1" s="1"/>
  <c r="BE161" i="1" s="1"/>
  <c r="BL161" i="1" s="1"/>
  <c r="BS161" i="1" s="1"/>
  <c r="U161" i="1"/>
  <c r="R161" i="1"/>
  <c r="Q161" i="1"/>
  <c r="CL160" i="1"/>
  <c r="CF160" i="1"/>
  <c r="CA160" i="1"/>
  <c r="BZ160" i="1"/>
  <c r="CG160" i="1" s="1"/>
  <c r="BY160" i="1"/>
  <c r="BR160" i="1"/>
  <c r="BK160" i="1"/>
  <c r="BD160" i="1"/>
  <c r="AW160" i="1"/>
  <c r="AP160" i="1"/>
  <c r="AI160" i="1"/>
  <c r="AB160" i="1"/>
  <c r="W160" i="1"/>
  <c r="V160" i="1"/>
  <c r="AC160" i="1" s="1"/>
  <c r="AJ160" i="1" s="1"/>
  <c r="AQ160" i="1" s="1"/>
  <c r="AX160" i="1" s="1"/>
  <c r="BE160" i="1" s="1"/>
  <c r="BL160" i="1" s="1"/>
  <c r="BS160" i="1" s="1"/>
  <c r="U160" i="1"/>
  <c r="R160" i="1"/>
  <c r="Q160" i="1"/>
  <c r="CL159" i="1"/>
  <c r="CA159" i="1"/>
  <c r="BZ159" i="1"/>
  <c r="BY159" i="1"/>
  <c r="BR159" i="1"/>
  <c r="BK159" i="1"/>
  <c r="BD159" i="1"/>
  <c r="AW159" i="1"/>
  <c r="AP159" i="1"/>
  <c r="AI159" i="1"/>
  <c r="AB159" i="1"/>
  <c r="W159" i="1"/>
  <c r="AD159" i="1" s="1"/>
  <c r="V159" i="1"/>
  <c r="U159" i="1"/>
  <c r="R159" i="1"/>
  <c r="Q159" i="1"/>
  <c r="CG158" i="1"/>
  <c r="CC158" i="1"/>
  <c r="BY158" i="1"/>
  <c r="W158" i="1"/>
  <c r="AD158" i="1" s="1"/>
  <c r="V158" i="1"/>
  <c r="AC158" i="1" s="1"/>
  <c r="AJ158" i="1" s="1"/>
  <c r="AQ158" i="1" s="1"/>
  <c r="AX158" i="1" s="1"/>
  <c r="BE158" i="1" s="1"/>
  <c r="BL158" i="1" s="1"/>
  <c r="BS158" i="1" s="1"/>
  <c r="R158" i="1"/>
  <c r="Q158" i="1"/>
  <c r="X158" i="1" s="1"/>
  <c r="AE158" i="1" s="1"/>
  <c r="AL158" i="1" s="1"/>
  <c r="AS158" i="1" s="1"/>
  <c r="AZ158" i="1" s="1"/>
  <c r="BG158" i="1" s="1"/>
  <c r="BN158" i="1" s="1"/>
  <c r="BU158" i="1" s="1"/>
  <c r="CF157" i="1"/>
  <c r="BY157" i="1"/>
  <c r="O157" i="1"/>
  <c r="P157" i="1" s="1"/>
  <c r="CL156" i="1"/>
  <c r="CF156" i="1"/>
  <c r="CA156" i="1"/>
  <c r="BZ156" i="1"/>
  <c r="CG156" i="1" s="1"/>
  <c r="BY156" i="1"/>
  <c r="BR156" i="1"/>
  <c r="BK156" i="1"/>
  <c r="BD156" i="1"/>
  <c r="AW156" i="1"/>
  <c r="AP156" i="1"/>
  <c r="AI156" i="1"/>
  <c r="AB156" i="1"/>
  <c r="W156" i="1"/>
  <c r="V156" i="1"/>
  <c r="AC156" i="1" s="1"/>
  <c r="AJ156" i="1" s="1"/>
  <c r="AQ156" i="1" s="1"/>
  <c r="AX156" i="1" s="1"/>
  <c r="BE156" i="1" s="1"/>
  <c r="BL156" i="1" s="1"/>
  <c r="BS156" i="1" s="1"/>
  <c r="U156" i="1"/>
  <c r="R156" i="1"/>
  <c r="Q156" i="1"/>
  <c r="CL155" i="1"/>
  <c r="CF155" i="1"/>
  <c r="CA155" i="1"/>
  <c r="BZ155" i="1"/>
  <c r="CG155" i="1" s="1"/>
  <c r="BY155" i="1"/>
  <c r="BR155" i="1"/>
  <c r="BK155" i="1"/>
  <c r="BD155" i="1"/>
  <c r="AW155" i="1"/>
  <c r="AP155" i="1"/>
  <c r="AI155" i="1"/>
  <c r="AB155" i="1"/>
  <c r="W155" i="1"/>
  <c r="V155" i="1"/>
  <c r="AC155" i="1" s="1"/>
  <c r="AJ155" i="1" s="1"/>
  <c r="AQ155" i="1" s="1"/>
  <c r="AX155" i="1" s="1"/>
  <c r="BE155" i="1" s="1"/>
  <c r="BL155" i="1" s="1"/>
  <c r="BS155" i="1" s="1"/>
  <c r="U155" i="1"/>
  <c r="R155" i="1"/>
  <c r="Q155" i="1"/>
  <c r="CL154" i="1"/>
  <c r="CF154" i="1"/>
  <c r="CA154" i="1"/>
  <c r="BZ154" i="1"/>
  <c r="CG154" i="1" s="1"/>
  <c r="BY154" i="1"/>
  <c r="BR154" i="1"/>
  <c r="BK154" i="1"/>
  <c r="BD154" i="1"/>
  <c r="AW154" i="1"/>
  <c r="AP154" i="1"/>
  <c r="AI154" i="1"/>
  <c r="AB154" i="1"/>
  <c r="W154" i="1"/>
  <c r="AD154" i="1" s="1"/>
  <c r="V154" i="1"/>
  <c r="AC154" i="1" s="1"/>
  <c r="AJ154" i="1" s="1"/>
  <c r="AQ154" i="1" s="1"/>
  <c r="AX154" i="1" s="1"/>
  <c r="BE154" i="1" s="1"/>
  <c r="BL154" i="1" s="1"/>
  <c r="BS154" i="1" s="1"/>
  <c r="U154" i="1"/>
  <c r="R154" i="1"/>
  <c r="Q154" i="1"/>
  <c r="CL153" i="1"/>
  <c r="CF153" i="1"/>
  <c r="CA153" i="1"/>
  <c r="BZ153" i="1"/>
  <c r="CG153" i="1" s="1"/>
  <c r="BY153" i="1"/>
  <c r="BR153" i="1"/>
  <c r="BK153" i="1"/>
  <c r="BD153" i="1"/>
  <c r="AW153" i="1"/>
  <c r="AP153" i="1"/>
  <c r="AI153" i="1"/>
  <c r="AB153" i="1"/>
  <c r="W153" i="1"/>
  <c r="V153" i="1"/>
  <c r="AC153" i="1" s="1"/>
  <c r="AJ153" i="1" s="1"/>
  <c r="AQ153" i="1" s="1"/>
  <c r="AX153" i="1" s="1"/>
  <c r="BE153" i="1" s="1"/>
  <c r="BL153" i="1" s="1"/>
  <c r="BS153" i="1" s="1"/>
  <c r="U153" i="1"/>
  <c r="R153" i="1"/>
  <c r="Q153" i="1"/>
  <c r="CL152" i="1"/>
  <c r="CA152" i="1"/>
  <c r="BZ152" i="1"/>
  <c r="BY152" i="1"/>
  <c r="BR152" i="1"/>
  <c r="BK152" i="1"/>
  <c r="BD152" i="1"/>
  <c r="AW152" i="1"/>
  <c r="AP152" i="1"/>
  <c r="AI152" i="1"/>
  <c r="AB152" i="1"/>
  <c r="W152" i="1"/>
  <c r="AD152" i="1" s="1"/>
  <c r="AK152" i="1" s="1"/>
  <c r="V152" i="1"/>
  <c r="U152" i="1"/>
  <c r="R152" i="1"/>
  <c r="Q152" i="1"/>
  <c r="CL151" i="1"/>
  <c r="CA151" i="1"/>
  <c r="BZ151" i="1"/>
  <c r="BY151" i="1"/>
  <c r="BR151" i="1"/>
  <c r="BK151" i="1"/>
  <c r="BD151" i="1"/>
  <c r="AW151" i="1"/>
  <c r="AP151" i="1"/>
  <c r="AI151" i="1"/>
  <c r="AB151" i="1"/>
  <c r="W151" i="1"/>
  <c r="AD151" i="1" s="1"/>
  <c r="AK151" i="1" s="1"/>
  <c r="V151" i="1"/>
  <c r="AC151" i="1" s="1"/>
  <c r="AJ151" i="1" s="1"/>
  <c r="AQ151" i="1" s="1"/>
  <c r="AX151" i="1" s="1"/>
  <c r="BE151" i="1" s="1"/>
  <c r="BL151" i="1" s="1"/>
  <c r="BS151" i="1" s="1"/>
  <c r="U151" i="1"/>
  <c r="R151" i="1"/>
  <c r="Q151" i="1"/>
  <c r="CL150" i="1"/>
  <c r="CA150" i="1"/>
  <c r="BZ150" i="1"/>
  <c r="CG150" i="1" s="1"/>
  <c r="BY150" i="1"/>
  <c r="BR150" i="1"/>
  <c r="BK150" i="1"/>
  <c r="BD150" i="1"/>
  <c r="W150" i="1"/>
  <c r="AD150" i="1" s="1"/>
  <c r="V150" i="1"/>
  <c r="AC150" i="1" s="1"/>
  <c r="AJ150" i="1" s="1"/>
  <c r="AQ150" i="1" s="1"/>
  <c r="AX150" i="1" s="1"/>
  <c r="BE150" i="1" s="1"/>
  <c r="BL150" i="1" s="1"/>
  <c r="BS150" i="1" s="1"/>
  <c r="R150" i="1"/>
  <c r="Q150" i="1"/>
  <c r="X150" i="1" s="1"/>
  <c r="AE150" i="1" s="1"/>
  <c r="AL150" i="1" s="1"/>
  <c r="AS150" i="1" s="1"/>
  <c r="AZ150" i="1" s="1"/>
  <c r="BG150" i="1" s="1"/>
  <c r="CL149" i="1"/>
  <c r="CA149" i="1"/>
  <c r="BZ149" i="1"/>
  <c r="BY149" i="1"/>
  <c r="BR149" i="1"/>
  <c r="BK149" i="1"/>
  <c r="BD149" i="1"/>
  <c r="AW149" i="1"/>
  <c r="AP149" i="1"/>
  <c r="AI149" i="1"/>
  <c r="AB149" i="1"/>
  <c r="W149" i="1"/>
  <c r="AD149" i="1" s="1"/>
  <c r="V149" i="1"/>
  <c r="U149" i="1"/>
  <c r="R149" i="1"/>
  <c r="Q149" i="1"/>
  <c r="CG148" i="1"/>
  <c r="CH148" i="1"/>
  <c r="CC148" i="1"/>
  <c r="BY148" i="1"/>
  <c r="W148" i="1"/>
  <c r="AD148" i="1" s="1"/>
  <c r="V148" i="1"/>
  <c r="AC148" i="1" s="1"/>
  <c r="AJ148" i="1" s="1"/>
  <c r="AQ148" i="1" s="1"/>
  <c r="AX148" i="1" s="1"/>
  <c r="BE148" i="1" s="1"/>
  <c r="BL148" i="1" s="1"/>
  <c r="BS148" i="1" s="1"/>
  <c r="R148" i="1"/>
  <c r="Q148" i="1"/>
  <c r="X148" i="1" s="1"/>
  <c r="AE148" i="1" s="1"/>
  <c r="AL148" i="1" s="1"/>
  <c r="AS148" i="1" s="1"/>
  <c r="AZ148" i="1" s="1"/>
  <c r="BG148" i="1" s="1"/>
  <c r="BN148" i="1" s="1"/>
  <c r="BU148" i="1" s="1"/>
  <c r="CL146" i="1"/>
  <c r="CF146" i="1"/>
  <c r="CA146" i="1"/>
  <c r="BZ146" i="1"/>
  <c r="CG146" i="1" s="1"/>
  <c r="BY146" i="1"/>
  <c r="BR146" i="1"/>
  <c r="BK146" i="1"/>
  <c r="BD146" i="1"/>
  <c r="AW146" i="1"/>
  <c r="AP146" i="1"/>
  <c r="AI146" i="1"/>
  <c r="AB146" i="1"/>
  <c r="W146" i="1"/>
  <c r="V146" i="1"/>
  <c r="AC146" i="1" s="1"/>
  <c r="AJ146" i="1" s="1"/>
  <c r="AQ146" i="1" s="1"/>
  <c r="AX146" i="1" s="1"/>
  <c r="BE146" i="1" s="1"/>
  <c r="BL146" i="1" s="1"/>
  <c r="BS146" i="1" s="1"/>
  <c r="U146" i="1"/>
  <c r="R146" i="1"/>
  <c r="Q146" i="1"/>
  <c r="CL145" i="1"/>
  <c r="CA145" i="1"/>
  <c r="BZ145" i="1"/>
  <c r="BY145" i="1"/>
  <c r="BR145" i="1"/>
  <c r="BK145" i="1"/>
  <c r="BD145" i="1"/>
  <c r="AW145" i="1"/>
  <c r="AP145" i="1"/>
  <c r="AI145" i="1"/>
  <c r="AB145" i="1"/>
  <c r="W145" i="1"/>
  <c r="AD145" i="1" s="1"/>
  <c r="AK145" i="1" s="1"/>
  <c r="AR145" i="1" s="1"/>
  <c r="V145" i="1"/>
  <c r="U145" i="1"/>
  <c r="R145" i="1"/>
  <c r="Q145" i="1"/>
  <c r="CL144" i="1"/>
  <c r="CF144" i="1"/>
  <c r="CA144" i="1"/>
  <c r="BZ144" i="1"/>
  <c r="CG144" i="1" s="1"/>
  <c r="BY144" i="1"/>
  <c r="BR144" i="1"/>
  <c r="BK144" i="1"/>
  <c r="BD144" i="1"/>
  <c r="AW144" i="1"/>
  <c r="AP144" i="1"/>
  <c r="AI144" i="1"/>
  <c r="AB144" i="1"/>
  <c r="W144" i="1"/>
  <c r="AD144" i="1" s="1"/>
  <c r="AK144" i="1" s="1"/>
  <c r="V144" i="1"/>
  <c r="AC144" i="1" s="1"/>
  <c r="AJ144" i="1" s="1"/>
  <c r="AQ144" i="1" s="1"/>
  <c r="AX144" i="1" s="1"/>
  <c r="BE144" i="1" s="1"/>
  <c r="BL144" i="1" s="1"/>
  <c r="BS144" i="1" s="1"/>
  <c r="U144" i="1"/>
  <c r="R144" i="1"/>
  <c r="Q144" i="1"/>
  <c r="CL143" i="1"/>
  <c r="CF143" i="1"/>
  <c r="CA143" i="1"/>
  <c r="BZ143" i="1"/>
  <c r="CG143" i="1" s="1"/>
  <c r="BY143" i="1"/>
  <c r="BR143" i="1"/>
  <c r="BK143" i="1"/>
  <c r="BD143" i="1"/>
  <c r="AW143" i="1"/>
  <c r="AP143" i="1"/>
  <c r="AI143" i="1"/>
  <c r="AB143" i="1"/>
  <c r="W143" i="1"/>
  <c r="V143" i="1"/>
  <c r="AC143" i="1" s="1"/>
  <c r="AJ143" i="1" s="1"/>
  <c r="AQ143" i="1" s="1"/>
  <c r="AX143" i="1" s="1"/>
  <c r="BE143" i="1" s="1"/>
  <c r="BL143" i="1" s="1"/>
  <c r="BS143" i="1" s="1"/>
  <c r="U143" i="1"/>
  <c r="R143" i="1"/>
  <c r="Q143" i="1"/>
  <c r="CL141" i="1"/>
  <c r="CF141" i="1"/>
  <c r="CA141" i="1"/>
  <c r="BZ141" i="1"/>
  <c r="CG141" i="1" s="1"/>
  <c r="BY141" i="1"/>
  <c r="BR141" i="1"/>
  <c r="BK141" i="1"/>
  <c r="BD141" i="1"/>
  <c r="AW141" i="1"/>
  <c r="AP141" i="1"/>
  <c r="AI141" i="1"/>
  <c r="AB141" i="1"/>
  <c r="W141" i="1"/>
  <c r="V141" i="1"/>
  <c r="AC141" i="1" s="1"/>
  <c r="AJ141" i="1" s="1"/>
  <c r="AQ141" i="1" s="1"/>
  <c r="AX141" i="1" s="1"/>
  <c r="BE141" i="1" s="1"/>
  <c r="BL141" i="1" s="1"/>
  <c r="BS141" i="1" s="1"/>
  <c r="U141" i="1"/>
  <c r="R141" i="1"/>
  <c r="Q141" i="1"/>
  <c r="CL140" i="1"/>
  <c r="CA140" i="1"/>
  <c r="BZ140" i="1"/>
  <c r="BY140" i="1"/>
  <c r="BR140" i="1"/>
  <c r="BK140" i="1"/>
  <c r="BD140" i="1"/>
  <c r="AW140" i="1"/>
  <c r="AP140" i="1"/>
  <c r="AI140" i="1"/>
  <c r="AB140" i="1"/>
  <c r="W140" i="1"/>
  <c r="AD140" i="1" s="1"/>
  <c r="V140" i="1"/>
  <c r="U140" i="1"/>
  <c r="R140" i="1"/>
  <c r="Q140" i="1"/>
  <c r="CL138" i="1"/>
  <c r="CF138" i="1"/>
  <c r="CA138" i="1"/>
  <c r="BZ138" i="1"/>
  <c r="CG138" i="1" s="1"/>
  <c r="BY138" i="1"/>
  <c r="BR138" i="1"/>
  <c r="BK138" i="1"/>
  <c r="BD138" i="1"/>
  <c r="AW138" i="1"/>
  <c r="AP138" i="1"/>
  <c r="AI138" i="1"/>
  <c r="AB138" i="1"/>
  <c r="W138" i="1"/>
  <c r="AD138" i="1" s="1"/>
  <c r="AK138" i="1" s="1"/>
  <c r="V138" i="1"/>
  <c r="AC138" i="1" s="1"/>
  <c r="AJ138" i="1" s="1"/>
  <c r="AQ138" i="1" s="1"/>
  <c r="AX138" i="1" s="1"/>
  <c r="BE138" i="1" s="1"/>
  <c r="BL138" i="1" s="1"/>
  <c r="BS138" i="1" s="1"/>
  <c r="U138" i="1"/>
  <c r="R138" i="1"/>
  <c r="Q138" i="1"/>
  <c r="CL136" i="1"/>
  <c r="CA136" i="1"/>
  <c r="BZ136" i="1"/>
  <c r="CG136" i="1" s="1"/>
  <c r="BY136" i="1"/>
  <c r="BR136" i="1"/>
  <c r="BK136" i="1"/>
  <c r="BD136" i="1"/>
  <c r="AW136" i="1"/>
  <c r="AP136" i="1"/>
  <c r="AI136" i="1"/>
  <c r="AB136" i="1"/>
  <c r="W136" i="1"/>
  <c r="V136" i="1"/>
  <c r="AC136" i="1" s="1"/>
  <c r="AJ136" i="1" s="1"/>
  <c r="AQ136" i="1" s="1"/>
  <c r="AX136" i="1" s="1"/>
  <c r="BE136" i="1" s="1"/>
  <c r="BL136" i="1" s="1"/>
  <c r="BS136" i="1" s="1"/>
  <c r="U136" i="1"/>
  <c r="R136" i="1"/>
  <c r="Q136" i="1"/>
  <c r="CL137" i="1"/>
  <c r="CF137" i="1"/>
  <c r="CA137" i="1"/>
  <c r="BZ137" i="1"/>
  <c r="CG137" i="1" s="1"/>
  <c r="BY137" i="1"/>
  <c r="BR137" i="1"/>
  <c r="BK137" i="1"/>
  <c r="BD137" i="1"/>
  <c r="AW137" i="1"/>
  <c r="AP137" i="1"/>
  <c r="AI137" i="1"/>
  <c r="AB137" i="1"/>
  <c r="W137" i="1"/>
  <c r="V137" i="1"/>
  <c r="AC137" i="1" s="1"/>
  <c r="AJ137" i="1" s="1"/>
  <c r="AQ137" i="1" s="1"/>
  <c r="AX137" i="1" s="1"/>
  <c r="BE137" i="1" s="1"/>
  <c r="BL137" i="1" s="1"/>
  <c r="BS137" i="1" s="1"/>
  <c r="U137" i="1"/>
  <c r="R137" i="1"/>
  <c r="Q137" i="1"/>
  <c r="CL135" i="1"/>
  <c r="CA135" i="1"/>
  <c r="BZ135" i="1"/>
  <c r="BY135" i="1"/>
  <c r="BR135" i="1"/>
  <c r="BK135" i="1"/>
  <c r="BD135" i="1"/>
  <c r="AW135" i="1"/>
  <c r="AP135" i="1"/>
  <c r="AI135" i="1"/>
  <c r="AB135" i="1"/>
  <c r="W135" i="1"/>
  <c r="AD135" i="1" s="1"/>
  <c r="AK135" i="1" s="1"/>
  <c r="V135" i="1"/>
  <c r="U135" i="1"/>
  <c r="R135" i="1"/>
  <c r="Q135" i="1"/>
  <c r="CL134" i="1"/>
  <c r="CF134" i="1"/>
  <c r="CA134" i="1"/>
  <c r="BZ134" i="1"/>
  <c r="CG134" i="1" s="1"/>
  <c r="BY134" i="1"/>
  <c r="BR134" i="1"/>
  <c r="BK134" i="1"/>
  <c r="BD134" i="1"/>
  <c r="AW134" i="1"/>
  <c r="AP134" i="1"/>
  <c r="AI134" i="1"/>
  <c r="AB134" i="1"/>
  <c r="W134" i="1"/>
  <c r="AD134" i="1" s="1"/>
  <c r="AK134" i="1" s="1"/>
  <c r="V134" i="1"/>
  <c r="AC134" i="1" s="1"/>
  <c r="AJ134" i="1" s="1"/>
  <c r="AQ134" i="1" s="1"/>
  <c r="AX134" i="1" s="1"/>
  <c r="BE134" i="1" s="1"/>
  <c r="BL134" i="1" s="1"/>
  <c r="BS134" i="1" s="1"/>
  <c r="U134" i="1"/>
  <c r="R134" i="1"/>
  <c r="Q134" i="1"/>
  <c r="CL133" i="1"/>
  <c r="CF133" i="1"/>
  <c r="CA133" i="1"/>
  <c r="BZ133" i="1"/>
  <c r="CG133" i="1" s="1"/>
  <c r="BY133" i="1"/>
  <c r="W133" i="1"/>
  <c r="AD133" i="1" s="1"/>
  <c r="V133" i="1"/>
  <c r="AC133" i="1" s="1"/>
  <c r="AJ133" i="1" s="1"/>
  <c r="AQ133" i="1" s="1"/>
  <c r="AX133" i="1" s="1"/>
  <c r="BE133" i="1" s="1"/>
  <c r="BL133" i="1" s="1"/>
  <c r="BS133" i="1" s="1"/>
  <c r="R133" i="1"/>
  <c r="Q133" i="1"/>
  <c r="CL132" i="1"/>
  <c r="CA132" i="1"/>
  <c r="BZ132" i="1"/>
  <c r="BY132" i="1"/>
  <c r="BR132" i="1"/>
  <c r="BK132" i="1"/>
  <c r="BD132" i="1"/>
  <c r="AW132" i="1"/>
  <c r="AP132" i="1"/>
  <c r="AI132" i="1"/>
  <c r="AB132" i="1"/>
  <c r="W132" i="1"/>
  <c r="AD132" i="1" s="1"/>
  <c r="AK132" i="1" s="1"/>
  <c r="V132" i="1"/>
  <c r="U132" i="1"/>
  <c r="R132" i="1"/>
  <c r="Q132" i="1"/>
  <c r="CL131" i="1"/>
  <c r="CA131" i="1"/>
  <c r="BZ131" i="1"/>
  <c r="CG131" i="1" s="1"/>
  <c r="BY131" i="1"/>
  <c r="BR131" i="1"/>
  <c r="BK131" i="1"/>
  <c r="BD131" i="1"/>
  <c r="AW131" i="1"/>
  <c r="AP131" i="1"/>
  <c r="AI131" i="1"/>
  <c r="AB131" i="1"/>
  <c r="W131" i="1"/>
  <c r="AD131" i="1" s="1"/>
  <c r="AK131" i="1" s="1"/>
  <c r="V131" i="1"/>
  <c r="AC131" i="1" s="1"/>
  <c r="AJ131" i="1" s="1"/>
  <c r="AQ131" i="1" s="1"/>
  <c r="AX131" i="1" s="1"/>
  <c r="BE131" i="1" s="1"/>
  <c r="BL131" i="1" s="1"/>
  <c r="BS131" i="1" s="1"/>
  <c r="U131" i="1"/>
  <c r="R131" i="1"/>
  <c r="Q131" i="1"/>
  <c r="CL130" i="1"/>
  <c r="CF130" i="1"/>
  <c r="CA130" i="1"/>
  <c r="BZ130" i="1"/>
  <c r="CG130" i="1" s="1"/>
  <c r="BY130" i="1"/>
  <c r="BR130" i="1"/>
  <c r="BK130" i="1"/>
  <c r="BD130" i="1"/>
  <c r="AW130" i="1"/>
  <c r="AP130" i="1"/>
  <c r="AI130" i="1"/>
  <c r="AB130" i="1"/>
  <c r="W130" i="1"/>
  <c r="V130" i="1"/>
  <c r="AC130" i="1" s="1"/>
  <c r="AJ130" i="1" s="1"/>
  <c r="AQ130" i="1" s="1"/>
  <c r="AX130" i="1" s="1"/>
  <c r="BE130" i="1" s="1"/>
  <c r="BL130" i="1" s="1"/>
  <c r="BS130" i="1" s="1"/>
  <c r="U130" i="1"/>
  <c r="R130" i="1"/>
  <c r="Q130" i="1"/>
  <c r="CL129" i="1"/>
  <c r="CF129" i="1"/>
  <c r="CA129" i="1"/>
  <c r="BZ129" i="1"/>
  <c r="CG129" i="1" s="1"/>
  <c r="BY129" i="1"/>
  <c r="BR129" i="1"/>
  <c r="BK129" i="1"/>
  <c r="BD129" i="1"/>
  <c r="AW129" i="1"/>
  <c r="AP129" i="1"/>
  <c r="AI129" i="1"/>
  <c r="AB129" i="1"/>
  <c r="W129" i="1"/>
  <c r="V129" i="1"/>
  <c r="AC129" i="1" s="1"/>
  <c r="AJ129" i="1" s="1"/>
  <c r="AQ129" i="1" s="1"/>
  <c r="AX129" i="1" s="1"/>
  <c r="BE129" i="1" s="1"/>
  <c r="BL129" i="1" s="1"/>
  <c r="BS129" i="1" s="1"/>
  <c r="U129" i="1"/>
  <c r="R129" i="1"/>
  <c r="Q129" i="1"/>
  <c r="CL139" i="1"/>
  <c r="CA139" i="1"/>
  <c r="BZ139" i="1"/>
  <c r="BY139" i="1"/>
  <c r="BR139" i="1"/>
  <c r="BK139" i="1"/>
  <c r="BD139" i="1"/>
  <c r="AW139" i="1"/>
  <c r="AP139" i="1"/>
  <c r="AI139" i="1"/>
  <c r="AB139" i="1"/>
  <c r="W139" i="1"/>
  <c r="AD139" i="1" s="1"/>
  <c r="AK139" i="1" s="1"/>
  <c r="V139" i="1"/>
  <c r="AC139" i="1" s="1"/>
  <c r="AJ139" i="1" s="1"/>
  <c r="AQ139" i="1" s="1"/>
  <c r="AX139" i="1" s="1"/>
  <c r="BE139" i="1" s="1"/>
  <c r="BL139" i="1" s="1"/>
  <c r="BS139" i="1" s="1"/>
  <c r="U139" i="1"/>
  <c r="R139" i="1"/>
  <c r="Q139" i="1"/>
  <c r="CL128" i="1"/>
  <c r="CF128" i="1"/>
  <c r="CA128" i="1"/>
  <c r="BZ128" i="1"/>
  <c r="CG128" i="1" s="1"/>
  <c r="BY128" i="1"/>
  <c r="W128" i="1"/>
  <c r="AD128" i="1" s="1"/>
  <c r="AK128" i="1" s="1"/>
  <c r="AR128" i="1" s="1"/>
  <c r="AY128" i="1" s="1"/>
  <c r="BF128" i="1" s="1"/>
  <c r="BM128" i="1" s="1"/>
  <c r="BT128" i="1" s="1"/>
  <c r="V128" i="1"/>
  <c r="R128" i="1"/>
  <c r="Q128" i="1"/>
  <c r="X128" i="1" s="1"/>
  <c r="AE128" i="1" s="1"/>
  <c r="AL128" i="1" s="1"/>
  <c r="AS128" i="1" s="1"/>
  <c r="AZ128" i="1" s="1"/>
  <c r="BG128" i="1" s="1"/>
  <c r="BN128" i="1" s="1"/>
  <c r="BU128" i="1" s="1"/>
  <c r="CB128" i="1" s="1"/>
  <c r="CL127" i="1"/>
  <c r="CF127" i="1"/>
  <c r="CA127" i="1"/>
  <c r="BZ127" i="1"/>
  <c r="CG127" i="1" s="1"/>
  <c r="BY127" i="1"/>
  <c r="BR127" i="1"/>
  <c r="BK127" i="1"/>
  <c r="BD127" i="1"/>
  <c r="AW127" i="1"/>
  <c r="AP127" i="1"/>
  <c r="AI127" i="1"/>
  <c r="AB127" i="1"/>
  <c r="W127" i="1"/>
  <c r="V127" i="1"/>
  <c r="AC127" i="1" s="1"/>
  <c r="AJ127" i="1" s="1"/>
  <c r="AQ127" i="1" s="1"/>
  <c r="AX127" i="1" s="1"/>
  <c r="BE127" i="1" s="1"/>
  <c r="BL127" i="1" s="1"/>
  <c r="BS127" i="1" s="1"/>
  <c r="U127" i="1"/>
  <c r="R127" i="1"/>
  <c r="Q127" i="1"/>
  <c r="CF126" i="1"/>
  <c r="BY126" i="1"/>
  <c r="O126" i="1"/>
  <c r="P126" i="1" s="1"/>
  <c r="CL125" i="1"/>
  <c r="CF125" i="1"/>
  <c r="CA125" i="1"/>
  <c r="BZ125" i="1"/>
  <c r="CG125" i="1" s="1"/>
  <c r="BY125" i="1"/>
  <c r="BR125" i="1"/>
  <c r="BK125" i="1"/>
  <c r="BD125" i="1"/>
  <c r="AW125" i="1"/>
  <c r="AP125" i="1"/>
  <c r="AI125" i="1"/>
  <c r="AB125" i="1"/>
  <c r="W125" i="1"/>
  <c r="V125" i="1"/>
  <c r="AC125" i="1" s="1"/>
  <c r="AJ125" i="1" s="1"/>
  <c r="AQ125" i="1" s="1"/>
  <c r="AX125" i="1" s="1"/>
  <c r="BE125" i="1" s="1"/>
  <c r="BL125" i="1" s="1"/>
  <c r="BS125" i="1" s="1"/>
  <c r="U125" i="1"/>
  <c r="R125" i="1"/>
  <c r="Q125" i="1"/>
  <c r="CL124" i="1"/>
  <c r="CF124" i="1"/>
  <c r="CA124" i="1"/>
  <c r="BZ124" i="1"/>
  <c r="CG124" i="1" s="1"/>
  <c r="BY124" i="1"/>
  <c r="BR124" i="1"/>
  <c r="BK124" i="1"/>
  <c r="BD124" i="1"/>
  <c r="AW124" i="1"/>
  <c r="AP124" i="1"/>
  <c r="AI124" i="1"/>
  <c r="AB124" i="1"/>
  <c r="W124" i="1"/>
  <c r="AD124" i="1" s="1"/>
  <c r="V124" i="1"/>
  <c r="AC124" i="1" s="1"/>
  <c r="AJ124" i="1" s="1"/>
  <c r="AQ124" i="1" s="1"/>
  <c r="AX124" i="1" s="1"/>
  <c r="BE124" i="1" s="1"/>
  <c r="BL124" i="1" s="1"/>
  <c r="BS124" i="1" s="1"/>
  <c r="U124" i="1"/>
  <c r="R124" i="1"/>
  <c r="Q124" i="1"/>
  <c r="CL207" i="1"/>
  <c r="CA207" i="1"/>
  <c r="BZ207" i="1"/>
  <c r="CG207" i="1" s="1"/>
  <c r="BY207" i="1"/>
  <c r="BR207" i="1"/>
  <c r="BK207" i="1"/>
  <c r="BD207" i="1"/>
  <c r="AW207" i="1"/>
  <c r="AP207" i="1"/>
  <c r="AI207" i="1"/>
  <c r="AB207" i="1"/>
  <c r="W207" i="1"/>
  <c r="AD207" i="1" s="1"/>
  <c r="V207" i="1"/>
  <c r="AC207" i="1" s="1"/>
  <c r="AJ207" i="1" s="1"/>
  <c r="AQ207" i="1" s="1"/>
  <c r="AX207" i="1" s="1"/>
  <c r="BE207" i="1" s="1"/>
  <c r="BL207" i="1" s="1"/>
  <c r="BS207" i="1" s="1"/>
  <c r="U207" i="1"/>
  <c r="R207" i="1"/>
  <c r="Q207" i="1"/>
  <c r="CL123" i="1"/>
  <c r="CF123" i="1"/>
  <c r="CA123" i="1"/>
  <c r="BZ123" i="1"/>
  <c r="CG123" i="1" s="1"/>
  <c r="BY123" i="1"/>
  <c r="BR123" i="1"/>
  <c r="BK123" i="1"/>
  <c r="BD123" i="1"/>
  <c r="AW123" i="1"/>
  <c r="AP123" i="1"/>
  <c r="AI123" i="1"/>
  <c r="AB123" i="1"/>
  <c r="W123" i="1"/>
  <c r="V123" i="1"/>
  <c r="AC123" i="1" s="1"/>
  <c r="AJ123" i="1" s="1"/>
  <c r="AQ123" i="1" s="1"/>
  <c r="AX123" i="1" s="1"/>
  <c r="BE123" i="1" s="1"/>
  <c r="BL123" i="1" s="1"/>
  <c r="BS123" i="1" s="1"/>
  <c r="U123" i="1"/>
  <c r="R123" i="1"/>
  <c r="Q123" i="1"/>
  <c r="CL122" i="1"/>
  <c r="CF122" i="1"/>
  <c r="CA122" i="1"/>
  <c r="BZ122" i="1"/>
  <c r="CG122" i="1" s="1"/>
  <c r="BY122" i="1"/>
  <c r="BR122" i="1"/>
  <c r="BK122" i="1"/>
  <c r="BD122" i="1"/>
  <c r="AW122" i="1"/>
  <c r="AP122" i="1"/>
  <c r="AI122" i="1"/>
  <c r="AB122" i="1"/>
  <c r="W122" i="1"/>
  <c r="V122" i="1"/>
  <c r="AC122" i="1" s="1"/>
  <c r="AJ122" i="1" s="1"/>
  <c r="AQ122" i="1" s="1"/>
  <c r="AX122" i="1" s="1"/>
  <c r="BE122" i="1" s="1"/>
  <c r="BL122" i="1" s="1"/>
  <c r="BS122" i="1" s="1"/>
  <c r="U122" i="1"/>
  <c r="R122" i="1"/>
  <c r="Q122" i="1"/>
  <c r="CL121" i="1"/>
  <c r="CF121" i="1"/>
  <c r="CA121" i="1"/>
  <c r="BZ121" i="1"/>
  <c r="CG121" i="1" s="1"/>
  <c r="BY121" i="1"/>
  <c r="BR121" i="1"/>
  <c r="BK121" i="1"/>
  <c r="BD121" i="1"/>
  <c r="AW121" i="1"/>
  <c r="AP121" i="1"/>
  <c r="AI121" i="1"/>
  <c r="AB121" i="1"/>
  <c r="W121" i="1"/>
  <c r="AD121" i="1" s="1"/>
  <c r="V121" i="1"/>
  <c r="AC121" i="1" s="1"/>
  <c r="AJ121" i="1" s="1"/>
  <c r="AQ121" i="1" s="1"/>
  <c r="AX121" i="1" s="1"/>
  <c r="BE121" i="1" s="1"/>
  <c r="BL121" i="1" s="1"/>
  <c r="BS121" i="1" s="1"/>
  <c r="U121" i="1"/>
  <c r="R121" i="1"/>
  <c r="Q121" i="1"/>
  <c r="CL142" i="1"/>
  <c r="CA142" i="1"/>
  <c r="BZ142" i="1"/>
  <c r="BY142" i="1"/>
  <c r="BR142" i="1"/>
  <c r="BK142" i="1"/>
  <c r="BD142" i="1"/>
  <c r="AW142" i="1"/>
  <c r="AP142" i="1"/>
  <c r="AI142" i="1"/>
  <c r="AB142" i="1"/>
  <c r="W142" i="1"/>
  <c r="V142" i="1"/>
  <c r="AC142" i="1" s="1"/>
  <c r="AJ142" i="1" s="1"/>
  <c r="AQ142" i="1" s="1"/>
  <c r="AX142" i="1" s="1"/>
  <c r="BE142" i="1" s="1"/>
  <c r="BL142" i="1" s="1"/>
  <c r="BS142" i="1" s="1"/>
  <c r="U142" i="1"/>
  <c r="R142" i="1"/>
  <c r="Q142" i="1"/>
  <c r="CL119" i="1"/>
  <c r="CF119" i="1"/>
  <c r="CA119" i="1"/>
  <c r="BZ119" i="1"/>
  <c r="CG119" i="1" s="1"/>
  <c r="BY119" i="1"/>
  <c r="BR119" i="1"/>
  <c r="BK119" i="1"/>
  <c r="BD119" i="1"/>
  <c r="AW119" i="1"/>
  <c r="AP119" i="1"/>
  <c r="AI119" i="1"/>
  <c r="AB119" i="1"/>
  <c r="W119" i="1"/>
  <c r="V119" i="1"/>
  <c r="AC119" i="1" s="1"/>
  <c r="AJ119" i="1" s="1"/>
  <c r="AQ119" i="1" s="1"/>
  <c r="AX119" i="1" s="1"/>
  <c r="BE119" i="1" s="1"/>
  <c r="BL119" i="1" s="1"/>
  <c r="BS119" i="1" s="1"/>
  <c r="U119" i="1"/>
  <c r="R119" i="1"/>
  <c r="Q119" i="1"/>
  <c r="CL120" i="1"/>
  <c r="CF120" i="1"/>
  <c r="CA120" i="1"/>
  <c r="BZ120" i="1"/>
  <c r="CG120" i="1" s="1"/>
  <c r="BY120" i="1"/>
  <c r="BR120" i="1"/>
  <c r="BK120" i="1"/>
  <c r="BD120" i="1"/>
  <c r="AW120" i="1"/>
  <c r="AP120" i="1"/>
  <c r="AI120" i="1"/>
  <c r="AB120" i="1"/>
  <c r="W120" i="1"/>
  <c r="V120" i="1"/>
  <c r="AC120" i="1" s="1"/>
  <c r="AJ120" i="1" s="1"/>
  <c r="AQ120" i="1" s="1"/>
  <c r="AX120" i="1" s="1"/>
  <c r="BE120" i="1" s="1"/>
  <c r="BL120" i="1" s="1"/>
  <c r="BS120" i="1" s="1"/>
  <c r="U120" i="1"/>
  <c r="R120" i="1"/>
  <c r="Q120" i="1"/>
  <c r="CL118" i="1"/>
  <c r="CF118" i="1"/>
  <c r="CA118" i="1"/>
  <c r="BZ118" i="1"/>
  <c r="CG118" i="1" s="1"/>
  <c r="BY118" i="1"/>
  <c r="BR118" i="1"/>
  <c r="BK118" i="1"/>
  <c r="BD118" i="1"/>
  <c r="AW118" i="1"/>
  <c r="AP118" i="1"/>
  <c r="AI118" i="1"/>
  <c r="AB118" i="1"/>
  <c r="W118" i="1"/>
  <c r="AD118" i="1" s="1"/>
  <c r="AK118" i="1" s="1"/>
  <c r="V118" i="1"/>
  <c r="AC118" i="1" s="1"/>
  <c r="AJ118" i="1" s="1"/>
  <c r="AQ118" i="1" s="1"/>
  <c r="AX118" i="1" s="1"/>
  <c r="BE118" i="1" s="1"/>
  <c r="BL118" i="1" s="1"/>
  <c r="BS118" i="1" s="1"/>
  <c r="U118" i="1"/>
  <c r="R118" i="1"/>
  <c r="Q118" i="1"/>
  <c r="CL117" i="1"/>
  <c r="CA117" i="1"/>
  <c r="BZ117" i="1"/>
  <c r="BY117" i="1"/>
  <c r="BR117" i="1"/>
  <c r="BK117" i="1"/>
  <c r="BD117" i="1"/>
  <c r="AW117" i="1"/>
  <c r="AP117" i="1"/>
  <c r="AI117" i="1"/>
  <c r="AB117" i="1"/>
  <c r="W117" i="1"/>
  <c r="AD117" i="1" s="1"/>
  <c r="V117" i="1"/>
  <c r="AC117" i="1" s="1"/>
  <c r="AJ117" i="1" s="1"/>
  <c r="AQ117" i="1" s="1"/>
  <c r="AX117" i="1" s="1"/>
  <c r="BE117" i="1" s="1"/>
  <c r="BL117" i="1" s="1"/>
  <c r="BS117" i="1" s="1"/>
  <c r="U117" i="1"/>
  <c r="R117" i="1"/>
  <c r="Q117" i="1"/>
  <c r="CL116" i="1"/>
  <c r="CF116" i="1"/>
  <c r="CA116" i="1"/>
  <c r="BZ116" i="1"/>
  <c r="CG116" i="1" s="1"/>
  <c r="BY116" i="1"/>
  <c r="BR116" i="1"/>
  <c r="BK116" i="1"/>
  <c r="BD116" i="1"/>
  <c r="AW116" i="1"/>
  <c r="AP116" i="1"/>
  <c r="AI116" i="1"/>
  <c r="AB116" i="1"/>
  <c r="W116" i="1"/>
  <c r="V116" i="1"/>
  <c r="AC116" i="1" s="1"/>
  <c r="AJ116" i="1" s="1"/>
  <c r="AQ116" i="1" s="1"/>
  <c r="AX116" i="1" s="1"/>
  <c r="BE116" i="1" s="1"/>
  <c r="BL116" i="1" s="1"/>
  <c r="BS116" i="1" s="1"/>
  <c r="U116" i="1"/>
  <c r="R116" i="1"/>
  <c r="Q116" i="1"/>
  <c r="CL111" i="1"/>
  <c r="CF111" i="1"/>
  <c r="CA111" i="1"/>
  <c r="BZ111" i="1"/>
  <c r="CG111" i="1" s="1"/>
  <c r="BY111" i="1"/>
  <c r="BR111" i="1"/>
  <c r="BK111" i="1"/>
  <c r="BD111" i="1"/>
  <c r="AW111" i="1"/>
  <c r="AP111" i="1"/>
  <c r="AI111" i="1"/>
  <c r="AB111" i="1"/>
  <c r="W111" i="1"/>
  <c r="V111" i="1"/>
  <c r="AC111" i="1" s="1"/>
  <c r="AJ111" i="1" s="1"/>
  <c r="AQ111" i="1" s="1"/>
  <c r="AX111" i="1" s="1"/>
  <c r="BE111" i="1" s="1"/>
  <c r="BL111" i="1" s="1"/>
  <c r="BS111" i="1" s="1"/>
  <c r="U111" i="1"/>
  <c r="R111" i="1"/>
  <c r="Q111" i="1"/>
  <c r="CL115" i="1"/>
  <c r="CF115" i="1"/>
  <c r="CA115" i="1"/>
  <c r="BZ115" i="1"/>
  <c r="CG115" i="1" s="1"/>
  <c r="BY115" i="1"/>
  <c r="BR115" i="1"/>
  <c r="BK115" i="1"/>
  <c r="BD115" i="1"/>
  <c r="AW115" i="1"/>
  <c r="AP115" i="1"/>
  <c r="AI115" i="1"/>
  <c r="AB115" i="1"/>
  <c r="W115" i="1"/>
  <c r="AD115" i="1" s="1"/>
  <c r="AK115" i="1" s="1"/>
  <c r="V115" i="1"/>
  <c r="AC115" i="1" s="1"/>
  <c r="AJ115" i="1" s="1"/>
  <c r="AQ115" i="1" s="1"/>
  <c r="AX115" i="1" s="1"/>
  <c r="BE115" i="1" s="1"/>
  <c r="BL115" i="1" s="1"/>
  <c r="BS115" i="1" s="1"/>
  <c r="U115" i="1"/>
  <c r="R115" i="1"/>
  <c r="Q115" i="1"/>
  <c r="CL114" i="1"/>
  <c r="CA114" i="1"/>
  <c r="BZ114" i="1"/>
  <c r="BY114" i="1"/>
  <c r="BR114" i="1"/>
  <c r="BK114" i="1"/>
  <c r="BD114" i="1"/>
  <c r="AW114" i="1"/>
  <c r="AP114" i="1"/>
  <c r="AI114" i="1"/>
  <c r="AB114" i="1"/>
  <c r="W114" i="1"/>
  <c r="AD114" i="1" s="1"/>
  <c r="V114" i="1"/>
  <c r="AC114" i="1" s="1"/>
  <c r="AJ114" i="1" s="1"/>
  <c r="AQ114" i="1" s="1"/>
  <c r="AX114" i="1" s="1"/>
  <c r="BE114" i="1" s="1"/>
  <c r="BL114" i="1" s="1"/>
  <c r="BS114" i="1" s="1"/>
  <c r="U114" i="1"/>
  <c r="R114" i="1"/>
  <c r="Q114" i="1"/>
  <c r="CG113" i="1"/>
  <c r="CF113" i="1"/>
  <c r="CC113" i="1"/>
  <c r="BY113" i="1"/>
  <c r="W113" i="1"/>
  <c r="AD113" i="1" s="1"/>
  <c r="AK113" i="1" s="1"/>
  <c r="AR113" i="1" s="1"/>
  <c r="AY113" i="1" s="1"/>
  <c r="BF113" i="1" s="1"/>
  <c r="BM113" i="1" s="1"/>
  <c r="BT113" i="1" s="1"/>
  <c r="V113" i="1"/>
  <c r="R113" i="1"/>
  <c r="Q113" i="1"/>
  <c r="X113" i="1" s="1"/>
  <c r="AE113" i="1" s="1"/>
  <c r="AL113" i="1" s="1"/>
  <c r="AS113" i="1" s="1"/>
  <c r="AZ113" i="1" s="1"/>
  <c r="BG113" i="1" s="1"/>
  <c r="BN113" i="1" s="1"/>
  <c r="BU113" i="1" s="1"/>
  <c r="CL112" i="1"/>
  <c r="CF112" i="1"/>
  <c r="CA112" i="1"/>
  <c r="BZ112" i="1"/>
  <c r="CG112" i="1" s="1"/>
  <c r="BY112" i="1"/>
  <c r="BR112" i="1"/>
  <c r="BK112" i="1"/>
  <c r="BD112" i="1"/>
  <c r="AW112" i="1"/>
  <c r="AP112" i="1"/>
  <c r="AI112" i="1"/>
  <c r="AB112" i="1"/>
  <c r="W112" i="1"/>
  <c r="V112" i="1"/>
  <c r="AC112" i="1" s="1"/>
  <c r="AJ112" i="1" s="1"/>
  <c r="AQ112" i="1" s="1"/>
  <c r="AX112" i="1" s="1"/>
  <c r="BE112" i="1" s="1"/>
  <c r="BL112" i="1" s="1"/>
  <c r="BS112" i="1" s="1"/>
  <c r="U112" i="1"/>
  <c r="R112" i="1"/>
  <c r="Q112" i="1"/>
  <c r="CL110" i="1"/>
  <c r="CF110" i="1"/>
  <c r="CA110" i="1"/>
  <c r="BZ110" i="1"/>
  <c r="CG110" i="1" s="1"/>
  <c r="BY110" i="1"/>
  <c r="BR110" i="1"/>
  <c r="BK110" i="1"/>
  <c r="BD110" i="1"/>
  <c r="AW110" i="1"/>
  <c r="AP110" i="1"/>
  <c r="AI110" i="1"/>
  <c r="AB110" i="1"/>
  <c r="W110" i="1"/>
  <c r="V110" i="1"/>
  <c r="AC110" i="1" s="1"/>
  <c r="AJ110" i="1" s="1"/>
  <c r="AQ110" i="1" s="1"/>
  <c r="AX110" i="1" s="1"/>
  <c r="BE110" i="1" s="1"/>
  <c r="BL110" i="1" s="1"/>
  <c r="BS110" i="1" s="1"/>
  <c r="U110" i="1"/>
  <c r="R110" i="1"/>
  <c r="Q110" i="1"/>
  <c r="CF109" i="1"/>
  <c r="BY109" i="1"/>
  <c r="O109" i="1"/>
  <c r="P109" i="1" s="1"/>
  <c r="Q109" i="1" s="1"/>
  <c r="S109" i="1" s="1"/>
  <c r="CL108" i="1"/>
  <c r="CA108" i="1"/>
  <c r="BZ108" i="1"/>
  <c r="BY108" i="1"/>
  <c r="BR108" i="1"/>
  <c r="BK108" i="1"/>
  <c r="BD108" i="1"/>
  <c r="AW108" i="1"/>
  <c r="AP108" i="1"/>
  <c r="AI108" i="1"/>
  <c r="AB108" i="1"/>
  <c r="W108" i="1"/>
  <c r="V108" i="1"/>
  <c r="AC108" i="1" s="1"/>
  <c r="AJ108" i="1" s="1"/>
  <c r="AQ108" i="1" s="1"/>
  <c r="AX108" i="1" s="1"/>
  <c r="BE108" i="1" s="1"/>
  <c r="BL108" i="1" s="1"/>
  <c r="BS108" i="1" s="1"/>
  <c r="U108" i="1"/>
  <c r="R108" i="1"/>
  <c r="Q108" i="1"/>
  <c r="CG107" i="1"/>
  <c r="CF107" i="1"/>
  <c r="CC107" i="1"/>
  <c r="BY107" i="1"/>
  <c r="W107" i="1"/>
  <c r="AD107" i="1" s="1"/>
  <c r="AK107" i="1" s="1"/>
  <c r="AR107" i="1" s="1"/>
  <c r="AY107" i="1" s="1"/>
  <c r="BF107" i="1" s="1"/>
  <c r="BM107" i="1" s="1"/>
  <c r="BT107" i="1" s="1"/>
  <c r="V107" i="1"/>
  <c r="R107" i="1"/>
  <c r="Q107" i="1"/>
  <c r="X107" i="1" s="1"/>
  <c r="AE107" i="1" s="1"/>
  <c r="AL107" i="1" s="1"/>
  <c r="AS107" i="1" s="1"/>
  <c r="AZ107" i="1" s="1"/>
  <c r="BG107" i="1" s="1"/>
  <c r="BN107" i="1" s="1"/>
  <c r="BU107" i="1" s="1"/>
  <c r="CB107" i="1" s="1"/>
  <c r="CL106" i="1"/>
  <c r="CF106" i="1"/>
  <c r="CA106" i="1"/>
  <c r="BZ106" i="1"/>
  <c r="CG106" i="1" s="1"/>
  <c r="BY106" i="1"/>
  <c r="BR106" i="1"/>
  <c r="BK106" i="1"/>
  <c r="BD106" i="1"/>
  <c r="AW106" i="1"/>
  <c r="AP106" i="1"/>
  <c r="AI106" i="1"/>
  <c r="AB106" i="1"/>
  <c r="W106" i="1"/>
  <c r="V106" i="1"/>
  <c r="AC106" i="1" s="1"/>
  <c r="AJ106" i="1" s="1"/>
  <c r="AQ106" i="1" s="1"/>
  <c r="AX106" i="1" s="1"/>
  <c r="BE106" i="1" s="1"/>
  <c r="BL106" i="1" s="1"/>
  <c r="BS106" i="1" s="1"/>
  <c r="U106" i="1"/>
  <c r="R106" i="1"/>
  <c r="Q106" i="1"/>
  <c r="CL105" i="1"/>
  <c r="CA105" i="1"/>
  <c r="BZ105" i="1"/>
  <c r="CG105" i="1" s="1"/>
  <c r="BY105" i="1"/>
  <c r="BR105" i="1"/>
  <c r="BK105" i="1"/>
  <c r="BD105" i="1"/>
  <c r="AW105" i="1"/>
  <c r="AP105" i="1"/>
  <c r="AI105" i="1"/>
  <c r="AB105" i="1"/>
  <c r="W105" i="1"/>
  <c r="V105" i="1"/>
  <c r="AC105" i="1" s="1"/>
  <c r="AJ105" i="1" s="1"/>
  <c r="AQ105" i="1" s="1"/>
  <c r="AX105" i="1" s="1"/>
  <c r="BE105" i="1" s="1"/>
  <c r="BL105" i="1" s="1"/>
  <c r="BS105" i="1" s="1"/>
  <c r="U105" i="1"/>
  <c r="R105" i="1"/>
  <c r="Q105" i="1"/>
  <c r="CL104" i="1"/>
  <c r="CF104" i="1"/>
  <c r="CA104" i="1"/>
  <c r="BZ104" i="1"/>
  <c r="BY104" i="1"/>
  <c r="BR104" i="1"/>
  <c r="BK104" i="1"/>
  <c r="BD104" i="1"/>
  <c r="AW104" i="1"/>
  <c r="AP104" i="1"/>
  <c r="AI104" i="1"/>
  <c r="AB104" i="1"/>
  <c r="W104" i="1"/>
  <c r="V104" i="1"/>
  <c r="AC104" i="1" s="1"/>
  <c r="AJ104" i="1" s="1"/>
  <c r="AQ104" i="1" s="1"/>
  <c r="AX104" i="1" s="1"/>
  <c r="BE104" i="1" s="1"/>
  <c r="BL104" i="1" s="1"/>
  <c r="BS104" i="1" s="1"/>
  <c r="U104" i="1"/>
  <c r="R104" i="1"/>
  <c r="Q104" i="1"/>
  <c r="CF103" i="1"/>
  <c r="BY103" i="1"/>
  <c r="O103" i="1"/>
  <c r="P103" i="1" s="1"/>
  <c r="CL102" i="1"/>
  <c r="CA102" i="1"/>
  <c r="BZ102" i="1"/>
  <c r="CG102" i="1" s="1"/>
  <c r="BY102" i="1"/>
  <c r="BR102" i="1"/>
  <c r="BK102" i="1"/>
  <c r="BD102" i="1"/>
  <c r="AW102" i="1"/>
  <c r="AP102" i="1"/>
  <c r="AI102" i="1"/>
  <c r="AB102" i="1"/>
  <c r="W102" i="1"/>
  <c r="AD102" i="1" s="1"/>
  <c r="V102" i="1"/>
  <c r="AC102" i="1" s="1"/>
  <c r="AJ102" i="1" s="1"/>
  <c r="AQ102" i="1" s="1"/>
  <c r="AX102" i="1" s="1"/>
  <c r="BE102" i="1" s="1"/>
  <c r="BL102" i="1" s="1"/>
  <c r="BS102" i="1" s="1"/>
  <c r="U102" i="1"/>
  <c r="R102" i="1"/>
  <c r="Q102" i="1"/>
  <c r="CL101" i="1"/>
  <c r="CA101" i="1"/>
  <c r="BZ101" i="1"/>
  <c r="CG101" i="1" s="1"/>
  <c r="BY101" i="1"/>
  <c r="BR101" i="1"/>
  <c r="BK101" i="1"/>
  <c r="W101" i="1"/>
  <c r="AD101" i="1" s="1"/>
  <c r="V101" i="1"/>
  <c r="R101" i="1"/>
  <c r="Q101" i="1"/>
  <c r="X101" i="1" s="1"/>
  <c r="AE101" i="1" s="1"/>
  <c r="AL101" i="1" s="1"/>
  <c r="AS101" i="1" s="1"/>
  <c r="AZ101" i="1" s="1"/>
  <c r="BG101" i="1" s="1"/>
  <c r="BN101" i="1" s="1"/>
  <c r="CL100" i="1"/>
  <c r="CA100" i="1"/>
  <c r="BZ100" i="1"/>
  <c r="CG100" i="1" s="1"/>
  <c r="BY100" i="1"/>
  <c r="BR100" i="1"/>
  <c r="BK100" i="1"/>
  <c r="BD100" i="1"/>
  <c r="AW100" i="1"/>
  <c r="AP100" i="1"/>
  <c r="AI100" i="1"/>
  <c r="AB100" i="1"/>
  <c r="W100" i="1"/>
  <c r="V100" i="1"/>
  <c r="AC100" i="1" s="1"/>
  <c r="AJ100" i="1" s="1"/>
  <c r="AQ100" i="1" s="1"/>
  <c r="AX100" i="1" s="1"/>
  <c r="BE100" i="1" s="1"/>
  <c r="BL100" i="1" s="1"/>
  <c r="BS100" i="1" s="1"/>
  <c r="U100" i="1"/>
  <c r="R100" i="1"/>
  <c r="Q100" i="1"/>
  <c r="CL99" i="1"/>
  <c r="CA99" i="1"/>
  <c r="BZ99" i="1"/>
  <c r="BY99" i="1"/>
  <c r="BR99" i="1"/>
  <c r="BK99" i="1"/>
  <c r="BD99" i="1"/>
  <c r="AW99" i="1"/>
  <c r="AP99" i="1"/>
  <c r="AI99" i="1"/>
  <c r="AB99" i="1"/>
  <c r="W99" i="1"/>
  <c r="AD99" i="1" s="1"/>
  <c r="AK99" i="1" s="1"/>
  <c r="AR99" i="1" s="1"/>
  <c r="V99" i="1"/>
  <c r="AC99" i="1" s="1"/>
  <c r="AJ99" i="1" s="1"/>
  <c r="AQ99" i="1" s="1"/>
  <c r="AX99" i="1" s="1"/>
  <c r="BE99" i="1" s="1"/>
  <c r="BL99" i="1" s="1"/>
  <c r="BS99" i="1" s="1"/>
  <c r="U99" i="1"/>
  <c r="R99" i="1"/>
  <c r="Q99" i="1"/>
  <c r="CL98" i="1"/>
  <c r="CF98" i="1"/>
  <c r="CA98" i="1"/>
  <c r="BZ98" i="1"/>
  <c r="CG98" i="1" s="1"/>
  <c r="BY98" i="1"/>
  <c r="BR98" i="1"/>
  <c r="BK98" i="1"/>
  <c r="BD98" i="1"/>
  <c r="AW98" i="1"/>
  <c r="AP98" i="1"/>
  <c r="AI98" i="1"/>
  <c r="AB98" i="1"/>
  <c r="W98" i="1"/>
  <c r="AD98" i="1" s="1"/>
  <c r="AK98" i="1" s="1"/>
  <c r="V98" i="1"/>
  <c r="U98" i="1"/>
  <c r="R98" i="1"/>
  <c r="Q98" i="1"/>
  <c r="CL97" i="1"/>
  <c r="CA97" i="1"/>
  <c r="BZ97" i="1"/>
  <c r="BY97" i="1"/>
  <c r="BR97" i="1"/>
  <c r="BK97" i="1"/>
  <c r="BD97" i="1"/>
  <c r="AW97" i="1"/>
  <c r="AP97" i="1"/>
  <c r="AI97" i="1"/>
  <c r="AB97" i="1"/>
  <c r="W97" i="1"/>
  <c r="AD97" i="1" s="1"/>
  <c r="V97" i="1"/>
  <c r="AC97" i="1" s="1"/>
  <c r="AJ97" i="1" s="1"/>
  <c r="AQ97" i="1" s="1"/>
  <c r="AX97" i="1" s="1"/>
  <c r="BE97" i="1" s="1"/>
  <c r="BL97" i="1" s="1"/>
  <c r="BS97" i="1" s="1"/>
  <c r="U97" i="1"/>
  <c r="R97" i="1"/>
  <c r="Q97" i="1"/>
  <c r="CL94" i="1"/>
  <c r="CF94" i="1"/>
  <c r="CA94" i="1"/>
  <c r="BZ94" i="1"/>
  <c r="CG94" i="1" s="1"/>
  <c r="BY94" i="1"/>
  <c r="BR94" i="1"/>
  <c r="BK94" i="1"/>
  <c r="BD94" i="1"/>
  <c r="AW94" i="1"/>
  <c r="AP94" i="1"/>
  <c r="AI94" i="1"/>
  <c r="AB94" i="1"/>
  <c r="W94" i="1"/>
  <c r="V94" i="1"/>
  <c r="AC94" i="1" s="1"/>
  <c r="AJ94" i="1" s="1"/>
  <c r="AQ94" i="1" s="1"/>
  <c r="AX94" i="1" s="1"/>
  <c r="BE94" i="1" s="1"/>
  <c r="BL94" i="1" s="1"/>
  <c r="BS94" i="1" s="1"/>
  <c r="U94" i="1"/>
  <c r="R94" i="1"/>
  <c r="Q94" i="1"/>
  <c r="CL93" i="1"/>
  <c r="CA93" i="1"/>
  <c r="BZ93" i="1"/>
  <c r="CG93" i="1" s="1"/>
  <c r="BY93" i="1"/>
  <c r="BR93" i="1"/>
  <c r="BK93" i="1"/>
  <c r="BD93" i="1"/>
  <c r="AW93" i="1"/>
  <c r="AP93" i="1"/>
  <c r="AI93" i="1"/>
  <c r="AB93" i="1"/>
  <c r="W93" i="1"/>
  <c r="AD93" i="1" s="1"/>
  <c r="AK93" i="1" s="1"/>
  <c r="AR93" i="1" s="1"/>
  <c r="V93" i="1"/>
  <c r="AC93" i="1" s="1"/>
  <c r="AJ93" i="1" s="1"/>
  <c r="AQ93" i="1" s="1"/>
  <c r="AX93" i="1" s="1"/>
  <c r="BE93" i="1" s="1"/>
  <c r="BL93" i="1" s="1"/>
  <c r="BS93" i="1" s="1"/>
  <c r="U93" i="1"/>
  <c r="R93" i="1"/>
  <c r="Q93" i="1"/>
  <c r="CL92" i="1"/>
  <c r="CA92" i="1"/>
  <c r="BZ92" i="1"/>
  <c r="CG92" i="1" s="1"/>
  <c r="BY92" i="1"/>
  <c r="BR92" i="1"/>
  <c r="BK92" i="1"/>
  <c r="BD92" i="1"/>
  <c r="AW92" i="1"/>
  <c r="AP92" i="1"/>
  <c r="AI92" i="1"/>
  <c r="AB92" i="1"/>
  <c r="W92" i="1"/>
  <c r="AD92" i="1" s="1"/>
  <c r="AK92" i="1" s="1"/>
  <c r="V92" i="1"/>
  <c r="U92" i="1"/>
  <c r="R92" i="1"/>
  <c r="Q92" i="1"/>
  <c r="CG91" i="1"/>
  <c r="CC91" i="1"/>
  <c r="BY91" i="1"/>
  <c r="W91" i="1"/>
  <c r="AD91" i="1" s="1"/>
  <c r="AK91" i="1" s="1"/>
  <c r="AR91" i="1" s="1"/>
  <c r="AY91" i="1" s="1"/>
  <c r="BF91" i="1" s="1"/>
  <c r="BM91" i="1" s="1"/>
  <c r="BT91" i="1" s="1"/>
  <c r="V91" i="1"/>
  <c r="AC91" i="1" s="1"/>
  <c r="R91" i="1"/>
  <c r="Q91" i="1"/>
  <c r="X91" i="1" s="1"/>
  <c r="AE91" i="1" s="1"/>
  <c r="AL91" i="1" s="1"/>
  <c r="AS91" i="1" s="1"/>
  <c r="AZ91" i="1" s="1"/>
  <c r="BG91" i="1" s="1"/>
  <c r="BN91" i="1" s="1"/>
  <c r="BU91" i="1" s="1"/>
  <c r="CB91" i="1" s="1"/>
  <c r="CL90" i="1"/>
  <c r="CA90" i="1"/>
  <c r="BZ90" i="1"/>
  <c r="CG90" i="1" s="1"/>
  <c r="BY90" i="1"/>
  <c r="BR90" i="1"/>
  <c r="BK90" i="1"/>
  <c r="BD90" i="1"/>
  <c r="AW90" i="1"/>
  <c r="AP90" i="1"/>
  <c r="AI90" i="1"/>
  <c r="AB90" i="1"/>
  <c r="W90" i="1"/>
  <c r="V90" i="1"/>
  <c r="AC90" i="1" s="1"/>
  <c r="AJ90" i="1" s="1"/>
  <c r="AQ90" i="1" s="1"/>
  <c r="AX90" i="1" s="1"/>
  <c r="BE90" i="1" s="1"/>
  <c r="BL90" i="1" s="1"/>
  <c r="BS90" i="1" s="1"/>
  <c r="U90" i="1"/>
  <c r="R90" i="1"/>
  <c r="Q90" i="1"/>
  <c r="CL89" i="1"/>
  <c r="CF89" i="1"/>
  <c r="CA89" i="1"/>
  <c r="BZ89" i="1"/>
  <c r="CG89" i="1" s="1"/>
  <c r="BY89" i="1"/>
  <c r="BR89" i="1"/>
  <c r="BK89" i="1"/>
  <c r="BD89" i="1"/>
  <c r="AW89" i="1"/>
  <c r="AP89" i="1"/>
  <c r="AI89" i="1"/>
  <c r="AB89" i="1"/>
  <c r="W89" i="1"/>
  <c r="V89" i="1"/>
  <c r="AC89" i="1" s="1"/>
  <c r="AJ89" i="1" s="1"/>
  <c r="AQ89" i="1" s="1"/>
  <c r="AX89" i="1" s="1"/>
  <c r="BE89" i="1" s="1"/>
  <c r="BL89" i="1" s="1"/>
  <c r="BS89" i="1" s="1"/>
  <c r="U89" i="1"/>
  <c r="R89" i="1"/>
  <c r="Q89" i="1"/>
  <c r="CL88" i="1"/>
  <c r="CF88" i="1"/>
  <c r="CA88" i="1"/>
  <c r="BZ88" i="1"/>
  <c r="CG88" i="1" s="1"/>
  <c r="BY88" i="1"/>
  <c r="BR88" i="1"/>
  <c r="BK88" i="1"/>
  <c r="BD88" i="1"/>
  <c r="AW88" i="1"/>
  <c r="AP88" i="1"/>
  <c r="AI88" i="1"/>
  <c r="AB88" i="1"/>
  <c r="W88" i="1"/>
  <c r="V88" i="1"/>
  <c r="AC88" i="1" s="1"/>
  <c r="AJ88" i="1" s="1"/>
  <c r="AQ88" i="1" s="1"/>
  <c r="AX88" i="1" s="1"/>
  <c r="BE88" i="1" s="1"/>
  <c r="BL88" i="1" s="1"/>
  <c r="BS88" i="1" s="1"/>
  <c r="U88" i="1"/>
  <c r="R88" i="1"/>
  <c r="Q88" i="1"/>
  <c r="CL86" i="1"/>
  <c r="CA86" i="1"/>
  <c r="BZ86" i="1"/>
  <c r="BY86" i="1"/>
  <c r="BR86" i="1"/>
  <c r="BK86" i="1"/>
  <c r="BD86" i="1"/>
  <c r="AW86" i="1"/>
  <c r="AP86" i="1"/>
  <c r="AI86" i="1"/>
  <c r="AB86" i="1"/>
  <c r="W86" i="1"/>
  <c r="AD86" i="1" s="1"/>
  <c r="AK86" i="1" s="1"/>
  <c r="AR86" i="1" s="1"/>
  <c r="V86" i="1"/>
  <c r="U86" i="1"/>
  <c r="R86" i="1"/>
  <c r="Q86" i="1"/>
  <c r="CL85" i="1"/>
  <c r="CF85" i="1"/>
  <c r="CA85" i="1"/>
  <c r="BZ85" i="1"/>
  <c r="CG85" i="1" s="1"/>
  <c r="BY85" i="1"/>
  <c r="BR85" i="1"/>
  <c r="W85" i="1"/>
  <c r="AD85" i="1" s="1"/>
  <c r="V85" i="1"/>
  <c r="AC85" i="1" s="1"/>
  <c r="AJ85" i="1" s="1"/>
  <c r="AQ85" i="1" s="1"/>
  <c r="AX85" i="1" s="1"/>
  <c r="BE85" i="1" s="1"/>
  <c r="BL85" i="1" s="1"/>
  <c r="BS85" i="1" s="1"/>
  <c r="R85" i="1"/>
  <c r="Q85" i="1"/>
  <c r="X85" i="1" s="1"/>
  <c r="AE85" i="1" s="1"/>
  <c r="AL85" i="1" s="1"/>
  <c r="AS85" i="1" s="1"/>
  <c r="AZ85" i="1" s="1"/>
  <c r="BG85" i="1" s="1"/>
  <c r="BN85" i="1" s="1"/>
  <c r="CL87" i="1"/>
  <c r="CA87" i="1"/>
  <c r="BZ87" i="1"/>
  <c r="CG87" i="1" s="1"/>
  <c r="BY87" i="1"/>
  <c r="BR87" i="1"/>
  <c r="BK87" i="1"/>
  <c r="W87" i="1"/>
  <c r="V87" i="1"/>
  <c r="AC87" i="1" s="1"/>
  <c r="AJ87" i="1" s="1"/>
  <c r="AQ87" i="1" s="1"/>
  <c r="AX87" i="1" s="1"/>
  <c r="BE87" i="1" s="1"/>
  <c r="BL87" i="1" s="1"/>
  <c r="BS87" i="1" s="1"/>
  <c r="R87" i="1"/>
  <c r="Q87" i="1"/>
  <c r="X87" i="1" s="1"/>
  <c r="AE87" i="1" s="1"/>
  <c r="AL87" i="1" s="1"/>
  <c r="AS87" i="1" s="1"/>
  <c r="AZ87" i="1" s="1"/>
  <c r="BG87" i="1" s="1"/>
  <c r="CL84" i="1"/>
  <c r="CA84" i="1"/>
  <c r="BZ84" i="1"/>
  <c r="BY84" i="1"/>
  <c r="BR84" i="1"/>
  <c r="BK84" i="1"/>
  <c r="BD84" i="1"/>
  <c r="AW84" i="1"/>
  <c r="AP84" i="1"/>
  <c r="AI84" i="1"/>
  <c r="AB84" i="1"/>
  <c r="W84" i="1"/>
  <c r="AD84" i="1" s="1"/>
  <c r="AK84" i="1" s="1"/>
  <c r="AR84" i="1" s="1"/>
  <c r="V84" i="1"/>
  <c r="U84" i="1"/>
  <c r="R84" i="1"/>
  <c r="Q84" i="1"/>
  <c r="CF83" i="1"/>
  <c r="BY83" i="1"/>
  <c r="O83" i="1"/>
  <c r="P83" i="1" s="1"/>
  <c r="Q83" i="1" s="1"/>
  <c r="S83" i="1" s="1"/>
  <c r="T83" i="1" s="1"/>
  <c r="CL82" i="1"/>
  <c r="CA82" i="1"/>
  <c r="BZ82" i="1"/>
  <c r="CG82" i="1" s="1"/>
  <c r="BY82" i="1"/>
  <c r="BR82" i="1"/>
  <c r="BK82" i="1"/>
  <c r="BD82" i="1"/>
  <c r="AW82" i="1"/>
  <c r="AP82" i="1"/>
  <c r="AI82" i="1"/>
  <c r="AB82" i="1"/>
  <c r="W82" i="1"/>
  <c r="AD82" i="1" s="1"/>
  <c r="V82" i="1"/>
  <c r="AC82" i="1" s="1"/>
  <c r="AJ82" i="1" s="1"/>
  <c r="AQ82" i="1" s="1"/>
  <c r="AX82" i="1" s="1"/>
  <c r="BE82" i="1" s="1"/>
  <c r="BL82" i="1" s="1"/>
  <c r="BS82" i="1" s="1"/>
  <c r="U82" i="1"/>
  <c r="R82" i="1"/>
  <c r="Q82" i="1"/>
  <c r="CL81" i="1"/>
  <c r="CA81" i="1"/>
  <c r="BZ81" i="1"/>
  <c r="CG81" i="1" s="1"/>
  <c r="BY81" i="1"/>
  <c r="BR81" i="1"/>
  <c r="BK81" i="1"/>
  <c r="BD81" i="1"/>
  <c r="AW81" i="1"/>
  <c r="AP81" i="1"/>
  <c r="AI81" i="1"/>
  <c r="AB81" i="1"/>
  <c r="W81" i="1"/>
  <c r="AD81" i="1" s="1"/>
  <c r="V81" i="1"/>
  <c r="AC81" i="1" s="1"/>
  <c r="AJ81" i="1" s="1"/>
  <c r="AQ81" i="1" s="1"/>
  <c r="AX81" i="1" s="1"/>
  <c r="BE81" i="1" s="1"/>
  <c r="BL81" i="1" s="1"/>
  <c r="BS81" i="1" s="1"/>
  <c r="U81" i="1"/>
  <c r="R81" i="1"/>
  <c r="Q81" i="1"/>
  <c r="CL80" i="1"/>
  <c r="CA80" i="1"/>
  <c r="BZ80" i="1"/>
  <c r="CG80" i="1" s="1"/>
  <c r="BY80" i="1"/>
  <c r="BR80" i="1"/>
  <c r="BK80" i="1"/>
  <c r="BD80" i="1"/>
  <c r="AW80" i="1"/>
  <c r="AP80" i="1"/>
  <c r="AI80" i="1"/>
  <c r="AB80" i="1"/>
  <c r="W80" i="1"/>
  <c r="V80" i="1"/>
  <c r="AC80" i="1" s="1"/>
  <c r="AJ80" i="1" s="1"/>
  <c r="AQ80" i="1" s="1"/>
  <c r="AX80" i="1" s="1"/>
  <c r="BE80" i="1" s="1"/>
  <c r="BL80" i="1" s="1"/>
  <c r="BS80" i="1" s="1"/>
  <c r="U80" i="1"/>
  <c r="R80" i="1"/>
  <c r="Q80" i="1"/>
  <c r="CG79" i="1"/>
  <c r="CH79" i="1"/>
  <c r="CC79" i="1"/>
  <c r="BY79" i="1"/>
  <c r="W79" i="1"/>
  <c r="V79" i="1"/>
  <c r="AC79" i="1" s="1"/>
  <c r="AJ79" i="1" s="1"/>
  <c r="AQ79" i="1" s="1"/>
  <c r="AX79" i="1" s="1"/>
  <c r="BE79" i="1" s="1"/>
  <c r="BL79" i="1" s="1"/>
  <c r="BS79" i="1" s="1"/>
  <c r="R79" i="1"/>
  <c r="Q79" i="1"/>
  <c r="CL78" i="1"/>
  <c r="CA78" i="1"/>
  <c r="BZ78" i="1"/>
  <c r="BY78" i="1"/>
  <c r="BR78" i="1"/>
  <c r="BK78" i="1"/>
  <c r="BD78" i="1"/>
  <c r="AW78" i="1"/>
  <c r="AP78" i="1"/>
  <c r="AI78" i="1"/>
  <c r="AB78" i="1"/>
  <c r="W78" i="1"/>
  <c r="AD78" i="1" s="1"/>
  <c r="V78" i="1"/>
  <c r="AC78" i="1" s="1"/>
  <c r="AJ78" i="1" s="1"/>
  <c r="AQ78" i="1" s="1"/>
  <c r="AX78" i="1" s="1"/>
  <c r="BE78" i="1" s="1"/>
  <c r="BL78" i="1" s="1"/>
  <c r="BS78" i="1" s="1"/>
  <c r="U78" i="1"/>
  <c r="R78" i="1"/>
  <c r="Q78" i="1"/>
  <c r="CL77" i="1"/>
  <c r="CF77" i="1"/>
  <c r="CA77" i="1"/>
  <c r="BZ77" i="1"/>
  <c r="CG77" i="1" s="1"/>
  <c r="BY77" i="1"/>
  <c r="BR77" i="1"/>
  <c r="BK77" i="1"/>
  <c r="BD77" i="1"/>
  <c r="AW77" i="1"/>
  <c r="AP77" i="1"/>
  <c r="AI77" i="1"/>
  <c r="AB77" i="1"/>
  <c r="W77" i="1"/>
  <c r="AD77" i="1" s="1"/>
  <c r="V77" i="1"/>
  <c r="AC77" i="1" s="1"/>
  <c r="AJ77" i="1" s="1"/>
  <c r="AQ77" i="1" s="1"/>
  <c r="AX77" i="1" s="1"/>
  <c r="BE77" i="1" s="1"/>
  <c r="BL77" i="1" s="1"/>
  <c r="BS77" i="1" s="1"/>
  <c r="U77" i="1"/>
  <c r="R77" i="1"/>
  <c r="Q77" i="1"/>
  <c r="CL76" i="1"/>
  <c r="CF76" i="1"/>
  <c r="CA76" i="1"/>
  <c r="BZ76" i="1"/>
  <c r="CG76" i="1" s="1"/>
  <c r="BY76" i="1"/>
  <c r="BR76" i="1"/>
  <c r="BK76" i="1"/>
  <c r="BD76" i="1"/>
  <c r="AW76" i="1"/>
  <c r="AP76" i="1"/>
  <c r="AI76" i="1"/>
  <c r="AB76" i="1"/>
  <c r="W76" i="1"/>
  <c r="V76" i="1"/>
  <c r="AC76" i="1" s="1"/>
  <c r="AJ76" i="1" s="1"/>
  <c r="AQ76" i="1" s="1"/>
  <c r="AX76" i="1" s="1"/>
  <c r="BE76" i="1" s="1"/>
  <c r="BL76" i="1" s="1"/>
  <c r="BS76" i="1" s="1"/>
  <c r="U76" i="1"/>
  <c r="R76" i="1"/>
  <c r="Q76" i="1"/>
  <c r="CL75" i="1"/>
  <c r="CA75" i="1"/>
  <c r="BZ75" i="1"/>
  <c r="BY75" i="1"/>
  <c r="BR75" i="1"/>
  <c r="BK75" i="1"/>
  <c r="BD75" i="1"/>
  <c r="AW75" i="1"/>
  <c r="AP75" i="1"/>
  <c r="AI75" i="1"/>
  <c r="AB75" i="1"/>
  <c r="W75" i="1"/>
  <c r="AD75" i="1" s="1"/>
  <c r="AK75" i="1" s="1"/>
  <c r="AR75" i="1" s="1"/>
  <c r="V75" i="1"/>
  <c r="U75" i="1"/>
  <c r="R75" i="1"/>
  <c r="Q75" i="1"/>
  <c r="CG74" i="1"/>
  <c r="CH74" i="1"/>
  <c r="CC74" i="1"/>
  <c r="BY74" i="1"/>
  <c r="W74" i="1"/>
  <c r="AD74" i="1" s="1"/>
  <c r="V74" i="1"/>
  <c r="AC74" i="1" s="1"/>
  <c r="AJ74" i="1" s="1"/>
  <c r="AQ74" i="1" s="1"/>
  <c r="AX74" i="1" s="1"/>
  <c r="BE74" i="1" s="1"/>
  <c r="BL74" i="1" s="1"/>
  <c r="BS74" i="1" s="1"/>
  <c r="R74" i="1"/>
  <c r="Q74" i="1"/>
  <c r="CL73" i="1"/>
  <c r="CA73" i="1"/>
  <c r="BZ73" i="1"/>
  <c r="CG73" i="1" s="1"/>
  <c r="BY73" i="1"/>
  <c r="BR73" i="1"/>
  <c r="BK73" i="1"/>
  <c r="BD73" i="1"/>
  <c r="AW73" i="1"/>
  <c r="AP73" i="1"/>
  <c r="AI73" i="1"/>
  <c r="AB73" i="1"/>
  <c r="W73" i="1"/>
  <c r="V73" i="1"/>
  <c r="AC73" i="1" s="1"/>
  <c r="AJ73" i="1" s="1"/>
  <c r="AQ73" i="1" s="1"/>
  <c r="AX73" i="1" s="1"/>
  <c r="BE73" i="1" s="1"/>
  <c r="BL73" i="1" s="1"/>
  <c r="BS73" i="1" s="1"/>
  <c r="U73" i="1"/>
  <c r="R73" i="1"/>
  <c r="Q73" i="1"/>
  <c r="CL72" i="1"/>
  <c r="CF72" i="1"/>
  <c r="CA72" i="1"/>
  <c r="BZ72" i="1"/>
  <c r="CG72" i="1" s="1"/>
  <c r="BY72" i="1"/>
  <c r="BR72" i="1"/>
  <c r="BK72" i="1"/>
  <c r="BD72" i="1"/>
  <c r="AW72" i="1"/>
  <c r="AP72" i="1"/>
  <c r="AI72" i="1"/>
  <c r="AB72" i="1"/>
  <c r="W72" i="1"/>
  <c r="V72" i="1"/>
  <c r="AC72" i="1" s="1"/>
  <c r="AJ72" i="1" s="1"/>
  <c r="AQ72" i="1" s="1"/>
  <c r="AX72" i="1" s="1"/>
  <c r="BE72" i="1" s="1"/>
  <c r="BL72" i="1" s="1"/>
  <c r="BS72" i="1" s="1"/>
  <c r="U72" i="1"/>
  <c r="R72" i="1"/>
  <c r="Q72" i="1"/>
  <c r="CL71" i="1"/>
  <c r="CA71" i="1"/>
  <c r="BZ71" i="1"/>
  <c r="BY71" i="1"/>
  <c r="BR71" i="1"/>
  <c r="BK71" i="1"/>
  <c r="BD71" i="1"/>
  <c r="AW71" i="1"/>
  <c r="AP71" i="1"/>
  <c r="AI71" i="1"/>
  <c r="AB71" i="1"/>
  <c r="W71" i="1"/>
  <c r="AD71" i="1" s="1"/>
  <c r="AK71" i="1" s="1"/>
  <c r="AR71" i="1" s="1"/>
  <c r="V71" i="1"/>
  <c r="U71" i="1"/>
  <c r="R71" i="1"/>
  <c r="Q71" i="1"/>
  <c r="CL70" i="1"/>
  <c r="CF70" i="1"/>
  <c r="CA70" i="1"/>
  <c r="BZ70" i="1"/>
  <c r="CG70" i="1" s="1"/>
  <c r="BY70" i="1"/>
  <c r="BR70" i="1"/>
  <c r="BK70" i="1"/>
  <c r="BD70" i="1"/>
  <c r="AW70" i="1"/>
  <c r="AP70" i="1"/>
  <c r="AI70" i="1"/>
  <c r="AB70" i="1"/>
  <c r="W70" i="1"/>
  <c r="AD70" i="1" s="1"/>
  <c r="V70" i="1"/>
  <c r="AC70" i="1" s="1"/>
  <c r="AJ70" i="1" s="1"/>
  <c r="AQ70" i="1" s="1"/>
  <c r="AX70" i="1" s="1"/>
  <c r="BE70" i="1" s="1"/>
  <c r="BL70" i="1" s="1"/>
  <c r="BS70" i="1" s="1"/>
  <c r="U70" i="1"/>
  <c r="R70" i="1"/>
  <c r="Q70" i="1"/>
  <c r="CL69" i="1"/>
  <c r="CF69" i="1"/>
  <c r="CA69" i="1"/>
  <c r="BZ69" i="1"/>
  <c r="CG69" i="1" s="1"/>
  <c r="BY69" i="1"/>
  <c r="BR69" i="1"/>
  <c r="BK69" i="1"/>
  <c r="BD69" i="1"/>
  <c r="AW69" i="1"/>
  <c r="AP69" i="1"/>
  <c r="AI69" i="1"/>
  <c r="AB69" i="1"/>
  <c r="W69" i="1"/>
  <c r="V69" i="1"/>
  <c r="AC69" i="1" s="1"/>
  <c r="AJ69" i="1" s="1"/>
  <c r="AQ69" i="1" s="1"/>
  <c r="AX69" i="1" s="1"/>
  <c r="BE69" i="1" s="1"/>
  <c r="BL69" i="1" s="1"/>
  <c r="BS69" i="1" s="1"/>
  <c r="U69" i="1"/>
  <c r="R69" i="1"/>
  <c r="Q69" i="1"/>
  <c r="CL68" i="1"/>
  <c r="CF68" i="1"/>
  <c r="CA68" i="1"/>
  <c r="BZ68" i="1"/>
  <c r="CG68" i="1" s="1"/>
  <c r="BY68" i="1"/>
  <c r="BR68" i="1"/>
  <c r="BK68" i="1"/>
  <c r="BD68" i="1"/>
  <c r="AW68" i="1"/>
  <c r="AP68" i="1"/>
  <c r="AI68" i="1"/>
  <c r="AB68" i="1"/>
  <c r="W68" i="1"/>
  <c r="V68" i="1"/>
  <c r="AC68" i="1" s="1"/>
  <c r="AJ68" i="1" s="1"/>
  <c r="AQ68" i="1" s="1"/>
  <c r="AX68" i="1" s="1"/>
  <c r="BE68" i="1" s="1"/>
  <c r="BL68" i="1" s="1"/>
  <c r="BS68" i="1" s="1"/>
  <c r="U68" i="1"/>
  <c r="R68" i="1"/>
  <c r="Q68" i="1"/>
  <c r="CL67" i="1"/>
  <c r="CA67" i="1"/>
  <c r="BZ67" i="1"/>
  <c r="BY67" i="1"/>
  <c r="BR67" i="1"/>
  <c r="BK67" i="1"/>
  <c r="BD67" i="1"/>
  <c r="AW67" i="1"/>
  <c r="AP67" i="1"/>
  <c r="AI67" i="1"/>
  <c r="AB67" i="1"/>
  <c r="W67" i="1"/>
  <c r="AD67" i="1" s="1"/>
  <c r="AK67" i="1" s="1"/>
  <c r="AR67" i="1" s="1"/>
  <c r="V67" i="1"/>
  <c r="U67" i="1"/>
  <c r="R67" i="1"/>
  <c r="Q67" i="1"/>
  <c r="CL66" i="1"/>
  <c r="CA66" i="1"/>
  <c r="BZ66" i="1"/>
  <c r="CG66" i="1" s="1"/>
  <c r="BY66" i="1"/>
  <c r="BR66" i="1"/>
  <c r="BK66" i="1"/>
  <c r="BD66" i="1"/>
  <c r="AW66" i="1"/>
  <c r="AP66" i="1"/>
  <c r="AI66" i="1"/>
  <c r="AB66" i="1"/>
  <c r="W66" i="1"/>
  <c r="AD66" i="1" s="1"/>
  <c r="V66" i="1"/>
  <c r="AC66" i="1" s="1"/>
  <c r="AJ66" i="1" s="1"/>
  <c r="AQ66" i="1" s="1"/>
  <c r="AX66" i="1" s="1"/>
  <c r="BE66" i="1" s="1"/>
  <c r="BL66" i="1" s="1"/>
  <c r="BS66" i="1" s="1"/>
  <c r="U66" i="1"/>
  <c r="R66" i="1"/>
  <c r="Q66" i="1"/>
  <c r="CL65" i="1"/>
  <c r="CF65" i="1"/>
  <c r="CA65" i="1"/>
  <c r="BZ65" i="1"/>
  <c r="CG65" i="1" s="1"/>
  <c r="BY65" i="1"/>
  <c r="BR65" i="1"/>
  <c r="BK65" i="1"/>
  <c r="BD65" i="1"/>
  <c r="AW65" i="1"/>
  <c r="AP65" i="1"/>
  <c r="AI65" i="1"/>
  <c r="AB65" i="1"/>
  <c r="W65" i="1"/>
  <c r="V65" i="1"/>
  <c r="AC65" i="1" s="1"/>
  <c r="AJ65" i="1" s="1"/>
  <c r="AQ65" i="1" s="1"/>
  <c r="AX65" i="1" s="1"/>
  <c r="BE65" i="1" s="1"/>
  <c r="BL65" i="1" s="1"/>
  <c r="BS65" i="1" s="1"/>
  <c r="U65" i="1"/>
  <c r="R65" i="1"/>
  <c r="Q65" i="1"/>
  <c r="CL64" i="1"/>
  <c r="CF64" i="1"/>
  <c r="CA64" i="1"/>
  <c r="BZ64" i="1"/>
  <c r="CG64" i="1" s="1"/>
  <c r="BY64" i="1"/>
  <c r="BR64" i="1"/>
  <c r="BK64" i="1"/>
  <c r="BD64" i="1"/>
  <c r="AW64" i="1"/>
  <c r="AP64" i="1"/>
  <c r="AI64" i="1"/>
  <c r="AB64" i="1"/>
  <c r="W64" i="1"/>
  <c r="V64" i="1"/>
  <c r="AC64" i="1" s="1"/>
  <c r="AJ64" i="1" s="1"/>
  <c r="AQ64" i="1" s="1"/>
  <c r="AX64" i="1" s="1"/>
  <c r="BE64" i="1" s="1"/>
  <c r="BL64" i="1" s="1"/>
  <c r="BS64" i="1" s="1"/>
  <c r="U64" i="1"/>
  <c r="R64" i="1"/>
  <c r="Q64" i="1"/>
  <c r="CL63" i="1"/>
  <c r="CA63" i="1"/>
  <c r="BZ63" i="1"/>
  <c r="BY63" i="1"/>
  <c r="W63" i="1"/>
  <c r="V63" i="1"/>
  <c r="AC63" i="1" s="1"/>
  <c r="AJ63" i="1" s="1"/>
  <c r="AQ63" i="1" s="1"/>
  <c r="AX63" i="1" s="1"/>
  <c r="BE63" i="1" s="1"/>
  <c r="BL63" i="1" s="1"/>
  <c r="BS63" i="1" s="1"/>
  <c r="R63" i="1"/>
  <c r="Q63" i="1"/>
  <c r="X63" i="1" s="1"/>
  <c r="AE63" i="1" s="1"/>
  <c r="AL63" i="1" s="1"/>
  <c r="AS63" i="1" s="1"/>
  <c r="AZ63" i="1" s="1"/>
  <c r="BG63" i="1" s="1"/>
  <c r="BN63" i="1" s="1"/>
  <c r="BU63" i="1" s="1"/>
  <c r="CB63" i="1" s="1"/>
  <c r="CL62" i="1"/>
  <c r="CA62" i="1"/>
  <c r="BZ62" i="1"/>
  <c r="CG62" i="1" s="1"/>
  <c r="BY62" i="1"/>
  <c r="BR62" i="1"/>
  <c r="BK62" i="1"/>
  <c r="BD62" i="1"/>
  <c r="AW62" i="1"/>
  <c r="AP62" i="1"/>
  <c r="AI62" i="1"/>
  <c r="AB62" i="1"/>
  <c r="W62" i="1"/>
  <c r="AD62" i="1" s="1"/>
  <c r="V62" i="1"/>
  <c r="AC62" i="1" s="1"/>
  <c r="AJ62" i="1" s="1"/>
  <c r="AQ62" i="1" s="1"/>
  <c r="AX62" i="1" s="1"/>
  <c r="BE62" i="1" s="1"/>
  <c r="BL62" i="1" s="1"/>
  <c r="BS62" i="1" s="1"/>
  <c r="U62" i="1"/>
  <c r="R62" i="1"/>
  <c r="Q62" i="1"/>
  <c r="CL61" i="1"/>
  <c r="CF61" i="1"/>
  <c r="CA61" i="1"/>
  <c r="BZ61" i="1"/>
  <c r="CG61" i="1" s="1"/>
  <c r="BY61" i="1"/>
  <c r="BR61" i="1"/>
  <c r="BK61" i="1"/>
  <c r="BD61" i="1"/>
  <c r="AW61" i="1"/>
  <c r="AP61" i="1"/>
  <c r="AI61" i="1"/>
  <c r="AB61" i="1"/>
  <c r="W61" i="1"/>
  <c r="V61" i="1"/>
  <c r="AC61" i="1" s="1"/>
  <c r="AJ61" i="1" s="1"/>
  <c r="AQ61" i="1" s="1"/>
  <c r="AX61" i="1" s="1"/>
  <c r="BE61" i="1" s="1"/>
  <c r="BL61" i="1" s="1"/>
  <c r="BS61" i="1" s="1"/>
  <c r="U61" i="1"/>
  <c r="R61" i="1"/>
  <c r="Q61" i="1"/>
  <c r="CL60" i="1"/>
  <c r="CF60" i="1"/>
  <c r="CA60" i="1"/>
  <c r="BZ60" i="1"/>
  <c r="CG60" i="1" s="1"/>
  <c r="BY60" i="1"/>
  <c r="BR60" i="1"/>
  <c r="BK60" i="1"/>
  <c r="BD60" i="1"/>
  <c r="W60" i="1"/>
  <c r="AD60" i="1" s="1"/>
  <c r="AK60" i="1" s="1"/>
  <c r="AR60" i="1" s="1"/>
  <c r="V60" i="1"/>
  <c r="AC60" i="1" s="1"/>
  <c r="AJ60" i="1" s="1"/>
  <c r="AQ60" i="1" s="1"/>
  <c r="AX60" i="1" s="1"/>
  <c r="BE60" i="1" s="1"/>
  <c r="BL60" i="1" s="1"/>
  <c r="BS60" i="1" s="1"/>
  <c r="R60" i="1"/>
  <c r="Q60" i="1"/>
  <c r="X60" i="1" s="1"/>
  <c r="AE60" i="1" s="1"/>
  <c r="AL60" i="1" s="1"/>
  <c r="AS60" i="1" s="1"/>
  <c r="AZ60" i="1" s="1"/>
  <c r="CL59" i="1"/>
  <c r="CF59" i="1"/>
  <c r="CA59" i="1"/>
  <c r="BZ59" i="1"/>
  <c r="CG59" i="1" s="1"/>
  <c r="BY59" i="1"/>
  <c r="BR59" i="1"/>
  <c r="BK59" i="1"/>
  <c r="BD59" i="1"/>
  <c r="AW59" i="1"/>
  <c r="AP59" i="1"/>
  <c r="AI59" i="1"/>
  <c r="AB59" i="1"/>
  <c r="W59" i="1"/>
  <c r="AD59" i="1" s="1"/>
  <c r="V59" i="1"/>
  <c r="AC59" i="1" s="1"/>
  <c r="AJ59" i="1" s="1"/>
  <c r="AQ59" i="1" s="1"/>
  <c r="AX59" i="1" s="1"/>
  <c r="BE59" i="1" s="1"/>
  <c r="BL59" i="1" s="1"/>
  <c r="BS59" i="1" s="1"/>
  <c r="U59" i="1"/>
  <c r="R59" i="1"/>
  <c r="Q59" i="1"/>
  <c r="CF58" i="1"/>
  <c r="BY58" i="1"/>
  <c r="O58" i="1"/>
  <c r="P58" i="1" s="1"/>
  <c r="CL57" i="1"/>
  <c r="CF57" i="1"/>
  <c r="CA57" i="1"/>
  <c r="BZ57" i="1"/>
  <c r="CG57" i="1" s="1"/>
  <c r="BY57" i="1"/>
  <c r="W57" i="1"/>
  <c r="V57" i="1"/>
  <c r="AC57" i="1" s="1"/>
  <c r="AJ57" i="1" s="1"/>
  <c r="AQ57" i="1" s="1"/>
  <c r="AX57" i="1" s="1"/>
  <c r="BE57" i="1" s="1"/>
  <c r="BL57" i="1" s="1"/>
  <c r="BS57" i="1" s="1"/>
  <c r="R57" i="1"/>
  <c r="Q57" i="1"/>
  <c r="X57" i="1" s="1"/>
  <c r="AE57" i="1" s="1"/>
  <c r="AL57" i="1" s="1"/>
  <c r="AS57" i="1" s="1"/>
  <c r="AZ57" i="1" s="1"/>
  <c r="BG57" i="1" s="1"/>
  <c r="BN57" i="1" s="1"/>
  <c r="BU57" i="1" s="1"/>
  <c r="CB57" i="1" s="1"/>
  <c r="CF56" i="1"/>
  <c r="BY56" i="1"/>
  <c r="O56" i="1"/>
  <c r="P56" i="1" s="1"/>
  <c r="CL55" i="1"/>
  <c r="CA55" i="1"/>
  <c r="BZ55" i="1"/>
  <c r="CG55" i="1" s="1"/>
  <c r="BY55" i="1"/>
  <c r="BR55" i="1"/>
  <c r="BK55" i="1"/>
  <c r="BD55" i="1"/>
  <c r="AW55" i="1"/>
  <c r="AP55" i="1"/>
  <c r="AI55" i="1"/>
  <c r="AB55" i="1"/>
  <c r="W55" i="1"/>
  <c r="AD55" i="1" s="1"/>
  <c r="V55" i="1"/>
  <c r="AC55" i="1" s="1"/>
  <c r="AJ55" i="1" s="1"/>
  <c r="AQ55" i="1" s="1"/>
  <c r="AX55" i="1" s="1"/>
  <c r="BE55" i="1" s="1"/>
  <c r="BL55" i="1" s="1"/>
  <c r="BS55" i="1" s="1"/>
  <c r="U55" i="1"/>
  <c r="R55" i="1"/>
  <c r="Q55" i="1"/>
  <c r="CL54" i="1"/>
  <c r="CF54" i="1"/>
  <c r="CA54" i="1"/>
  <c r="BZ54" i="1"/>
  <c r="CG54" i="1" s="1"/>
  <c r="BY54" i="1"/>
  <c r="BR54" i="1"/>
  <c r="W54" i="1"/>
  <c r="AD54" i="1" s="1"/>
  <c r="AK54" i="1" s="1"/>
  <c r="AR54" i="1" s="1"/>
  <c r="AY54" i="1" s="1"/>
  <c r="BF54" i="1" s="1"/>
  <c r="BM54" i="1" s="1"/>
  <c r="BT54" i="1" s="1"/>
  <c r="V54" i="1"/>
  <c r="AC54" i="1" s="1"/>
  <c r="AJ54" i="1" s="1"/>
  <c r="AQ54" i="1" s="1"/>
  <c r="AX54" i="1" s="1"/>
  <c r="BE54" i="1" s="1"/>
  <c r="BL54" i="1" s="1"/>
  <c r="BS54" i="1" s="1"/>
  <c r="R54" i="1"/>
  <c r="Q54" i="1"/>
  <c r="CL53" i="1"/>
  <c r="CF53" i="1"/>
  <c r="CA53" i="1"/>
  <c r="BZ53" i="1"/>
  <c r="CG53" i="1" s="1"/>
  <c r="BY53" i="1"/>
  <c r="BR53" i="1"/>
  <c r="BK53" i="1"/>
  <c r="BD53" i="1"/>
  <c r="AW53" i="1"/>
  <c r="AP53" i="1"/>
  <c r="AI53" i="1"/>
  <c r="AB53" i="1"/>
  <c r="W53" i="1"/>
  <c r="V53" i="1"/>
  <c r="AC53" i="1" s="1"/>
  <c r="AJ53" i="1" s="1"/>
  <c r="AQ53" i="1" s="1"/>
  <c r="AX53" i="1" s="1"/>
  <c r="BE53" i="1" s="1"/>
  <c r="BL53" i="1" s="1"/>
  <c r="BS53" i="1" s="1"/>
  <c r="U53" i="1"/>
  <c r="R53" i="1"/>
  <c r="Q53" i="1"/>
  <c r="CL52" i="1"/>
  <c r="CA52" i="1"/>
  <c r="BZ52" i="1"/>
  <c r="BY52" i="1"/>
  <c r="BR52" i="1"/>
  <c r="BK52" i="1"/>
  <c r="BD52" i="1"/>
  <c r="AW52" i="1"/>
  <c r="AP52" i="1"/>
  <c r="AI52" i="1"/>
  <c r="AB52" i="1"/>
  <c r="W52" i="1"/>
  <c r="AD52" i="1" s="1"/>
  <c r="AK52" i="1" s="1"/>
  <c r="AR52" i="1" s="1"/>
  <c r="V52" i="1"/>
  <c r="U52" i="1"/>
  <c r="R52" i="1"/>
  <c r="Q52" i="1"/>
  <c r="CL51" i="1"/>
  <c r="CA51" i="1"/>
  <c r="BZ51" i="1"/>
  <c r="BY51" i="1"/>
  <c r="BR51" i="1"/>
  <c r="BK51" i="1"/>
  <c r="BD51" i="1"/>
  <c r="AW51" i="1"/>
  <c r="AP51" i="1"/>
  <c r="AI51" i="1"/>
  <c r="AB51" i="1"/>
  <c r="W51" i="1"/>
  <c r="AD51" i="1" s="1"/>
  <c r="V51" i="1"/>
  <c r="AC51" i="1" s="1"/>
  <c r="AJ51" i="1" s="1"/>
  <c r="AQ51" i="1" s="1"/>
  <c r="AX51" i="1" s="1"/>
  <c r="BE51" i="1" s="1"/>
  <c r="BL51" i="1" s="1"/>
  <c r="BS51" i="1" s="1"/>
  <c r="U51" i="1"/>
  <c r="R51" i="1"/>
  <c r="Q51" i="1"/>
  <c r="CL50" i="1"/>
  <c r="CF50" i="1"/>
  <c r="CA50" i="1"/>
  <c r="BZ50" i="1"/>
  <c r="CG50" i="1" s="1"/>
  <c r="BY50" i="1"/>
  <c r="BR50" i="1"/>
  <c r="BK50" i="1"/>
  <c r="BD50" i="1"/>
  <c r="AW50" i="1"/>
  <c r="AP50" i="1"/>
  <c r="AI50" i="1"/>
  <c r="AB50" i="1"/>
  <c r="W50" i="1"/>
  <c r="V50" i="1"/>
  <c r="AC50" i="1" s="1"/>
  <c r="AJ50" i="1" s="1"/>
  <c r="AQ50" i="1" s="1"/>
  <c r="AX50" i="1" s="1"/>
  <c r="BE50" i="1" s="1"/>
  <c r="BL50" i="1" s="1"/>
  <c r="BS50" i="1" s="1"/>
  <c r="U50" i="1"/>
  <c r="R50" i="1"/>
  <c r="Q50" i="1"/>
  <c r="CL49" i="1"/>
  <c r="CN49" i="1" s="1"/>
  <c r="CA49" i="1"/>
  <c r="BZ49" i="1"/>
  <c r="BY49" i="1"/>
  <c r="BR49" i="1"/>
  <c r="BK49" i="1"/>
  <c r="BD49" i="1"/>
  <c r="AW49" i="1"/>
  <c r="AP49" i="1"/>
  <c r="AI49" i="1"/>
  <c r="AB49" i="1"/>
  <c r="W49" i="1"/>
  <c r="AD49" i="1" s="1"/>
  <c r="AK49" i="1" s="1"/>
  <c r="AR49" i="1" s="1"/>
  <c r="V49" i="1"/>
  <c r="U49" i="1"/>
  <c r="R49" i="1"/>
  <c r="Q49" i="1"/>
  <c r="CL48" i="1"/>
  <c r="CA48" i="1"/>
  <c r="BZ48" i="1"/>
  <c r="CG48" i="1" s="1"/>
  <c r="BY48" i="1"/>
  <c r="BR48" i="1"/>
  <c r="BK48" i="1"/>
  <c r="BD48" i="1"/>
  <c r="AW48" i="1"/>
  <c r="AP48" i="1"/>
  <c r="AI48" i="1"/>
  <c r="AB48" i="1"/>
  <c r="W48" i="1"/>
  <c r="AD48" i="1" s="1"/>
  <c r="V48" i="1"/>
  <c r="AC48" i="1" s="1"/>
  <c r="AJ48" i="1" s="1"/>
  <c r="AQ48" i="1" s="1"/>
  <c r="AX48" i="1" s="1"/>
  <c r="BE48" i="1" s="1"/>
  <c r="BL48" i="1" s="1"/>
  <c r="BS48" i="1" s="1"/>
  <c r="U48" i="1"/>
  <c r="R48" i="1"/>
  <c r="Q48" i="1"/>
  <c r="CL47" i="1"/>
  <c r="CF47" i="1"/>
  <c r="CA47" i="1"/>
  <c r="BZ47" i="1"/>
  <c r="CG47" i="1" s="1"/>
  <c r="BY47" i="1"/>
  <c r="BR47" i="1"/>
  <c r="BK47" i="1"/>
  <c r="BD47" i="1"/>
  <c r="AW47" i="1"/>
  <c r="AP47" i="1"/>
  <c r="AI47" i="1"/>
  <c r="AB47" i="1"/>
  <c r="W47" i="1"/>
  <c r="V47" i="1"/>
  <c r="AC47" i="1" s="1"/>
  <c r="AJ47" i="1" s="1"/>
  <c r="AQ47" i="1" s="1"/>
  <c r="AX47" i="1" s="1"/>
  <c r="BE47" i="1" s="1"/>
  <c r="BL47" i="1" s="1"/>
  <c r="BS47" i="1" s="1"/>
  <c r="U47" i="1"/>
  <c r="R47" i="1"/>
  <c r="Q47" i="1"/>
  <c r="CL46" i="1"/>
  <c r="CF46" i="1"/>
  <c r="CA46" i="1"/>
  <c r="BZ46" i="1"/>
  <c r="CG46" i="1" s="1"/>
  <c r="BY46" i="1"/>
  <c r="BR46" i="1"/>
  <c r="BK46" i="1"/>
  <c r="BD46" i="1"/>
  <c r="AW46" i="1"/>
  <c r="AP46" i="1"/>
  <c r="AI46" i="1"/>
  <c r="AB46" i="1"/>
  <c r="W46" i="1"/>
  <c r="V46" i="1"/>
  <c r="AC46" i="1" s="1"/>
  <c r="AJ46" i="1" s="1"/>
  <c r="AQ46" i="1" s="1"/>
  <c r="AX46" i="1" s="1"/>
  <c r="BE46" i="1" s="1"/>
  <c r="BL46" i="1" s="1"/>
  <c r="BS46" i="1" s="1"/>
  <c r="U46" i="1"/>
  <c r="R46" i="1"/>
  <c r="Q46" i="1"/>
  <c r="CL44" i="1"/>
  <c r="CA44" i="1"/>
  <c r="BZ44" i="1"/>
  <c r="BY44" i="1"/>
  <c r="BR44" i="1"/>
  <c r="BK44" i="1"/>
  <c r="BD44" i="1"/>
  <c r="AW44" i="1"/>
  <c r="AP44" i="1"/>
  <c r="AI44" i="1"/>
  <c r="AB44" i="1"/>
  <c r="W44" i="1"/>
  <c r="AD44" i="1" s="1"/>
  <c r="AK44" i="1" s="1"/>
  <c r="AR44" i="1" s="1"/>
  <c r="V44" i="1"/>
  <c r="U44" i="1"/>
  <c r="R44" i="1"/>
  <c r="Q44" i="1"/>
  <c r="CL43" i="1"/>
  <c r="CA43" i="1"/>
  <c r="BZ43" i="1"/>
  <c r="BY43" i="1"/>
  <c r="BR43" i="1"/>
  <c r="BK43" i="1"/>
  <c r="BD43" i="1"/>
  <c r="AW43" i="1"/>
  <c r="AP43" i="1"/>
  <c r="AI43" i="1"/>
  <c r="AB43" i="1"/>
  <c r="W43" i="1"/>
  <c r="AD43" i="1" s="1"/>
  <c r="AK43" i="1" s="1"/>
  <c r="V43" i="1"/>
  <c r="AC43" i="1" s="1"/>
  <c r="AJ43" i="1" s="1"/>
  <c r="AQ43" i="1" s="1"/>
  <c r="AX43" i="1" s="1"/>
  <c r="BE43" i="1" s="1"/>
  <c r="BL43" i="1" s="1"/>
  <c r="BS43" i="1" s="1"/>
  <c r="U43" i="1"/>
  <c r="R43" i="1"/>
  <c r="Q43" i="1"/>
  <c r="CL42" i="1"/>
  <c r="CA42" i="1"/>
  <c r="BZ42" i="1"/>
  <c r="CG42" i="1" s="1"/>
  <c r="BY42" i="1"/>
  <c r="BR42" i="1"/>
  <c r="BK42" i="1"/>
  <c r="BD42" i="1"/>
  <c r="AW42" i="1"/>
  <c r="AP42" i="1"/>
  <c r="AI42" i="1"/>
  <c r="AB42" i="1"/>
  <c r="W42" i="1"/>
  <c r="V42" i="1"/>
  <c r="AC42" i="1" s="1"/>
  <c r="AJ42" i="1" s="1"/>
  <c r="AQ42" i="1" s="1"/>
  <c r="AX42" i="1" s="1"/>
  <c r="BE42" i="1" s="1"/>
  <c r="BL42" i="1" s="1"/>
  <c r="BS42" i="1" s="1"/>
  <c r="U42" i="1"/>
  <c r="R42" i="1"/>
  <c r="Q42" i="1"/>
  <c r="CL41" i="1"/>
  <c r="CF41" i="1"/>
  <c r="CA41" i="1"/>
  <c r="BZ41" i="1"/>
  <c r="CG41" i="1" s="1"/>
  <c r="BY41" i="1"/>
  <c r="BR41" i="1"/>
  <c r="BK41" i="1"/>
  <c r="BD41" i="1"/>
  <c r="AW41" i="1"/>
  <c r="AP41" i="1"/>
  <c r="AI41" i="1"/>
  <c r="AB41" i="1"/>
  <c r="W41" i="1"/>
  <c r="V41" i="1"/>
  <c r="AC41" i="1" s="1"/>
  <c r="AJ41" i="1" s="1"/>
  <c r="AQ41" i="1" s="1"/>
  <c r="AX41" i="1" s="1"/>
  <c r="BE41" i="1" s="1"/>
  <c r="BL41" i="1" s="1"/>
  <c r="BS41" i="1" s="1"/>
  <c r="U41" i="1"/>
  <c r="R41" i="1"/>
  <c r="Q41" i="1"/>
  <c r="CL40" i="1"/>
  <c r="CA40" i="1"/>
  <c r="BZ40" i="1"/>
  <c r="BY40" i="1"/>
  <c r="BR40" i="1"/>
  <c r="BK40" i="1"/>
  <c r="BD40" i="1"/>
  <c r="AW40" i="1"/>
  <c r="AP40" i="1"/>
  <c r="AI40" i="1"/>
  <c r="AB40" i="1"/>
  <c r="W40" i="1"/>
  <c r="AD40" i="1" s="1"/>
  <c r="AK40" i="1" s="1"/>
  <c r="V40" i="1"/>
  <c r="U40" i="1"/>
  <c r="R40" i="1"/>
  <c r="Q40" i="1"/>
  <c r="CL39" i="1"/>
  <c r="CF39" i="1"/>
  <c r="CA39" i="1"/>
  <c r="BZ39" i="1"/>
  <c r="CG39" i="1" s="1"/>
  <c r="BY39" i="1"/>
  <c r="BR39" i="1"/>
  <c r="BK39" i="1"/>
  <c r="BD39" i="1"/>
  <c r="AW39" i="1"/>
  <c r="AP39" i="1"/>
  <c r="AI39" i="1"/>
  <c r="AB39" i="1"/>
  <c r="W39" i="1"/>
  <c r="AD39" i="1" s="1"/>
  <c r="AK39" i="1" s="1"/>
  <c r="V39" i="1"/>
  <c r="AC39" i="1" s="1"/>
  <c r="AJ39" i="1" s="1"/>
  <c r="AQ39" i="1" s="1"/>
  <c r="AX39" i="1" s="1"/>
  <c r="BE39" i="1" s="1"/>
  <c r="BL39" i="1" s="1"/>
  <c r="BS39" i="1" s="1"/>
  <c r="U39" i="1"/>
  <c r="R39" i="1"/>
  <c r="Q39" i="1"/>
  <c r="CL45" i="1"/>
  <c r="CA45" i="1"/>
  <c r="BZ45" i="1"/>
  <c r="CG45" i="1" s="1"/>
  <c r="BY45" i="1"/>
  <c r="BR45" i="1"/>
  <c r="BK45" i="1"/>
  <c r="BD45" i="1"/>
  <c r="AW45" i="1"/>
  <c r="AP45" i="1"/>
  <c r="AI45" i="1"/>
  <c r="AB45" i="1"/>
  <c r="W45" i="1"/>
  <c r="V45" i="1"/>
  <c r="AC45" i="1" s="1"/>
  <c r="AJ45" i="1" s="1"/>
  <c r="AQ45" i="1" s="1"/>
  <c r="AX45" i="1" s="1"/>
  <c r="BE45" i="1" s="1"/>
  <c r="BL45" i="1" s="1"/>
  <c r="BS45" i="1" s="1"/>
  <c r="U45" i="1"/>
  <c r="R45" i="1"/>
  <c r="Q45" i="1"/>
  <c r="CL38" i="1"/>
  <c r="CA38" i="1"/>
  <c r="BZ38" i="1"/>
  <c r="CG38" i="1" s="1"/>
  <c r="BY38" i="1"/>
  <c r="BR38" i="1"/>
  <c r="BK38" i="1"/>
  <c r="BD38" i="1"/>
  <c r="AW38" i="1"/>
  <c r="AP38" i="1"/>
  <c r="AI38" i="1"/>
  <c r="AB38" i="1"/>
  <c r="W38" i="1"/>
  <c r="V38" i="1"/>
  <c r="AC38" i="1" s="1"/>
  <c r="AJ38" i="1" s="1"/>
  <c r="AQ38" i="1" s="1"/>
  <c r="AX38" i="1" s="1"/>
  <c r="BE38" i="1" s="1"/>
  <c r="BL38" i="1" s="1"/>
  <c r="BS38" i="1" s="1"/>
  <c r="U38" i="1"/>
  <c r="R38" i="1"/>
  <c r="Q38" i="1"/>
  <c r="CL37" i="1"/>
  <c r="CA37" i="1"/>
  <c r="BZ37" i="1"/>
  <c r="BY37" i="1"/>
  <c r="BR37" i="1"/>
  <c r="BK37" i="1"/>
  <c r="BD37" i="1"/>
  <c r="AW37" i="1"/>
  <c r="AP37" i="1"/>
  <c r="AI37" i="1"/>
  <c r="AB37" i="1"/>
  <c r="W37" i="1"/>
  <c r="AD37" i="1" s="1"/>
  <c r="AK37" i="1" s="1"/>
  <c r="AR37" i="1" s="1"/>
  <c r="V37" i="1"/>
  <c r="U37" i="1"/>
  <c r="R37" i="1"/>
  <c r="Q37" i="1"/>
  <c r="CL36" i="1"/>
  <c r="CA36" i="1"/>
  <c r="BZ36" i="1"/>
  <c r="CG36" i="1" s="1"/>
  <c r="BY36" i="1"/>
  <c r="BR36" i="1"/>
  <c r="BK36" i="1"/>
  <c r="BD36" i="1"/>
  <c r="AW36" i="1"/>
  <c r="AP36" i="1"/>
  <c r="AI36" i="1"/>
  <c r="AB36" i="1"/>
  <c r="W36" i="1"/>
  <c r="AD36" i="1" s="1"/>
  <c r="AK36" i="1" s="1"/>
  <c r="AR36" i="1" s="1"/>
  <c r="AY36" i="1" s="1"/>
  <c r="V36" i="1"/>
  <c r="AC36" i="1" s="1"/>
  <c r="AJ36" i="1" s="1"/>
  <c r="AQ36" i="1" s="1"/>
  <c r="AX36" i="1" s="1"/>
  <c r="BE36" i="1" s="1"/>
  <c r="BL36" i="1" s="1"/>
  <c r="BS36" i="1" s="1"/>
  <c r="U36" i="1"/>
  <c r="R36" i="1"/>
  <c r="Q36" i="1"/>
  <c r="CL35" i="1"/>
  <c r="CF35" i="1"/>
  <c r="CA35" i="1"/>
  <c r="BZ35" i="1"/>
  <c r="CG35" i="1" s="1"/>
  <c r="BY35" i="1"/>
  <c r="BR35" i="1"/>
  <c r="BK35" i="1"/>
  <c r="BD35" i="1"/>
  <c r="AW35" i="1"/>
  <c r="AP35" i="1"/>
  <c r="AI35" i="1"/>
  <c r="AB35" i="1"/>
  <c r="W35" i="1"/>
  <c r="V35" i="1"/>
  <c r="AC35" i="1" s="1"/>
  <c r="AJ35" i="1" s="1"/>
  <c r="AQ35" i="1" s="1"/>
  <c r="AX35" i="1" s="1"/>
  <c r="BE35" i="1" s="1"/>
  <c r="BL35" i="1" s="1"/>
  <c r="BS35" i="1" s="1"/>
  <c r="U35" i="1"/>
  <c r="R35" i="1"/>
  <c r="Q35" i="1"/>
  <c r="CL34" i="1"/>
  <c r="CA34" i="1"/>
  <c r="BZ34" i="1"/>
  <c r="CG34" i="1" s="1"/>
  <c r="BY34" i="1"/>
  <c r="BR34" i="1"/>
  <c r="BK34" i="1"/>
  <c r="BD34" i="1"/>
  <c r="AW34" i="1"/>
  <c r="AP34" i="1"/>
  <c r="AI34" i="1"/>
  <c r="AB34" i="1"/>
  <c r="W34" i="1"/>
  <c r="AD34" i="1" s="1"/>
  <c r="AK34" i="1" s="1"/>
  <c r="V34" i="1"/>
  <c r="AC34" i="1" s="1"/>
  <c r="U34" i="1"/>
  <c r="R34" i="1"/>
  <c r="Q34" i="1"/>
  <c r="CL23" i="1"/>
  <c r="CF23" i="1"/>
  <c r="CA23" i="1"/>
  <c r="BZ23" i="1"/>
  <c r="CG23" i="1" s="1"/>
  <c r="BY23" i="1"/>
  <c r="BR23" i="1"/>
  <c r="BK23" i="1"/>
  <c r="BD23" i="1"/>
  <c r="AW23" i="1"/>
  <c r="AP23" i="1"/>
  <c r="AI23" i="1"/>
  <c r="AB23" i="1"/>
  <c r="W23" i="1"/>
  <c r="AD23" i="1" s="1"/>
  <c r="AK23" i="1" s="1"/>
  <c r="V23" i="1"/>
  <c r="AC23" i="1" s="1"/>
  <c r="U23" i="1"/>
  <c r="R23" i="1"/>
  <c r="Q23" i="1"/>
  <c r="CL33" i="1"/>
  <c r="CF33" i="1"/>
  <c r="CA33" i="1"/>
  <c r="BZ33" i="1"/>
  <c r="CG33" i="1" s="1"/>
  <c r="BY33" i="1"/>
  <c r="BR33" i="1"/>
  <c r="BK33" i="1"/>
  <c r="BD33" i="1"/>
  <c r="AW33" i="1"/>
  <c r="AP33" i="1"/>
  <c r="AI33" i="1"/>
  <c r="AB33" i="1"/>
  <c r="W33" i="1"/>
  <c r="AD33" i="1" s="1"/>
  <c r="V33" i="1"/>
  <c r="AC33" i="1" s="1"/>
  <c r="AJ33" i="1" s="1"/>
  <c r="AQ33" i="1" s="1"/>
  <c r="AX33" i="1" s="1"/>
  <c r="BE33" i="1" s="1"/>
  <c r="BL33" i="1" s="1"/>
  <c r="BS33" i="1" s="1"/>
  <c r="U33" i="1"/>
  <c r="R33" i="1"/>
  <c r="Q33" i="1"/>
  <c r="CL32" i="1"/>
  <c r="CF32" i="1"/>
  <c r="CA32" i="1"/>
  <c r="BZ32" i="1"/>
  <c r="CG32" i="1" s="1"/>
  <c r="BY32" i="1"/>
  <c r="BR32" i="1"/>
  <c r="BK32" i="1"/>
  <c r="BD32" i="1"/>
  <c r="AW32" i="1"/>
  <c r="AP32" i="1"/>
  <c r="AI32" i="1"/>
  <c r="AB32" i="1"/>
  <c r="W32" i="1"/>
  <c r="V32" i="1"/>
  <c r="AC32" i="1" s="1"/>
  <c r="AJ32" i="1" s="1"/>
  <c r="AQ32" i="1" s="1"/>
  <c r="AX32" i="1" s="1"/>
  <c r="BE32" i="1" s="1"/>
  <c r="BL32" i="1" s="1"/>
  <c r="BS32" i="1" s="1"/>
  <c r="U32" i="1"/>
  <c r="R32" i="1"/>
  <c r="Q32" i="1"/>
  <c r="CL31" i="1"/>
  <c r="CF31" i="1"/>
  <c r="CA31" i="1"/>
  <c r="BZ31" i="1"/>
  <c r="CG31" i="1" s="1"/>
  <c r="BY31" i="1"/>
  <c r="BR31" i="1"/>
  <c r="BK31" i="1"/>
  <c r="BD31" i="1"/>
  <c r="W31" i="1"/>
  <c r="AD31" i="1" s="1"/>
  <c r="V31" i="1"/>
  <c r="AC31" i="1" s="1"/>
  <c r="AJ31" i="1" s="1"/>
  <c r="AQ31" i="1" s="1"/>
  <c r="AX31" i="1" s="1"/>
  <c r="BE31" i="1" s="1"/>
  <c r="BL31" i="1" s="1"/>
  <c r="BS31" i="1" s="1"/>
  <c r="R31" i="1"/>
  <c r="Q31" i="1"/>
  <c r="X31" i="1" s="1"/>
  <c r="AE31" i="1" s="1"/>
  <c r="AL31" i="1" s="1"/>
  <c r="AS31" i="1" s="1"/>
  <c r="AZ31" i="1" s="1"/>
  <c r="CL30" i="1"/>
  <c r="CA30" i="1"/>
  <c r="BZ30" i="1"/>
  <c r="CG30" i="1" s="1"/>
  <c r="BY30" i="1"/>
  <c r="BR30" i="1"/>
  <c r="BK30" i="1"/>
  <c r="BD30" i="1"/>
  <c r="AW30" i="1"/>
  <c r="AP30" i="1"/>
  <c r="AI30" i="1"/>
  <c r="AB30" i="1"/>
  <c r="W30" i="1"/>
  <c r="V30" i="1"/>
  <c r="AC30" i="1" s="1"/>
  <c r="AJ30" i="1" s="1"/>
  <c r="AQ30" i="1" s="1"/>
  <c r="AX30" i="1" s="1"/>
  <c r="BE30" i="1" s="1"/>
  <c r="BL30" i="1" s="1"/>
  <c r="BS30" i="1" s="1"/>
  <c r="U30" i="1"/>
  <c r="R30" i="1"/>
  <c r="Q30" i="1"/>
  <c r="CL29" i="1"/>
  <c r="CA29" i="1"/>
  <c r="BZ29" i="1"/>
  <c r="CG29" i="1" s="1"/>
  <c r="BY29" i="1"/>
  <c r="BR29" i="1"/>
  <c r="BK29" i="1"/>
  <c r="BD29" i="1"/>
  <c r="AW29" i="1"/>
  <c r="AP29" i="1"/>
  <c r="AI29" i="1"/>
  <c r="AB29" i="1"/>
  <c r="W29" i="1"/>
  <c r="V29" i="1"/>
  <c r="AC29" i="1" s="1"/>
  <c r="AJ29" i="1" s="1"/>
  <c r="AQ29" i="1" s="1"/>
  <c r="AX29" i="1" s="1"/>
  <c r="BE29" i="1" s="1"/>
  <c r="BL29" i="1" s="1"/>
  <c r="BS29" i="1" s="1"/>
  <c r="U29" i="1"/>
  <c r="R29" i="1"/>
  <c r="Q29" i="1"/>
  <c r="CL28" i="1"/>
  <c r="CF28" i="1"/>
  <c r="CA28" i="1"/>
  <c r="BZ28" i="1"/>
  <c r="CG28" i="1" s="1"/>
  <c r="BY28" i="1"/>
  <c r="BR28" i="1"/>
  <c r="BK28" i="1"/>
  <c r="BD28" i="1"/>
  <c r="AW28" i="1"/>
  <c r="AP28" i="1"/>
  <c r="AI28" i="1"/>
  <c r="AB28" i="1"/>
  <c r="W28" i="1"/>
  <c r="AD28" i="1" s="1"/>
  <c r="AK28" i="1" s="1"/>
  <c r="V28" i="1"/>
  <c r="AC28" i="1" s="1"/>
  <c r="U28" i="1"/>
  <c r="R28" i="1"/>
  <c r="Q28" i="1"/>
  <c r="CL27" i="1"/>
  <c r="CF27" i="1"/>
  <c r="CA27" i="1"/>
  <c r="BZ27" i="1"/>
  <c r="CG27" i="1" s="1"/>
  <c r="BY27" i="1"/>
  <c r="BR27" i="1"/>
  <c r="BK27" i="1"/>
  <c r="BD27" i="1"/>
  <c r="W27" i="1"/>
  <c r="AD27" i="1" s="1"/>
  <c r="AK27" i="1" s="1"/>
  <c r="AR27" i="1" s="1"/>
  <c r="AY27" i="1" s="1"/>
  <c r="V27" i="1"/>
  <c r="AC27" i="1" s="1"/>
  <c r="AJ27" i="1" s="1"/>
  <c r="AQ27" i="1" s="1"/>
  <c r="R27" i="1"/>
  <c r="Q27" i="1"/>
  <c r="X27" i="1" s="1"/>
  <c r="AE27" i="1" s="1"/>
  <c r="AL27" i="1" s="1"/>
  <c r="AS27" i="1" s="1"/>
  <c r="AZ27" i="1" s="1"/>
  <c r="CL26" i="1"/>
  <c r="CF26" i="1"/>
  <c r="CA26" i="1"/>
  <c r="BZ26" i="1"/>
  <c r="CG26" i="1" s="1"/>
  <c r="BY26" i="1"/>
  <c r="BR26" i="1"/>
  <c r="BK26" i="1"/>
  <c r="BD26" i="1"/>
  <c r="AW26" i="1"/>
  <c r="AP26" i="1"/>
  <c r="AI26" i="1"/>
  <c r="AB26" i="1"/>
  <c r="W26" i="1"/>
  <c r="V26" i="1"/>
  <c r="AC26" i="1" s="1"/>
  <c r="AJ26" i="1" s="1"/>
  <c r="AQ26" i="1" s="1"/>
  <c r="AX26" i="1" s="1"/>
  <c r="BE26" i="1" s="1"/>
  <c r="BL26" i="1" s="1"/>
  <c r="BS26" i="1" s="1"/>
  <c r="U26" i="1"/>
  <c r="R26" i="1"/>
  <c r="Q26" i="1"/>
  <c r="CL25" i="1"/>
  <c r="CA25" i="1"/>
  <c r="BZ25" i="1"/>
  <c r="CG25" i="1" s="1"/>
  <c r="BY25" i="1"/>
  <c r="BR25" i="1"/>
  <c r="BK25" i="1"/>
  <c r="BD25" i="1"/>
  <c r="AW25" i="1"/>
  <c r="AP25" i="1"/>
  <c r="AI25" i="1"/>
  <c r="AB25" i="1"/>
  <c r="W25" i="1"/>
  <c r="AD25" i="1" s="1"/>
  <c r="AK25" i="1" s="1"/>
  <c r="V25" i="1"/>
  <c r="AC25" i="1" s="1"/>
  <c r="AJ25" i="1" s="1"/>
  <c r="AQ25" i="1" s="1"/>
  <c r="AX25" i="1" s="1"/>
  <c r="BE25" i="1" s="1"/>
  <c r="BL25" i="1" s="1"/>
  <c r="BS25" i="1" s="1"/>
  <c r="U25" i="1"/>
  <c r="R25" i="1"/>
  <c r="Q25" i="1"/>
  <c r="CL24" i="1"/>
  <c r="CA24" i="1"/>
  <c r="BZ24" i="1"/>
  <c r="CG24" i="1" s="1"/>
  <c r="BY24" i="1"/>
  <c r="BR24" i="1"/>
  <c r="BK24" i="1"/>
  <c r="BD24" i="1"/>
  <c r="AW24" i="1"/>
  <c r="AP24" i="1"/>
  <c r="AI24" i="1"/>
  <c r="AB24" i="1"/>
  <c r="W24" i="1"/>
  <c r="AD24" i="1" s="1"/>
  <c r="AK24" i="1" s="1"/>
  <c r="V24" i="1"/>
  <c r="AC24" i="1" s="1"/>
  <c r="AJ24" i="1" s="1"/>
  <c r="AQ24" i="1" s="1"/>
  <c r="AX24" i="1" s="1"/>
  <c r="BE24" i="1" s="1"/>
  <c r="BL24" i="1" s="1"/>
  <c r="BS24" i="1" s="1"/>
  <c r="U24" i="1"/>
  <c r="R24" i="1"/>
  <c r="Q24" i="1"/>
  <c r="CL14" i="1"/>
  <c r="CF14" i="1"/>
  <c r="BZ14" i="1"/>
  <c r="CG14" i="1" s="1"/>
  <c r="BY14" i="1"/>
  <c r="BR14" i="1"/>
  <c r="BK14" i="1"/>
  <c r="BD14" i="1"/>
  <c r="AW14" i="1"/>
  <c r="W14" i="1"/>
  <c r="AD14" i="1" s="1"/>
  <c r="AK14" i="1" s="1"/>
  <c r="AR14" i="1" s="1"/>
  <c r="AY14" i="1" s="1"/>
  <c r="V14" i="1"/>
  <c r="AC14" i="1" s="1"/>
  <c r="AJ14" i="1" s="1"/>
  <c r="AQ14" i="1" s="1"/>
  <c r="R14" i="1"/>
  <c r="Q14" i="1"/>
  <c r="CL21" i="1"/>
  <c r="CF21" i="1"/>
  <c r="CA21" i="1"/>
  <c r="BZ21" i="1"/>
  <c r="CG21" i="1" s="1"/>
  <c r="BY21" i="1"/>
  <c r="BR21" i="1"/>
  <c r="BK21" i="1"/>
  <c r="BD21" i="1"/>
  <c r="AW21" i="1"/>
  <c r="AP21" i="1"/>
  <c r="AI21" i="1"/>
  <c r="AB21" i="1"/>
  <c r="W21" i="1"/>
  <c r="V21" i="1"/>
  <c r="AC21" i="1" s="1"/>
  <c r="AJ21" i="1" s="1"/>
  <c r="AQ21" i="1" s="1"/>
  <c r="AX21" i="1" s="1"/>
  <c r="BE21" i="1" s="1"/>
  <c r="BL21" i="1" s="1"/>
  <c r="BS21" i="1" s="1"/>
  <c r="U21" i="1"/>
  <c r="R21" i="1"/>
  <c r="Q21" i="1"/>
  <c r="CL22" i="1"/>
  <c r="CA22" i="1"/>
  <c r="BZ22" i="1"/>
  <c r="CG22" i="1" s="1"/>
  <c r="BY22" i="1"/>
  <c r="BR22" i="1"/>
  <c r="BK22" i="1"/>
  <c r="BD22" i="1"/>
  <c r="AW22" i="1"/>
  <c r="AP22" i="1"/>
  <c r="AI22" i="1"/>
  <c r="AB22" i="1"/>
  <c r="W22" i="1"/>
  <c r="AD22" i="1" s="1"/>
  <c r="AK22" i="1" s="1"/>
  <c r="V22" i="1"/>
  <c r="AC22" i="1" s="1"/>
  <c r="AJ22" i="1" s="1"/>
  <c r="AQ22" i="1" s="1"/>
  <c r="AX22" i="1" s="1"/>
  <c r="BE22" i="1" s="1"/>
  <c r="BL22" i="1" s="1"/>
  <c r="BS22" i="1" s="1"/>
  <c r="U22" i="1"/>
  <c r="R22" i="1"/>
  <c r="Q22" i="1"/>
  <c r="CL20" i="1"/>
  <c r="CF20" i="1"/>
  <c r="CA20" i="1"/>
  <c r="BZ20" i="1"/>
  <c r="CG20" i="1" s="1"/>
  <c r="BY20" i="1"/>
  <c r="BR20" i="1"/>
  <c r="BK20" i="1"/>
  <c r="BD20" i="1"/>
  <c r="W20" i="1"/>
  <c r="AD20" i="1" s="1"/>
  <c r="AK20" i="1" s="1"/>
  <c r="AR20" i="1" s="1"/>
  <c r="AY20" i="1" s="1"/>
  <c r="BF20" i="1" s="1"/>
  <c r="V20" i="1"/>
  <c r="AC20" i="1" s="1"/>
  <c r="R20" i="1"/>
  <c r="Q20" i="1"/>
  <c r="X20" i="1" s="1"/>
  <c r="AE20" i="1" s="1"/>
  <c r="AL20" i="1" s="1"/>
  <c r="AS20" i="1" s="1"/>
  <c r="AZ20" i="1" s="1"/>
  <c r="CL19" i="1"/>
  <c r="CA19" i="1"/>
  <c r="BZ19" i="1"/>
  <c r="CG19" i="1" s="1"/>
  <c r="BY19" i="1"/>
  <c r="BR19" i="1"/>
  <c r="BK19" i="1"/>
  <c r="BD19" i="1"/>
  <c r="AW19" i="1"/>
  <c r="AP19" i="1"/>
  <c r="AI19" i="1"/>
  <c r="AB19" i="1"/>
  <c r="W19" i="1"/>
  <c r="V19" i="1"/>
  <c r="AC19" i="1" s="1"/>
  <c r="AJ19" i="1" s="1"/>
  <c r="AQ19" i="1" s="1"/>
  <c r="AX19" i="1" s="1"/>
  <c r="BE19" i="1" s="1"/>
  <c r="BL19" i="1" s="1"/>
  <c r="BS19" i="1" s="1"/>
  <c r="U19" i="1"/>
  <c r="R19" i="1"/>
  <c r="Q19" i="1"/>
  <c r="CL18" i="1"/>
  <c r="CA18" i="1"/>
  <c r="BZ18" i="1"/>
  <c r="CG18" i="1" s="1"/>
  <c r="BY18" i="1"/>
  <c r="BR18" i="1"/>
  <c r="BK18" i="1"/>
  <c r="BD18" i="1"/>
  <c r="AW18" i="1"/>
  <c r="AP18" i="1"/>
  <c r="AI18" i="1"/>
  <c r="AB18" i="1"/>
  <c r="W18" i="1"/>
  <c r="AD18" i="1" s="1"/>
  <c r="V18" i="1"/>
  <c r="AC18" i="1" s="1"/>
  <c r="AJ18" i="1" s="1"/>
  <c r="AQ18" i="1" s="1"/>
  <c r="AX18" i="1" s="1"/>
  <c r="BE18" i="1" s="1"/>
  <c r="BL18" i="1" s="1"/>
  <c r="BS18" i="1" s="1"/>
  <c r="U18" i="1"/>
  <c r="R18" i="1"/>
  <c r="Q18" i="1"/>
  <c r="CL17" i="1"/>
  <c r="CF17" i="1"/>
  <c r="CA17" i="1"/>
  <c r="BZ17" i="1"/>
  <c r="BY17" i="1"/>
  <c r="BR17" i="1"/>
  <c r="BK17" i="1"/>
  <c r="BD17" i="1"/>
  <c r="AW17" i="1"/>
  <c r="AP17" i="1"/>
  <c r="AI17" i="1"/>
  <c r="AB17" i="1"/>
  <c r="W17" i="1"/>
  <c r="V17" i="1"/>
  <c r="AC17" i="1" s="1"/>
  <c r="AJ17" i="1" s="1"/>
  <c r="AQ17" i="1" s="1"/>
  <c r="AX17" i="1" s="1"/>
  <c r="BE17" i="1" s="1"/>
  <c r="BL17" i="1" s="1"/>
  <c r="BS17" i="1" s="1"/>
  <c r="U17" i="1"/>
  <c r="R17" i="1"/>
  <c r="Q17" i="1"/>
  <c r="CA16" i="1"/>
  <c r="BY16" i="1"/>
  <c r="BP16" i="1"/>
  <c r="BR16" i="1" s="1"/>
  <c r="BK16" i="1"/>
  <c r="BD16" i="1"/>
  <c r="AW16" i="1"/>
  <c r="AP16" i="1"/>
  <c r="AI16" i="1"/>
  <c r="AB16" i="1"/>
  <c r="W16" i="1"/>
  <c r="AD16" i="1" s="1"/>
  <c r="V16" i="1"/>
  <c r="AC16" i="1" s="1"/>
  <c r="AJ16" i="1" s="1"/>
  <c r="AQ16" i="1" s="1"/>
  <c r="AX16" i="1" s="1"/>
  <c r="BE16" i="1" s="1"/>
  <c r="BL16" i="1" s="1"/>
  <c r="U16" i="1"/>
  <c r="R16" i="1"/>
  <c r="Q16" i="1"/>
  <c r="CF15" i="1"/>
  <c r="CA15" i="1"/>
  <c r="BY15" i="1"/>
  <c r="BP15" i="1"/>
  <c r="BR15" i="1" s="1"/>
  <c r="BK15" i="1"/>
  <c r="BD15" i="1"/>
  <c r="AW15" i="1"/>
  <c r="AP15" i="1"/>
  <c r="AI15" i="1"/>
  <c r="AB15" i="1"/>
  <c r="W15" i="1"/>
  <c r="V15" i="1"/>
  <c r="AC15" i="1" s="1"/>
  <c r="AJ15" i="1" s="1"/>
  <c r="AQ15" i="1" s="1"/>
  <c r="AX15" i="1" s="1"/>
  <c r="BE15" i="1" s="1"/>
  <c r="BL15" i="1" s="1"/>
  <c r="U15" i="1"/>
  <c r="R15" i="1"/>
  <c r="Q15" i="1"/>
  <c r="CL13" i="1"/>
  <c r="CN13" i="1" s="1"/>
  <c r="CF13" i="1"/>
  <c r="CA13" i="1"/>
  <c r="BZ13" i="1"/>
  <c r="CG13" i="1" s="1"/>
  <c r="BY13" i="1"/>
  <c r="BR13" i="1"/>
  <c r="BK13" i="1"/>
  <c r="BD13" i="1"/>
  <c r="AW13" i="1"/>
  <c r="AP13" i="1"/>
  <c r="AI13" i="1"/>
  <c r="AB13" i="1"/>
  <c r="W13" i="1"/>
  <c r="AD13" i="1" s="1"/>
  <c r="AK13" i="1" s="1"/>
  <c r="V13" i="1"/>
  <c r="U13" i="1"/>
  <c r="R13" i="1"/>
  <c r="Q13" i="1"/>
  <c r="CL12" i="1"/>
  <c r="CN12" i="1" s="1"/>
  <c r="BY12" i="1"/>
  <c r="BR12" i="1"/>
  <c r="BK12" i="1"/>
  <c r="BD12" i="1"/>
  <c r="AW12" i="1"/>
  <c r="AP12" i="1"/>
  <c r="AI12" i="1"/>
  <c r="AB12" i="1"/>
  <c r="W12" i="1"/>
  <c r="V12" i="1"/>
  <c r="AC12" i="1" s="1"/>
  <c r="U12" i="1"/>
  <c r="R12" i="1"/>
  <c r="Q12" i="1"/>
  <c r="CU9" i="1"/>
  <c r="CT9" i="1"/>
  <c r="CS9" i="1"/>
  <c r="CR9" i="1"/>
  <c r="CQ9" i="1"/>
  <c r="CP9" i="1"/>
  <c r="CD9" i="1"/>
  <c r="BX9" i="1"/>
  <c r="BW9" i="1"/>
  <c r="BQ9" i="1"/>
  <c r="N9" i="1"/>
  <c r="M9" i="1"/>
  <c r="BL379" i="17" l="1"/>
  <c r="BH379" i="17"/>
  <c r="BM416" i="17"/>
  <c r="BH416" i="17"/>
  <c r="BH323" i="17"/>
  <c r="BM323" i="17"/>
  <c r="AT394" i="17"/>
  <c r="AX394" i="17"/>
  <c r="BH251" i="17"/>
  <c r="BM251" i="17"/>
  <c r="BA253" i="17"/>
  <c r="BF253" i="17"/>
  <c r="BF305" i="17"/>
  <c r="BA305" i="17"/>
  <c r="BT371" i="17"/>
  <c r="BV371" i="17" s="1"/>
  <c r="BO371" i="17"/>
  <c r="BE72" i="17"/>
  <c r="BA72" i="17"/>
  <c r="BT389" i="17"/>
  <c r="BV389" i="17" s="1"/>
  <c r="BO389" i="17"/>
  <c r="BA17" i="17"/>
  <c r="BF17" i="17"/>
  <c r="BA263" i="17"/>
  <c r="BF263" i="17"/>
  <c r="BA410" i="17"/>
  <c r="BF410" i="17"/>
  <c r="BA42" i="17"/>
  <c r="BF42" i="17"/>
  <c r="BM453" i="17"/>
  <c r="BH453" i="17"/>
  <c r="BA44" i="17"/>
  <c r="BF44" i="17"/>
  <c r="BA259" i="17"/>
  <c r="BF259" i="17"/>
  <c r="BE102" i="17"/>
  <c r="BA102" i="17"/>
  <c r="BA316" i="17"/>
  <c r="BE316" i="17"/>
  <c r="BH247" i="17"/>
  <c r="BM247" i="17"/>
  <c r="BM243" i="17"/>
  <c r="BH243" i="17"/>
  <c r="AT72" i="15"/>
  <c r="BA452" i="17"/>
  <c r="BF452" i="17"/>
  <c r="BA345" i="17"/>
  <c r="BE345" i="17"/>
  <c r="BF365" i="17"/>
  <c r="BA365" i="17"/>
  <c r="BA391" i="17"/>
  <c r="BF391" i="17"/>
  <c r="BO257" i="17"/>
  <c r="BT257" i="17"/>
  <c r="BV257" i="17" s="1"/>
  <c r="BO376" i="17"/>
  <c r="BT376" i="17"/>
  <c r="BV376" i="17" s="1"/>
  <c r="BA23" i="17"/>
  <c r="BF23" i="17"/>
  <c r="BF26" i="17"/>
  <c r="BA26" i="17"/>
  <c r="AX369" i="17"/>
  <c r="AT369" i="17"/>
  <c r="BA377" i="17"/>
  <c r="BE377" i="17"/>
  <c r="BH381" i="17"/>
  <c r="BL381" i="17"/>
  <c r="BA255" i="17"/>
  <c r="BF255" i="17"/>
  <c r="BE399" i="17"/>
  <c r="BA399" i="17"/>
  <c r="BA396" i="17"/>
  <c r="BE396" i="17"/>
  <c r="BA358" i="17"/>
  <c r="BF358" i="17"/>
  <c r="BE307" i="17"/>
  <c r="BA307" i="17"/>
  <c r="BH456" i="17"/>
  <c r="BM456" i="17"/>
  <c r="AX406" i="17"/>
  <c r="AT406" i="17"/>
  <c r="BA234" i="17"/>
  <c r="BE234" i="17"/>
  <c r="BO343" i="17"/>
  <c r="BT343" i="17"/>
  <c r="BV343" i="17" s="1"/>
  <c r="BT427" i="17"/>
  <c r="AX427" i="17"/>
  <c r="AT427" i="17"/>
  <c r="Y8" i="17"/>
  <c r="BA340" i="17"/>
  <c r="BF340" i="17"/>
  <c r="BS258" i="17"/>
  <c r="BV258" i="17" s="1"/>
  <c r="BO258" i="17"/>
  <c r="BH19" i="17"/>
  <c r="BM19" i="17"/>
  <c r="BM192" i="17"/>
  <c r="BH192" i="17"/>
  <c r="AX451" i="17"/>
  <c r="AT451" i="17"/>
  <c r="BT266" i="17"/>
  <c r="BV266" i="17" s="1"/>
  <c r="BO266" i="17"/>
  <c r="BH449" i="17"/>
  <c r="BL449" i="17"/>
  <c r="BO22" i="17"/>
  <c r="BT22" i="17"/>
  <c r="BV22" i="17" s="1"/>
  <c r="BH418" i="17"/>
  <c r="BM418" i="17"/>
  <c r="BH269" i="17"/>
  <c r="BM269" i="17"/>
  <c r="AT380" i="17"/>
  <c r="AX380" i="17"/>
  <c r="BO346" i="17"/>
  <c r="BT346" i="17"/>
  <c r="BV346" i="17" s="1"/>
  <c r="BS264" i="17"/>
  <c r="BV264" i="17" s="1"/>
  <c r="BO264" i="17"/>
  <c r="BO356" i="17"/>
  <c r="BS356" i="17"/>
  <c r="BV356" i="17" s="1"/>
  <c r="BM385" i="17"/>
  <c r="BH385" i="17"/>
  <c r="BH368" i="17"/>
  <c r="BM368" i="17"/>
  <c r="BA116" i="17"/>
  <c r="BF116" i="17"/>
  <c r="BO454" i="17"/>
  <c r="BT454" i="17"/>
  <c r="BV454" i="17" s="1"/>
  <c r="BA256" i="17"/>
  <c r="BE256" i="17"/>
  <c r="BH249" i="17"/>
  <c r="BM249" i="17"/>
  <c r="BH321" i="17"/>
  <c r="BL321" i="17"/>
  <c r="BH48" i="17"/>
  <c r="BM48" i="17"/>
  <c r="BA335" i="17"/>
  <c r="BF335" i="17"/>
  <c r="BH467" i="17"/>
  <c r="BL467" i="17"/>
  <c r="BA420" i="17"/>
  <c r="BE420" i="17"/>
  <c r="BH421" i="17"/>
  <c r="BM421" i="17"/>
  <c r="BA464" i="17"/>
  <c r="BE464" i="17"/>
  <c r="BA86" i="17"/>
  <c r="BF86" i="17"/>
  <c r="BO336" i="17"/>
  <c r="BT336" i="17"/>
  <c r="BV336" i="17" s="1"/>
  <c r="BO43" i="17"/>
  <c r="BT43" i="17"/>
  <c r="BV43" i="17" s="1"/>
  <c r="BF142" i="17"/>
  <c r="BA142" i="17"/>
  <c r="BS55" i="17"/>
  <c r="BV55" i="17" s="1"/>
  <c r="BO55" i="17"/>
  <c r="BH223" i="17"/>
  <c r="BM223" i="17"/>
  <c r="AT392" i="17"/>
  <c r="AX392" i="17"/>
  <c r="BF213" i="17"/>
  <c r="BA213" i="17"/>
  <c r="BS445" i="17"/>
  <c r="BV445" i="17" s="1"/>
  <c r="BO445" i="17"/>
  <c r="BA215" i="17"/>
  <c r="BF215" i="17"/>
  <c r="BA239" i="17"/>
  <c r="BF239" i="17"/>
  <c r="BO123" i="17"/>
  <c r="BT123" i="17"/>
  <c r="BV123" i="17" s="1"/>
  <c r="BM406" i="17"/>
  <c r="BF244" i="17"/>
  <c r="BA244" i="17"/>
  <c r="AT357" i="17"/>
  <c r="AX357" i="17"/>
  <c r="BA103" i="17"/>
  <c r="BF103" i="17"/>
  <c r="BF185" i="17"/>
  <c r="BA185" i="17"/>
  <c r="BA95" i="17"/>
  <c r="BF95" i="17"/>
  <c r="BH96" i="17"/>
  <c r="BM96" i="17"/>
  <c r="BH261" i="17"/>
  <c r="BM261" i="17"/>
  <c r="BA133" i="17"/>
  <c r="BF133" i="17"/>
  <c r="BT267" i="17"/>
  <c r="BV267" i="17" s="1"/>
  <c r="BO267" i="17"/>
  <c r="BH468" i="17"/>
  <c r="BM468" i="17"/>
  <c r="BH431" i="17"/>
  <c r="BL431" i="17"/>
  <c r="BH250" i="17"/>
  <c r="BL250" i="17"/>
  <c r="BH262" i="17"/>
  <c r="BL262" i="17"/>
  <c r="BH353" i="17"/>
  <c r="BL353" i="17"/>
  <c r="BH439" i="17"/>
  <c r="BL439" i="17"/>
  <c r="BA265" i="17"/>
  <c r="BF265" i="17"/>
  <c r="BE16" i="17"/>
  <c r="BA16" i="17"/>
  <c r="BT268" i="17"/>
  <c r="BV268" i="17" s="1"/>
  <c r="BO268" i="17"/>
  <c r="BH252" i="17"/>
  <c r="BL252" i="17"/>
  <c r="BO25" i="17"/>
  <c r="BT25" i="17"/>
  <c r="BV25" i="17" s="1"/>
  <c r="BH359" i="17"/>
  <c r="BM359" i="17"/>
  <c r="BH31" i="17"/>
  <c r="BM31" i="17"/>
  <c r="BO331" i="17"/>
  <c r="BS331" i="17"/>
  <c r="BV331" i="17" s="1"/>
  <c r="BA248" i="17"/>
  <c r="BE248" i="17"/>
  <c r="BA409" i="17"/>
  <c r="BF409" i="17"/>
  <c r="BA29" i="17"/>
  <c r="BF29" i="17"/>
  <c r="AT378" i="17"/>
  <c r="AX378" i="17"/>
  <c r="BA54" i="17"/>
  <c r="BF54" i="17"/>
  <c r="BF386" i="17"/>
  <c r="BA386" i="17"/>
  <c r="BO470" i="17"/>
  <c r="BT470" i="17"/>
  <c r="BV470" i="17" s="1"/>
  <c r="BA35" i="17"/>
  <c r="BF35" i="17"/>
  <c r="BA382" i="17"/>
  <c r="BF382" i="17"/>
  <c r="BA428" i="17"/>
  <c r="BE428" i="17"/>
  <c r="BS246" i="17"/>
  <c r="BV246" i="17" s="1"/>
  <c r="BO246" i="17"/>
  <c r="BH457" i="17"/>
  <c r="BM457" i="17"/>
  <c r="BA338" i="17"/>
  <c r="BF338" i="17"/>
  <c r="BH121" i="17"/>
  <c r="BM121" i="17"/>
  <c r="BH322" i="17"/>
  <c r="BM322" i="17"/>
  <c r="BM114" i="17"/>
  <c r="BH114" i="17"/>
  <c r="BO90" i="17"/>
  <c r="BT90" i="17"/>
  <c r="BV90" i="17" s="1"/>
  <c r="BH131" i="17"/>
  <c r="BM131" i="17"/>
  <c r="BE238" i="17"/>
  <c r="BA238" i="17"/>
  <c r="BH196" i="17"/>
  <c r="BM196" i="17"/>
  <c r="BM413" i="17"/>
  <c r="BH413" i="17"/>
  <c r="BM159" i="17"/>
  <c r="BH159" i="17"/>
  <c r="BA469" i="17"/>
  <c r="BF469" i="17"/>
  <c r="BF49" i="17"/>
  <c r="BA49" i="17"/>
  <c r="BM328" i="17"/>
  <c r="BH328" i="17"/>
  <c r="BA333" i="17"/>
  <c r="BE333" i="17"/>
  <c r="BM440" i="17"/>
  <c r="BA435" i="17"/>
  <c r="BF435" i="17"/>
  <c r="BF155" i="17"/>
  <c r="BA155" i="17"/>
  <c r="BT288" i="17"/>
  <c r="BV288" i="17" s="1"/>
  <c r="BO288" i="17"/>
  <c r="BM132" i="17"/>
  <c r="BH132" i="17"/>
  <c r="BM161" i="17"/>
  <c r="BH161" i="17"/>
  <c r="BM181" i="17"/>
  <c r="BH181" i="17"/>
  <c r="BE70" i="17"/>
  <c r="BA70" i="17"/>
  <c r="BM154" i="17"/>
  <c r="BH154" i="17"/>
  <c r="AB30" i="17"/>
  <c r="AD30" i="17"/>
  <c r="AF30" i="17" s="1"/>
  <c r="BM275" i="17"/>
  <c r="BH275" i="17"/>
  <c r="BF156" i="17"/>
  <c r="BA156" i="17"/>
  <c r="BA312" i="17"/>
  <c r="BF312" i="17"/>
  <c r="BT76" i="17"/>
  <c r="BV76" i="17" s="1"/>
  <c r="BO76" i="17"/>
  <c r="BM99" i="17"/>
  <c r="BH99" i="17"/>
  <c r="BA347" i="17"/>
  <c r="BF347" i="17"/>
  <c r="BT152" i="17"/>
  <c r="BV152" i="17" s="1"/>
  <c r="BO152" i="17"/>
  <c r="BA334" i="17"/>
  <c r="BE334" i="17"/>
  <c r="BA60" i="17"/>
  <c r="BE60" i="17"/>
  <c r="BM319" i="17"/>
  <c r="BH319" i="17"/>
  <c r="BF284" i="17"/>
  <c r="BA284" i="17"/>
  <c r="BO149" i="17"/>
  <c r="BT149" i="17"/>
  <c r="BV149" i="17" s="1"/>
  <c r="BM325" i="17"/>
  <c r="BH325" i="17"/>
  <c r="BM110" i="17"/>
  <c r="BH110" i="17"/>
  <c r="BM363" i="17"/>
  <c r="BH363" i="17"/>
  <c r="BF98" i="17"/>
  <c r="BA98" i="17"/>
  <c r="BT414" i="17"/>
  <c r="BV414" i="17" s="1"/>
  <c r="BO414" i="17"/>
  <c r="BT191" i="17"/>
  <c r="BV191" i="17" s="1"/>
  <c r="BO191" i="17"/>
  <c r="BH188" i="17"/>
  <c r="BM188" i="17"/>
  <c r="BT50" i="17"/>
  <c r="BV50" i="17" s="1"/>
  <c r="BO50" i="17"/>
  <c r="BM107" i="17"/>
  <c r="BH107" i="17"/>
  <c r="BF145" i="17"/>
  <c r="BA145" i="17"/>
  <c r="BE80" i="17"/>
  <c r="BH80" i="17" s="1"/>
  <c r="BF290" i="17"/>
  <c r="BA290" i="17"/>
  <c r="BT47" i="17"/>
  <c r="BV47" i="17" s="1"/>
  <c r="BO47" i="17"/>
  <c r="BT41" i="17"/>
  <c r="BV41" i="17" s="1"/>
  <c r="BO41" i="17"/>
  <c r="BE112" i="17"/>
  <c r="BA112" i="17"/>
  <c r="BA351" i="17"/>
  <c r="BE351" i="17"/>
  <c r="BA443" i="17"/>
  <c r="BF443" i="17"/>
  <c r="BA233" i="17"/>
  <c r="BE233" i="17"/>
  <c r="BH408" i="17"/>
  <c r="BM408" i="17"/>
  <c r="AA32" i="17"/>
  <c r="AC32" i="17"/>
  <c r="BF415" i="17"/>
  <c r="BA415" i="17"/>
  <c r="BF229" i="17"/>
  <c r="BA229" i="17"/>
  <c r="BM326" i="17"/>
  <c r="BH326" i="17"/>
  <c r="BH170" i="17"/>
  <c r="BM170" i="17"/>
  <c r="BS236" i="17"/>
  <c r="BV236" i="17" s="1"/>
  <c r="BO236" i="17"/>
  <c r="BA438" i="17"/>
  <c r="BF438" i="17"/>
  <c r="BM225" i="17"/>
  <c r="BH225" i="17"/>
  <c r="BT448" i="17"/>
  <c r="BV448" i="17" s="1"/>
  <c r="BO448" i="17"/>
  <c r="BH174" i="17"/>
  <c r="BM174" i="17"/>
  <c r="AA52" i="17"/>
  <c r="AC52" i="17"/>
  <c r="BM201" i="17"/>
  <c r="BH201" i="17"/>
  <c r="AX458" i="17"/>
  <c r="AT458" i="17"/>
  <c r="BE209" i="17"/>
  <c r="BA209" i="17"/>
  <c r="BA144" i="17"/>
  <c r="BF144" i="17"/>
  <c r="BM227" i="17"/>
  <c r="BH227" i="17"/>
  <c r="BF211" i="17"/>
  <c r="BA211" i="17"/>
  <c r="BF182" i="17"/>
  <c r="BA182" i="17"/>
  <c r="BM78" i="17"/>
  <c r="BH78" i="17"/>
  <c r="BM175" i="17"/>
  <c r="BH175" i="17"/>
  <c r="BH395" i="17"/>
  <c r="BM395" i="17"/>
  <c r="BF397" i="17"/>
  <c r="BA397" i="17"/>
  <c r="BM226" i="17"/>
  <c r="BH226" i="17"/>
  <c r="BF74" i="17"/>
  <c r="BA74" i="17"/>
  <c r="BT217" i="17"/>
  <c r="BV217" i="17" s="1"/>
  <c r="BO217" i="17"/>
  <c r="BH393" i="17"/>
  <c r="BM393" i="17"/>
  <c r="BF138" i="17"/>
  <c r="BA138" i="17"/>
  <c r="BT141" i="17"/>
  <c r="BV141" i="17" s="1"/>
  <c r="BO141" i="17"/>
  <c r="BT104" i="17"/>
  <c r="BV104" i="17" s="1"/>
  <c r="BO104" i="17"/>
  <c r="BT124" i="17"/>
  <c r="BV124" i="17" s="1"/>
  <c r="BO124" i="17"/>
  <c r="BT367" i="17"/>
  <c r="BT300" i="17"/>
  <c r="BV300" i="17" s="1"/>
  <c r="BO300" i="17"/>
  <c r="AG311" i="17"/>
  <c r="AE311" i="17"/>
  <c r="BM71" i="17"/>
  <c r="BH71" i="17"/>
  <c r="BM458" i="17"/>
  <c r="BT81" i="17"/>
  <c r="BV81" i="17" s="1"/>
  <c r="BO81" i="17"/>
  <c r="Z8" i="17"/>
  <c r="AA18" i="17"/>
  <c r="AC18" i="17"/>
  <c r="BT151" i="17"/>
  <c r="BV151" i="17" s="1"/>
  <c r="BO151" i="17"/>
  <c r="BM122" i="17"/>
  <c r="BH122" i="17"/>
  <c r="BM193" i="17"/>
  <c r="BH193" i="17"/>
  <c r="BM436" i="17"/>
  <c r="BH436" i="17"/>
  <c r="BM97" i="17"/>
  <c r="BH97" i="17"/>
  <c r="BA344" i="17"/>
  <c r="BE344" i="17"/>
  <c r="BH64" i="17"/>
  <c r="BM64" i="17"/>
  <c r="BM446" i="17"/>
  <c r="BH446" i="17"/>
  <c r="BE139" i="17"/>
  <c r="BA139" i="17"/>
  <c r="BE134" i="17"/>
  <c r="BA134" i="17"/>
  <c r="BO465" i="17"/>
  <c r="BT465" i="17"/>
  <c r="BV465" i="17" s="1"/>
  <c r="BO384" i="17"/>
  <c r="BT384" i="17"/>
  <c r="BV384" i="17" s="1"/>
  <c r="BE140" i="17"/>
  <c r="BA140" i="17"/>
  <c r="BO88" i="17"/>
  <c r="BT88" i="17"/>
  <c r="BV88" i="17" s="1"/>
  <c r="BL106" i="17"/>
  <c r="BH106" i="17"/>
  <c r="BH383" i="17"/>
  <c r="BM383" i="17"/>
  <c r="BH115" i="17"/>
  <c r="BM115" i="17"/>
  <c r="AO315" i="17"/>
  <c r="AQ315" i="17"/>
  <c r="BM57" i="17"/>
  <c r="BH57" i="17"/>
  <c r="BE222" i="17"/>
  <c r="BA222" i="17"/>
  <c r="BE195" i="17"/>
  <c r="BA195" i="17"/>
  <c r="BE61" i="17"/>
  <c r="BA61" i="17"/>
  <c r="AA20" i="17"/>
  <c r="AC20" i="17"/>
  <c r="BO120" i="17"/>
  <c r="BT120" i="17"/>
  <c r="BV120" i="17" s="1"/>
  <c r="BE272" i="17"/>
  <c r="BA272" i="17"/>
  <c r="BH59" i="17"/>
  <c r="BM59" i="17"/>
  <c r="BM58" i="17"/>
  <c r="BH58" i="17"/>
  <c r="BO278" i="17"/>
  <c r="BT278" i="17"/>
  <c r="BV278" i="17" s="1"/>
  <c r="BH283" i="17"/>
  <c r="BM283" i="17"/>
  <c r="BT202" i="17"/>
  <c r="BV202" i="17" s="1"/>
  <c r="BO202" i="17"/>
  <c r="BM83" i="17"/>
  <c r="BH83" i="17"/>
  <c r="BO422" i="17"/>
  <c r="BT422" i="17"/>
  <c r="BV422" i="17" s="1"/>
  <c r="BO463" i="17"/>
  <c r="BT463" i="17"/>
  <c r="BV463" i="17" s="1"/>
  <c r="BE274" i="17"/>
  <c r="BA274" i="17"/>
  <c r="BE169" i="17"/>
  <c r="BA169" i="17"/>
  <c r="BT153" i="17"/>
  <c r="BV153" i="17" s="1"/>
  <c r="BO153" i="17"/>
  <c r="BM92" i="17"/>
  <c r="BH92" i="17"/>
  <c r="BM36" i="17"/>
  <c r="BH36" i="17"/>
  <c r="BM194" i="17"/>
  <c r="BH194" i="17"/>
  <c r="BA80" i="17"/>
  <c r="BT299" i="17"/>
  <c r="BV299" i="17" s="1"/>
  <c r="BO299" i="17"/>
  <c r="BA62" i="17"/>
  <c r="BF62" i="17"/>
  <c r="BH424" i="17"/>
  <c r="BM424" i="17"/>
  <c r="BE219" i="17"/>
  <c r="BA219" i="17"/>
  <c r="BT400" i="17"/>
  <c r="BV400" i="17" s="1"/>
  <c r="BO400" i="17"/>
  <c r="BA370" i="17"/>
  <c r="BF370" i="17"/>
  <c r="BT318" i="17"/>
  <c r="BV318" i="17" s="1"/>
  <c r="BO318" i="17"/>
  <c r="BF128" i="17"/>
  <c r="BA128" i="17"/>
  <c r="BT101" i="17"/>
  <c r="BV101" i="17" s="1"/>
  <c r="BO101" i="17"/>
  <c r="BA199" i="17"/>
  <c r="BF199" i="17"/>
  <c r="BT401" i="17"/>
  <c r="BV401" i="17" s="1"/>
  <c r="BO401" i="17"/>
  <c r="BF327" i="17"/>
  <c r="BA327" i="17"/>
  <c r="BO306" i="17"/>
  <c r="BT306" i="17"/>
  <c r="BV306" i="17" s="1"/>
  <c r="AA24" i="17"/>
  <c r="AC24" i="17"/>
  <c r="BO77" i="17"/>
  <c r="BT77" i="17"/>
  <c r="BV77" i="17" s="1"/>
  <c r="BA292" i="17"/>
  <c r="BE292" i="17"/>
  <c r="BM166" i="17"/>
  <c r="BH166" i="17"/>
  <c r="BM147" i="17"/>
  <c r="BH147" i="17"/>
  <c r="BO65" i="17"/>
  <c r="BT65" i="17"/>
  <c r="BV65" i="17" s="1"/>
  <c r="BT39" i="17"/>
  <c r="BV39" i="17" s="1"/>
  <c r="BO39" i="17"/>
  <c r="BH168" i="17"/>
  <c r="BM168" i="17"/>
  <c r="BO197" i="17"/>
  <c r="BT197" i="17"/>
  <c r="BV197" i="17" s="1"/>
  <c r="BA163" i="17"/>
  <c r="BF163" i="17"/>
  <c r="BH164" i="17"/>
  <c r="BM164" i="17"/>
  <c r="BF82" i="17"/>
  <c r="BA82" i="17"/>
  <c r="BF214" i="17"/>
  <c r="BA214" i="17"/>
  <c r="BT437" i="17"/>
  <c r="BV437" i="17" s="1"/>
  <c r="BO437" i="17"/>
  <c r="AA40" i="17"/>
  <c r="AC40" i="17"/>
  <c r="BH330" i="17"/>
  <c r="BM330" i="17"/>
  <c r="BM317" i="17"/>
  <c r="BH317" i="17"/>
  <c r="BT450" i="17"/>
  <c r="BV450" i="17" s="1"/>
  <c r="BO450" i="17"/>
  <c r="BF127" i="17"/>
  <c r="BA127" i="17"/>
  <c r="BF441" i="17"/>
  <c r="BA441" i="17"/>
  <c r="BT157" i="17"/>
  <c r="BV157" i="17" s="1"/>
  <c r="BO157" i="17"/>
  <c r="BT167" i="17"/>
  <c r="BV167" i="17" s="1"/>
  <c r="BO167" i="17"/>
  <c r="X8" i="17"/>
  <c r="BT276" i="17"/>
  <c r="BV276" i="17" s="1"/>
  <c r="BO276" i="17"/>
  <c r="BM271" i="17"/>
  <c r="BH271" i="17"/>
  <c r="AB53" i="17"/>
  <c r="AD53" i="17"/>
  <c r="AF53" i="17" s="1"/>
  <c r="BT216" i="17"/>
  <c r="BV216" i="17" s="1"/>
  <c r="BO216" i="17"/>
  <c r="AA45" i="17"/>
  <c r="AC45" i="17"/>
  <c r="BT204" i="17"/>
  <c r="BV204" i="17" s="1"/>
  <c r="BO204" i="17"/>
  <c r="BH286" i="17"/>
  <c r="BM286" i="17"/>
  <c r="BM423" i="17"/>
  <c r="BH423" i="17"/>
  <c r="BF113" i="17"/>
  <c r="BA113" i="17"/>
  <c r="BM224" i="17"/>
  <c r="BH224" i="17"/>
  <c r="BA462" i="17"/>
  <c r="BF462" i="17"/>
  <c r="AA173" i="17"/>
  <c r="AC173" i="17"/>
  <c r="BT301" i="17"/>
  <c r="BV301" i="17" s="1"/>
  <c r="BO301" i="17"/>
  <c r="BT180" i="17"/>
  <c r="BV180" i="17" s="1"/>
  <c r="BO180" i="17"/>
  <c r="BH349" i="17"/>
  <c r="BM349" i="17"/>
  <c r="BM165" i="17"/>
  <c r="BH165" i="17"/>
  <c r="BA21" i="17"/>
  <c r="BF21" i="17"/>
  <c r="BA390" i="17"/>
  <c r="BF390" i="17"/>
  <c r="BM285" i="17"/>
  <c r="BH285" i="17"/>
  <c r="BM200" i="17"/>
  <c r="BH200" i="17"/>
  <c r="BT273" i="17"/>
  <c r="BV273" i="17" s="1"/>
  <c r="BO273" i="17"/>
  <c r="BM160" i="17"/>
  <c r="BH160" i="17"/>
  <c r="BM364" i="17"/>
  <c r="BH364" i="17"/>
  <c r="BF324" i="17"/>
  <c r="BA324" i="17"/>
  <c r="BF135" i="17"/>
  <c r="BA135" i="17"/>
  <c r="BT205" i="17"/>
  <c r="BV205" i="17" s="1"/>
  <c r="BO205" i="17"/>
  <c r="BT143" i="17"/>
  <c r="BV143" i="17" s="1"/>
  <c r="BO143" i="17"/>
  <c r="BH412" i="17"/>
  <c r="BM412" i="17"/>
  <c r="BT146" i="17"/>
  <c r="BV146" i="17" s="1"/>
  <c r="BO146" i="17"/>
  <c r="BT171" i="17"/>
  <c r="BV171" i="17" s="1"/>
  <c r="BO171" i="17"/>
  <c r="BM126" i="17"/>
  <c r="BH126" i="17"/>
  <c r="BM158" i="17"/>
  <c r="BH158" i="17"/>
  <c r="BA361" i="17"/>
  <c r="BE361" i="17"/>
  <c r="BS232" i="17"/>
  <c r="BV232" i="17" s="1"/>
  <c r="BO232" i="17"/>
  <c r="BT242" i="17"/>
  <c r="BV242" i="17" s="1"/>
  <c r="BO242" i="17"/>
  <c r="BE471" i="17"/>
  <c r="BA471" i="17"/>
  <c r="BA362" i="17"/>
  <c r="BF362" i="17"/>
  <c r="BA304" i="17"/>
  <c r="BF304" i="17"/>
  <c r="BF220" i="17"/>
  <c r="BA220" i="17"/>
  <c r="BA231" i="17"/>
  <c r="BE231" i="17"/>
  <c r="BT100" i="17"/>
  <c r="BV100" i="17" s="1"/>
  <c r="BO100" i="17"/>
  <c r="BF117" i="17"/>
  <c r="BA117" i="17"/>
  <c r="BM137" i="17"/>
  <c r="BH137" i="17"/>
  <c r="BT190" i="17"/>
  <c r="BV190" i="17" s="1"/>
  <c r="BO190" i="17"/>
  <c r="BA374" i="17"/>
  <c r="BF374" i="17"/>
  <c r="BF403" i="17"/>
  <c r="BA403" i="17"/>
  <c r="BM80" i="17"/>
  <c r="BH472" i="17"/>
  <c r="BM472" i="17"/>
  <c r="BE93" i="17"/>
  <c r="BA93" i="17"/>
  <c r="BO430" i="17"/>
  <c r="BT430" i="17"/>
  <c r="BV430" i="17" s="1"/>
  <c r="BH348" i="17"/>
  <c r="BM348" i="17"/>
  <c r="BM125" i="17"/>
  <c r="BH125" i="17"/>
  <c r="BH184" i="17"/>
  <c r="BM184" i="17"/>
  <c r="BH179" i="17"/>
  <c r="BM179" i="17"/>
  <c r="BM206" i="17"/>
  <c r="BH206" i="17"/>
  <c r="BT56" i="17"/>
  <c r="BV56" i="17" s="1"/>
  <c r="BO56" i="17"/>
  <c r="BM109" i="17"/>
  <c r="BH109" i="17"/>
  <c r="BF280" i="17"/>
  <c r="BA280" i="17"/>
  <c r="BM228" i="17"/>
  <c r="BH228" i="17"/>
  <c r="BT119" i="17"/>
  <c r="BV119" i="17" s="1"/>
  <c r="BO119" i="17"/>
  <c r="BM221" i="17"/>
  <c r="BH221" i="17"/>
  <c r="BA402" i="17"/>
  <c r="BF402" i="17"/>
  <c r="BE118" i="17"/>
  <c r="BA118" i="17"/>
  <c r="BF210" i="17"/>
  <c r="BA210" i="17"/>
  <c r="BM360" i="17"/>
  <c r="BH360" i="17"/>
  <c r="BF241" i="17"/>
  <c r="BA241" i="17"/>
  <c r="BA176" i="17"/>
  <c r="BF176" i="17"/>
  <c r="BF178" i="17"/>
  <c r="BA178" i="17"/>
  <c r="BH366" i="17"/>
  <c r="BM366" i="17"/>
  <c r="BF66" i="17"/>
  <c r="BA66" i="17"/>
  <c r="AA294" i="17"/>
  <c r="AC294" i="17"/>
  <c r="BO270" i="17"/>
  <c r="BT270" i="17"/>
  <c r="BV270" i="17" s="1"/>
  <c r="BH129" i="17"/>
  <c r="BM129" i="17"/>
  <c r="AA282" i="17"/>
  <c r="AC282" i="17"/>
  <c r="BH186" i="17"/>
  <c r="BM186" i="17"/>
  <c r="BT34" i="17"/>
  <c r="BV34" i="17" s="1"/>
  <c r="BO34" i="17"/>
  <c r="BM279" i="17"/>
  <c r="BH279" i="17"/>
  <c r="AB28" i="17"/>
  <c r="AD28" i="17"/>
  <c r="AF28" i="17" s="1"/>
  <c r="BM442" i="17"/>
  <c r="BH442" i="17"/>
  <c r="BT63" i="17"/>
  <c r="BV63" i="17" s="1"/>
  <c r="BO63" i="17"/>
  <c r="BE111" i="17"/>
  <c r="BA111" i="17"/>
  <c r="BE84" i="17"/>
  <c r="BA84" i="17"/>
  <c r="BE375" i="17"/>
  <c r="BA375" i="17"/>
  <c r="BH309" i="17"/>
  <c r="BM309" i="17"/>
  <c r="BT237" i="17"/>
  <c r="BV237" i="17" s="1"/>
  <c r="BO237" i="17"/>
  <c r="BM404" i="17"/>
  <c r="BH404" i="17"/>
  <c r="BF313" i="17"/>
  <c r="BA313" i="17"/>
  <c r="BM426" i="17"/>
  <c r="BH426" i="17"/>
  <c r="BA295" i="17"/>
  <c r="BF295" i="17"/>
  <c r="BA342" i="17"/>
  <c r="BF342" i="17"/>
  <c r="BH459" i="17"/>
  <c r="BM459" i="17"/>
  <c r="BA235" i="17"/>
  <c r="BE235" i="17"/>
  <c r="BA203" i="17"/>
  <c r="BE203" i="17"/>
  <c r="BH172" i="17"/>
  <c r="BM172" i="17"/>
  <c r="BE69" i="17"/>
  <c r="BA69" i="17"/>
  <c r="BT148" i="17"/>
  <c r="BV148" i="17" s="1"/>
  <c r="BO148" i="17"/>
  <c r="BM73" i="17"/>
  <c r="BH73" i="17"/>
  <c r="BE51" i="17"/>
  <c r="BA51" i="17"/>
  <c r="BE85" i="17"/>
  <c r="BA85" i="17"/>
  <c r="BH291" i="17"/>
  <c r="BM291" i="17"/>
  <c r="BH212" i="17"/>
  <c r="BM212" i="17"/>
  <c r="BH94" i="17"/>
  <c r="BM94" i="17"/>
  <c r="BH37" i="17"/>
  <c r="BM37" i="17"/>
  <c r="BT79" i="17"/>
  <c r="BV79" i="17" s="1"/>
  <c r="BO79" i="17"/>
  <c r="BH183" i="17"/>
  <c r="BM183" i="17"/>
  <c r="AX440" i="17"/>
  <c r="AT440" i="17"/>
  <c r="BE240" i="17"/>
  <c r="BA240" i="17"/>
  <c r="BF407" i="17"/>
  <c r="BA407" i="17"/>
  <c r="BM302" i="17"/>
  <c r="BH302" i="17"/>
  <c r="BT139" i="17"/>
  <c r="AX367" i="17"/>
  <c r="AT367" i="17"/>
  <c r="BO310" i="17"/>
  <c r="BT310" i="17"/>
  <c r="BV310" i="17" s="1"/>
  <c r="BM320" i="17"/>
  <c r="BH320" i="17"/>
  <c r="BF303" i="17"/>
  <c r="BA303" i="17"/>
  <c r="BH372" i="17"/>
  <c r="BM372" i="17"/>
  <c r="BH187" i="17"/>
  <c r="BM187" i="17"/>
  <c r="BA230" i="17"/>
  <c r="BE230" i="17"/>
  <c r="BM289" i="17"/>
  <c r="BH289" i="17"/>
  <c r="BA38" i="17"/>
  <c r="BF38" i="17"/>
  <c r="BF105" i="17"/>
  <c r="BA105" i="17"/>
  <c r="BM67" i="17"/>
  <c r="BH67" i="17"/>
  <c r="BG80" i="17"/>
  <c r="BF46" i="17"/>
  <c r="BA46" i="17"/>
  <c r="AA298" i="17"/>
  <c r="AC298" i="17"/>
  <c r="BF337" i="17"/>
  <c r="BA337" i="17"/>
  <c r="BE162" i="17"/>
  <c r="BA162" i="17"/>
  <c r="BM75" i="17"/>
  <c r="BH75" i="17"/>
  <c r="BE108" i="17"/>
  <c r="BA108" i="17"/>
  <c r="BU271" i="1"/>
  <c r="AT93" i="15"/>
  <c r="AY93" i="15"/>
  <c r="AQ92" i="15"/>
  <c r="AM92" i="15"/>
  <c r="BM92" i="15"/>
  <c r="AT19" i="15"/>
  <c r="AY19" i="15"/>
  <c r="AY75" i="15"/>
  <c r="AT75" i="15"/>
  <c r="AY88" i="15"/>
  <c r="AT88" i="15"/>
  <c r="AY18" i="15"/>
  <c r="AT18" i="15"/>
  <c r="AY85" i="15"/>
  <c r="AT85" i="15"/>
  <c r="BF76" i="15"/>
  <c r="BA76" i="15"/>
  <c r="BA84" i="15"/>
  <c r="BF84" i="15"/>
  <c r="BO33" i="15"/>
  <c r="BT33" i="15"/>
  <c r="BV33" i="15" s="1"/>
  <c r="BA72" i="15"/>
  <c r="BF72" i="15"/>
  <c r="BA57" i="15"/>
  <c r="BF57" i="15"/>
  <c r="AT52" i="15"/>
  <c r="AY52" i="15"/>
  <c r="Y53" i="15"/>
  <c r="W6" i="15"/>
  <c r="BA61" i="15"/>
  <c r="BF61" i="15"/>
  <c r="AT86" i="15"/>
  <c r="AY86" i="15"/>
  <c r="BA59" i="15"/>
  <c r="BF59" i="15"/>
  <c r="BM13" i="15"/>
  <c r="BH13" i="15"/>
  <c r="BF71" i="15"/>
  <c r="BA71" i="15"/>
  <c r="BF60" i="15"/>
  <c r="BA60" i="15"/>
  <c r="BM34" i="15"/>
  <c r="BH34" i="15"/>
  <c r="BA9" i="15"/>
  <c r="BF9" i="15"/>
  <c r="BM26" i="15"/>
  <c r="BH26" i="15"/>
  <c r="Z55" i="15"/>
  <c r="X55" i="15"/>
  <c r="BE27" i="15"/>
  <c r="BA27" i="15"/>
  <c r="BA70" i="15"/>
  <c r="BF70" i="15"/>
  <c r="AT49" i="15"/>
  <c r="AY49" i="15"/>
  <c r="BH83" i="15"/>
  <c r="BM83" i="15"/>
  <c r="AT56" i="15"/>
  <c r="AY56" i="15"/>
  <c r="BT25" i="15"/>
  <c r="AT90" i="15"/>
  <c r="AY90" i="15"/>
  <c r="BA64" i="15"/>
  <c r="BF64" i="15"/>
  <c r="BH79" i="15"/>
  <c r="BM79" i="15"/>
  <c r="BL9" i="15"/>
  <c r="AT45" i="15"/>
  <c r="AY45" i="15"/>
  <c r="AT37" i="15"/>
  <c r="AY37" i="15"/>
  <c r="BA14" i="15"/>
  <c r="BF14" i="15"/>
  <c r="BF82" i="15"/>
  <c r="BA82" i="15"/>
  <c r="AT40" i="15"/>
  <c r="AY40" i="15"/>
  <c r="AT28" i="15"/>
  <c r="AY28" i="15"/>
  <c r="Z53" i="15"/>
  <c r="X53" i="15"/>
  <c r="U6" i="15"/>
  <c r="BM10" i="15"/>
  <c r="BH10" i="15"/>
  <c r="BG9" i="15"/>
  <c r="BO11" i="15"/>
  <c r="BT11" i="15"/>
  <c r="BV11" i="15" s="1"/>
  <c r="BH74" i="15"/>
  <c r="BM74" i="15"/>
  <c r="BH78" i="15"/>
  <c r="BM78" i="15"/>
  <c r="AT39" i="15"/>
  <c r="AY39" i="15"/>
  <c r="AT46" i="15"/>
  <c r="AY46" i="15"/>
  <c r="AT38" i="15"/>
  <c r="AY38" i="15"/>
  <c r="BA58" i="15"/>
  <c r="BF58" i="15"/>
  <c r="BF54" i="15"/>
  <c r="BA54" i="15"/>
  <c r="AX12" i="15"/>
  <c r="AT12" i="15"/>
  <c r="BM24" i="15"/>
  <c r="BH24" i="15"/>
  <c r="BH22" i="15"/>
  <c r="BM22" i="15"/>
  <c r="BA63" i="15"/>
  <c r="BF63" i="15"/>
  <c r="BF51" i="15"/>
  <c r="BA51" i="15"/>
  <c r="AY87" i="15"/>
  <c r="AT87" i="15"/>
  <c r="BA66" i="15"/>
  <c r="BF66" i="15"/>
  <c r="AT47" i="15"/>
  <c r="AY47" i="15"/>
  <c r="BA69" i="15"/>
  <c r="BF69" i="15"/>
  <c r="BA68" i="15"/>
  <c r="BF68" i="15"/>
  <c r="AT48" i="15"/>
  <c r="AY48" i="15"/>
  <c r="AT89" i="15"/>
  <c r="AY89" i="15"/>
  <c r="AY16" i="15"/>
  <c r="AT16" i="15"/>
  <c r="BT12" i="15"/>
  <c r="BH20" i="15"/>
  <c r="BM20" i="15"/>
  <c r="BA62" i="15"/>
  <c r="BF62" i="15"/>
  <c r="BO29" i="15"/>
  <c r="BT29" i="15"/>
  <c r="BV29" i="15" s="1"/>
  <c r="BA65" i="15"/>
  <c r="BF65" i="15"/>
  <c r="AA80" i="15"/>
  <c r="AC80" i="15"/>
  <c r="BA73" i="15"/>
  <c r="BF73" i="15"/>
  <c r="AT50" i="15"/>
  <c r="AY50" i="15"/>
  <c r="BA15" i="15"/>
  <c r="BF15" i="15"/>
  <c r="BM31" i="15"/>
  <c r="BH31" i="15"/>
  <c r="BT27" i="15"/>
  <c r="AT41" i="15"/>
  <c r="AY41" i="15"/>
  <c r="BH23" i="15"/>
  <c r="BM23" i="15"/>
  <c r="AT91" i="15"/>
  <c r="AY91" i="15"/>
  <c r="AT44" i="15"/>
  <c r="AY44" i="15"/>
  <c r="AT36" i="15"/>
  <c r="AY36" i="15"/>
  <c r="BE25" i="15"/>
  <c r="BA25" i="15"/>
  <c r="BH77" i="15"/>
  <c r="BM77" i="15"/>
  <c r="BM35" i="15"/>
  <c r="BH35" i="15"/>
  <c r="BH21" i="15"/>
  <c r="BM21" i="15"/>
  <c r="AT43" i="15"/>
  <c r="AY43" i="15"/>
  <c r="BA81" i="15"/>
  <c r="BF81" i="15"/>
  <c r="AT42" i="15"/>
  <c r="AY42" i="15"/>
  <c r="Y55" i="15"/>
  <c r="BA67" i="15"/>
  <c r="BF67" i="15"/>
  <c r="BO32" i="15"/>
  <c r="BT32" i="15"/>
  <c r="BV32" i="15" s="1"/>
  <c r="CN318" i="1"/>
  <c r="BZ468" i="1"/>
  <c r="CG468" i="1" s="1"/>
  <c r="CH444" i="1"/>
  <c r="CH14" i="1"/>
  <c r="CJ14" i="1" s="1"/>
  <c r="CF221" i="1"/>
  <c r="CF222" i="1"/>
  <c r="X246" i="1"/>
  <c r="AE246" i="1" s="1"/>
  <c r="AL246" i="1" s="1"/>
  <c r="AS246" i="1" s="1"/>
  <c r="AZ246" i="1" s="1"/>
  <c r="BG246" i="1" s="1"/>
  <c r="BN246" i="1" s="1"/>
  <c r="BU246" i="1" s="1"/>
  <c r="CB246" i="1" s="1"/>
  <c r="CI246" i="1" s="1"/>
  <c r="X162" i="1"/>
  <c r="AE162" i="1" s="1"/>
  <c r="AL162" i="1" s="1"/>
  <c r="AS162" i="1" s="1"/>
  <c r="AZ162" i="1" s="1"/>
  <c r="BG162" i="1" s="1"/>
  <c r="BN162" i="1" s="1"/>
  <c r="BU162" i="1" s="1"/>
  <c r="CB162" i="1" s="1"/>
  <c r="CH405" i="1"/>
  <c r="CH455" i="1"/>
  <c r="BZ15" i="1"/>
  <c r="CG15" i="1" s="1"/>
  <c r="CN90" i="1"/>
  <c r="AF91" i="1"/>
  <c r="CH104" i="1"/>
  <c r="CH185" i="1"/>
  <c r="CJ185" i="1" s="1"/>
  <c r="CB270" i="1"/>
  <c r="CI270" i="1" s="1"/>
  <c r="X208" i="1"/>
  <c r="AE208" i="1" s="1"/>
  <c r="AL208" i="1" s="1"/>
  <c r="AS208" i="1" s="1"/>
  <c r="AZ208" i="1" s="1"/>
  <c r="BG208" i="1" s="1"/>
  <c r="BN208" i="1" s="1"/>
  <c r="BU208" i="1" s="1"/>
  <c r="CB208" i="1" s="1"/>
  <c r="CI208" i="1" s="1"/>
  <c r="X400" i="1"/>
  <c r="AE400" i="1" s="1"/>
  <c r="BN416" i="1"/>
  <c r="BU416" i="1" s="1"/>
  <c r="CH70" i="1"/>
  <c r="CJ70" i="1" s="1"/>
  <c r="CF290" i="1"/>
  <c r="CH184" i="1"/>
  <c r="CN196" i="1"/>
  <c r="CH364" i="1"/>
  <c r="CJ364" i="1" s="1"/>
  <c r="CN381" i="1"/>
  <c r="X81" i="1"/>
  <c r="X102" i="1"/>
  <c r="AE102" i="1" s="1"/>
  <c r="AL102" i="1" s="1"/>
  <c r="AS102" i="1" s="1"/>
  <c r="AZ102" i="1" s="1"/>
  <c r="BG102" i="1" s="1"/>
  <c r="BN102" i="1" s="1"/>
  <c r="BU102" i="1" s="1"/>
  <c r="CB102" i="1" s="1"/>
  <c r="X104" i="1"/>
  <c r="AE104" i="1" s="1"/>
  <c r="AL104" i="1" s="1"/>
  <c r="AS104" i="1" s="1"/>
  <c r="AZ104" i="1" s="1"/>
  <c r="BG104" i="1" s="1"/>
  <c r="BN104" i="1" s="1"/>
  <c r="BU104" i="1" s="1"/>
  <c r="CB104" i="1" s="1"/>
  <c r="CI104" i="1" s="1"/>
  <c r="X61" i="1"/>
  <c r="X65" i="1"/>
  <c r="AE65" i="1" s="1"/>
  <c r="AL65" i="1" s="1"/>
  <c r="CN75" i="1"/>
  <c r="CN98" i="1"/>
  <c r="X386" i="1"/>
  <c r="AE386" i="1" s="1"/>
  <c r="AL386" i="1" s="1"/>
  <c r="AS386" i="1" s="1"/>
  <c r="AZ386" i="1" s="1"/>
  <c r="BG386" i="1" s="1"/>
  <c r="BN386" i="1" s="1"/>
  <c r="BU386" i="1" s="1"/>
  <c r="CH439" i="1"/>
  <c r="CJ439" i="1" s="1"/>
  <c r="CC320" i="1"/>
  <c r="CH333" i="1"/>
  <c r="CJ333" i="1" s="1"/>
  <c r="BZ367" i="1"/>
  <c r="CG367" i="1" s="1"/>
  <c r="CL367" i="1"/>
  <c r="CF420" i="1"/>
  <c r="CC138" i="1"/>
  <c r="CC14" i="1"/>
  <c r="CC33" i="1"/>
  <c r="CH133" i="1"/>
  <c r="X216" i="1"/>
  <c r="AE216" i="1" s="1"/>
  <c r="AL216" i="1" s="1"/>
  <c r="AS216" i="1" s="1"/>
  <c r="AZ216" i="1" s="1"/>
  <c r="BG216" i="1" s="1"/>
  <c r="BN216" i="1" s="1"/>
  <c r="BU216" i="1" s="1"/>
  <c r="CB216" i="1" s="1"/>
  <c r="CH280" i="1"/>
  <c r="CH282" i="1"/>
  <c r="CH310" i="1"/>
  <c r="CH313" i="1"/>
  <c r="CJ313" i="1" s="1"/>
  <c r="CH319" i="1"/>
  <c r="CN116" i="1"/>
  <c r="X122" i="1"/>
  <c r="AE122" i="1" s="1"/>
  <c r="AL122" i="1" s="1"/>
  <c r="AS122" i="1" s="1"/>
  <c r="AZ122" i="1" s="1"/>
  <c r="BG122" i="1" s="1"/>
  <c r="BN122" i="1" s="1"/>
  <c r="BU122" i="1" s="1"/>
  <c r="CB122" i="1" s="1"/>
  <c r="CI122" i="1" s="1"/>
  <c r="CH139" i="1"/>
  <c r="X170" i="1"/>
  <c r="CH172" i="1"/>
  <c r="CJ172" i="1" s="1"/>
  <c r="CH176" i="1"/>
  <c r="CJ176" i="1" s="1"/>
  <c r="Y188" i="1"/>
  <c r="Y220" i="1"/>
  <c r="CH254" i="1"/>
  <c r="CJ254" i="1" s="1"/>
  <c r="CH256" i="1"/>
  <c r="CH268" i="1"/>
  <c r="CJ268" i="1" s="1"/>
  <c r="X350" i="1"/>
  <c r="Q372" i="1"/>
  <c r="X372" i="1" s="1"/>
  <c r="AE372" i="1" s="1"/>
  <c r="AL372" i="1" s="1"/>
  <c r="AS372" i="1" s="1"/>
  <c r="AZ372" i="1" s="1"/>
  <c r="BG372" i="1" s="1"/>
  <c r="BN372" i="1" s="1"/>
  <c r="BU372" i="1" s="1"/>
  <c r="CB379" i="1"/>
  <c r="CI379" i="1" s="1"/>
  <c r="CN437" i="1"/>
  <c r="Y57" i="1"/>
  <c r="CN66" i="1"/>
  <c r="CC206" i="1"/>
  <c r="CB229" i="1"/>
  <c r="CI229" i="1" s="1"/>
  <c r="BV304" i="1"/>
  <c r="CH336" i="1"/>
  <c r="CH355" i="1"/>
  <c r="CJ355" i="1" s="1"/>
  <c r="CC386" i="1"/>
  <c r="Y424" i="1"/>
  <c r="Q463" i="1"/>
  <c r="X463" i="1" s="1"/>
  <c r="AE463" i="1" s="1"/>
  <c r="AL463" i="1" s="1"/>
  <c r="AS463" i="1" s="1"/>
  <c r="AZ463" i="1" s="1"/>
  <c r="BG463" i="1" s="1"/>
  <c r="BN463" i="1" s="1"/>
  <c r="X15" i="1"/>
  <c r="AE15" i="1" s="1"/>
  <c r="AL15" i="1" s="1"/>
  <c r="CC31" i="1"/>
  <c r="X69" i="1"/>
  <c r="AE69" i="1" s="1"/>
  <c r="X73" i="1"/>
  <c r="AE73" i="1" s="1"/>
  <c r="X77" i="1"/>
  <c r="AE77" i="1" s="1"/>
  <c r="AL77" i="1" s="1"/>
  <c r="AS77" i="1" s="1"/>
  <c r="AZ77" i="1" s="1"/>
  <c r="BG77" i="1" s="1"/>
  <c r="BN77" i="1" s="1"/>
  <c r="BU77" i="1" s="1"/>
  <c r="CB77" i="1" s="1"/>
  <c r="CI77" i="1" s="1"/>
  <c r="X90" i="1"/>
  <c r="AE90" i="1" s="1"/>
  <c r="AL90" i="1" s="1"/>
  <c r="AS90" i="1" s="1"/>
  <c r="X130" i="1"/>
  <c r="AE130" i="1" s="1"/>
  <c r="AL130" i="1" s="1"/>
  <c r="AS130" i="1" s="1"/>
  <c r="AZ130" i="1" s="1"/>
  <c r="BG130" i="1" s="1"/>
  <c r="BN130" i="1" s="1"/>
  <c r="BU130" i="1" s="1"/>
  <c r="CB130" i="1" s="1"/>
  <c r="CI130" i="1" s="1"/>
  <c r="CN131" i="1"/>
  <c r="X143" i="1"/>
  <c r="AE143" i="1" s="1"/>
  <c r="AL143" i="1" s="1"/>
  <c r="AS143" i="1" s="1"/>
  <c r="AZ143" i="1" s="1"/>
  <c r="BG143" i="1" s="1"/>
  <c r="BN143" i="1" s="1"/>
  <c r="BU143" i="1" s="1"/>
  <c r="CB143" i="1" s="1"/>
  <c r="CI143" i="1" s="1"/>
  <c r="CN144" i="1"/>
  <c r="X151" i="1"/>
  <c r="CC180" i="1"/>
  <c r="X277" i="1"/>
  <c r="AE277" i="1" s="1"/>
  <c r="AL277" i="1" s="1"/>
  <c r="AS277" i="1" s="1"/>
  <c r="AZ277" i="1" s="1"/>
  <c r="BG277" i="1" s="1"/>
  <c r="BN277" i="1" s="1"/>
  <c r="BU277" i="1" s="1"/>
  <c r="CB277" i="1" s="1"/>
  <c r="CI277" i="1" s="1"/>
  <c r="Q282" i="1"/>
  <c r="X282" i="1" s="1"/>
  <c r="AE282" i="1" s="1"/>
  <c r="AL282" i="1" s="1"/>
  <c r="AS282" i="1" s="1"/>
  <c r="AZ282" i="1" s="1"/>
  <c r="BG282" i="1" s="1"/>
  <c r="BN282" i="1" s="1"/>
  <c r="BU282" i="1" s="1"/>
  <c r="CB282" i="1" s="1"/>
  <c r="CI282" i="1" s="1"/>
  <c r="CI319" i="1"/>
  <c r="X329" i="1"/>
  <c r="AE329" i="1" s="1"/>
  <c r="AL329" i="1" s="1"/>
  <c r="AS329" i="1" s="1"/>
  <c r="AZ329" i="1" s="1"/>
  <c r="BG329" i="1" s="1"/>
  <c r="BN329" i="1" s="1"/>
  <c r="BU329" i="1" s="1"/>
  <c r="X370" i="1"/>
  <c r="AE370" i="1" s="1"/>
  <c r="AL370" i="1" s="1"/>
  <c r="AS370" i="1" s="1"/>
  <c r="AZ370" i="1" s="1"/>
  <c r="BG370" i="1" s="1"/>
  <c r="BN370" i="1" s="1"/>
  <c r="BU370" i="1" s="1"/>
  <c r="X390" i="1"/>
  <c r="AE390" i="1" s="1"/>
  <c r="AL390" i="1" s="1"/>
  <c r="AS390" i="1" s="1"/>
  <c r="AZ390" i="1" s="1"/>
  <c r="BG390" i="1" s="1"/>
  <c r="BN390" i="1" s="1"/>
  <c r="BU390" i="1" s="1"/>
  <c r="X397" i="1"/>
  <c r="X421" i="1"/>
  <c r="AE421" i="1" s="1"/>
  <c r="AL421" i="1" s="1"/>
  <c r="AS421" i="1" s="1"/>
  <c r="AZ421" i="1" s="1"/>
  <c r="BG421" i="1" s="1"/>
  <c r="BN421" i="1" s="1"/>
  <c r="BU421" i="1" s="1"/>
  <c r="X16" i="1"/>
  <c r="AE16" i="1" s="1"/>
  <c r="AL16" i="1" s="1"/>
  <c r="AS16" i="1" s="1"/>
  <c r="AZ16" i="1" s="1"/>
  <c r="BG16" i="1" s="1"/>
  <c r="BN16" i="1" s="1"/>
  <c r="BU16" i="1" s="1"/>
  <c r="CB16" i="1" s="1"/>
  <c r="CH24" i="1"/>
  <c r="X50" i="1"/>
  <c r="CH51" i="1"/>
  <c r="CC216" i="1"/>
  <c r="X236" i="1"/>
  <c r="AE236" i="1" s="1"/>
  <c r="V282" i="1"/>
  <c r="AC282" i="1" s="1"/>
  <c r="AJ282" i="1" s="1"/>
  <c r="AQ282" i="1" s="1"/>
  <c r="AX282" i="1" s="1"/>
  <c r="BE282" i="1" s="1"/>
  <c r="BL282" i="1" s="1"/>
  <c r="BS282" i="1" s="1"/>
  <c r="CC289" i="1"/>
  <c r="R293" i="1"/>
  <c r="CH302" i="1"/>
  <c r="CH341" i="1"/>
  <c r="BZ372" i="1"/>
  <c r="CG372" i="1" s="1"/>
  <c r="Y380" i="1"/>
  <c r="AF33" i="1"/>
  <c r="CC36" i="1"/>
  <c r="CF38" i="1"/>
  <c r="Y45" i="1"/>
  <c r="Y43" i="1"/>
  <c r="CN85" i="1"/>
  <c r="CH207" i="1"/>
  <c r="CJ207" i="1" s="1"/>
  <c r="CH151" i="1"/>
  <c r="Y155" i="1"/>
  <c r="CN164" i="1"/>
  <c r="Y199" i="1"/>
  <c r="CH228" i="1"/>
  <c r="CJ228" i="1" s="1"/>
  <c r="CN228" i="1"/>
  <c r="Y275" i="1"/>
  <c r="CF275" i="1"/>
  <c r="CN240" i="1"/>
  <c r="CN243" i="1"/>
  <c r="V334" i="1"/>
  <c r="AC334" i="1" s="1"/>
  <c r="AJ334" i="1" s="1"/>
  <c r="AQ334" i="1" s="1"/>
  <c r="AX334" i="1" s="1"/>
  <c r="BE334" i="1" s="1"/>
  <c r="BL334" i="1" s="1"/>
  <c r="BS334" i="1" s="1"/>
  <c r="CN329" i="1"/>
  <c r="CH335" i="1"/>
  <c r="CJ335" i="1" s="1"/>
  <c r="CH344" i="1"/>
  <c r="CF360" i="1"/>
  <c r="CH362" i="1"/>
  <c r="Y363" i="1"/>
  <c r="CN368" i="1"/>
  <c r="CH385" i="1"/>
  <c r="AF389" i="1"/>
  <c r="Y393" i="1"/>
  <c r="CH393" i="1"/>
  <c r="CJ393" i="1" s="1"/>
  <c r="CH426" i="1"/>
  <c r="CH438" i="1"/>
  <c r="BZ418" i="1"/>
  <c r="CG418" i="1" s="1"/>
  <c r="CH454" i="1"/>
  <c r="O9" i="1"/>
  <c r="CC18" i="1"/>
  <c r="X26" i="1"/>
  <c r="AE26" i="1" s="1"/>
  <c r="AL26" i="1" s="1"/>
  <c r="AS26" i="1" s="1"/>
  <c r="AZ26" i="1" s="1"/>
  <c r="BG26" i="1" s="1"/>
  <c r="BN26" i="1" s="1"/>
  <c r="BU26" i="1" s="1"/>
  <c r="CB26" i="1" s="1"/>
  <c r="CI26" i="1" s="1"/>
  <c r="X29" i="1"/>
  <c r="AE29" i="1" s="1"/>
  <c r="AL29" i="1" s="1"/>
  <c r="AS29" i="1" s="1"/>
  <c r="AZ29" i="1" s="1"/>
  <c r="BG29" i="1" s="1"/>
  <c r="BN29" i="1" s="1"/>
  <c r="BU29" i="1" s="1"/>
  <c r="CB29" i="1" s="1"/>
  <c r="CN30" i="1"/>
  <c r="CC51" i="1"/>
  <c r="X52" i="1"/>
  <c r="AE52" i="1" s="1"/>
  <c r="BV54" i="1"/>
  <c r="X89" i="1"/>
  <c r="X111" i="1"/>
  <c r="AE111" i="1" s="1"/>
  <c r="AL111" i="1" s="1"/>
  <c r="AS111" i="1" s="1"/>
  <c r="AZ111" i="1" s="1"/>
  <c r="BG111" i="1" s="1"/>
  <c r="BN111" i="1" s="1"/>
  <c r="BU111" i="1" s="1"/>
  <c r="CB111" i="1" s="1"/>
  <c r="CI111" i="1" s="1"/>
  <c r="CC247" i="1"/>
  <c r="X343" i="1"/>
  <c r="AE343" i="1" s="1"/>
  <c r="AL343" i="1" s="1"/>
  <c r="AS343" i="1" s="1"/>
  <c r="AZ343" i="1" s="1"/>
  <c r="BG343" i="1" s="1"/>
  <c r="BN343" i="1" s="1"/>
  <c r="BU343" i="1" s="1"/>
  <c r="CB343" i="1" s="1"/>
  <c r="CI343" i="1" s="1"/>
  <c r="X384" i="1"/>
  <c r="AE384" i="1" s="1"/>
  <c r="AL384" i="1" s="1"/>
  <c r="AS384" i="1" s="1"/>
  <c r="AZ384" i="1" s="1"/>
  <c r="BG384" i="1" s="1"/>
  <c r="BN384" i="1" s="1"/>
  <c r="BU384" i="1" s="1"/>
  <c r="X395" i="1"/>
  <c r="AE395" i="1" s="1"/>
  <c r="CH409" i="1"/>
  <c r="CJ409" i="1" s="1"/>
  <c r="Y15" i="1"/>
  <c r="AF16" i="1"/>
  <c r="X17" i="1"/>
  <c r="AE17" i="1" s="1"/>
  <c r="CN14" i="1"/>
  <c r="X24" i="1"/>
  <c r="AE24" i="1" s="1"/>
  <c r="X35" i="1"/>
  <c r="X42" i="1"/>
  <c r="AE42" i="1" s="1"/>
  <c r="AL42" i="1" s="1"/>
  <c r="AS42" i="1" s="1"/>
  <c r="AZ42" i="1" s="1"/>
  <c r="BG42" i="1" s="1"/>
  <c r="BN42" i="1" s="1"/>
  <c r="BU42" i="1" s="1"/>
  <c r="CB42" i="1" s="1"/>
  <c r="X66" i="1"/>
  <c r="AE66" i="1" s="1"/>
  <c r="CH82" i="1"/>
  <c r="CN82" i="1"/>
  <c r="Y101" i="1"/>
  <c r="X154" i="1"/>
  <c r="AE154" i="1" s="1"/>
  <c r="AL154" i="1" s="1"/>
  <c r="AS154" i="1" s="1"/>
  <c r="AZ154" i="1" s="1"/>
  <c r="BG154" i="1" s="1"/>
  <c r="BN154" i="1" s="1"/>
  <c r="BU154" i="1" s="1"/>
  <c r="CB154" i="1" s="1"/>
  <c r="CI154" i="1" s="1"/>
  <c r="CH154" i="1"/>
  <c r="CJ154" i="1" s="1"/>
  <c r="CH155" i="1"/>
  <c r="X167" i="1"/>
  <c r="AE167" i="1" s="1"/>
  <c r="AL167" i="1" s="1"/>
  <c r="AS167" i="1" s="1"/>
  <c r="AZ167" i="1" s="1"/>
  <c r="BG167" i="1" s="1"/>
  <c r="BN167" i="1" s="1"/>
  <c r="BU167" i="1" s="1"/>
  <c r="CB167" i="1" s="1"/>
  <c r="CI167" i="1" s="1"/>
  <c r="X217" i="1"/>
  <c r="AE217" i="1" s="1"/>
  <c r="AL217" i="1" s="1"/>
  <c r="AS217" i="1" s="1"/>
  <c r="AZ217" i="1" s="1"/>
  <c r="BG217" i="1" s="1"/>
  <c r="BN217" i="1" s="1"/>
  <c r="BU217" i="1" s="1"/>
  <c r="CB217" i="1" s="1"/>
  <c r="CI217" i="1" s="1"/>
  <c r="X226" i="1"/>
  <c r="AE226" i="1" s="1"/>
  <c r="AL226" i="1" s="1"/>
  <c r="AS226" i="1" s="1"/>
  <c r="AZ226" i="1" s="1"/>
  <c r="BG226" i="1" s="1"/>
  <c r="BN226" i="1" s="1"/>
  <c r="BU226" i="1" s="1"/>
  <c r="CB226" i="1" s="1"/>
  <c r="CI226" i="1" s="1"/>
  <c r="CC228" i="1"/>
  <c r="CH247" i="1"/>
  <c r="CJ247" i="1" s="1"/>
  <c r="CH276" i="1"/>
  <c r="CJ276" i="1" s="1"/>
  <c r="CH278" i="1"/>
  <c r="CJ278" i="1" s="1"/>
  <c r="CH288" i="1"/>
  <c r="CJ288" i="1" s="1"/>
  <c r="CH315" i="1"/>
  <c r="CH320" i="1"/>
  <c r="CN335" i="1"/>
  <c r="X359" i="1"/>
  <c r="AE359" i="1" s="1"/>
  <c r="AL359" i="1" s="1"/>
  <c r="AS359" i="1" s="1"/>
  <c r="AZ359" i="1" s="1"/>
  <c r="BG359" i="1" s="1"/>
  <c r="BN359" i="1" s="1"/>
  <c r="BU359" i="1" s="1"/>
  <c r="V372" i="1"/>
  <c r="AC372" i="1" s="1"/>
  <c r="AJ372" i="1" s="1"/>
  <c r="AQ372" i="1" s="1"/>
  <c r="AX372" i="1" s="1"/>
  <c r="BE372" i="1" s="1"/>
  <c r="BL372" i="1" s="1"/>
  <c r="BS372" i="1" s="1"/>
  <c r="BN402" i="1"/>
  <c r="BU402" i="1" s="1"/>
  <c r="CH443" i="1"/>
  <c r="CJ443" i="1" s="1"/>
  <c r="R468" i="1"/>
  <c r="X70" i="1"/>
  <c r="AE70" i="1" s="1"/>
  <c r="X71" i="1"/>
  <c r="AE71" i="1" s="1"/>
  <c r="AL71" i="1" s="1"/>
  <c r="AS71" i="1" s="1"/>
  <c r="AZ71" i="1" s="1"/>
  <c r="BG71" i="1" s="1"/>
  <c r="BN71" i="1" s="1"/>
  <c r="BU71" i="1" s="1"/>
  <c r="CB71" i="1" s="1"/>
  <c r="AD262" i="1"/>
  <c r="AK262" i="1" s="1"/>
  <c r="Y262" i="1"/>
  <c r="Q331" i="1"/>
  <c r="X331" i="1" s="1"/>
  <c r="AE331" i="1" s="1"/>
  <c r="AL331" i="1" s="1"/>
  <c r="AS331" i="1" s="1"/>
  <c r="AZ331" i="1" s="1"/>
  <c r="BG331" i="1" s="1"/>
  <c r="BN331" i="1" s="1"/>
  <c r="BU331" i="1" s="1"/>
  <c r="R331" i="1"/>
  <c r="CF349" i="1"/>
  <c r="CH349" i="1"/>
  <c r="CC371" i="1"/>
  <c r="Y12" i="1"/>
  <c r="AD15" i="1"/>
  <c r="AF15" i="1" s="1"/>
  <c r="CH17" i="1"/>
  <c r="CH20" i="1"/>
  <c r="CJ20" i="1" s="1"/>
  <c r="CH28" i="1"/>
  <c r="CJ28" i="1" s="1"/>
  <c r="BG31" i="1"/>
  <c r="BN31" i="1" s="1"/>
  <c r="BU31" i="1" s="1"/>
  <c r="CB31" i="1" s="1"/>
  <c r="CI31" i="1" s="1"/>
  <c r="Y31" i="1"/>
  <c r="Y33" i="1"/>
  <c r="CN33" i="1"/>
  <c r="CF34" i="1"/>
  <c r="Y35" i="1"/>
  <c r="CH36" i="1"/>
  <c r="CJ36" i="1" s="1"/>
  <c r="CH39" i="1"/>
  <c r="CJ39" i="1" s="1"/>
  <c r="CN42" i="1"/>
  <c r="CF51" i="1"/>
  <c r="CH59" i="1"/>
  <c r="Y62" i="1"/>
  <c r="X64" i="1"/>
  <c r="AE64" i="1" s="1"/>
  <c r="AL64" i="1" s="1"/>
  <c r="AS64" i="1" s="1"/>
  <c r="AZ64" i="1" s="1"/>
  <c r="BG64" i="1" s="1"/>
  <c r="BN64" i="1" s="1"/>
  <c r="BU64" i="1" s="1"/>
  <c r="CN70" i="1"/>
  <c r="X75" i="1"/>
  <c r="AE75" i="1" s="1"/>
  <c r="AL75" i="1" s="1"/>
  <c r="AS75" i="1" s="1"/>
  <c r="AZ75" i="1" s="1"/>
  <c r="BG75" i="1" s="1"/>
  <c r="BN75" i="1" s="1"/>
  <c r="BU75" i="1" s="1"/>
  <c r="CB75" i="1" s="1"/>
  <c r="CF78" i="1"/>
  <c r="CH81" i="1"/>
  <c r="CJ81" i="1" s="1"/>
  <c r="CH87" i="1"/>
  <c r="CN92" i="1"/>
  <c r="CC93" i="1"/>
  <c r="AF97" i="1"/>
  <c r="CF97" i="1"/>
  <c r="CC104" i="1"/>
  <c r="Y142" i="1"/>
  <c r="Y131" i="1"/>
  <c r="CH143" i="1"/>
  <c r="CF150" i="1"/>
  <c r="X156" i="1"/>
  <c r="AE156" i="1" s="1"/>
  <c r="AL156" i="1" s="1"/>
  <c r="AS156" i="1" s="1"/>
  <c r="AZ156" i="1" s="1"/>
  <c r="BG156" i="1" s="1"/>
  <c r="BN156" i="1" s="1"/>
  <c r="BU156" i="1" s="1"/>
  <c r="CB156" i="1" s="1"/>
  <c r="CI156" i="1" s="1"/>
  <c r="X161" i="1"/>
  <c r="AE161" i="1" s="1"/>
  <c r="AL161" i="1" s="1"/>
  <c r="AS161" i="1" s="1"/>
  <c r="AZ161" i="1" s="1"/>
  <c r="BG161" i="1" s="1"/>
  <c r="BN161" i="1" s="1"/>
  <c r="BU161" i="1" s="1"/>
  <c r="CB161" i="1" s="1"/>
  <c r="Y166" i="1"/>
  <c r="CN172" i="1"/>
  <c r="CN176" i="1"/>
  <c r="CF181" i="1"/>
  <c r="CN185" i="1"/>
  <c r="CN188" i="1"/>
  <c r="CN183" i="1"/>
  <c r="CN195" i="1"/>
  <c r="CC200" i="1"/>
  <c r="CL336" i="1"/>
  <c r="V336" i="1"/>
  <c r="AC336" i="1" s="1"/>
  <c r="AJ336" i="1" s="1"/>
  <c r="AQ336" i="1" s="1"/>
  <c r="AX336" i="1" s="1"/>
  <c r="BE336" i="1" s="1"/>
  <c r="BL336" i="1" s="1"/>
  <c r="BS336" i="1" s="1"/>
  <c r="Q336" i="1"/>
  <c r="X336" i="1" s="1"/>
  <c r="AE336" i="1" s="1"/>
  <c r="AL336" i="1" s="1"/>
  <c r="AS336" i="1" s="1"/>
  <c r="AZ336" i="1" s="1"/>
  <c r="BG336" i="1" s="1"/>
  <c r="BN336" i="1" s="1"/>
  <c r="BU336" i="1" s="1"/>
  <c r="X40" i="1"/>
  <c r="AE40" i="1" s="1"/>
  <c r="AL40" i="1" s="1"/>
  <c r="AS40" i="1" s="1"/>
  <c r="AZ40" i="1" s="1"/>
  <c r="BG40" i="1" s="1"/>
  <c r="BN40" i="1" s="1"/>
  <c r="BU40" i="1" s="1"/>
  <c r="CB40" i="1" s="1"/>
  <c r="X48" i="1"/>
  <c r="X62" i="1"/>
  <c r="AE62" i="1" s="1"/>
  <c r="AL62" i="1" s="1"/>
  <c r="AS62" i="1" s="1"/>
  <c r="AZ62" i="1" s="1"/>
  <c r="BG62" i="1" s="1"/>
  <c r="BN62" i="1" s="1"/>
  <c r="BU62" i="1" s="1"/>
  <c r="CB62" i="1" s="1"/>
  <c r="X123" i="1"/>
  <c r="AE123" i="1" s="1"/>
  <c r="AL123" i="1" s="1"/>
  <c r="AS123" i="1" s="1"/>
  <c r="AZ123" i="1" s="1"/>
  <c r="BG123" i="1" s="1"/>
  <c r="BN123" i="1" s="1"/>
  <c r="BU123" i="1" s="1"/>
  <c r="CB123" i="1" s="1"/>
  <c r="CI123" i="1" s="1"/>
  <c r="X207" i="1"/>
  <c r="AE207" i="1" s="1"/>
  <c r="AL207" i="1" s="1"/>
  <c r="X137" i="1"/>
  <c r="AE137" i="1" s="1"/>
  <c r="AL137" i="1" s="1"/>
  <c r="AS137" i="1" s="1"/>
  <c r="AZ137" i="1" s="1"/>
  <c r="BG137" i="1" s="1"/>
  <c r="BN137" i="1" s="1"/>
  <c r="BU137" i="1" s="1"/>
  <c r="X144" i="1"/>
  <c r="AE144" i="1" s="1"/>
  <c r="AL144" i="1" s="1"/>
  <c r="AS144" i="1" s="1"/>
  <c r="AZ144" i="1" s="1"/>
  <c r="BG144" i="1" s="1"/>
  <c r="BN144" i="1" s="1"/>
  <c r="BU144" i="1" s="1"/>
  <c r="CB144" i="1" s="1"/>
  <c r="CI144" i="1" s="1"/>
  <c r="X146" i="1"/>
  <c r="AE146" i="1" s="1"/>
  <c r="AL146" i="1" s="1"/>
  <c r="X159" i="1"/>
  <c r="AE159" i="1" s="1"/>
  <c r="AL159" i="1" s="1"/>
  <c r="AS159" i="1" s="1"/>
  <c r="AZ159" i="1" s="1"/>
  <c r="BG159" i="1" s="1"/>
  <c r="BN159" i="1" s="1"/>
  <c r="BU159" i="1" s="1"/>
  <c r="CB159" i="1" s="1"/>
  <c r="X176" i="1"/>
  <c r="AE176" i="1" s="1"/>
  <c r="AL176" i="1" s="1"/>
  <c r="AS176" i="1" s="1"/>
  <c r="AZ176" i="1" s="1"/>
  <c r="BG176" i="1" s="1"/>
  <c r="BN176" i="1" s="1"/>
  <c r="BU176" i="1" s="1"/>
  <c r="CB176" i="1" s="1"/>
  <c r="X183" i="1"/>
  <c r="AE183" i="1" s="1"/>
  <c r="AL183" i="1" s="1"/>
  <c r="AS183" i="1" s="1"/>
  <c r="AZ183" i="1" s="1"/>
  <c r="BG183" i="1" s="1"/>
  <c r="BN183" i="1" s="1"/>
  <c r="BU183" i="1" s="1"/>
  <c r="AD209" i="1"/>
  <c r="AF209" i="1" s="1"/>
  <c r="Y209" i="1"/>
  <c r="CL340" i="1"/>
  <c r="Q340" i="1"/>
  <c r="X340" i="1" s="1"/>
  <c r="AE340" i="1" s="1"/>
  <c r="AL340" i="1" s="1"/>
  <c r="AS340" i="1" s="1"/>
  <c r="AZ340" i="1" s="1"/>
  <c r="BG340" i="1" s="1"/>
  <c r="BN340" i="1" s="1"/>
  <c r="BU340" i="1" s="1"/>
  <c r="X21" i="1"/>
  <c r="AE21" i="1" s="1"/>
  <c r="CN29" i="1"/>
  <c r="CC30" i="1"/>
  <c r="X36" i="1"/>
  <c r="AE36" i="1" s="1"/>
  <c r="Y42" i="1"/>
  <c r="CH43" i="1"/>
  <c r="X47" i="1"/>
  <c r="AE47" i="1" s="1"/>
  <c r="CN48" i="1"/>
  <c r="CN50" i="1"/>
  <c r="CN55" i="1"/>
  <c r="CC62" i="1"/>
  <c r="CC66" i="1"/>
  <c r="CN81" i="1"/>
  <c r="CN84" i="1"/>
  <c r="CH85" i="1"/>
  <c r="CJ85" i="1" s="1"/>
  <c r="CH97" i="1"/>
  <c r="Y104" i="1"/>
  <c r="Y114" i="1"/>
  <c r="CC116" i="1"/>
  <c r="CH119" i="1"/>
  <c r="X142" i="1"/>
  <c r="AD142" i="1"/>
  <c r="AF142" i="1" s="1"/>
  <c r="X121" i="1"/>
  <c r="AE121" i="1" s="1"/>
  <c r="AL121" i="1" s="1"/>
  <c r="AS121" i="1" s="1"/>
  <c r="AZ121" i="1" s="1"/>
  <c r="BG121" i="1" s="1"/>
  <c r="BN121" i="1" s="1"/>
  <c r="BU121" i="1" s="1"/>
  <c r="CB121" i="1" s="1"/>
  <c r="CI121" i="1" s="1"/>
  <c r="Y127" i="1"/>
  <c r="CI128" i="1"/>
  <c r="CN143" i="1"/>
  <c r="CF148" i="1"/>
  <c r="CN150" i="1"/>
  <c r="Y172" i="1"/>
  <c r="CC178" i="1"/>
  <c r="CN187" i="1"/>
  <c r="CH199" i="1"/>
  <c r="CJ199" i="1" s="1"/>
  <c r="CC335" i="1"/>
  <c r="CF338" i="1"/>
  <c r="CN217" i="1"/>
  <c r="CH223" i="1"/>
  <c r="BV231" i="1"/>
  <c r="BV233" i="1"/>
  <c r="CN241" i="1"/>
  <c r="Y246" i="1"/>
  <c r="BU262" i="1"/>
  <c r="CB262" i="1" s="1"/>
  <c r="CI262" i="1" s="1"/>
  <c r="CH262" i="1"/>
  <c r="CJ262" i="1" s="1"/>
  <c r="CH264" i="1"/>
  <c r="CJ264" i="1" s="1"/>
  <c r="CH266" i="1"/>
  <c r="CJ266" i="1" s="1"/>
  <c r="CB273" i="1"/>
  <c r="CI273" i="1" s="1"/>
  <c r="Y328" i="1"/>
  <c r="CL429" i="1"/>
  <c r="Y434" i="1"/>
  <c r="CF434" i="1"/>
  <c r="Y466" i="1"/>
  <c r="X239" i="1"/>
  <c r="AE239" i="1" s="1"/>
  <c r="AL239" i="1" s="1"/>
  <c r="AS239" i="1" s="1"/>
  <c r="AZ239" i="1" s="1"/>
  <c r="BG239" i="1" s="1"/>
  <c r="BN239" i="1" s="1"/>
  <c r="BU239" i="1" s="1"/>
  <c r="CB239" i="1" s="1"/>
  <c r="Y286" i="1"/>
  <c r="Y289" i="1"/>
  <c r="Y298" i="1"/>
  <c r="BG375" i="1"/>
  <c r="BN375" i="1" s="1"/>
  <c r="BU375" i="1" s="1"/>
  <c r="CH377" i="1"/>
  <c r="CF385" i="1"/>
  <c r="CC396" i="1"/>
  <c r="CH406" i="1"/>
  <c r="X419" i="1"/>
  <c r="AE419" i="1" s="1"/>
  <c r="AL419" i="1" s="1"/>
  <c r="X438" i="1"/>
  <c r="AE438" i="1" s="1"/>
  <c r="AL438" i="1" s="1"/>
  <c r="AS438" i="1" s="1"/>
  <c r="AZ438" i="1" s="1"/>
  <c r="BG438" i="1" s="1"/>
  <c r="BN438" i="1" s="1"/>
  <c r="BU438" i="1" s="1"/>
  <c r="AF446" i="1"/>
  <c r="CH453" i="1"/>
  <c r="CH461" i="1"/>
  <c r="CJ461" i="1" s="1"/>
  <c r="Y201" i="1"/>
  <c r="CH202" i="1"/>
  <c r="CJ202" i="1" s="1"/>
  <c r="Y205" i="1"/>
  <c r="CC213" i="1"/>
  <c r="CJ221" i="1"/>
  <c r="Y225" i="1"/>
  <c r="BU234" i="1"/>
  <c r="CB234" i="1" s="1"/>
  <c r="CI234" i="1" s="1"/>
  <c r="Y234" i="1"/>
  <c r="CF228" i="1"/>
  <c r="CH239" i="1"/>
  <c r="CJ239" i="1" s="1"/>
  <c r="X243" i="1"/>
  <c r="AE243" i="1" s="1"/>
  <c r="AL243" i="1" s="1"/>
  <c r="AS243" i="1" s="1"/>
  <c r="AZ243" i="1" s="1"/>
  <c r="BG243" i="1" s="1"/>
  <c r="BN243" i="1" s="1"/>
  <c r="BU243" i="1" s="1"/>
  <c r="CB243" i="1" s="1"/>
  <c r="CI243" i="1" s="1"/>
  <c r="CH243" i="1"/>
  <c r="CJ243" i="1" s="1"/>
  <c r="X244" i="1"/>
  <c r="AE244" i="1" s="1"/>
  <c r="AL244" i="1" s="1"/>
  <c r="AS244" i="1" s="1"/>
  <c r="AZ244" i="1" s="1"/>
  <c r="BG244" i="1" s="1"/>
  <c r="BN244" i="1" s="1"/>
  <c r="BU244" i="1" s="1"/>
  <c r="CB244" i="1" s="1"/>
  <c r="BU251" i="1"/>
  <c r="CB251" i="1" s="1"/>
  <c r="CI251" i="1" s="1"/>
  <c r="BA251" i="1"/>
  <c r="CB268" i="1"/>
  <c r="CI268" i="1" s="1"/>
  <c r="Y271" i="1"/>
  <c r="CH271" i="1"/>
  <c r="CJ271" i="1" s="1"/>
  <c r="Y272" i="1"/>
  <c r="CC272" i="1"/>
  <c r="CH284" i="1"/>
  <c r="X289" i="1"/>
  <c r="AE289" i="1" s="1"/>
  <c r="AL289" i="1" s="1"/>
  <c r="AS289" i="1" s="1"/>
  <c r="AZ289" i="1" s="1"/>
  <c r="BG289" i="1" s="1"/>
  <c r="BN289" i="1" s="1"/>
  <c r="BU289" i="1" s="1"/>
  <c r="CB289" i="1" s="1"/>
  <c r="CI289" i="1" s="1"/>
  <c r="CF313" i="1"/>
  <c r="X328" i="1"/>
  <c r="AE328" i="1" s="1"/>
  <c r="AL328" i="1" s="1"/>
  <c r="CH328" i="1"/>
  <c r="CJ328" i="1" s="1"/>
  <c r="CH348" i="1"/>
  <c r="CJ348" i="1" s="1"/>
  <c r="CH332" i="1"/>
  <c r="CJ332" i="1" s="1"/>
  <c r="Y333" i="1"/>
  <c r="CH338" i="1"/>
  <c r="CF341" i="1"/>
  <c r="BU347" i="1"/>
  <c r="Y347" i="1"/>
  <c r="CH347" i="1"/>
  <c r="CJ347" i="1" s="1"/>
  <c r="CN349" i="1"/>
  <c r="AF350" i="1"/>
  <c r="CH351" i="1"/>
  <c r="Y352" i="1"/>
  <c r="V367" i="1"/>
  <c r="AC367" i="1" s="1"/>
  <c r="AJ367" i="1" s="1"/>
  <c r="AQ367" i="1" s="1"/>
  <c r="AX367" i="1" s="1"/>
  <c r="BE367" i="1" s="1"/>
  <c r="BL367" i="1" s="1"/>
  <c r="BS367" i="1" s="1"/>
  <c r="X368" i="1"/>
  <c r="AE368" i="1" s="1"/>
  <c r="AL368" i="1" s="1"/>
  <c r="AS368" i="1" s="1"/>
  <c r="AZ368" i="1" s="1"/>
  <c r="BG368" i="1" s="1"/>
  <c r="BN368" i="1" s="1"/>
  <c r="BU368" i="1" s="1"/>
  <c r="CH369" i="1"/>
  <c r="CH382" i="1"/>
  <c r="Y384" i="1"/>
  <c r="CH399" i="1"/>
  <c r="CJ399" i="1" s="1"/>
  <c r="CB406" i="1"/>
  <c r="CI406" i="1" s="1"/>
  <c r="CC406" i="1"/>
  <c r="X411" i="1"/>
  <c r="CF412" i="1"/>
  <c r="CF424" i="1"/>
  <c r="CI424" i="1" s="1"/>
  <c r="CH432" i="1"/>
  <c r="CH435" i="1"/>
  <c r="Q444" i="1"/>
  <c r="X444" i="1" s="1"/>
  <c r="AE444" i="1" s="1"/>
  <c r="AL444" i="1" s="1"/>
  <c r="AS444" i="1" s="1"/>
  <c r="AZ444" i="1" s="1"/>
  <c r="BG444" i="1" s="1"/>
  <c r="BN444" i="1" s="1"/>
  <c r="BU444" i="1" s="1"/>
  <c r="CB444" i="1" s="1"/>
  <c r="CI444" i="1" s="1"/>
  <c r="BV420" i="1"/>
  <c r="CN457" i="1"/>
  <c r="R56" i="1"/>
  <c r="P9" i="1"/>
  <c r="R103" i="1"/>
  <c r="Q103" i="1"/>
  <c r="S103" i="1" s="1"/>
  <c r="T103" i="1" s="1"/>
  <c r="W103" i="1" s="1"/>
  <c r="X12" i="1"/>
  <c r="AE12" i="1" s="1"/>
  <c r="BS16" i="1"/>
  <c r="CC17" i="1"/>
  <c r="CH33" i="1"/>
  <c r="AF23" i="1"/>
  <c r="CH23" i="1"/>
  <c r="CJ23" i="1" s="1"/>
  <c r="CN40" i="1"/>
  <c r="AE50" i="1"/>
  <c r="AL50" i="1" s="1"/>
  <c r="AS50" i="1" s="1"/>
  <c r="AZ50" i="1" s="1"/>
  <c r="BG50" i="1" s="1"/>
  <c r="BN50" i="1" s="1"/>
  <c r="BU50" i="1" s="1"/>
  <c r="CB50" i="1" s="1"/>
  <c r="CI50" i="1" s="1"/>
  <c r="CG51" i="1"/>
  <c r="CH55" i="1"/>
  <c r="CJ55" i="1" s="1"/>
  <c r="CN57" i="1"/>
  <c r="CN62" i="1"/>
  <c r="Y63" i="1"/>
  <c r="Y69" i="1"/>
  <c r="CC70" i="1"/>
  <c r="Y73" i="1"/>
  <c r="CF74" i="1"/>
  <c r="CN77" i="1"/>
  <c r="X82" i="1"/>
  <c r="Y89" i="1"/>
  <c r="Y90" i="1"/>
  <c r="CH92" i="1"/>
  <c r="CJ92" i="1" s="1"/>
  <c r="X94" i="1"/>
  <c r="AE94" i="1" s="1"/>
  <c r="AL94" i="1" s="1"/>
  <c r="AS94" i="1" s="1"/>
  <c r="AZ94" i="1" s="1"/>
  <c r="BG94" i="1" s="1"/>
  <c r="BN94" i="1" s="1"/>
  <c r="BU94" i="1" s="1"/>
  <c r="CB94" i="1" s="1"/>
  <c r="CI94" i="1" s="1"/>
  <c r="CH98" i="1"/>
  <c r="CJ98" i="1" s="1"/>
  <c r="AD104" i="1"/>
  <c r="AK104" i="1" s="1"/>
  <c r="AM104" i="1" s="1"/>
  <c r="CF105" i="1"/>
  <c r="CI107" i="1"/>
  <c r="CH107" i="1"/>
  <c r="CJ107" i="1" s="1"/>
  <c r="Y113" i="1"/>
  <c r="CC121" i="1"/>
  <c r="X131" i="1"/>
  <c r="AE131" i="1" s="1"/>
  <c r="AL131" i="1" s="1"/>
  <c r="AS131" i="1" s="1"/>
  <c r="AZ131" i="1" s="1"/>
  <c r="BG131" i="1" s="1"/>
  <c r="BN131" i="1" s="1"/>
  <c r="BU131" i="1" s="1"/>
  <c r="CB131" i="1" s="1"/>
  <c r="X136" i="1"/>
  <c r="AE136" i="1" s="1"/>
  <c r="AL136" i="1" s="1"/>
  <c r="AS136" i="1" s="1"/>
  <c r="AZ136" i="1" s="1"/>
  <c r="BG136" i="1" s="1"/>
  <c r="BN136" i="1" s="1"/>
  <c r="BU136" i="1" s="1"/>
  <c r="CB136" i="1" s="1"/>
  <c r="CH136" i="1"/>
  <c r="CJ136" i="1" s="1"/>
  <c r="X138" i="1"/>
  <c r="AE138" i="1" s="1"/>
  <c r="AL138" i="1" s="1"/>
  <c r="AS138" i="1" s="1"/>
  <c r="AZ138" i="1" s="1"/>
  <c r="BG138" i="1" s="1"/>
  <c r="BN138" i="1" s="1"/>
  <c r="BU138" i="1" s="1"/>
  <c r="CB138" i="1" s="1"/>
  <c r="CI138" i="1" s="1"/>
  <c r="Y47" i="1"/>
  <c r="CN47" i="1"/>
  <c r="CC48" i="1"/>
  <c r="AD63" i="1"/>
  <c r="AF63" i="1" s="1"/>
  <c r="Y65" i="1"/>
  <c r="Y70" i="1"/>
  <c r="CN73" i="1"/>
  <c r="X84" i="1"/>
  <c r="AE84" i="1" s="1"/>
  <c r="AL84" i="1" s="1"/>
  <c r="AS84" i="1" s="1"/>
  <c r="AZ84" i="1" s="1"/>
  <c r="BG84" i="1" s="1"/>
  <c r="BN84" i="1" s="1"/>
  <c r="BU84" i="1" s="1"/>
  <c r="CB84" i="1" s="1"/>
  <c r="CH105" i="1"/>
  <c r="CJ105" i="1" s="1"/>
  <c r="X112" i="1"/>
  <c r="CC207" i="1"/>
  <c r="X127" i="1"/>
  <c r="AE127" i="1" s="1"/>
  <c r="AL127" i="1" s="1"/>
  <c r="AS127" i="1" s="1"/>
  <c r="AZ127" i="1" s="1"/>
  <c r="BG127" i="1" s="1"/>
  <c r="BN127" i="1" s="1"/>
  <c r="BU127" i="1" s="1"/>
  <c r="CB127" i="1" s="1"/>
  <c r="CI127" i="1" s="1"/>
  <c r="X129" i="1"/>
  <c r="AE129" i="1" s="1"/>
  <c r="AL129" i="1" s="1"/>
  <c r="AS129" i="1" s="1"/>
  <c r="AZ129" i="1" s="1"/>
  <c r="BG129" i="1" s="1"/>
  <c r="BN129" i="1" s="1"/>
  <c r="BU129" i="1" s="1"/>
  <c r="CB129" i="1" s="1"/>
  <c r="CI129" i="1" s="1"/>
  <c r="CH131" i="1"/>
  <c r="CJ131" i="1" s="1"/>
  <c r="X134" i="1"/>
  <c r="AE134" i="1" s="1"/>
  <c r="AL134" i="1" s="1"/>
  <c r="CH134" i="1"/>
  <c r="CJ134" i="1" s="1"/>
  <c r="CF12" i="1"/>
  <c r="CC24" i="1"/>
  <c r="CN27" i="1"/>
  <c r="CC28" i="1"/>
  <c r="X33" i="1"/>
  <c r="AE33" i="1" s="1"/>
  <c r="AL33" i="1" s="1"/>
  <c r="CN35" i="1"/>
  <c r="X37" i="1"/>
  <c r="Y39" i="1"/>
  <c r="CC39" i="1"/>
  <c r="CF43" i="1"/>
  <c r="CH48" i="1"/>
  <c r="Y51" i="1"/>
  <c r="Y55" i="1"/>
  <c r="CF55" i="1"/>
  <c r="Y61" i="1"/>
  <c r="Y66" i="1"/>
  <c r="CH66" i="1"/>
  <c r="CJ66" i="1" s="1"/>
  <c r="X67" i="1"/>
  <c r="AE67" i="1" s="1"/>
  <c r="AL67" i="1" s="1"/>
  <c r="AS67" i="1" s="1"/>
  <c r="AZ67" i="1" s="1"/>
  <c r="BG67" i="1" s="1"/>
  <c r="BN67" i="1" s="1"/>
  <c r="BU67" i="1" s="1"/>
  <c r="CB67" i="1" s="1"/>
  <c r="CH73" i="1"/>
  <c r="CJ73" i="1" s="1"/>
  <c r="CC78" i="1"/>
  <c r="R83" i="1"/>
  <c r="X86" i="1"/>
  <c r="AE86" i="1" s="1"/>
  <c r="AL86" i="1" s="1"/>
  <c r="AS86" i="1" s="1"/>
  <c r="AZ86" i="1" s="1"/>
  <c r="BG86" i="1" s="1"/>
  <c r="BN86" i="1" s="1"/>
  <c r="BU86" i="1" s="1"/>
  <c r="CB86" i="1" s="1"/>
  <c r="CH89" i="1"/>
  <c r="CJ89" i="1" s="1"/>
  <c r="CF93" i="1"/>
  <c r="Y94" i="1"/>
  <c r="CC97" i="1"/>
  <c r="Y99" i="1"/>
  <c r="CF99" i="1"/>
  <c r="Y100" i="1"/>
  <c r="CH101" i="1"/>
  <c r="CJ101" i="1" s="1"/>
  <c r="CN104" i="1"/>
  <c r="Y107" i="1"/>
  <c r="CC110" i="1"/>
  <c r="CH113" i="1"/>
  <c r="Y117" i="1"/>
  <c r="CN117" i="1"/>
  <c r="X120" i="1"/>
  <c r="AE120" i="1" s="1"/>
  <c r="AL120" i="1" s="1"/>
  <c r="AS120" i="1" s="1"/>
  <c r="AZ120" i="1" s="1"/>
  <c r="BG120" i="1" s="1"/>
  <c r="BN120" i="1" s="1"/>
  <c r="BU120" i="1" s="1"/>
  <c r="CB120" i="1" s="1"/>
  <c r="CI120" i="1" s="1"/>
  <c r="CH121" i="1"/>
  <c r="CJ121" i="1" s="1"/>
  <c r="Y207" i="1"/>
  <c r="AF124" i="1"/>
  <c r="CC124" i="1"/>
  <c r="CN128" i="1"/>
  <c r="CC131" i="1"/>
  <c r="CC134" i="1"/>
  <c r="Y136" i="1"/>
  <c r="CF136" i="1"/>
  <c r="Y143" i="1"/>
  <c r="BG20" i="1"/>
  <c r="BN20" i="1" s="1"/>
  <c r="BU20" i="1" s="1"/>
  <c r="CB20" i="1" s="1"/>
  <c r="CI20" i="1" s="1"/>
  <c r="CH16" i="1"/>
  <c r="Y17" i="1"/>
  <c r="AF18" i="1"/>
  <c r="CF22" i="1"/>
  <c r="Y21" i="1"/>
  <c r="CF25" i="1"/>
  <c r="Y26" i="1"/>
  <c r="CF29" i="1"/>
  <c r="Y30" i="1"/>
  <c r="CH30" i="1"/>
  <c r="CJ30" i="1" s="1"/>
  <c r="X32" i="1"/>
  <c r="AE32" i="1" s="1"/>
  <c r="X23" i="1"/>
  <c r="AE23" i="1" s="1"/>
  <c r="CH34" i="1"/>
  <c r="CJ34" i="1" s="1"/>
  <c r="X38" i="1"/>
  <c r="AE38" i="1" s="1"/>
  <c r="X45" i="1"/>
  <c r="AE45" i="1" s="1"/>
  <c r="X39" i="1"/>
  <c r="AE39" i="1" s="1"/>
  <c r="CH42" i="1"/>
  <c r="CJ42" i="1" s="1"/>
  <c r="CC43" i="1"/>
  <c r="CH144" i="1"/>
  <c r="CC144" i="1"/>
  <c r="X140" i="1"/>
  <c r="AE140" i="1" s="1"/>
  <c r="AL140" i="1" s="1"/>
  <c r="AS140" i="1" s="1"/>
  <c r="AZ140" i="1" s="1"/>
  <c r="BG140" i="1" s="1"/>
  <c r="BN140" i="1" s="1"/>
  <c r="BU140" i="1" s="1"/>
  <c r="CB140" i="1" s="1"/>
  <c r="X145" i="1"/>
  <c r="AE145" i="1" s="1"/>
  <c r="AL145" i="1" s="1"/>
  <c r="AS145" i="1" s="1"/>
  <c r="AZ145" i="1" s="1"/>
  <c r="BG145" i="1" s="1"/>
  <c r="BN145" i="1" s="1"/>
  <c r="BU145" i="1" s="1"/>
  <c r="CB145" i="1" s="1"/>
  <c r="CB148" i="1"/>
  <c r="CJ148" i="1"/>
  <c r="Y154" i="1"/>
  <c r="CC161" i="1"/>
  <c r="CN163" i="1"/>
  <c r="CC164" i="1"/>
  <c r="X165" i="1"/>
  <c r="AE165" i="1" s="1"/>
  <c r="AL165" i="1" s="1"/>
  <c r="AS165" i="1" s="1"/>
  <c r="AZ165" i="1" s="1"/>
  <c r="BG165" i="1" s="1"/>
  <c r="BN165" i="1" s="1"/>
  <c r="BU165" i="1" s="1"/>
  <c r="CB165" i="1" s="1"/>
  <c r="X168" i="1"/>
  <c r="AE168" i="1" s="1"/>
  <c r="AL168" i="1" s="1"/>
  <c r="AS168" i="1" s="1"/>
  <c r="AZ168" i="1" s="1"/>
  <c r="BG168" i="1" s="1"/>
  <c r="BN168" i="1" s="1"/>
  <c r="BU168" i="1" s="1"/>
  <c r="CB168" i="1" s="1"/>
  <c r="X172" i="1"/>
  <c r="AE172" i="1" s="1"/>
  <c r="CC172" i="1"/>
  <c r="X174" i="1"/>
  <c r="AE174" i="1" s="1"/>
  <c r="AL174" i="1" s="1"/>
  <c r="AS174" i="1" s="1"/>
  <c r="AZ174" i="1" s="1"/>
  <c r="BG174" i="1" s="1"/>
  <c r="BN174" i="1" s="1"/>
  <c r="BU174" i="1" s="1"/>
  <c r="CB174" i="1" s="1"/>
  <c r="CF174" i="1"/>
  <c r="Y175" i="1"/>
  <c r="CF175" i="1"/>
  <c r="CC176" i="1"/>
  <c r="CF194" i="1"/>
  <c r="Y178" i="1"/>
  <c r="CF184" i="1"/>
  <c r="CN184" i="1"/>
  <c r="CC185" i="1"/>
  <c r="X187" i="1"/>
  <c r="AE187" i="1" s="1"/>
  <c r="AL187" i="1" s="1"/>
  <c r="AS187" i="1" s="1"/>
  <c r="AZ187" i="1" s="1"/>
  <c r="BG187" i="1" s="1"/>
  <c r="BN187" i="1" s="1"/>
  <c r="BU187" i="1" s="1"/>
  <c r="CB187" i="1" s="1"/>
  <c r="CI187" i="1" s="1"/>
  <c r="X188" i="1"/>
  <c r="AE188" i="1" s="1"/>
  <c r="AL188" i="1" s="1"/>
  <c r="AS188" i="1" s="1"/>
  <c r="AZ188" i="1" s="1"/>
  <c r="BG188" i="1" s="1"/>
  <c r="BN188" i="1" s="1"/>
  <c r="BU188" i="1" s="1"/>
  <c r="CB188" i="1" s="1"/>
  <c r="CI188" i="1" s="1"/>
  <c r="AC188" i="1"/>
  <c r="AJ188" i="1" s="1"/>
  <c r="AQ188" i="1" s="1"/>
  <c r="AX188" i="1" s="1"/>
  <c r="BE188" i="1" s="1"/>
  <c r="BL188" i="1" s="1"/>
  <c r="BS188" i="1" s="1"/>
  <c r="CB189" i="1"/>
  <c r="R191" i="1"/>
  <c r="CN193" i="1"/>
  <c r="X198" i="1"/>
  <c r="AE198" i="1" s="1"/>
  <c r="AL198" i="1" s="1"/>
  <c r="AS198" i="1" s="1"/>
  <c r="AZ198" i="1" s="1"/>
  <c r="BG198" i="1" s="1"/>
  <c r="BN198" i="1" s="1"/>
  <c r="BU198" i="1" s="1"/>
  <c r="CB198" i="1" s="1"/>
  <c r="CI198" i="1" s="1"/>
  <c r="X199" i="1"/>
  <c r="AE199" i="1" s="1"/>
  <c r="AL199" i="1" s="1"/>
  <c r="AS199" i="1" s="1"/>
  <c r="AZ199" i="1" s="1"/>
  <c r="BG199" i="1" s="1"/>
  <c r="BN199" i="1" s="1"/>
  <c r="BU199" i="1" s="1"/>
  <c r="CB199" i="1" s="1"/>
  <c r="CI199" i="1" s="1"/>
  <c r="CN204" i="1"/>
  <c r="CH205" i="1"/>
  <c r="CJ205" i="1" s="1"/>
  <c r="Y216" i="1"/>
  <c r="AD216" i="1"/>
  <c r="AF216" i="1" s="1"/>
  <c r="CC217" i="1"/>
  <c r="BV229" i="1"/>
  <c r="Y233" i="1"/>
  <c r="Y228" i="1"/>
  <c r="CN238" i="1"/>
  <c r="X242" i="1"/>
  <c r="AE242" i="1" s="1"/>
  <c r="AL242" i="1" s="1"/>
  <c r="AS242" i="1" s="1"/>
  <c r="AZ242" i="1" s="1"/>
  <c r="BG242" i="1" s="1"/>
  <c r="BN242" i="1" s="1"/>
  <c r="BU242" i="1" s="1"/>
  <c r="CB242" i="1" s="1"/>
  <c r="CI242" i="1" s="1"/>
  <c r="Y242" i="1"/>
  <c r="CC243" i="1"/>
  <c r="CN245" i="1"/>
  <c r="BV251" i="1"/>
  <c r="BU258" i="1"/>
  <c r="CB258" i="1" s="1"/>
  <c r="CI258" i="1" s="1"/>
  <c r="Y258" i="1"/>
  <c r="CH258" i="1"/>
  <c r="CJ258" i="1" s="1"/>
  <c r="CH260" i="1"/>
  <c r="CJ260" i="1" s="1"/>
  <c r="Y269" i="1"/>
  <c r="CH269" i="1"/>
  <c r="CJ269" i="1" s="1"/>
  <c r="CH270" i="1"/>
  <c r="CJ270" i="1" s="1"/>
  <c r="X274" i="1"/>
  <c r="AE274" i="1" s="1"/>
  <c r="AL274" i="1" s="1"/>
  <c r="AS274" i="1" s="1"/>
  <c r="AZ274" i="1" s="1"/>
  <c r="BG274" i="1" s="1"/>
  <c r="BN274" i="1" s="1"/>
  <c r="BU274" i="1" s="1"/>
  <c r="CB274" i="1" s="1"/>
  <c r="CH295" i="1"/>
  <c r="CJ295" i="1" s="1"/>
  <c r="V284" i="1"/>
  <c r="AC284" i="1" s="1"/>
  <c r="AJ284" i="1" s="1"/>
  <c r="AQ284" i="1" s="1"/>
  <c r="AX284" i="1" s="1"/>
  <c r="BE284" i="1" s="1"/>
  <c r="BL284" i="1" s="1"/>
  <c r="BS284" i="1" s="1"/>
  <c r="V287" i="1"/>
  <c r="AC287" i="1" s="1"/>
  <c r="AJ287" i="1" s="1"/>
  <c r="AQ287" i="1" s="1"/>
  <c r="AX287" i="1" s="1"/>
  <c r="BE287" i="1" s="1"/>
  <c r="BL287" i="1" s="1"/>
  <c r="BS287" i="1" s="1"/>
  <c r="X291" i="1"/>
  <c r="AE291" i="1" s="1"/>
  <c r="AL291" i="1" s="1"/>
  <c r="AS291" i="1" s="1"/>
  <c r="AZ291" i="1" s="1"/>
  <c r="BG291" i="1" s="1"/>
  <c r="BN291" i="1" s="1"/>
  <c r="BU291" i="1" s="1"/>
  <c r="CB291" i="1" s="1"/>
  <c r="CN291" i="1"/>
  <c r="X302" i="1"/>
  <c r="AE302" i="1" s="1"/>
  <c r="AL302" i="1" s="1"/>
  <c r="AS302" i="1" s="1"/>
  <c r="AZ302" i="1" s="1"/>
  <c r="BG302" i="1" s="1"/>
  <c r="BN302" i="1" s="1"/>
  <c r="BU302" i="1" s="1"/>
  <c r="CC302" i="1"/>
  <c r="X299" i="1"/>
  <c r="AE299" i="1" s="1"/>
  <c r="AL299" i="1" s="1"/>
  <c r="AS299" i="1" s="1"/>
  <c r="CC299" i="1"/>
  <c r="AD303" i="1"/>
  <c r="AK303" i="1" s="1"/>
  <c r="AR303" i="1" s="1"/>
  <c r="AY303" i="1" s="1"/>
  <c r="BF303" i="1" s="1"/>
  <c r="BM303" i="1" s="1"/>
  <c r="BT303" i="1" s="1"/>
  <c r="Y303" i="1"/>
  <c r="CL315" i="1"/>
  <c r="CN315" i="1" s="1"/>
  <c r="Q315" i="1"/>
  <c r="X315" i="1" s="1"/>
  <c r="AE315" i="1" s="1"/>
  <c r="AL315" i="1" s="1"/>
  <c r="AS315" i="1" s="1"/>
  <c r="AZ315" i="1" s="1"/>
  <c r="BG315" i="1" s="1"/>
  <c r="BN315" i="1" s="1"/>
  <c r="BU315" i="1" s="1"/>
  <c r="Y176" i="1"/>
  <c r="X290" i="1"/>
  <c r="AE290" i="1" s="1"/>
  <c r="AL290" i="1" s="1"/>
  <c r="AS290" i="1" s="1"/>
  <c r="AZ290" i="1" s="1"/>
  <c r="BG290" i="1" s="1"/>
  <c r="BN290" i="1" s="1"/>
  <c r="BU290" i="1" s="1"/>
  <c r="CB290" i="1" s="1"/>
  <c r="CI290" i="1" s="1"/>
  <c r="BN194" i="1"/>
  <c r="BU194" i="1" s="1"/>
  <c r="Y194" i="1"/>
  <c r="X182" i="1"/>
  <c r="AE182" i="1" s="1"/>
  <c r="AL182" i="1" s="1"/>
  <c r="AS182" i="1" s="1"/>
  <c r="AZ182" i="1" s="1"/>
  <c r="BG182" i="1" s="1"/>
  <c r="BN182" i="1" s="1"/>
  <c r="BU182" i="1" s="1"/>
  <c r="CB182" i="1" s="1"/>
  <c r="CI182" i="1" s="1"/>
  <c r="X184" i="1"/>
  <c r="AE184" i="1" s="1"/>
  <c r="AL184" i="1" s="1"/>
  <c r="AS184" i="1" s="1"/>
  <c r="AZ184" i="1" s="1"/>
  <c r="BG184" i="1" s="1"/>
  <c r="BN184" i="1" s="1"/>
  <c r="BU184" i="1" s="1"/>
  <c r="CB184" i="1" s="1"/>
  <c r="CC186" i="1"/>
  <c r="X190" i="1"/>
  <c r="AE190" i="1" s="1"/>
  <c r="AL190" i="1" s="1"/>
  <c r="AS190" i="1" s="1"/>
  <c r="AZ190" i="1" s="1"/>
  <c r="BG190" i="1" s="1"/>
  <c r="BN190" i="1" s="1"/>
  <c r="BU190" i="1" s="1"/>
  <c r="CB190" i="1" s="1"/>
  <c r="CI190" i="1" s="1"/>
  <c r="X196" i="1"/>
  <c r="X201" i="1"/>
  <c r="AE201" i="1" s="1"/>
  <c r="X205" i="1"/>
  <c r="AE205" i="1" s="1"/>
  <c r="AL205" i="1" s="1"/>
  <c r="AS205" i="1" s="1"/>
  <c r="AZ205" i="1" s="1"/>
  <c r="BG205" i="1" s="1"/>
  <c r="BN205" i="1" s="1"/>
  <c r="BU205" i="1" s="1"/>
  <c r="CB205" i="1" s="1"/>
  <c r="CI205" i="1" s="1"/>
  <c r="X210" i="1"/>
  <c r="AE210" i="1" s="1"/>
  <c r="AL210" i="1" s="1"/>
  <c r="AS210" i="1" s="1"/>
  <c r="AZ210" i="1" s="1"/>
  <c r="BG210" i="1" s="1"/>
  <c r="BN210" i="1" s="1"/>
  <c r="BU210" i="1" s="1"/>
  <c r="CB210" i="1" s="1"/>
  <c r="CH213" i="1"/>
  <c r="CJ213" i="1" s="1"/>
  <c r="CH216" i="1"/>
  <c r="CJ216" i="1" s="1"/>
  <c r="Y223" i="1"/>
  <c r="X225" i="1"/>
  <c r="AE225" i="1" s="1"/>
  <c r="AL225" i="1" s="1"/>
  <c r="AS225" i="1" s="1"/>
  <c r="AZ225" i="1" s="1"/>
  <c r="BG225" i="1" s="1"/>
  <c r="BN225" i="1" s="1"/>
  <c r="BU225" i="1" s="1"/>
  <c r="CB225" i="1" s="1"/>
  <c r="CC226" i="1"/>
  <c r="AF233" i="1"/>
  <c r="X228" i="1"/>
  <c r="AE228" i="1" s="1"/>
  <c r="AL228" i="1" s="1"/>
  <c r="AS228" i="1" s="1"/>
  <c r="AZ228" i="1" s="1"/>
  <c r="BG228" i="1" s="1"/>
  <c r="BN228" i="1" s="1"/>
  <c r="BU228" i="1" s="1"/>
  <c r="CB228" i="1" s="1"/>
  <c r="X275" i="1"/>
  <c r="AE275" i="1" s="1"/>
  <c r="AL275" i="1" s="1"/>
  <c r="AS275" i="1" s="1"/>
  <c r="AZ275" i="1" s="1"/>
  <c r="BG275" i="1" s="1"/>
  <c r="BN275" i="1" s="1"/>
  <c r="BU275" i="1" s="1"/>
  <c r="CB275" i="1" s="1"/>
  <c r="CC239" i="1"/>
  <c r="X240" i="1"/>
  <c r="AE240" i="1" s="1"/>
  <c r="AL240" i="1" s="1"/>
  <c r="AS240" i="1" s="1"/>
  <c r="AZ240" i="1" s="1"/>
  <c r="BG240" i="1" s="1"/>
  <c r="BN240" i="1" s="1"/>
  <c r="BU240" i="1" s="1"/>
  <c r="CB240" i="1" s="1"/>
  <c r="Y243" i="1"/>
  <c r="BU306" i="1"/>
  <c r="Y306" i="1"/>
  <c r="CF314" i="1"/>
  <c r="CH318" i="1"/>
  <c r="X321" i="1"/>
  <c r="AE321" i="1" s="1"/>
  <c r="AL321" i="1" s="1"/>
  <c r="AS321" i="1" s="1"/>
  <c r="AZ321" i="1" s="1"/>
  <c r="BG321" i="1" s="1"/>
  <c r="BN321" i="1" s="1"/>
  <c r="BU321" i="1" s="1"/>
  <c r="Q346" i="1"/>
  <c r="X346" i="1" s="1"/>
  <c r="AE346" i="1" s="1"/>
  <c r="AL346" i="1" s="1"/>
  <c r="AS346" i="1" s="1"/>
  <c r="AZ346" i="1" s="1"/>
  <c r="BG346" i="1" s="1"/>
  <c r="BN346" i="1" s="1"/>
  <c r="BU346" i="1" s="1"/>
  <c r="R346" i="1"/>
  <c r="CN146" i="1"/>
  <c r="CC151" i="1"/>
  <c r="CB158" i="1"/>
  <c r="Y161" i="1"/>
  <c r="Y167" i="1"/>
  <c r="CH167" i="1"/>
  <c r="CJ167" i="1" s="1"/>
  <c r="Y171" i="1"/>
  <c r="CF171" i="1"/>
  <c r="CH178" i="1"/>
  <c r="CN182" i="1"/>
  <c r="Y184" i="1"/>
  <c r="Y186" i="1"/>
  <c r="CH188" i="1"/>
  <c r="CC196" i="1"/>
  <c r="Y208" i="1"/>
  <c r="CH209" i="1"/>
  <c r="X212" i="1"/>
  <c r="AE212" i="1" s="1"/>
  <c r="AL212" i="1" s="1"/>
  <c r="AS212" i="1" s="1"/>
  <c r="AZ212" i="1" s="1"/>
  <c r="BG212" i="1" s="1"/>
  <c r="BN212" i="1" s="1"/>
  <c r="BU212" i="1" s="1"/>
  <c r="CB212" i="1" s="1"/>
  <c r="CI212" i="1" s="1"/>
  <c r="Y212" i="1"/>
  <c r="X213" i="1"/>
  <c r="AE213" i="1" s="1"/>
  <c r="AL213" i="1" s="1"/>
  <c r="AS213" i="1" s="1"/>
  <c r="AZ213" i="1" s="1"/>
  <c r="BG213" i="1" s="1"/>
  <c r="BN213" i="1" s="1"/>
  <c r="BU213" i="1" s="1"/>
  <c r="CB213" i="1" s="1"/>
  <c r="CI213" i="1" s="1"/>
  <c r="Y213" i="1"/>
  <c r="X219" i="1"/>
  <c r="AE219" i="1" s="1"/>
  <c r="AL219" i="1" s="1"/>
  <c r="AS219" i="1" s="1"/>
  <c r="AZ219" i="1" s="1"/>
  <c r="BG219" i="1" s="1"/>
  <c r="BN219" i="1" s="1"/>
  <c r="BU219" i="1" s="1"/>
  <c r="CB219" i="1" s="1"/>
  <c r="CI219" i="1" s="1"/>
  <c r="X220" i="1"/>
  <c r="AE220" i="1" s="1"/>
  <c r="AL220" i="1" s="1"/>
  <c r="AS220" i="1" s="1"/>
  <c r="AZ220" i="1" s="1"/>
  <c r="BG220" i="1" s="1"/>
  <c r="BN220" i="1" s="1"/>
  <c r="BU220" i="1" s="1"/>
  <c r="CB220" i="1" s="1"/>
  <c r="CI220" i="1" s="1"/>
  <c r="CH220" i="1"/>
  <c r="CJ220" i="1" s="1"/>
  <c r="BU231" i="1"/>
  <c r="CB231" i="1" s="1"/>
  <c r="CI231" i="1" s="1"/>
  <c r="Y231" i="1"/>
  <c r="Y236" i="1"/>
  <c r="X237" i="1"/>
  <c r="AE237" i="1" s="1"/>
  <c r="AL237" i="1" s="1"/>
  <c r="AS237" i="1" s="1"/>
  <c r="AZ237" i="1" s="1"/>
  <c r="BG237" i="1" s="1"/>
  <c r="BN237" i="1" s="1"/>
  <c r="BU237" i="1" s="1"/>
  <c r="CB237" i="1" s="1"/>
  <c r="Y239" i="1"/>
  <c r="CN239" i="1"/>
  <c r="CN244" i="1"/>
  <c r="Y247" i="1"/>
  <c r="CN247" i="1"/>
  <c r="CH252" i="1"/>
  <c r="CB266" i="1"/>
  <c r="CI266" i="1" s="1"/>
  <c r="Y267" i="1"/>
  <c r="CC267" i="1"/>
  <c r="Y273" i="1"/>
  <c r="CC273" i="1"/>
  <c r="Y279" i="1"/>
  <c r="Q284" i="1"/>
  <c r="X284" i="1" s="1"/>
  <c r="AE284" i="1" s="1"/>
  <c r="AL284" i="1" s="1"/>
  <c r="AS284" i="1" s="1"/>
  <c r="AZ284" i="1" s="1"/>
  <c r="BG284" i="1" s="1"/>
  <c r="BN284" i="1" s="1"/>
  <c r="BU284" i="1" s="1"/>
  <c r="CB284" i="1" s="1"/>
  <c r="CI284" i="1" s="1"/>
  <c r="Q95" i="1"/>
  <c r="X95" i="1" s="1"/>
  <c r="AE95" i="1" s="1"/>
  <c r="AL95" i="1" s="1"/>
  <c r="AS95" i="1" s="1"/>
  <c r="AZ95" i="1" s="1"/>
  <c r="BG95" i="1" s="1"/>
  <c r="BN95" i="1" s="1"/>
  <c r="BU95" i="1" s="1"/>
  <c r="CB95" i="1" s="1"/>
  <c r="CI95" i="1" s="1"/>
  <c r="CH95" i="1"/>
  <c r="CF298" i="1"/>
  <c r="AF299" i="1"/>
  <c r="AF306" i="1"/>
  <c r="V309" i="1"/>
  <c r="AC309" i="1" s="1"/>
  <c r="AJ309" i="1" s="1"/>
  <c r="AQ309" i="1" s="1"/>
  <c r="AX309" i="1" s="1"/>
  <c r="BE309" i="1" s="1"/>
  <c r="BL309" i="1" s="1"/>
  <c r="BS309" i="1" s="1"/>
  <c r="Q309" i="1"/>
  <c r="X309" i="1" s="1"/>
  <c r="AE309" i="1" s="1"/>
  <c r="AL309" i="1" s="1"/>
  <c r="AS309" i="1" s="1"/>
  <c r="AZ309" i="1" s="1"/>
  <c r="BG309" i="1" s="1"/>
  <c r="BN309" i="1" s="1"/>
  <c r="BU309" i="1" s="1"/>
  <c r="CL325" i="1"/>
  <c r="Q325" i="1"/>
  <c r="CB325" i="1" s="1"/>
  <c r="V325" i="1"/>
  <c r="Y325" i="1" s="1"/>
  <c r="CF327" i="1"/>
  <c r="V346" i="1"/>
  <c r="AC346" i="1" s="1"/>
  <c r="AJ346" i="1" s="1"/>
  <c r="AQ346" i="1" s="1"/>
  <c r="AX346" i="1" s="1"/>
  <c r="BE346" i="1" s="1"/>
  <c r="BL346" i="1" s="1"/>
  <c r="BS346" i="1" s="1"/>
  <c r="X335" i="1"/>
  <c r="AE335" i="1" s="1"/>
  <c r="AL335" i="1" s="1"/>
  <c r="AS335" i="1" s="1"/>
  <c r="AZ335" i="1" s="1"/>
  <c r="BG335" i="1" s="1"/>
  <c r="BN335" i="1" s="1"/>
  <c r="BU335" i="1" s="1"/>
  <c r="CG349" i="1"/>
  <c r="CC349" i="1"/>
  <c r="X247" i="1"/>
  <c r="AE247" i="1" s="1"/>
  <c r="AL247" i="1" s="1"/>
  <c r="AS247" i="1" s="1"/>
  <c r="AZ247" i="1" s="1"/>
  <c r="BG247" i="1" s="1"/>
  <c r="BN247" i="1" s="1"/>
  <c r="BU247" i="1" s="1"/>
  <c r="CB247" i="1" s="1"/>
  <c r="CB254" i="1"/>
  <c r="CI254" i="1" s="1"/>
  <c r="Y254" i="1"/>
  <c r="CC268" i="1"/>
  <c r="CB280" i="1"/>
  <c r="CI280" i="1" s="1"/>
  <c r="Y280" i="1"/>
  <c r="R284" i="1"/>
  <c r="CB288" i="1"/>
  <c r="CI288" i="1" s="1"/>
  <c r="Y288" i="1"/>
  <c r="CH289" i="1"/>
  <c r="CJ289" i="1" s="1"/>
  <c r="V95" i="1"/>
  <c r="AC95" i="1" s="1"/>
  <c r="AJ95" i="1" s="1"/>
  <c r="AQ95" i="1" s="1"/>
  <c r="AX95" i="1" s="1"/>
  <c r="BE95" i="1" s="1"/>
  <c r="BL95" i="1" s="1"/>
  <c r="BS95" i="1" s="1"/>
  <c r="CB322" i="1"/>
  <c r="CI322" i="1" s="1"/>
  <c r="CH342" i="1"/>
  <c r="CC342" i="1"/>
  <c r="CL354" i="1"/>
  <c r="CN354" i="1" s="1"/>
  <c r="V354" i="1"/>
  <c r="AC354" i="1" s="1"/>
  <c r="AJ354" i="1" s="1"/>
  <c r="AQ354" i="1" s="1"/>
  <c r="AX354" i="1" s="1"/>
  <c r="BE354" i="1" s="1"/>
  <c r="BL354" i="1" s="1"/>
  <c r="BS354" i="1" s="1"/>
  <c r="CB356" i="1"/>
  <c r="Y361" i="1"/>
  <c r="V369" i="1"/>
  <c r="AC369" i="1" s="1"/>
  <c r="AJ369" i="1" s="1"/>
  <c r="AQ369" i="1" s="1"/>
  <c r="AX369" i="1" s="1"/>
  <c r="BE369" i="1" s="1"/>
  <c r="BL369" i="1" s="1"/>
  <c r="BS369" i="1" s="1"/>
  <c r="Y374" i="1"/>
  <c r="V382" i="1"/>
  <c r="X385" i="1"/>
  <c r="AE385" i="1" s="1"/>
  <c r="AL385" i="1" s="1"/>
  <c r="AS385" i="1" s="1"/>
  <c r="AZ385" i="1" s="1"/>
  <c r="BG385" i="1" s="1"/>
  <c r="BN385" i="1" s="1"/>
  <c r="BU385" i="1" s="1"/>
  <c r="Y403" i="1"/>
  <c r="CC408" i="1"/>
  <c r="Y421" i="1"/>
  <c r="CC426" i="1"/>
  <c r="X436" i="1"/>
  <c r="AE436" i="1" s="1"/>
  <c r="AL436" i="1" s="1"/>
  <c r="AS436" i="1" s="1"/>
  <c r="AZ436" i="1" s="1"/>
  <c r="BG436" i="1" s="1"/>
  <c r="BN436" i="1" s="1"/>
  <c r="BU436" i="1" s="1"/>
  <c r="X467" i="1"/>
  <c r="AE467" i="1" s="1"/>
  <c r="AL467" i="1" s="1"/>
  <c r="X462" i="1"/>
  <c r="X466" i="1"/>
  <c r="AE466" i="1" s="1"/>
  <c r="AL466" i="1" s="1"/>
  <c r="AS466" i="1" s="1"/>
  <c r="AZ466" i="1" s="1"/>
  <c r="BG466" i="1" s="1"/>
  <c r="BN466" i="1" s="1"/>
  <c r="BU466" i="1" s="1"/>
  <c r="BV306" i="1"/>
  <c r="CH323" i="1"/>
  <c r="CH325" i="1"/>
  <c r="CH331" i="1"/>
  <c r="CH346" i="1"/>
  <c r="CB339" i="1"/>
  <c r="CH340" i="1"/>
  <c r="CB342" i="1"/>
  <c r="Y349" i="1"/>
  <c r="CN359" i="1"/>
  <c r="CC361" i="1"/>
  <c r="CN364" i="1"/>
  <c r="CB369" i="1"/>
  <c r="CL369" i="1"/>
  <c r="CN369" i="1" s="1"/>
  <c r="AF370" i="1"/>
  <c r="CB374" i="1"/>
  <c r="CI374" i="1" s="1"/>
  <c r="Y376" i="1"/>
  <c r="CH378" i="1"/>
  <c r="CH381" i="1"/>
  <c r="CN384" i="1"/>
  <c r="CH386" i="1"/>
  <c r="CJ386" i="1" s="1"/>
  <c r="CF390" i="1"/>
  <c r="CN390" i="1"/>
  <c r="BZ391" i="1"/>
  <c r="CG391" i="1" s="1"/>
  <c r="Y397" i="1"/>
  <c r="AL398" i="1"/>
  <c r="AS398" i="1" s="1"/>
  <c r="AZ398" i="1" s="1"/>
  <c r="Y147" i="1"/>
  <c r="CN147" i="1"/>
  <c r="V402" i="1"/>
  <c r="AC402" i="1" s="1"/>
  <c r="AJ402" i="1" s="1"/>
  <c r="AQ402" i="1" s="1"/>
  <c r="AX402" i="1" s="1"/>
  <c r="BE402" i="1" s="1"/>
  <c r="BL402" i="1" s="1"/>
  <c r="BS402" i="1" s="1"/>
  <c r="CL402" i="1"/>
  <c r="CN402" i="1" s="1"/>
  <c r="X403" i="1"/>
  <c r="AE403" i="1" s="1"/>
  <c r="V416" i="1"/>
  <c r="AC416" i="1" s="1"/>
  <c r="Y426" i="1"/>
  <c r="R429" i="1"/>
  <c r="Y431" i="1"/>
  <c r="BG434" i="1"/>
  <c r="BN434" i="1" s="1"/>
  <c r="BU434" i="1" s="1"/>
  <c r="AD434" i="1"/>
  <c r="AK434" i="1" s="1"/>
  <c r="CB434" i="1"/>
  <c r="BV445" i="1"/>
  <c r="Y420" i="1"/>
  <c r="Y447" i="1"/>
  <c r="Y451" i="1"/>
  <c r="V453" i="1"/>
  <c r="AC453" i="1" s="1"/>
  <c r="AJ453" i="1" s="1"/>
  <c r="AQ453" i="1" s="1"/>
  <c r="AX453" i="1" s="1"/>
  <c r="BE453" i="1" s="1"/>
  <c r="BL453" i="1" s="1"/>
  <c r="BS453" i="1" s="1"/>
  <c r="V454" i="1"/>
  <c r="Y454" i="1" s="1"/>
  <c r="V455" i="1"/>
  <c r="Y455" i="1" s="1"/>
  <c r="CH457" i="1"/>
  <c r="Q460" i="1"/>
  <c r="CB460" i="1" s="1"/>
  <c r="CI460" i="1" s="1"/>
  <c r="Q465" i="1"/>
  <c r="X465" i="1" s="1"/>
  <c r="AE465" i="1" s="1"/>
  <c r="AL465" i="1" s="1"/>
  <c r="AS465" i="1" s="1"/>
  <c r="AZ465" i="1" s="1"/>
  <c r="BG465" i="1" s="1"/>
  <c r="BN465" i="1" s="1"/>
  <c r="BU465" i="1" s="1"/>
  <c r="V468" i="1"/>
  <c r="AC468" i="1" s="1"/>
  <c r="AJ468" i="1" s="1"/>
  <c r="AQ468" i="1" s="1"/>
  <c r="AX468" i="1" s="1"/>
  <c r="BE468" i="1" s="1"/>
  <c r="BL468" i="1" s="1"/>
  <c r="BS468" i="1" s="1"/>
  <c r="CF468" i="1"/>
  <c r="AF403" i="1"/>
  <c r="BZ427" i="1"/>
  <c r="CG427" i="1" s="1"/>
  <c r="CH327" i="1"/>
  <c r="CH337" i="1"/>
  <c r="CJ337" i="1" s="1"/>
  <c r="X349" i="1"/>
  <c r="AE349" i="1" s="1"/>
  <c r="AL349" i="1" s="1"/>
  <c r="AS349" i="1" s="1"/>
  <c r="AZ349" i="1" s="1"/>
  <c r="BG349" i="1" s="1"/>
  <c r="BN349" i="1" s="1"/>
  <c r="BU349" i="1" s="1"/>
  <c r="CH350" i="1"/>
  <c r="CJ350" i="1" s="1"/>
  <c r="CB352" i="1"/>
  <c r="CH358" i="1"/>
  <c r="AF361" i="1"/>
  <c r="CB361" i="1"/>
  <c r="CH361" i="1"/>
  <c r="CN361" i="1"/>
  <c r="CB363" i="1"/>
  <c r="AD363" i="1"/>
  <c r="AK363" i="1" s="1"/>
  <c r="Y364" i="1"/>
  <c r="Y365" i="1"/>
  <c r="Y366" i="1"/>
  <c r="R369" i="1"/>
  <c r="CH370" i="1"/>
  <c r="CJ370" i="1" s="1"/>
  <c r="AF374" i="1"/>
  <c r="CH374" i="1"/>
  <c r="CJ374" i="1" s="1"/>
  <c r="CH379" i="1"/>
  <c r="CJ379" i="1" s="1"/>
  <c r="CC381" i="1"/>
  <c r="Q382" i="1"/>
  <c r="CB382" i="1" s="1"/>
  <c r="CI382" i="1" s="1"/>
  <c r="CH383" i="1"/>
  <c r="CJ383" i="1" s="1"/>
  <c r="AE397" i="1"/>
  <c r="AL397" i="1" s="1"/>
  <c r="AS397" i="1" s="1"/>
  <c r="AZ397" i="1" s="1"/>
  <c r="BG397" i="1" s="1"/>
  <c r="BN397" i="1" s="1"/>
  <c r="BU397" i="1" s="1"/>
  <c r="Y401" i="1"/>
  <c r="CH401" i="1"/>
  <c r="Q404" i="1"/>
  <c r="X404" i="1" s="1"/>
  <c r="AE404" i="1" s="1"/>
  <c r="AL404" i="1" s="1"/>
  <c r="AS404" i="1" s="1"/>
  <c r="AZ404" i="1" s="1"/>
  <c r="BG404" i="1" s="1"/>
  <c r="BN404" i="1" s="1"/>
  <c r="BU404" i="1" s="1"/>
  <c r="CL404" i="1"/>
  <c r="CB407" i="1"/>
  <c r="CI407" i="1" s="1"/>
  <c r="X408" i="1"/>
  <c r="AE408" i="1" s="1"/>
  <c r="CH408" i="1"/>
  <c r="CJ408" i="1" s="1"/>
  <c r="CH421" i="1"/>
  <c r="CJ421" i="1" s="1"/>
  <c r="Y422" i="1"/>
  <c r="CC422" i="1"/>
  <c r="V427" i="1"/>
  <c r="AC427" i="1" s="1"/>
  <c r="AJ427" i="1" s="1"/>
  <c r="AQ427" i="1" s="1"/>
  <c r="AX427" i="1" s="1"/>
  <c r="BE427" i="1" s="1"/>
  <c r="BL427" i="1" s="1"/>
  <c r="BS427" i="1" s="1"/>
  <c r="CC427" i="1"/>
  <c r="CH429" i="1"/>
  <c r="CN434" i="1"/>
  <c r="CN435" i="1"/>
  <c r="CH437" i="1"/>
  <c r="Y443" i="1"/>
  <c r="Q449" i="1"/>
  <c r="CB449" i="1" s="1"/>
  <c r="CF450" i="1"/>
  <c r="CF451" i="1"/>
  <c r="CH465" i="1"/>
  <c r="CB466" i="1"/>
  <c r="CI466" i="1" s="1"/>
  <c r="AF70" i="1"/>
  <c r="AK70" i="1"/>
  <c r="AR70" i="1" s="1"/>
  <c r="AF51" i="1"/>
  <c r="AK51" i="1"/>
  <c r="AR51" i="1" s="1"/>
  <c r="AF55" i="1"/>
  <c r="AK55" i="1"/>
  <c r="AM55" i="1" s="1"/>
  <c r="AF66" i="1"/>
  <c r="AK66" i="1"/>
  <c r="AM66" i="1" s="1"/>
  <c r="AF62" i="1"/>
  <c r="AK62" i="1"/>
  <c r="AM62" i="1" s="1"/>
  <c r="AF82" i="1"/>
  <c r="AK82" i="1"/>
  <c r="AM82" i="1" s="1"/>
  <c r="AF59" i="1"/>
  <c r="AK59" i="1"/>
  <c r="AM59" i="1" s="1"/>
  <c r="CJ74" i="1"/>
  <c r="AD17" i="1"/>
  <c r="CF18" i="1"/>
  <c r="Y19" i="1"/>
  <c r="CF19" i="1"/>
  <c r="CC20" i="1"/>
  <c r="AF24" i="1"/>
  <c r="CN24" i="1"/>
  <c r="CH25" i="1"/>
  <c r="CJ25" i="1" s="1"/>
  <c r="Y28" i="1"/>
  <c r="X30" i="1"/>
  <c r="AE30" i="1" s="1"/>
  <c r="AL30" i="1" s="1"/>
  <c r="AS30" i="1" s="1"/>
  <c r="AZ30" i="1" s="1"/>
  <c r="BG30" i="1" s="1"/>
  <c r="BN30" i="1" s="1"/>
  <c r="BU30" i="1" s="1"/>
  <c r="CB30" i="1" s="1"/>
  <c r="CF30" i="1"/>
  <c r="Y32" i="1"/>
  <c r="CC34" i="1"/>
  <c r="CF36" i="1"/>
  <c r="AD45" i="1"/>
  <c r="AF45" i="1" s="1"/>
  <c r="CN45" i="1"/>
  <c r="X43" i="1"/>
  <c r="AE43" i="1" s="1"/>
  <c r="AL43" i="1" s="1"/>
  <c r="CG43" i="1"/>
  <c r="X44" i="1"/>
  <c r="AE44" i="1" s="1"/>
  <c r="AL44" i="1" s="1"/>
  <c r="AS44" i="1" s="1"/>
  <c r="AZ44" i="1" s="1"/>
  <c r="BG44" i="1" s="1"/>
  <c r="BN44" i="1" s="1"/>
  <c r="BU44" i="1" s="1"/>
  <c r="CB44" i="1" s="1"/>
  <c r="AD47" i="1"/>
  <c r="AF47" i="1" s="1"/>
  <c r="AF48" i="1"/>
  <c r="CF48" i="1"/>
  <c r="Y50" i="1"/>
  <c r="AD50" i="1"/>
  <c r="AF50" i="1" s="1"/>
  <c r="X51" i="1"/>
  <c r="AE51" i="1" s="1"/>
  <c r="CN51" i="1"/>
  <c r="Y54" i="1"/>
  <c r="X55" i="1"/>
  <c r="CC55" i="1"/>
  <c r="Q56" i="1"/>
  <c r="S56" i="1" s="1"/>
  <c r="CI57" i="1"/>
  <c r="Y59" i="1"/>
  <c r="CC59" i="1"/>
  <c r="CN59" i="1"/>
  <c r="Y60" i="1"/>
  <c r="CN61" i="1"/>
  <c r="CF62" i="1"/>
  <c r="AD65" i="1"/>
  <c r="CN65" i="1"/>
  <c r="CF66" i="1"/>
  <c r="CN67" i="1"/>
  <c r="X68" i="1"/>
  <c r="CN69" i="1"/>
  <c r="CN71" i="1"/>
  <c r="Y74" i="1"/>
  <c r="Y77" i="1"/>
  <c r="CH77" i="1"/>
  <c r="CJ77" i="1" s="1"/>
  <c r="Y78" i="1"/>
  <c r="CG78" i="1"/>
  <c r="Y79" i="1"/>
  <c r="CF80" i="1"/>
  <c r="Y81" i="1"/>
  <c r="CF82" i="1"/>
  <c r="CC87" i="1"/>
  <c r="CN87" i="1"/>
  <c r="Y85" i="1"/>
  <c r="CN86" i="1"/>
  <c r="X88" i="1"/>
  <c r="AE88" i="1" s="1"/>
  <c r="CN89" i="1"/>
  <c r="CF90" i="1"/>
  <c r="CC92" i="1"/>
  <c r="Y93" i="1"/>
  <c r="Y97" i="1"/>
  <c r="CG97" i="1"/>
  <c r="CC98" i="1"/>
  <c r="CG99" i="1"/>
  <c r="CC99" i="1"/>
  <c r="CF101" i="1"/>
  <c r="AF102" i="1"/>
  <c r="CN102" i="1"/>
  <c r="CC13" i="1"/>
  <c r="CF16" i="1"/>
  <c r="CN17" i="1"/>
  <c r="Y20" i="1"/>
  <c r="CN20" i="1"/>
  <c r="CH22" i="1"/>
  <c r="CJ22" i="1" s="1"/>
  <c r="Y24" i="1"/>
  <c r="CC27" i="1"/>
  <c r="X28" i="1"/>
  <c r="AE28" i="1" s="1"/>
  <c r="AL28" i="1" s="1"/>
  <c r="AS28" i="1" s="1"/>
  <c r="AZ28" i="1" s="1"/>
  <c r="BG28" i="1" s="1"/>
  <c r="BN28" i="1" s="1"/>
  <c r="BU28" i="1" s="1"/>
  <c r="CB28" i="1" s="1"/>
  <c r="CH31" i="1"/>
  <c r="CJ31" i="1" s="1"/>
  <c r="CC23" i="1"/>
  <c r="Y34" i="1"/>
  <c r="Y36" i="1"/>
  <c r="AF39" i="1"/>
  <c r="AD42" i="1"/>
  <c r="AK42" i="1" s="1"/>
  <c r="CH47" i="1"/>
  <c r="CJ47" i="1" s="1"/>
  <c r="Y48" i="1"/>
  <c r="X49" i="1"/>
  <c r="AE49" i="1" s="1"/>
  <c r="AL49" i="1" s="1"/>
  <c r="AS49" i="1" s="1"/>
  <c r="AZ49" i="1" s="1"/>
  <c r="BG49" i="1" s="1"/>
  <c r="BN49" i="1" s="1"/>
  <c r="BU49" i="1" s="1"/>
  <c r="CB49" i="1" s="1"/>
  <c r="CN52" i="1"/>
  <c r="X53" i="1"/>
  <c r="AE53" i="1" s="1"/>
  <c r="AL53" i="1" s="1"/>
  <c r="AS53" i="1" s="1"/>
  <c r="AZ53" i="1" s="1"/>
  <c r="BG53" i="1" s="1"/>
  <c r="BN53" i="1" s="1"/>
  <c r="BU53" i="1" s="1"/>
  <c r="CB53" i="1" s="1"/>
  <c r="CI53" i="1" s="1"/>
  <c r="X59" i="1"/>
  <c r="CH61" i="1"/>
  <c r="CJ61" i="1" s="1"/>
  <c r="CH65" i="1"/>
  <c r="CJ65" i="1" s="1"/>
  <c r="CH69" i="1"/>
  <c r="CJ69" i="1" s="1"/>
  <c r="X78" i="1"/>
  <c r="AE78" i="1" s="1"/>
  <c r="AL78" i="1" s="1"/>
  <c r="AS78" i="1" s="1"/>
  <c r="AZ78" i="1" s="1"/>
  <c r="CH78" i="1"/>
  <c r="Y82" i="1"/>
  <c r="AF85" i="1"/>
  <c r="AD90" i="1"/>
  <c r="Y91" i="1"/>
  <c r="X92" i="1"/>
  <c r="AE92" i="1" s="1"/>
  <c r="AL92" i="1" s="1"/>
  <c r="AS92" i="1" s="1"/>
  <c r="AZ92" i="1" s="1"/>
  <c r="BG92" i="1" s="1"/>
  <c r="BN92" i="1" s="1"/>
  <c r="BU92" i="1" s="1"/>
  <c r="CB92" i="1" s="1"/>
  <c r="X97" i="1"/>
  <c r="AE97" i="1" s="1"/>
  <c r="AL97" i="1" s="1"/>
  <c r="AS97" i="1" s="1"/>
  <c r="AZ97" i="1" s="1"/>
  <c r="BG97" i="1" s="1"/>
  <c r="BN97" i="1" s="1"/>
  <c r="BU97" i="1" s="1"/>
  <c r="CB97" i="1" s="1"/>
  <c r="X98" i="1"/>
  <c r="AE98" i="1" s="1"/>
  <c r="X100" i="1"/>
  <c r="AE100" i="1" s="1"/>
  <c r="AL100" i="1" s="1"/>
  <c r="AS100" i="1" s="1"/>
  <c r="AZ100" i="1" s="1"/>
  <c r="BG100" i="1" s="1"/>
  <c r="BN100" i="1" s="1"/>
  <c r="BU100" i="1" s="1"/>
  <c r="CB100" i="1" s="1"/>
  <c r="CN100" i="1"/>
  <c r="CF102" i="1"/>
  <c r="CG17" i="1"/>
  <c r="AK18" i="1"/>
  <c r="AR18" i="1" s="1"/>
  <c r="CN23" i="1"/>
  <c r="CN37" i="1"/>
  <c r="CH45" i="1"/>
  <c r="CJ45" i="1" s="1"/>
  <c r="AF43" i="1"/>
  <c r="CN44" i="1"/>
  <c r="CH50" i="1"/>
  <c r="CJ50" i="1" s="1"/>
  <c r="CH62" i="1"/>
  <c r="CJ62" i="1" s="1"/>
  <c r="CN63" i="1"/>
  <c r="AD73" i="1"/>
  <c r="AF73" i="1" s="1"/>
  <c r="CC82" i="1"/>
  <c r="Y87" i="1"/>
  <c r="CF87" i="1"/>
  <c r="CC85" i="1"/>
  <c r="AJ91" i="1"/>
  <c r="AQ91" i="1" s="1"/>
  <c r="AX91" i="1" s="1"/>
  <c r="BE91" i="1" s="1"/>
  <c r="BH91" i="1" s="1"/>
  <c r="CH93" i="1"/>
  <c r="CJ93" i="1" s="1"/>
  <c r="CN94" i="1"/>
  <c r="CN97" i="1"/>
  <c r="AD61" i="1"/>
  <c r="AF61" i="1" s="1"/>
  <c r="AD69" i="1"/>
  <c r="AF69" i="1" s="1"/>
  <c r="AF78" i="1"/>
  <c r="AD89" i="1"/>
  <c r="AF89" i="1" s="1"/>
  <c r="Y108" i="1"/>
  <c r="AD108" i="1"/>
  <c r="AF108" i="1" s="1"/>
  <c r="BU101" i="1"/>
  <c r="CB101" i="1" s="1"/>
  <c r="CC101" i="1"/>
  <c r="Y102" i="1"/>
  <c r="CH102" i="1"/>
  <c r="CJ102" i="1" s="1"/>
  <c r="AF104" i="1"/>
  <c r="CN108" i="1"/>
  <c r="CB113" i="1"/>
  <c r="CI113" i="1" s="1"/>
  <c r="AC113" i="1"/>
  <c r="AF113" i="1" s="1"/>
  <c r="X114" i="1"/>
  <c r="AE114" i="1" s="1"/>
  <c r="AL114" i="1" s="1"/>
  <c r="AS114" i="1" s="1"/>
  <c r="AZ114" i="1" s="1"/>
  <c r="BG114" i="1" s="1"/>
  <c r="BN114" i="1" s="1"/>
  <c r="BU114" i="1" s="1"/>
  <c r="CB114" i="1" s="1"/>
  <c r="CN114" i="1"/>
  <c r="X117" i="1"/>
  <c r="AE117" i="1" s="1"/>
  <c r="AL117" i="1" s="1"/>
  <c r="AS117" i="1" s="1"/>
  <c r="AZ117" i="1" s="1"/>
  <c r="BG117" i="1" s="1"/>
  <c r="BN117" i="1" s="1"/>
  <c r="BU117" i="1" s="1"/>
  <c r="CB117" i="1" s="1"/>
  <c r="X118" i="1"/>
  <c r="AE118" i="1" s="1"/>
  <c r="AL118" i="1" s="1"/>
  <c r="AS118" i="1" s="1"/>
  <c r="AZ118" i="1" s="1"/>
  <c r="BG118" i="1" s="1"/>
  <c r="BN118" i="1" s="1"/>
  <c r="BU118" i="1" s="1"/>
  <c r="CB118" i="1" s="1"/>
  <c r="CI118" i="1" s="1"/>
  <c r="CH118" i="1"/>
  <c r="CJ118" i="1" s="1"/>
  <c r="X119" i="1"/>
  <c r="AE119" i="1" s="1"/>
  <c r="Y121" i="1"/>
  <c r="CN207" i="1"/>
  <c r="CH128" i="1"/>
  <c r="CJ128" i="1" s="1"/>
  <c r="X132" i="1"/>
  <c r="X135" i="1"/>
  <c r="AE135" i="1" s="1"/>
  <c r="AL135" i="1" s="1"/>
  <c r="AS135" i="1" s="1"/>
  <c r="AZ135" i="1" s="1"/>
  <c r="BG135" i="1" s="1"/>
  <c r="BN135" i="1" s="1"/>
  <c r="BU135" i="1" s="1"/>
  <c r="CB135" i="1" s="1"/>
  <c r="X141" i="1"/>
  <c r="AE141" i="1" s="1"/>
  <c r="AL141" i="1" s="1"/>
  <c r="AS141" i="1" s="1"/>
  <c r="AZ141" i="1" s="1"/>
  <c r="BG141" i="1" s="1"/>
  <c r="BN141" i="1" s="1"/>
  <c r="BU141" i="1" s="1"/>
  <c r="CB141" i="1" s="1"/>
  <c r="CI141" i="1" s="1"/>
  <c r="Y144" i="1"/>
  <c r="X149" i="1"/>
  <c r="AE149" i="1" s="1"/>
  <c r="AL149" i="1" s="1"/>
  <c r="AS149" i="1" s="1"/>
  <c r="AZ149" i="1" s="1"/>
  <c r="BG149" i="1" s="1"/>
  <c r="BN149" i="1" s="1"/>
  <c r="BU149" i="1" s="1"/>
  <c r="CB149" i="1" s="1"/>
  <c r="CN151" i="1"/>
  <c r="X155" i="1"/>
  <c r="AE155" i="1" s="1"/>
  <c r="AL155" i="1" s="1"/>
  <c r="AS155" i="1" s="1"/>
  <c r="AZ155" i="1" s="1"/>
  <c r="BG155" i="1" s="1"/>
  <c r="BN155" i="1" s="1"/>
  <c r="BU155" i="1" s="1"/>
  <c r="CB155" i="1" s="1"/>
  <c r="CI155" i="1" s="1"/>
  <c r="AD155" i="1"/>
  <c r="AK155" i="1" s="1"/>
  <c r="AM155" i="1" s="1"/>
  <c r="CN161" i="1"/>
  <c r="AD166" i="1"/>
  <c r="AK166" i="1" s="1"/>
  <c r="X171" i="1"/>
  <c r="AE171" i="1" s="1"/>
  <c r="AD171" i="1"/>
  <c r="AF171" i="1" s="1"/>
  <c r="X175" i="1"/>
  <c r="AE175" i="1" s="1"/>
  <c r="AL175" i="1" s="1"/>
  <c r="AS175" i="1" s="1"/>
  <c r="AZ175" i="1" s="1"/>
  <c r="BG175" i="1" s="1"/>
  <c r="BN175" i="1" s="1"/>
  <c r="BU175" i="1" s="1"/>
  <c r="CB175" i="1" s="1"/>
  <c r="AD175" i="1"/>
  <c r="AF175" i="1" s="1"/>
  <c r="CG178" i="1"/>
  <c r="AD192" i="1"/>
  <c r="AK192" i="1" s="1"/>
  <c r="Y192" i="1"/>
  <c r="AF243" i="1"/>
  <c r="AK243" i="1"/>
  <c r="AR243" i="1" s="1"/>
  <c r="CH116" i="1"/>
  <c r="AK124" i="1"/>
  <c r="AM124" i="1" s="1"/>
  <c r="CC128" i="1"/>
  <c r="Y133" i="1"/>
  <c r="Y134" i="1"/>
  <c r="CN134" i="1"/>
  <c r="Y138" i="1"/>
  <c r="AD143" i="1"/>
  <c r="AF143" i="1" s="1"/>
  <c r="CH146" i="1"/>
  <c r="CJ146" i="1" s="1"/>
  <c r="AE151" i="1"/>
  <c r="AL151" i="1" s="1"/>
  <c r="AS151" i="1" s="1"/>
  <c r="AZ151" i="1" s="1"/>
  <c r="BG151" i="1" s="1"/>
  <c r="BN151" i="1" s="1"/>
  <c r="BU151" i="1" s="1"/>
  <c r="CB151" i="1" s="1"/>
  <c r="CG151" i="1"/>
  <c r="CN154" i="1"/>
  <c r="R157" i="1"/>
  <c r="Q157" i="1"/>
  <c r="S157" i="1" s="1"/>
  <c r="V157" i="1" s="1"/>
  <c r="CH158" i="1"/>
  <c r="CJ158" i="1" s="1"/>
  <c r="CF158" i="1"/>
  <c r="CH161" i="1"/>
  <c r="CH163" i="1"/>
  <c r="CJ163" i="1" s="1"/>
  <c r="CH164" i="1"/>
  <c r="CJ164" i="1" s="1"/>
  <c r="CN167" i="1"/>
  <c r="AC190" i="1"/>
  <c r="AF190" i="1" s="1"/>
  <c r="Y190" i="1"/>
  <c r="X214" i="1"/>
  <c r="Z214" i="1"/>
  <c r="AA214" i="1" s="1"/>
  <c r="AB214" i="1" s="1"/>
  <c r="AG214" i="1" s="1"/>
  <c r="AH214" i="1" s="1"/>
  <c r="AI214" i="1" s="1"/>
  <c r="AF239" i="1"/>
  <c r="AK239" i="1"/>
  <c r="AM239" i="1" s="1"/>
  <c r="AF247" i="1"/>
  <c r="AK247" i="1"/>
  <c r="AR247" i="1" s="1"/>
  <c r="R109" i="1"/>
  <c r="CC119" i="1"/>
  <c r="CN119" i="1"/>
  <c r="CN142" i="1"/>
  <c r="CN123" i="1"/>
  <c r="Y124" i="1"/>
  <c r="CH124" i="1"/>
  <c r="AD136" i="1"/>
  <c r="AF136" i="1" s="1"/>
  <c r="CH138" i="1"/>
  <c r="CN166" i="1"/>
  <c r="CN171" i="1"/>
  <c r="CN175" i="1"/>
  <c r="CC184" i="1"/>
  <c r="CG184" i="1"/>
  <c r="CJ184" i="1" s="1"/>
  <c r="CC188" i="1"/>
  <c r="CG188" i="1"/>
  <c r="CH189" i="1"/>
  <c r="CJ189" i="1" s="1"/>
  <c r="CF189" i="1"/>
  <c r="AK209" i="1"/>
  <c r="AR209" i="1" s="1"/>
  <c r="CH99" i="1"/>
  <c r="CC105" i="1"/>
  <c r="X106" i="1"/>
  <c r="AE106" i="1" s="1"/>
  <c r="X108" i="1"/>
  <c r="AE108" i="1" s="1"/>
  <c r="AL108" i="1" s="1"/>
  <c r="AS108" i="1" s="1"/>
  <c r="AZ108" i="1" s="1"/>
  <c r="BG108" i="1" s="1"/>
  <c r="BN108" i="1" s="1"/>
  <c r="BU108" i="1" s="1"/>
  <c r="CB108" i="1" s="1"/>
  <c r="CH110" i="1"/>
  <c r="X115" i="1"/>
  <c r="AE115" i="1" s="1"/>
  <c r="AL115" i="1" s="1"/>
  <c r="X116" i="1"/>
  <c r="AE116" i="1" s="1"/>
  <c r="AL116" i="1" s="1"/>
  <c r="AS116" i="1" s="1"/>
  <c r="AZ116" i="1" s="1"/>
  <c r="BG116" i="1" s="1"/>
  <c r="BN116" i="1" s="1"/>
  <c r="BU116" i="1" s="1"/>
  <c r="CB116" i="1" s="1"/>
  <c r="AF121" i="1"/>
  <c r="AK121" i="1"/>
  <c r="Y123" i="1"/>
  <c r="X124" i="1"/>
  <c r="AE124" i="1" s="1"/>
  <c r="AL124" i="1" s="1"/>
  <c r="AS124" i="1" s="1"/>
  <c r="AZ124" i="1" s="1"/>
  <c r="BG124" i="1" s="1"/>
  <c r="BN124" i="1" s="1"/>
  <c r="BU124" i="1" s="1"/>
  <c r="CB124" i="1" s="1"/>
  <c r="CI124" i="1" s="1"/>
  <c r="X139" i="1"/>
  <c r="AE139" i="1" s="1"/>
  <c r="AL139" i="1" s="1"/>
  <c r="AS139" i="1" s="1"/>
  <c r="AZ139" i="1" s="1"/>
  <c r="BG139" i="1" s="1"/>
  <c r="BN139" i="1" s="1"/>
  <c r="BU139" i="1" s="1"/>
  <c r="CB139" i="1" s="1"/>
  <c r="Y130" i="1"/>
  <c r="CN130" i="1"/>
  <c r="CN133" i="1"/>
  <c r="CN136" i="1"/>
  <c r="CN138" i="1"/>
  <c r="Y146" i="1"/>
  <c r="AD146" i="1"/>
  <c r="AF146" i="1" s="1"/>
  <c r="Y148" i="1"/>
  <c r="CH150" i="1"/>
  <c r="CJ150" i="1" s="1"/>
  <c r="Y151" i="1"/>
  <c r="X152" i="1"/>
  <c r="CC155" i="1"/>
  <c r="Y164" i="1"/>
  <c r="X166" i="1"/>
  <c r="AE166" i="1" s="1"/>
  <c r="AL166" i="1" s="1"/>
  <c r="AS166" i="1" s="1"/>
  <c r="AZ166" i="1" s="1"/>
  <c r="BG166" i="1" s="1"/>
  <c r="BN166" i="1" s="1"/>
  <c r="BU166" i="1" s="1"/>
  <c r="CB166" i="1" s="1"/>
  <c r="CI166" i="1" s="1"/>
  <c r="CC167" i="1"/>
  <c r="CH180" i="1"/>
  <c r="CJ180" i="1" s="1"/>
  <c r="CJ181" i="1"/>
  <c r="CG190" i="1"/>
  <c r="CC190" i="1"/>
  <c r="CH192" i="1"/>
  <c r="CJ192" i="1" s="1"/>
  <c r="CC192" i="1"/>
  <c r="AF228" i="1"/>
  <c r="AK228" i="1"/>
  <c r="AR228" i="1" s="1"/>
  <c r="BH229" i="1"/>
  <c r="BA235" i="1"/>
  <c r="AD275" i="1"/>
  <c r="AF275" i="1" s="1"/>
  <c r="AD242" i="1"/>
  <c r="AK242" i="1" s="1"/>
  <c r="AD246" i="1"/>
  <c r="AK246" i="1" s="1"/>
  <c r="CN248" i="1"/>
  <c r="BU250" i="1"/>
  <c r="CB250" i="1" s="1"/>
  <c r="CI250" i="1" s="1"/>
  <c r="Y250" i="1"/>
  <c r="BU255" i="1"/>
  <c r="CB255" i="1" s="1"/>
  <c r="CI255" i="1" s="1"/>
  <c r="Y255" i="1"/>
  <c r="CH255" i="1"/>
  <c r="CJ255" i="1" s="1"/>
  <c r="BU259" i="1"/>
  <c r="CB259" i="1" s="1"/>
  <c r="CI259" i="1" s="1"/>
  <c r="Y259" i="1"/>
  <c r="CH259" i="1"/>
  <c r="CJ259" i="1" s="1"/>
  <c r="BU263" i="1"/>
  <c r="CB263" i="1" s="1"/>
  <c r="CI263" i="1" s="1"/>
  <c r="Y263" i="1"/>
  <c r="CH263" i="1"/>
  <c r="CJ263" i="1" s="1"/>
  <c r="Y268" i="1"/>
  <c r="CB269" i="1"/>
  <c r="CI269" i="1" s="1"/>
  <c r="CC269" i="1"/>
  <c r="Y274" i="1"/>
  <c r="CC274" i="1"/>
  <c r="CN274" i="1"/>
  <c r="X276" i="1"/>
  <c r="AE276" i="1" s="1"/>
  <c r="AL276" i="1" s="1"/>
  <c r="AS276" i="1" s="1"/>
  <c r="AZ276" i="1" s="1"/>
  <c r="BG276" i="1" s="1"/>
  <c r="BN276" i="1" s="1"/>
  <c r="BU276" i="1" s="1"/>
  <c r="CB276" i="1" s="1"/>
  <c r="CI276" i="1" s="1"/>
  <c r="CN277" i="1"/>
  <c r="Y278" i="1"/>
  <c r="CC278" i="1"/>
  <c r="X279" i="1"/>
  <c r="AE279" i="1" s="1"/>
  <c r="AL279" i="1" s="1"/>
  <c r="AS279" i="1" s="1"/>
  <c r="AZ279" i="1" s="1"/>
  <c r="BG279" i="1" s="1"/>
  <c r="BN279" i="1" s="1"/>
  <c r="BU279" i="1" s="1"/>
  <c r="CB279" i="1" s="1"/>
  <c r="CI279" i="1" s="1"/>
  <c r="X153" i="1"/>
  <c r="AE153" i="1" s="1"/>
  <c r="AL153" i="1" s="1"/>
  <c r="AS153" i="1" s="1"/>
  <c r="AZ153" i="1" s="1"/>
  <c r="BG153" i="1" s="1"/>
  <c r="BN153" i="1" s="1"/>
  <c r="BU153" i="1" s="1"/>
  <c r="CB153" i="1" s="1"/>
  <c r="CI153" i="1" s="1"/>
  <c r="X160" i="1"/>
  <c r="AE160" i="1" s="1"/>
  <c r="AL160" i="1" s="1"/>
  <c r="AS160" i="1" s="1"/>
  <c r="AZ160" i="1" s="1"/>
  <c r="BG160" i="1" s="1"/>
  <c r="BN160" i="1" s="1"/>
  <c r="BU160" i="1" s="1"/>
  <c r="CB160" i="1" s="1"/>
  <c r="CI160" i="1" s="1"/>
  <c r="X164" i="1"/>
  <c r="AE164" i="1" s="1"/>
  <c r="AL164" i="1" s="1"/>
  <c r="AS164" i="1" s="1"/>
  <c r="AZ164" i="1" s="1"/>
  <c r="BG164" i="1" s="1"/>
  <c r="BN164" i="1" s="1"/>
  <c r="BU164" i="1" s="1"/>
  <c r="CB164" i="1" s="1"/>
  <c r="CI164" i="1" s="1"/>
  <c r="X173" i="1"/>
  <c r="AE173" i="1" s="1"/>
  <c r="AL173" i="1" s="1"/>
  <c r="AS173" i="1" s="1"/>
  <c r="AZ173" i="1" s="1"/>
  <c r="BG173" i="1" s="1"/>
  <c r="BN173" i="1" s="1"/>
  <c r="BU173" i="1" s="1"/>
  <c r="CB173" i="1" s="1"/>
  <c r="X178" i="1"/>
  <c r="AE178" i="1" s="1"/>
  <c r="AL178" i="1" s="1"/>
  <c r="AS178" i="1" s="1"/>
  <c r="AZ178" i="1" s="1"/>
  <c r="BG178" i="1" s="1"/>
  <c r="BN178" i="1" s="1"/>
  <c r="BU178" i="1" s="1"/>
  <c r="CB178" i="1" s="1"/>
  <c r="CI178" i="1" s="1"/>
  <c r="X180" i="1"/>
  <c r="AE180" i="1" s="1"/>
  <c r="AL180" i="1" s="1"/>
  <c r="AS180" i="1" s="1"/>
  <c r="AZ180" i="1" s="1"/>
  <c r="BG180" i="1" s="1"/>
  <c r="BN180" i="1" s="1"/>
  <c r="BU180" i="1" s="1"/>
  <c r="CB180" i="1" s="1"/>
  <c r="CI180" i="1" s="1"/>
  <c r="CB181" i="1"/>
  <c r="X283" i="1"/>
  <c r="AE283" i="1" s="1"/>
  <c r="AL283" i="1" s="1"/>
  <c r="AS283" i="1" s="1"/>
  <c r="AZ283" i="1" s="1"/>
  <c r="BG283" i="1" s="1"/>
  <c r="BN283" i="1" s="1"/>
  <c r="BU283" i="1" s="1"/>
  <c r="CB283" i="1" s="1"/>
  <c r="CH195" i="1"/>
  <c r="CJ195" i="1" s="1"/>
  <c r="Y198" i="1"/>
  <c r="AC199" i="1"/>
  <c r="AJ199" i="1" s="1"/>
  <c r="AQ199" i="1" s="1"/>
  <c r="AX199" i="1" s="1"/>
  <c r="BE199" i="1" s="1"/>
  <c r="BL199" i="1" s="1"/>
  <c r="BS199" i="1" s="1"/>
  <c r="CC199" i="1"/>
  <c r="CN199" i="1"/>
  <c r="CC202" i="1"/>
  <c r="X204" i="1"/>
  <c r="AE204" i="1" s="1"/>
  <c r="AL204" i="1" s="1"/>
  <c r="AS204" i="1" s="1"/>
  <c r="AZ204" i="1" s="1"/>
  <c r="BG204" i="1" s="1"/>
  <c r="BN204" i="1" s="1"/>
  <c r="BU204" i="1" s="1"/>
  <c r="CB204" i="1" s="1"/>
  <c r="CI204" i="1" s="1"/>
  <c r="Y204" i="1"/>
  <c r="AD205" i="1"/>
  <c r="AF205" i="1" s="1"/>
  <c r="CC205" i="1"/>
  <c r="X206" i="1"/>
  <c r="AE206" i="1" s="1"/>
  <c r="AL206" i="1" s="1"/>
  <c r="AS206" i="1" s="1"/>
  <c r="AZ206" i="1" s="1"/>
  <c r="BG206" i="1" s="1"/>
  <c r="BN206" i="1" s="1"/>
  <c r="BU206" i="1" s="1"/>
  <c r="CB206" i="1" s="1"/>
  <c r="CI206" i="1" s="1"/>
  <c r="X209" i="1"/>
  <c r="AE209" i="1" s="1"/>
  <c r="AL209" i="1" s="1"/>
  <c r="AS209" i="1" s="1"/>
  <c r="AZ209" i="1" s="1"/>
  <c r="BG209" i="1" s="1"/>
  <c r="BN209" i="1" s="1"/>
  <c r="BU209" i="1" s="1"/>
  <c r="CB209" i="1" s="1"/>
  <c r="CI209" i="1" s="1"/>
  <c r="AD213" i="1"/>
  <c r="AF213" i="1" s="1"/>
  <c r="R214" i="1"/>
  <c r="CN216" i="1"/>
  <c r="Y219" i="1"/>
  <c r="AC220" i="1"/>
  <c r="AJ220" i="1" s="1"/>
  <c r="AQ220" i="1" s="1"/>
  <c r="AX220" i="1" s="1"/>
  <c r="BE220" i="1" s="1"/>
  <c r="BL220" i="1" s="1"/>
  <c r="BS220" i="1" s="1"/>
  <c r="CC220" i="1"/>
  <c r="CN220" i="1"/>
  <c r="Y221" i="1"/>
  <c r="CF225" i="1"/>
  <c r="Y229" i="1"/>
  <c r="AF231" i="1"/>
  <c r="BU232" i="1"/>
  <c r="CB232" i="1" s="1"/>
  <c r="CI232" i="1" s="1"/>
  <c r="Y232" i="1"/>
  <c r="BA233" i="1"/>
  <c r="BV235" i="1"/>
  <c r="BH235" i="1"/>
  <c r="CN236" i="1"/>
  <c r="CN237" i="1"/>
  <c r="CN275" i="1"/>
  <c r="CF239" i="1"/>
  <c r="X241" i="1"/>
  <c r="AE241" i="1" s="1"/>
  <c r="AL241" i="1" s="1"/>
  <c r="AS241" i="1" s="1"/>
  <c r="AZ241" i="1" s="1"/>
  <c r="BG241" i="1" s="1"/>
  <c r="BN241" i="1" s="1"/>
  <c r="BU241" i="1" s="1"/>
  <c r="CB241" i="1" s="1"/>
  <c r="CI241" i="1" s="1"/>
  <c r="CN242" i="1"/>
  <c r="CN246" i="1"/>
  <c r="CF247" i="1"/>
  <c r="CB252" i="1"/>
  <c r="CI252" i="1" s="1"/>
  <c r="Y252" i="1"/>
  <c r="CB256" i="1"/>
  <c r="CI256" i="1" s="1"/>
  <c r="Y256" i="1"/>
  <c r="CB260" i="1"/>
  <c r="CI260" i="1" s="1"/>
  <c r="Y260" i="1"/>
  <c r="CB264" i="1"/>
  <c r="CI264" i="1" s="1"/>
  <c r="Y264" i="1"/>
  <c r="CH267" i="1"/>
  <c r="CJ267" i="1" s="1"/>
  <c r="CH273" i="1"/>
  <c r="CJ273" i="1" s="1"/>
  <c r="CF278" i="1"/>
  <c r="CI278" i="1" s="1"/>
  <c r="Y158" i="1"/>
  <c r="CH166" i="1"/>
  <c r="CJ166" i="1" s="1"/>
  <c r="CH171" i="1"/>
  <c r="CJ171" i="1" s="1"/>
  <c r="CH175" i="1"/>
  <c r="CJ175" i="1" s="1"/>
  <c r="X177" i="1"/>
  <c r="AE177" i="1" s="1"/>
  <c r="AL177" i="1" s="1"/>
  <c r="AS177" i="1" s="1"/>
  <c r="AZ177" i="1" s="1"/>
  <c r="BG177" i="1" s="1"/>
  <c r="BN177" i="1" s="1"/>
  <c r="BU177" i="1" s="1"/>
  <c r="CB177" i="1" s="1"/>
  <c r="CH194" i="1"/>
  <c r="X185" i="1"/>
  <c r="AE185" i="1" s="1"/>
  <c r="AL185" i="1" s="1"/>
  <c r="AS185" i="1" s="1"/>
  <c r="AZ185" i="1" s="1"/>
  <c r="BG185" i="1" s="1"/>
  <c r="BN185" i="1" s="1"/>
  <c r="BU185" i="1" s="1"/>
  <c r="CB185" i="1" s="1"/>
  <c r="AM186" i="1"/>
  <c r="CH186" i="1"/>
  <c r="CJ186" i="1" s="1"/>
  <c r="Y283" i="1"/>
  <c r="X200" i="1"/>
  <c r="AE200" i="1" s="1"/>
  <c r="AL200" i="1" s="1"/>
  <c r="AS200" i="1" s="1"/>
  <c r="AZ200" i="1" s="1"/>
  <c r="BG200" i="1" s="1"/>
  <c r="BN200" i="1" s="1"/>
  <c r="BU200" i="1" s="1"/>
  <c r="CB200" i="1" s="1"/>
  <c r="CI200" i="1" s="1"/>
  <c r="CN205" i="1"/>
  <c r="CF210" i="1"/>
  <c r="BU211" i="1"/>
  <c r="CB211" i="1" s="1"/>
  <c r="Y211" i="1"/>
  <c r="CB221" i="1"/>
  <c r="AM223" i="1"/>
  <c r="CC223" i="1"/>
  <c r="CN223" i="1"/>
  <c r="AF229" i="1"/>
  <c r="BU230" i="1"/>
  <c r="CB230" i="1" s="1"/>
  <c r="CI230" i="1" s="1"/>
  <c r="Y230" i="1"/>
  <c r="BA231" i="1"/>
  <c r="BH233" i="1"/>
  <c r="CB235" i="1"/>
  <c r="CI235" i="1" s="1"/>
  <c r="Y235" i="1"/>
  <c r="CH236" i="1"/>
  <c r="CJ236" i="1" s="1"/>
  <c r="CH275" i="1"/>
  <c r="CJ275" i="1" s="1"/>
  <c r="CH242" i="1"/>
  <c r="CH246" i="1"/>
  <c r="CJ246" i="1" s="1"/>
  <c r="X248" i="1"/>
  <c r="AE248" i="1" s="1"/>
  <c r="AL248" i="1" s="1"/>
  <c r="AS248" i="1" s="1"/>
  <c r="AZ248" i="1" s="1"/>
  <c r="BG248" i="1" s="1"/>
  <c r="BN248" i="1" s="1"/>
  <c r="BU248" i="1" s="1"/>
  <c r="CB248" i="1" s="1"/>
  <c r="BZ249" i="1"/>
  <c r="CG249" i="1" s="1"/>
  <c r="Y251" i="1"/>
  <c r="BU253" i="1"/>
  <c r="CB253" i="1" s="1"/>
  <c r="Y253" i="1"/>
  <c r="CH253" i="1"/>
  <c r="CJ253" i="1" s="1"/>
  <c r="BU257" i="1"/>
  <c r="CB257" i="1" s="1"/>
  <c r="CI257" i="1" s="1"/>
  <c r="Y257" i="1"/>
  <c r="CH257" i="1"/>
  <c r="CJ257" i="1" s="1"/>
  <c r="BU261" i="1"/>
  <c r="CB261" i="1" s="1"/>
  <c r="CI261" i="1" s="1"/>
  <c r="Y261" i="1"/>
  <c r="CH261" i="1"/>
  <c r="CJ261" i="1" s="1"/>
  <c r="BU265" i="1"/>
  <c r="CB265" i="1" s="1"/>
  <c r="CI265" i="1" s="1"/>
  <c r="Y265" i="1"/>
  <c r="CH265" i="1"/>
  <c r="CJ265" i="1" s="1"/>
  <c r="Y266" i="1"/>
  <c r="CB267" i="1"/>
  <c r="CI267" i="1" s="1"/>
  <c r="Y270" i="1"/>
  <c r="CB271" i="1"/>
  <c r="CI271" i="1" s="1"/>
  <c r="CC271" i="1"/>
  <c r="CH272" i="1"/>
  <c r="CJ272" i="1" s="1"/>
  <c r="Y276" i="1"/>
  <c r="CC281" i="1"/>
  <c r="CG281" i="1"/>
  <c r="CC285" i="1"/>
  <c r="AE170" i="1"/>
  <c r="AL170" i="1" s="1"/>
  <c r="AS170" i="1" s="1"/>
  <c r="AZ170" i="1" s="1"/>
  <c r="BG170" i="1" s="1"/>
  <c r="BN170" i="1" s="1"/>
  <c r="BU170" i="1" s="1"/>
  <c r="CB170" i="1" s="1"/>
  <c r="CI170" i="1" s="1"/>
  <c r="CN180" i="1"/>
  <c r="CN209" i="1"/>
  <c r="AF211" i="1"/>
  <c r="BA223" i="1"/>
  <c r="CN226" i="1"/>
  <c r="BA229" i="1"/>
  <c r="BH231" i="1"/>
  <c r="CB233" i="1"/>
  <c r="CI233" i="1" s="1"/>
  <c r="AF235" i="1"/>
  <c r="AD236" i="1"/>
  <c r="AK236" i="1" s="1"/>
  <c r="CC266" i="1"/>
  <c r="CC270" i="1"/>
  <c r="Q293" i="1"/>
  <c r="X293" i="1" s="1"/>
  <c r="AE293" i="1" s="1"/>
  <c r="AL293" i="1" s="1"/>
  <c r="AS293" i="1" s="1"/>
  <c r="AZ293" i="1" s="1"/>
  <c r="BG293" i="1" s="1"/>
  <c r="BN293" i="1" s="1"/>
  <c r="BU293" i="1" s="1"/>
  <c r="CB293" i="1" s="1"/>
  <c r="CI293" i="1" s="1"/>
  <c r="CH293" i="1"/>
  <c r="Y294" i="1"/>
  <c r="CH294" i="1"/>
  <c r="Y299" i="1"/>
  <c r="AK299" i="1"/>
  <c r="AM299" i="1" s="1"/>
  <c r="Y301" i="1"/>
  <c r="CF303" i="1"/>
  <c r="CI303" i="1" s="1"/>
  <c r="CF305" i="1"/>
  <c r="CB306" i="1"/>
  <c r="CI306" i="1" s="1"/>
  <c r="V307" i="1"/>
  <c r="AC307" i="1" s="1"/>
  <c r="AJ307" i="1" s="1"/>
  <c r="AQ307" i="1" s="1"/>
  <c r="AX307" i="1" s="1"/>
  <c r="BE307" i="1" s="1"/>
  <c r="BL307" i="1" s="1"/>
  <c r="BS307" i="1" s="1"/>
  <c r="BV307" i="1" s="1"/>
  <c r="CH311" i="1"/>
  <c r="V312" i="1"/>
  <c r="AC312" i="1" s="1"/>
  <c r="AJ312" i="1" s="1"/>
  <c r="AQ312" i="1" s="1"/>
  <c r="AX312" i="1" s="1"/>
  <c r="BE312" i="1" s="1"/>
  <c r="BL312" i="1" s="1"/>
  <c r="BS312" i="1" s="1"/>
  <c r="X313" i="1"/>
  <c r="AE313" i="1" s="1"/>
  <c r="AL313" i="1" s="1"/>
  <c r="AS313" i="1" s="1"/>
  <c r="AZ313" i="1" s="1"/>
  <c r="BG313" i="1" s="1"/>
  <c r="BN313" i="1" s="1"/>
  <c r="BU313" i="1" s="1"/>
  <c r="CB313" i="1"/>
  <c r="V318" i="1"/>
  <c r="AC318" i="1" s="1"/>
  <c r="AJ318" i="1" s="1"/>
  <c r="AQ318" i="1" s="1"/>
  <c r="AX318" i="1" s="1"/>
  <c r="BE318" i="1" s="1"/>
  <c r="BL318" i="1" s="1"/>
  <c r="BS318" i="1" s="1"/>
  <c r="Y319" i="1"/>
  <c r="CF321" i="1"/>
  <c r="BU322" i="1"/>
  <c r="Y322" i="1"/>
  <c r="CH322" i="1"/>
  <c r="CJ322" i="1" s="1"/>
  <c r="Q334" i="1"/>
  <c r="X334" i="1" s="1"/>
  <c r="AE334" i="1" s="1"/>
  <c r="AL334" i="1" s="1"/>
  <c r="AS334" i="1" s="1"/>
  <c r="AZ334" i="1" s="1"/>
  <c r="BG334" i="1" s="1"/>
  <c r="BN334" i="1" s="1"/>
  <c r="BU334" i="1" s="1"/>
  <c r="CH334" i="1"/>
  <c r="CH324" i="1"/>
  <c r="CJ324" i="1" s="1"/>
  <c r="CC326" i="1"/>
  <c r="Y329" i="1"/>
  <c r="BZ331" i="1"/>
  <c r="CG331" i="1" s="1"/>
  <c r="CL331" i="1"/>
  <c r="CB333" i="1"/>
  <c r="CI333" i="1" s="1"/>
  <c r="V338" i="1"/>
  <c r="AC338" i="1" s="1"/>
  <c r="AJ338" i="1" s="1"/>
  <c r="AQ338" i="1" s="1"/>
  <c r="AX338" i="1" s="1"/>
  <c r="BE338" i="1" s="1"/>
  <c r="BL338" i="1" s="1"/>
  <c r="BS338" i="1" s="1"/>
  <c r="Q338" i="1"/>
  <c r="CB338" i="1" s="1"/>
  <c r="AF355" i="1"/>
  <c r="AK355" i="1"/>
  <c r="AM355" i="1" s="1"/>
  <c r="Y281" i="1"/>
  <c r="CH285" i="1"/>
  <c r="CJ285" i="1" s="1"/>
  <c r="CF287" i="1"/>
  <c r="AF302" i="1"/>
  <c r="CG302" i="1"/>
  <c r="BZ307" i="1"/>
  <c r="CC307" i="1" s="1"/>
  <c r="CL307" i="1"/>
  <c r="CN307" i="1" s="1"/>
  <c r="CB324" i="1"/>
  <c r="CI324" i="1" s="1"/>
  <c r="AD342" i="1"/>
  <c r="AK342" i="1" s="1"/>
  <c r="Y342" i="1"/>
  <c r="Y343" i="1"/>
  <c r="AC343" i="1"/>
  <c r="AJ343" i="1" s="1"/>
  <c r="AQ343" i="1" s="1"/>
  <c r="AX343" i="1" s="1"/>
  <c r="BE343" i="1" s="1"/>
  <c r="BL343" i="1" s="1"/>
  <c r="BS343" i="1" s="1"/>
  <c r="CB272" i="1"/>
  <c r="CI272" i="1" s="1"/>
  <c r="Y277" i="1"/>
  <c r="CH277" i="1"/>
  <c r="CJ277" i="1" s="1"/>
  <c r="CH279" i="1"/>
  <c r="CJ279" i="1" s="1"/>
  <c r="Y282" i="1"/>
  <c r="Y285" i="1"/>
  <c r="BN286" i="1"/>
  <c r="BU286" i="1" s="1"/>
  <c r="CB286" i="1" s="1"/>
  <c r="CI286" i="1" s="1"/>
  <c r="CH286" i="1"/>
  <c r="CJ286" i="1" s="1"/>
  <c r="Q287" i="1"/>
  <c r="X287" i="1" s="1"/>
  <c r="AE287" i="1" s="1"/>
  <c r="AL287" i="1" s="1"/>
  <c r="AS287" i="1" s="1"/>
  <c r="AZ287" i="1" s="1"/>
  <c r="BG287" i="1" s="1"/>
  <c r="BN287" i="1" s="1"/>
  <c r="BU287" i="1" s="1"/>
  <c r="CB287" i="1" s="1"/>
  <c r="Y291" i="1"/>
  <c r="CH291" i="1"/>
  <c r="CH292" i="1"/>
  <c r="CJ292" i="1" s="1"/>
  <c r="V293" i="1"/>
  <c r="AC293" i="1" s="1"/>
  <c r="AJ293" i="1" s="1"/>
  <c r="AQ293" i="1" s="1"/>
  <c r="AX293" i="1" s="1"/>
  <c r="BE293" i="1" s="1"/>
  <c r="BL293" i="1" s="1"/>
  <c r="BS293" i="1" s="1"/>
  <c r="CC294" i="1"/>
  <c r="CH296" i="1"/>
  <c r="BU297" i="1"/>
  <c r="CB297" i="1" s="1"/>
  <c r="Y297" i="1"/>
  <c r="CN302" i="1"/>
  <c r="Y300" i="1"/>
  <c r="AD301" i="1"/>
  <c r="AK301" i="1" s="1"/>
  <c r="AM301" i="1" s="1"/>
  <c r="CH303" i="1"/>
  <c r="Y304" i="1"/>
  <c r="BA306" i="1"/>
  <c r="Q307" i="1"/>
  <c r="X307" i="1" s="1"/>
  <c r="AE307" i="1" s="1"/>
  <c r="AL307" i="1" s="1"/>
  <c r="AS307" i="1" s="1"/>
  <c r="AZ307" i="1" s="1"/>
  <c r="BG307" i="1" s="1"/>
  <c r="BN307" i="1" s="1"/>
  <c r="BU307" i="1" s="1"/>
  <c r="Y96" i="1"/>
  <c r="BV308" i="1"/>
  <c r="R310" i="1"/>
  <c r="CB311" i="1"/>
  <c r="CI311" i="1" s="1"/>
  <c r="Q312" i="1"/>
  <c r="X312" i="1" s="1"/>
  <c r="AE312" i="1" s="1"/>
  <c r="AL312" i="1" s="1"/>
  <c r="AS312" i="1" s="1"/>
  <c r="AZ312" i="1" s="1"/>
  <c r="BG312" i="1" s="1"/>
  <c r="BN312" i="1" s="1"/>
  <c r="BU312" i="1" s="1"/>
  <c r="BZ312" i="1"/>
  <c r="CC312" i="1" s="1"/>
  <c r="CL312" i="1"/>
  <c r="CN312" i="1" s="1"/>
  <c r="Q318" i="1"/>
  <c r="X318" i="1" s="1"/>
  <c r="AE318" i="1" s="1"/>
  <c r="AL318" i="1" s="1"/>
  <c r="AS318" i="1" s="1"/>
  <c r="AZ318" i="1" s="1"/>
  <c r="BG318" i="1" s="1"/>
  <c r="BN318" i="1" s="1"/>
  <c r="BU318" i="1" s="1"/>
  <c r="BZ318" i="1"/>
  <c r="CC318" i="1" s="1"/>
  <c r="CG320" i="1"/>
  <c r="CH321" i="1"/>
  <c r="CJ321" i="1" s="1"/>
  <c r="CB323" i="1"/>
  <c r="CI323" i="1" s="1"/>
  <c r="CF325" i="1"/>
  <c r="AD328" i="1"/>
  <c r="AK328" i="1" s="1"/>
  <c r="AR328" i="1" s="1"/>
  <c r="CN328" i="1"/>
  <c r="Y348" i="1"/>
  <c r="CH329" i="1"/>
  <c r="CJ329" i="1" s="1"/>
  <c r="V331" i="1"/>
  <c r="AC331" i="1" s="1"/>
  <c r="AJ331" i="1" s="1"/>
  <c r="AQ331" i="1" s="1"/>
  <c r="AX331" i="1" s="1"/>
  <c r="BE331" i="1" s="1"/>
  <c r="BL331" i="1" s="1"/>
  <c r="BS331" i="1" s="1"/>
  <c r="CC332" i="1"/>
  <c r="CN332" i="1"/>
  <c r="CF346" i="1"/>
  <c r="Y335" i="1"/>
  <c r="AF364" i="1"/>
  <c r="AK364" i="1"/>
  <c r="AM364" i="1" s="1"/>
  <c r="AF385" i="1"/>
  <c r="AK385" i="1"/>
  <c r="AR385" i="1" s="1"/>
  <c r="AY385" i="1" s="1"/>
  <c r="AF386" i="1"/>
  <c r="AK386" i="1"/>
  <c r="AM386" i="1" s="1"/>
  <c r="X285" i="1"/>
  <c r="AE285" i="1" s="1"/>
  <c r="AL285" i="1" s="1"/>
  <c r="AS285" i="1" s="1"/>
  <c r="AZ285" i="1" s="1"/>
  <c r="BG285" i="1" s="1"/>
  <c r="BN285" i="1" s="1"/>
  <c r="BU285" i="1" s="1"/>
  <c r="CB285" i="1" s="1"/>
  <c r="CI285" i="1" s="1"/>
  <c r="R287" i="1"/>
  <c r="CH287" i="1"/>
  <c r="BZ293" i="1"/>
  <c r="CG293" i="1" s="1"/>
  <c r="CB296" i="1"/>
  <c r="CI296" i="1" s="1"/>
  <c r="X298" i="1"/>
  <c r="AE298" i="1" s="1"/>
  <c r="AL298" i="1" s="1"/>
  <c r="AS298" i="1" s="1"/>
  <c r="AZ298" i="1" s="1"/>
  <c r="BG298" i="1" s="1"/>
  <c r="BN298" i="1" s="1"/>
  <c r="BU298" i="1" s="1"/>
  <c r="CB298" i="1" s="1"/>
  <c r="Y302" i="1"/>
  <c r="X305" i="1"/>
  <c r="AE305" i="1" s="1"/>
  <c r="AL305" i="1" s="1"/>
  <c r="AS305" i="1" s="1"/>
  <c r="AZ305" i="1" s="1"/>
  <c r="BG305" i="1" s="1"/>
  <c r="BN305" i="1" s="1"/>
  <c r="BU305" i="1" s="1"/>
  <c r="BH306" i="1"/>
  <c r="Y308" i="1"/>
  <c r="CH309" i="1"/>
  <c r="V310" i="1"/>
  <c r="AC310" i="1" s="1"/>
  <c r="AJ310" i="1" s="1"/>
  <c r="AQ310" i="1" s="1"/>
  <c r="AX310" i="1" s="1"/>
  <c r="BE310" i="1" s="1"/>
  <c r="BL310" i="1" s="1"/>
  <c r="BS310" i="1" s="1"/>
  <c r="R318" i="1"/>
  <c r="CB320" i="1"/>
  <c r="CI320" i="1" s="1"/>
  <c r="CB321" i="1"/>
  <c r="BZ334" i="1"/>
  <c r="CG334" i="1" s="1"/>
  <c r="CL334" i="1"/>
  <c r="CN334" i="1" s="1"/>
  <c r="X324" i="1"/>
  <c r="AE324" i="1" s="1"/>
  <c r="CB329" i="1"/>
  <c r="AD339" i="1"/>
  <c r="AK339" i="1" s="1"/>
  <c r="Y339" i="1"/>
  <c r="AD345" i="1"/>
  <c r="AF345" i="1" s="1"/>
  <c r="Y345" i="1"/>
  <c r="CH343" i="1"/>
  <c r="CJ343" i="1" s="1"/>
  <c r="CC343" i="1"/>
  <c r="R336" i="1"/>
  <c r="X337" i="1"/>
  <c r="AE337" i="1" s="1"/>
  <c r="AL337" i="1" s="1"/>
  <c r="AS337" i="1" s="1"/>
  <c r="AZ337" i="1" s="1"/>
  <c r="BG337" i="1" s="1"/>
  <c r="BN337" i="1" s="1"/>
  <c r="BU337" i="1" s="1"/>
  <c r="BU339" i="1"/>
  <c r="CH339" i="1"/>
  <c r="CJ339" i="1" s="1"/>
  <c r="R340" i="1"/>
  <c r="BN341" i="1"/>
  <c r="BU341" i="1" s="1"/>
  <c r="BG342" i="1"/>
  <c r="BN342" i="1" s="1"/>
  <c r="BU342" i="1" s="1"/>
  <c r="BN344" i="1"/>
  <c r="BU344" i="1" s="1"/>
  <c r="CH345" i="1"/>
  <c r="CJ345" i="1" s="1"/>
  <c r="CB347" i="1"/>
  <c r="CI347" i="1" s="1"/>
  <c r="CN343" i="1"/>
  <c r="AD349" i="1"/>
  <c r="AK349" i="1" s="1"/>
  <c r="AR349" i="1" s="1"/>
  <c r="Y356" i="1"/>
  <c r="CF356" i="1"/>
  <c r="CF350" i="1"/>
  <c r="Q351" i="1"/>
  <c r="X351" i="1" s="1"/>
  <c r="AE351" i="1" s="1"/>
  <c r="AL351" i="1" s="1"/>
  <c r="AS351" i="1" s="1"/>
  <c r="AZ351" i="1" s="1"/>
  <c r="BG351" i="1" s="1"/>
  <c r="BN351" i="1" s="1"/>
  <c r="BU351" i="1" s="1"/>
  <c r="Y351" i="1"/>
  <c r="BZ351" i="1"/>
  <c r="CG351" i="1" s="1"/>
  <c r="CL351" i="1"/>
  <c r="CN351" i="1" s="1"/>
  <c r="Q353" i="1"/>
  <c r="CB353" i="1" s="1"/>
  <c r="CI353" i="1" s="1"/>
  <c r="CH353" i="1"/>
  <c r="CF354" i="1"/>
  <c r="Y355" i="1"/>
  <c r="CB355" i="1"/>
  <c r="CI355" i="1" s="1"/>
  <c r="CC355" i="1"/>
  <c r="CN355" i="1"/>
  <c r="X361" i="1"/>
  <c r="AE361" i="1" s="1"/>
  <c r="AL361" i="1" s="1"/>
  <c r="AS361" i="1" s="1"/>
  <c r="AZ361" i="1" s="1"/>
  <c r="BG361" i="1" s="1"/>
  <c r="BN361" i="1" s="1"/>
  <c r="BU361" i="1" s="1"/>
  <c r="CF361" i="1"/>
  <c r="CI361" i="1" s="1"/>
  <c r="CC362" i="1"/>
  <c r="X364" i="1"/>
  <c r="AE364" i="1" s="1"/>
  <c r="AL364" i="1" s="1"/>
  <c r="AS364" i="1" s="1"/>
  <c r="AZ364" i="1" s="1"/>
  <c r="BG364" i="1" s="1"/>
  <c r="BN364" i="1" s="1"/>
  <c r="BU364" i="1" s="1"/>
  <c r="CF368" i="1"/>
  <c r="Y371" i="1"/>
  <c r="CH375" i="1"/>
  <c r="CJ375" i="1" s="1"/>
  <c r="Q377" i="1"/>
  <c r="X377" i="1" s="1"/>
  <c r="AE377" i="1" s="1"/>
  <c r="AL377" i="1" s="1"/>
  <c r="AS377" i="1" s="1"/>
  <c r="AZ377" i="1" s="1"/>
  <c r="BG377" i="1" s="1"/>
  <c r="BN377" i="1" s="1"/>
  <c r="BZ377" i="1"/>
  <c r="CF380" i="1"/>
  <c r="CG381" i="1"/>
  <c r="R382" i="1"/>
  <c r="Y383" i="1"/>
  <c r="CC383" i="1"/>
  <c r="CB385" i="1"/>
  <c r="Y386" i="1"/>
  <c r="CB386" i="1"/>
  <c r="CF397" i="1"/>
  <c r="Y398" i="1"/>
  <c r="BN407" i="1"/>
  <c r="BU407" i="1" s="1"/>
  <c r="CB421" i="1"/>
  <c r="AR425" i="1"/>
  <c r="AY425" i="1" s="1"/>
  <c r="AM425" i="1"/>
  <c r="AE350" i="1"/>
  <c r="AL350" i="1" s="1"/>
  <c r="AS350" i="1" s="1"/>
  <c r="AZ350" i="1" s="1"/>
  <c r="BG350" i="1" s="1"/>
  <c r="BN350" i="1" s="1"/>
  <c r="BU350" i="1" s="1"/>
  <c r="R351" i="1"/>
  <c r="R353" i="1"/>
  <c r="BZ354" i="1"/>
  <c r="CG354" i="1" s="1"/>
  <c r="X355" i="1"/>
  <c r="AE355" i="1" s="1"/>
  <c r="AL355" i="1" s="1"/>
  <c r="AS355" i="1" s="1"/>
  <c r="AZ355" i="1" s="1"/>
  <c r="BG355" i="1" s="1"/>
  <c r="BN355" i="1" s="1"/>
  <c r="BU355" i="1" s="1"/>
  <c r="Q358" i="1"/>
  <c r="X358" i="1" s="1"/>
  <c r="AE358" i="1" s="1"/>
  <c r="AL358" i="1" s="1"/>
  <c r="AS358" i="1" s="1"/>
  <c r="AZ358" i="1" s="1"/>
  <c r="BG358" i="1" s="1"/>
  <c r="BN358" i="1" s="1"/>
  <c r="BU358" i="1" s="1"/>
  <c r="CB359" i="1"/>
  <c r="CI359" i="1" s="1"/>
  <c r="CG361" i="1"/>
  <c r="X362" i="1"/>
  <c r="AE362" i="1" s="1"/>
  <c r="AL362" i="1" s="1"/>
  <c r="AS362" i="1" s="1"/>
  <c r="AZ362" i="1" s="1"/>
  <c r="BG362" i="1" s="1"/>
  <c r="BN362" i="1" s="1"/>
  <c r="BU362" i="1" s="1"/>
  <c r="CN362" i="1"/>
  <c r="X365" i="1"/>
  <c r="AE365" i="1" s="1"/>
  <c r="AL365" i="1" s="1"/>
  <c r="AS365" i="1" s="1"/>
  <c r="AZ365" i="1" s="1"/>
  <c r="BG365" i="1" s="1"/>
  <c r="BN365" i="1" s="1"/>
  <c r="BU365" i="1" s="1"/>
  <c r="CB370" i="1"/>
  <c r="CC370" i="1"/>
  <c r="X371" i="1"/>
  <c r="AE371" i="1" s="1"/>
  <c r="AL371" i="1" s="1"/>
  <c r="AS371" i="1" s="1"/>
  <c r="AZ371" i="1" s="1"/>
  <c r="BG371" i="1" s="1"/>
  <c r="BN371" i="1" s="1"/>
  <c r="BU371" i="1" s="1"/>
  <c r="R377" i="1"/>
  <c r="CL377" i="1"/>
  <c r="CN377" i="1" s="1"/>
  <c r="Y385" i="1"/>
  <c r="AD397" i="1"/>
  <c r="AF397" i="1" s="1"/>
  <c r="CB401" i="1"/>
  <c r="CI401" i="1" s="1"/>
  <c r="CF404" i="1"/>
  <c r="BU410" i="1"/>
  <c r="AD415" i="1"/>
  <c r="AK415" i="1" s="1"/>
  <c r="AR415" i="1" s="1"/>
  <c r="AY415" i="1" s="1"/>
  <c r="BF415" i="1" s="1"/>
  <c r="BM415" i="1" s="1"/>
  <c r="BT415" i="1" s="1"/>
  <c r="Y415" i="1"/>
  <c r="CC419" i="1"/>
  <c r="CH419" i="1"/>
  <c r="CJ419" i="1" s="1"/>
  <c r="R428" i="1"/>
  <c r="Q428" i="1"/>
  <c r="S428" i="1" s="1"/>
  <c r="Y337" i="1"/>
  <c r="CB337" i="1"/>
  <c r="CI337" i="1" s="1"/>
  <c r="CF339" i="1"/>
  <c r="V341" i="1"/>
  <c r="AC341" i="1" s="1"/>
  <c r="AJ341" i="1" s="1"/>
  <c r="AQ341" i="1" s="1"/>
  <c r="AX341" i="1" s="1"/>
  <c r="BE341" i="1" s="1"/>
  <c r="BL341" i="1" s="1"/>
  <c r="BS341" i="1" s="1"/>
  <c r="V344" i="1"/>
  <c r="AC344" i="1" s="1"/>
  <c r="AJ344" i="1" s="1"/>
  <c r="AQ344" i="1" s="1"/>
  <c r="AX344" i="1" s="1"/>
  <c r="BE344" i="1" s="1"/>
  <c r="BL344" i="1" s="1"/>
  <c r="BS344" i="1" s="1"/>
  <c r="CH356" i="1"/>
  <c r="CJ356" i="1" s="1"/>
  <c r="Y350" i="1"/>
  <c r="CB350" i="1"/>
  <c r="CC350" i="1"/>
  <c r="CN350" i="1"/>
  <c r="BU352" i="1"/>
  <c r="CH352" i="1"/>
  <c r="CJ352" i="1" s="1"/>
  <c r="R354" i="1"/>
  <c r="CH354" i="1"/>
  <c r="CH357" i="1"/>
  <c r="CJ357" i="1" s="1"/>
  <c r="CH365" i="1"/>
  <c r="CJ365" i="1" s="1"/>
  <c r="CF366" i="1"/>
  <c r="CI366" i="1" s="1"/>
  <c r="CH367" i="1"/>
  <c r="CJ367" i="1" s="1"/>
  <c r="CH368" i="1"/>
  <c r="CJ368" i="1" s="1"/>
  <c r="CN370" i="1"/>
  <c r="CH371" i="1"/>
  <c r="CH372" i="1"/>
  <c r="X374" i="1"/>
  <c r="AE374" i="1" s="1"/>
  <c r="AL374" i="1" s="1"/>
  <c r="AS374" i="1" s="1"/>
  <c r="AZ374" i="1" s="1"/>
  <c r="BG374" i="1" s="1"/>
  <c r="BN374" i="1" s="1"/>
  <c r="BU374" i="1" s="1"/>
  <c r="CB376" i="1"/>
  <c r="CI376" i="1" s="1"/>
  <c r="CC380" i="1"/>
  <c r="CB381" i="1"/>
  <c r="CI381" i="1" s="1"/>
  <c r="CF383" i="1"/>
  <c r="CB384" i="1"/>
  <c r="V388" i="1"/>
  <c r="Q388" i="1"/>
  <c r="X388" i="1" s="1"/>
  <c r="AE388" i="1" s="1"/>
  <c r="AL388" i="1" s="1"/>
  <c r="AS388" i="1" s="1"/>
  <c r="AZ388" i="1" s="1"/>
  <c r="BG388" i="1" s="1"/>
  <c r="BN388" i="1" s="1"/>
  <c r="BU388" i="1" s="1"/>
  <c r="CL388" i="1"/>
  <c r="CB390" i="1"/>
  <c r="BN396" i="1"/>
  <c r="BU396" i="1" s="1"/>
  <c r="CH397" i="1"/>
  <c r="CJ397" i="1" s="1"/>
  <c r="CC397" i="1"/>
  <c r="CN398" i="1"/>
  <c r="CB402" i="1"/>
  <c r="BZ404" i="1"/>
  <c r="CG404" i="1" s="1"/>
  <c r="R404" i="1"/>
  <c r="AF404" i="1"/>
  <c r="AD416" i="1"/>
  <c r="AK416" i="1" s="1"/>
  <c r="AR416" i="1" s="1"/>
  <c r="AY416" i="1" s="1"/>
  <c r="BF416" i="1" s="1"/>
  <c r="BM416" i="1" s="1"/>
  <c r="BT416" i="1" s="1"/>
  <c r="CB419" i="1"/>
  <c r="CI419" i="1" s="1"/>
  <c r="CN419" i="1"/>
  <c r="CB368" i="1"/>
  <c r="CN396" i="1"/>
  <c r="AD399" i="1"/>
  <c r="AK399" i="1" s="1"/>
  <c r="AR399" i="1" s="1"/>
  <c r="AT399" i="1" s="1"/>
  <c r="Y399" i="1"/>
  <c r="CH404" i="1"/>
  <c r="CB408" i="1"/>
  <c r="BZ416" i="1"/>
  <c r="CG416" i="1" s="1"/>
  <c r="CL416" i="1"/>
  <c r="CN416" i="1" s="1"/>
  <c r="Y419" i="1"/>
  <c r="Y423" i="1"/>
  <c r="V429" i="1"/>
  <c r="AL435" i="1"/>
  <c r="AS435" i="1" s="1"/>
  <c r="AZ435" i="1" s="1"/>
  <c r="BG435" i="1" s="1"/>
  <c r="BN435" i="1" s="1"/>
  <c r="BU435" i="1" s="1"/>
  <c r="CC435" i="1"/>
  <c r="Y437" i="1"/>
  <c r="CC437" i="1"/>
  <c r="BN418" i="1"/>
  <c r="BU418" i="1" s="1"/>
  <c r="CL418" i="1"/>
  <c r="CN418" i="1" s="1"/>
  <c r="CF440" i="1"/>
  <c r="Q445" i="1"/>
  <c r="X445" i="1" s="1"/>
  <c r="AE445" i="1" s="1"/>
  <c r="AL445" i="1" s="1"/>
  <c r="AS445" i="1" s="1"/>
  <c r="AZ445" i="1" s="1"/>
  <c r="BG445" i="1" s="1"/>
  <c r="BN445" i="1" s="1"/>
  <c r="BU445" i="1" s="1"/>
  <c r="Y445" i="1"/>
  <c r="BZ445" i="1"/>
  <c r="CC445" i="1" s="1"/>
  <c r="CL445" i="1"/>
  <c r="CN445" i="1" s="1"/>
  <c r="AF420" i="1"/>
  <c r="CH420" i="1"/>
  <c r="CJ420" i="1" s="1"/>
  <c r="CB467" i="1"/>
  <c r="CF446" i="1"/>
  <c r="BG447" i="1"/>
  <c r="BN447" i="1" s="1"/>
  <c r="BU447" i="1" s="1"/>
  <c r="BU450" i="1"/>
  <c r="Y450" i="1"/>
  <c r="CB451" i="1"/>
  <c r="Y456" i="1"/>
  <c r="X458" i="1"/>
  <c r="AE458" i="1" s="1"/>
  <c r="AL458" i="1" s="1"/>
  <c r="AS458" i="1" s="1"/>
  <c r="AZ458" i="1" s="1"/>
  <c r="BG458" i="1" s="1"/>
  <c r="BN458" i="1" s="1"/>
  <c r="BU458" i="1" s="1"/>
  <c r="CH463" i="1"/>
  <c r="R441" i="1"/>
  <c r="CN386" i="1"/>
  <c r="CB397" i="1"/>
  <c r="CB147" i="1"/>
  <c r="CB403" i="1"/>
  <c r="CI403" i="1" s="1"/>
  <c r="Y408" i="1"/>
  <c r="AD408" i="1"/>
  <c r="AF408" i="1" s="1"/>
  <c r="CF408" i="1"/>
  <c r="Y410" i="1"/>
  <c r="CF414" i="1"/>
  <c r="CB415" i="1"/>
  <c r="CI415" i="1" s="1"/>
  <c r="R416" i="1"/>
  <c r="AF424" i="1"/>
  <c r="CH424" i="1"/>
  <c r="Y425" i="1"/>
  <c r="CH425" i="1"/>
  <c r="CJ425" i="1" s="1"/>
  <c r="CF426" i="1"/>
  <c r="X430" i="1"/>
  <c r="AE430" i="1" s="1"/>
  <c r="AL430" i="1" s="1"/>
  <c r="AS430" i="1" s="1"/>
  <c r="AZ430" i="1" s="1"/>
  <c r="BG430" i="1" s="1"/>
  <c r="BN430" i="1" s="1"/>
  <c r="BU430" i="1" s="1"/>
  <c r="CH431" i="1"/>
  <c r="X433" i="1"/>
  <c r="AE433" i="1" s="1"/>
  <c r="AL433" i="1" s="1"/>
  <c r="AS433" i="1" s="1"/>
  <c r="AZ433" i="1" s="1"/>
  <c r="BG433" i="1" s="1"/>
  <c r="BN433" i="1" s="1"/>
  <c r="BU433" i="1" s="1"/>
  <c r="CB435" i="1"/>
  <c r="CI435" i="1" s="1"/>
  <c r="Y438" i="1"/>
  <c r="X437" i="1"/>
  <c r="AE437" i="1" s="1"/>
  <c r="AL437" i="1" s="1"/>
  <c r="AS437" i="1" s="1"/>
  <c r="AZ437" i="1" s="1"/>
  <c r="BG437" i="1" s="1"/>
  <c r="BN437" i="1" s="1"/>
  <c r="BU437" i="1" s="1"/>
  <c r="R418" i="1"/>
  <c r="CF439" i="1"/>
  <c r="CI439" i="1" s="1"/>
  <c r="R445" i="1"/>
  <c r="AF445" i="1"/>
  <c r="CN444" i="1"/>
  <c r="BH420" i="1"/>
  <c r="CB420" i="1"/>
  <c r="CN446" i="1"/>
  <c r="CF449" i="1"/>
  <c r="BO450" i="1"/>
  <c r="Q453" i="1"/>
  <c r="AF456" i="1"/>
  <c r="Y457" i="1"/>
  <c r="CC457" i="1"/>
  <c r="V441" i="1"/>
  <c r="CL468" i="1"/>
  <c r="CN468" i="1" s="1"/>
  <c r="CH466" i="1"/>
  <c r="CJ466" i="1" s="1"/>
  <c r="X425" i="1"/>
  <c r="AE425" i="1" s="1"/>
  <c r="CC425" i="1"/>
  <c r="BZ429" i="1"/>
  <c r="CG429" i="1" s="1"/>
  <c r="CB430" i="1"/>
  <c r="CI430" i="1" s="1"/>
  <c r="CB438" i="1"/>
  <c r="CB436" i="1"/>
  <c r="CI436" i="1" s="1"/>
  <c r="V418" i="1"/>
  <c r="Y418" i="1" s="1"/>
  <c r="Y439" i="1"/>
  <c r="CH440" i="1"/>
  <c r="BA445" i="1"/>
  <c r="AS467" i="1"/>
  <c r="AZ467" i="1" s="1"/>
  <c r="BG467" i="1" s="1"/>
  <c r="BN467" i="1" s="1"/>
  <c r="BU467" i="1" s="1"/>
  <c r="CH446" i="1"/>
  <c r="CJ446" i="1" s="1"/>
  <c r="CB447" i="1"/>
  <c r="CB450" i="1"/>
  <c r="Y452" i="1"/>
  <c r="R453" i="1"/>
  <c r="R454" i="1"/>
  <c r="R455" i="1"/>
  <c r="AK456" i="1"/>
  <c r="AR456" i="1" s="1"/>
  <c r="X457" i="1"/>
  <c r="AE457" i="1" s="1"/>
  <c r="AL457" i="1" s="1"/>
  <c r="AS457" i="1" s="1"/>
  <c r="AZ457" i="1" s="1"/>
  <c r="BG457" i="1" s="1"/>
  <c r="BN457" i="1" s="1"/>
  <c r="BU457" i="1" s="1"/>
  <c r="CB468" i="1"/>
  <c r="CB433" i="1"/>
  <c r="CI433" i="1" s="1"/>
  <c r="CB437" i="1"/>
  <c r="CI437" i="1" s="1"/>
  <c r="BH445" i="1"/>
  <c r="AD466" i="1"/>
  <c r="AF466" i="1" s="1"/>
  <c r="AX14" i="1"/>
  <c r="BE14" i="1" s="1"/>
  <c r="AT14" i="1"/>
  <c r="AR25" i="1"/>
  <c r="AM25" i="1"/>
  <c r="AJ28" i="1"/>
  <c r="AQ28" i="1" s="1"/>
  <c r="AX28" i="1" s="1"/>
  <c r="BE28" i="1" s="1"/>
  <c r="BL28" i="1" s="1"/>
  <c r="BS28" i="1" s="1"/>
  <c r="AF28" i="1"/>
  <c r="AF31" i="1"/>
  <c r="AK31" i="1"/>
  <c r="AJ20" i="1"/>
  <c r="AQ20" i="1" s="1"/>
  <c r="AF20" i="1"/>
  <c r="BF14" i="1"/>
  <c r="BM14" i="1" s="1"/>
  <c r="BG27" i="1"/>
  <c r="BN27" i="1" s="1"/>
  <c r="BU27" i="1" s="1"/>
  <c r="CB27" i="1" s="1"/>
  <c r="CI27" i="1" s="1"/>
  <c r="AR28" i="1"/>
  <c r="AJ34" i="1"/>
  <c r="AQ34" i="1" s="1"/>
  <c r="AX34" i="1" s="1"/>
  <c r="BE34" i="1" s="1"/>
  <c r="BL34" i="1" s="1"/>
  <c r="BS34" i="1" s="1"/>
  <c r="AF34" i="1"/>
  <c r="AR22" i="1"/>
  <c r="AM22" i="1"/>
  <c r="BM20" i="1"/>
  <c r="AR34" i="1"/>
  <c r="AT27" i="1"/>
  <c r="AX27" i="1"/>
  <c r="BE27" i="1" s="1"/>
  <c r="BL27" i="1" s="1"/>
  <c r="BS27" i="1" s="1"/>
  <c r="BF36" i="1"/>
  <c r="BA36" i="1"/>
  <c r="AD12" i="1"/>
  <c r="AJ12" i="1"/>
  <c r="CH18" i="1"/>
  <c r="X19" i="1"/>
  <c r="Y22" i="1"/>
  <c r="AF22" i="1"/>
  <c r="CC22" i="1"/>
  <c r="CN22" i="1"/>
  <c r="CN21" i="1"/>
  <c r="AM14" i="1"/>
  <c r="Y25" i="1"/>
  <c r="AF25" i="1"/>
  <c r="CC25" i="1"/>
  <c r="CN25" i="1"/>
  <c r="CN26" i="1"/>
  <c r="AM27" i="1"/>
  <c r="BF27" i="1"/>
  <c r="CN31" i="1"/>
  <c r="CN32" i="1"/>
  <c r="CN34" i="1"/>
  <c r="AM36" i="1"/>
  <c r="CN36" i="1"/>
  <c r="CG37" i="1"/>
  <c r="CC37" i="1"/>
  <c r="CH41" i="1"/>
  <c r="CC41" i="1"/>
  <c r="AM43" i="1"/>
  <c r="AR43" i="1"/>
  <c r="AY44" i="1"/>
  <c r="CF44" i="1"/>
  <c r="CH44" i="1"/>
  <c r="Y46" i="1"/>
  <c r="AD46" i="1"/>
  <c r="CG49" i="1"/>
  <c r="CC49" i="1"/>
  <c r="CH53" i="1"/>
  <c r="CC53" i="1"/>
  <c r="AF54" i="1"/>
  <c r="BH54" i="1"/>
  <c r="AF60" i="1"/>
  <c r="BG60" i="1"/>
  <c r="BN60" i="1" s="1"/>
  <c r="BU60" i="1" s="1"/>
  <c r="CB60" i="1" s="1"/>
  <c r="CI60" i="1" s="1"/>
  <c r="CH60" i="1"/>
  <c r="CC60" i="1"/>
  <c r="AE61" i="1"/>
  <c r="CH64" i="1"/>
  <c r="CC64" i="1"/>
  <c r="AY67" i="1"/>
  <c r="CF67" i="1"/>
  <c r="CH67" i="1"/>
  <c r="Y68" i="1"/>
  <c r="AD68" i="1"/>
  <c r="CG71" i="1"/>
  <c r="CC71" i="1"/>
  <c r="X72" i="1"/>
  <c r="AE72" i="1" s="1"/>
  <c r="AL72" i="1" s="1"/>
  <c r="AS72" i="1" s="1"/>
  <c r="AZ72" i="1" s="1"/>
  <c r="BG72" i="1" s="1"/>
  <c r="BN72" i="1" s="1"/>
  <c r="BU72" i="1" s="1"/>
  <c r="CB72" i="1" s="1"/>
  <c r="CI72" i="1" s="1"/>
  <c r="AK74" i="1"/>
  <c r="AF74" i="1"/>
  <c r="CG75" i="1"/>
  <c r="CC75" i="1"/>
  <c r="X76" i="1"/>
  <c r="X80" i="1"/>
  <c r="W83" i="1"/>
  <c r="U83" i="1"/>
  <c r="AY84" i="1"/>
  <c r="CF84" i="1"/>
  <c r="CH84" i="1"/>
  <c r="CG86" i="1"/>
  <c r="CC86" i="1"/>
  <c r="CH90" i="1"/>
  <c r="CC90" i="1"/>
  <c r="AT93" i="1"/>
  <c r="AY93" i="1"/>
  <c r="CN93" i="1"/>
  <c r="AC98" i="1"/>
  <c r="Y98" i="1"/>
  <c r="AF99" i="1"/>
  <c r="AK101" i="1"/>
  <c r="AD105" i="1"/>
  <c r="Y105" i="1"/>
  <c r="CN106" i="1"/>
  <c r="AD110" i="1"/>
  <c r="Y110" i="1"/>
  <c r="CG114" i="1"/>
  <c r="CC114" i="1"/>
  <c r="AR115" i="1"/>
  <c r="AM115" i="1"/>
  <c r="AF117" i="1"/>
  <c r="AK117" i="1"/>
  <c r="CF117" i="1"/>
  <c r="CH117" i="1"/>
  <c r="Y119" i="1"/>
  <c r="AD119" i="1"/>
  <c r="CG142" i="1"/>
  <c r="CC142" i="1"/>
  <c r="AS207" i="1"/>
  <c r="AZ207" i="1" s="1"/>
  <c r="BG207" i="1" s="1"/>
  <c r="BN207" i="1" s="1"/>
  <c r="BU207" i="1" s="1"/>
  <c r="CB207" i="1" s="1"/>
  <c r="X125" i="1"/>
  <c r="Y125" i="1"/>
  <c r="AD125" i="1"/>
  <c r="Y128" i="1"/>
  <c r="AC128" i="1"/>
  <c r="AF139" i="1"/>
  <c r="CN129" i="1"/>
  <c r="AF131" i="1"/>
  <c r="Y145" i="1"/>
  <c r="AC145" i="1"/>
  <c r="AF164" i="1"/>
  <c r="CH170" i="1"/>
  <c r="CC170" i="1"/>
  <c r="AF176" i="1"/>
  <c r="AM178" i="1"/>
  <c r="AR178" i="1"/>
  <c r="AK188" i="1"/>
  <c r="AC217" i="1"/>
  <c r="Y217" i="1"/>
  <c r="AY217" i="1"/>
  <c r="AF224" i="1"/>
  <c r="AK224" i="1"/>
  <c r="AC13" i="1"/>
  <c r="AJ13" i="1" s="1"/>
  <c r="AQ13" i="1" s="1"/>
  <c r="AX13" i="1" s="1"/>
  <c r="BE13" i="1" s="1"/>
  <c r="BL13" i="1" s="1"/>
  <c r="BS13" i="1" s="1"/>
  <c r="AR13" i="1"/>
  <c r="CH13" i="1"/>
  <c r="CH15" i="1"/>
  <c r="AK16" i="1"/>
  <c r="Y13" i="1"/>
  <c r="CL15" i="1"/>
  <c r="CN15" i="1" s="1"/>
  <c r="BS15" i="1"/>
  <c r="Y16" i="1"/>
  <c r="Y18" i="1"/>
  <c r="CN18" i="1"/>
  <c r="CN19" i="1"/>
  <c r="X22" i="1"/>
  <c r="X14" i="1"/>
  <c r="AF14" i="1"/>
  <c r="CF24" i="1"/>
  <c r="X25" i="1"/>
  <c r="AF27" i="1"/>
  <c r="Y29" i="1"/>
  <c r="AD29" i="1"/>
  <c r="CH29" i="1"/>
  <c r="CC29" i="1"/>
  <c r="AD30" i="1"/>
  <c r="AJ23" i="1"/>
  <c r="AQ23" i="1" s="1"/>
  <c r="AX23" i="1" s="1"/>
  <c r="BE23" i="1" s="1"/>
  <c r="BL23" i="1" s="1"/>
  <c r="BS23" i="1" s="1"/>
  <c r="X34" i="1"/>
  <c r="AF36" i="1"/>
  <c r="AC37" i="1"/>
  <c r="Y37" i="1"/>
  <c r="CN38" i="1"/>
  <c r="AK45" i="1"/>
  <c r="CG40" i="1"/>
  <c r="CC40" i="1"/>
  <c r="X41" i="1"/>
  <c r="AE41" i="1" s="1"/>
  <c r="AL41" i="1" s="1"/>
  <c r="AS41" i="1" s="1"/>
  <c r="AZ41" i="1" s="1"/>
  <c r="BG41" i="1" s="1"/>
  <c r="BN41" i="1" s="1"/>
  <c r="BU41" i="1" s="1"/>
  <c r="CB41" i="1" s="1"/>
  <c r="CI41" i="1" s="1"/>
  <c r="CH46" i="1"/>
  <c r="CC46" i="1"/>
  <c r="AK48" i="1"/>
  <c r="AC49" i="1"/>
  <c r="Y49" i="1"/>
  <c r="CG52" i="1"/>
  <c r="CC52" i="1"/>
  <c r="AM54" i="1"/>
  <c r="BO54" i="1"/>
  <c r="CH57" i="1"/>
  <c r="CC57" i="1"/>
  <c r="R58" i="1"/>
  <c r="Q58" i="1"/>
  <c r="AM60" i="1"/>
  <c r="CG63" i="1"/>
  <c r="CC63" i="1"/>
  <c r="CH68" i="1"/>
  <c r="CC68" i="1"/>
  <c r="AC71" i="1"/>
  <c r="Y71" i="1"/>
  <c r="CN72" i="1"/>
  <c r="AC75" i="1"/>
  <c r="Y75" i="1"/>
  <c r="CN76" i="1"/>
  <c r="AF77" i="1"/>
  <c r="AK77" i="1"/>
  <c r="CJ79" i="1"/>
  <c r="CN80" i="1"/>
  <c r="AF81" i="1"/>
  <c r="AK81" i="1"/>
  <c r="AK85" i="1"/>
  <c r="AC86" i="1"/>
  <c r="Y86" i="1"/>
  <c r="AL88" i="1"/>
  <c r="AS88" i="1" s="1"/>
  <c r="AZ88" i="1" s="1"/>
  <c r="BG88" i="1" s="1"/>
  <c r="BN88" i="1" s="1"/>
  <c r="BU88" i="1" s="1"/>
  <c r="CB88" i="1" s="1"/>
  <c r="CI88" i="1" s="1"/>
  <c r="CN88" i="1"/>
  <c r="AM93" i="1"/>
  <c r="AT99" i="1"/>
  <c r="AY99" i="1"/>
  <c r="CN99" i="1"/>
  <c r="AC107" i="1"/>
  <c r="CG108" i="1"/>
  <c r="CC108" i="1"/>
  <c r="T109" i="1"/>
  <c r="V109" i="1"/>
  <c r="AE142" i="1"/>
  <c r="Y122" i="1"/>
  <c r="AD122" i="1"/>
  <c r="CH123" i="1"/>
  <c r="CC123" i="1"/>
  <c r="CN127" i="1"/>
  <c r="AK133" i="1"/>
  <c r="AF133" i="1"/>
  <c r="CN137" i="1"/>
  <c r="AM138" i="1"/>
  <c r="AR138" i="1"/>
  <c r="AK149" i="1"/>
  <c r="CC149" i="1"/>
  <c r="CG149" i="1"/>
  <c r="CN153" i="1"/>
  <c r="AM161" i="1"/>
  <c r="AR161" i="1"/>
  <c r="AM167" i="1"/>
  <c r="AR167" i="1"/>
  <c r="AY173" i="1"/>
  <c r="CL194" i="1"/>
  <c r="CN194" i="1" s="1"/>
  <c r="BZ194" i="1"/>
  <c r="CG194" i="1" s="1"/>
  <c r="BY194" i="1"/>
  <c r="CK5" i="1" s="1"/>
  <c r="T191" i="1"/>
  <c r="V191" i="1"/>
  <c r="AD197" i="1"/>
  <c r="Y197" i="1"/>
  <c r="CH212" i="1"/>
  <c r="CC212" i="1"/>
  <c r="AQ234" i="1"/>
  <c r="AX234" i="1" s="1"/>
  <c r="BE234" i="1" s="1"/>
  <c r="BL234" i="1" s="1"/>
  <c r="AM234" i="1"/>
  <c r="X13" i="1"/>
  <c r="CL16" i="1"/>
  <c r="CN16" i="1" s="1"/>
  <c r="BZ16" i="1"/>
  <c r="CG16" i="1" s="1"/>
  <c r="X18" i="1"/>
  <c r="AD21" i="1"/>
  <c r="CH21" i="1"/>
  <c r="CC21" i="1"/>
  <c r="Y14" i="1"/>
  <c r="AM24" i="1"/>
  <c r="AR24" i="1"/>
  <c r="AD26" i="1"/>
  <c r="CH26" i="1"/>
  <c r="CC26" i="1"/>
  <c r="Y27" i="1"/>
  <c r="CH27" i="1"/>
  <c r="AD32" i="1"/>
  <c r="CH32" i="1"/>
  <c r="CC32" i="1"/>
  <c r="AK33" i="1"/>
  <c r="AR23" i="1"/>
  <c r="AD35" i="1"/>
  <c r="CH35" i="1"/>
  <c r="CC35" i="1"/>
  <c r="AL36" i="1"/>
  <c r="AS36" i="1" s="1"/>
  <c r="AZ36" i="1" s="1"/>
  <c r="BG36" i="1" s="1"/>
  <c r="BN36" i="1" s="1"/>
  <c r="BU36" i="1" s="1"/>
  <c r="CB36" i="1" s="1"/>
  <c r="AY37" i="1"/>
  <c r="CF37" i="1"/>
  <c r="CH37" i="1"/>
  <c r="Y38" i="1"/>
  <c r="AD38" i="1"/>
  <c r="AC40" i="1"/>
  <c r="Y40" i="1"/>
  <c r="CN41" i="1"/>
  <c r="CG44" i="1"/>
  <c r="CC44" i="1"/>
  <c r="X46" i="1"/>
  <c r="AY49" i="1"/>
  <c r="CF49" i="1"/>
  <c r="CH49" i="1"/>
  <c r="AC52" i="1"/>
  <c r="Y52" i="1"/>
  <c r="CN53" i="1"/>
  <c r="AT54" i="1"/>
  <c r="CH54" i="1"/>
  <c r="CC54" i="1"/>
  <c r="AT60" i="1"/>
  <c r="CN60" i="1"/>
  <c r="CN64" i="1"/>
  <c r="AF65" i="1"/>
  <c r="AK65" i="1"/>
  <c r="CG67" i="1"/>
  <c r="CC67" i="1"/>
  <c r="AE68" i="1"/>
  <c r="AL68" i="1" s="1"/>
  <c r="AY71" i="1"/>
  <c r="CF71" i="1"/>
  <c r="CH71" i="1"/>
  <c r="Y72" i="1"/>
  <c r="AD72" i="1"/>
  <c r="AY75" i="1"/>
  <c r="CF75" i="1"/>
  <c r="CH75" i="1"/>
  <c r="Y76" i="1"/>
  <c r="AD76" i="1"/>
  <c r="Y80" i="1"/>
  <c r="AD80" i="1"/>
  <c r="V83" i="1"/>
  <c r="CG84" i="1"/>
  <c r="CC84" i="1"/>
  <c r="BN87" i="1"/>
  <c r="BU87" i="1" s="1"/>
  <c r="CB87" i="1" s="1"/>
  <c r="BU85" i="1"/>
  <c r="CB85" i="1" s="1"/>
  <c r="CI85" i="1" s="1"/>
  <c r="AY86" i="1"/>
  <c r="CF86" i="1"/>
  <c r="CH86" i="1"/>
  <c r="Y88" i="1"/>
  <c r="AD88" i="1"/>
  <c r="AK89" i="1"/>
  <c r="AM99" i="1"/>
  <c r="CF100" i="1"/>
  <c r="AF114" i="1"/>
  <c r="AK114" i="1"/>
  <c r="CF114" i="1"/>
  <c r="CH114" i="1"/>
  <c r="CH115" i="1"/>
  <c r="Y116" i="1"/>
  <c r="AD116" i="1"/>
  <c r="CG117" i="1"/>
  <c r="CC117" i="1"/>
  <c r="AR118" i="1"/>
  <c r="AM118" i="1"/>
  <c r="AK142" i="1"/>
  <c r="CF142" i="1"/>
  <c r="CH142" i="1"/>
  <c r="AR124" i="1"/>
  <c r="CH125" i="1"/>
  <c r="CC125" i="1"/>
  <c r="R126" i="1"/>
  <c r="Q126" i="1"/>
  <c r="AM139" i="1"/>
  <c r="AR139" i="1"/>
  <c r="CG139" i="1"/>
  <c r="CC139" i="1"/>
  <c r="AS134" i="1"/>
  <c r="AZ134" i="1" s="1"/>
  <c r="BG134" i="1" s="1"/>
  <c r="BN134" i="1" s="1"/>
  <c r="BU134" i="1" s="1"/>
  <c r="CB134" i="1" s="1"/>
  <c r="CI134" i="1" s="1"/>
  <c r="AK140" i="1"/>
  <c r="CC140" i="1"/>
  <c r="CG140" i="1"/>
  <c r="AK159" i="1"/>
  <c r="CC159" i="1"/>
  <c r="CG159" i="1"/>
  <c r="AK162" i="1"/>
  <c r="CC162" i="1"/>
  <c r="CG162" i="1"/>
  <c r="AK168" i="1"/>
  <c r="CC168" i="1"/>
  <c r="CG168" i="1"/>
  <c r="CN290" i="1"/>
  <c r="AK194" i="1"/>
  <c r="AF194" i="1"/>
  <c r="AC180" i="1"/>
  <c r="Y180" i="1"/>
  <c r="CH208" i="1"/>
  <c r="CC208" i="1"/>
  <c r="Q215" i="1"/>
  <c r="S215" i="1" s="1"/>
  <c r="R215" i="1"/>
  <c r="AD218" i="1"/>
  <c r="Y218" i="1"/>
  <c r="AQ230" i="1"/>
  <c r="AX230" i="1" s="1"/>
  <c r="BE230" i="1" s="1"/>
  <c r="BL230" i="1" s="1"/>
  <c r="AM230" i="1"/>
  <c r="AD19" i="1"/>
  <c r="CH19" i="1"/>
  <c r="CC19" i="1"/>
  <c r="CN28" i="1"/>
  <c r="Y23" i="1"/>
  <c r="AE35" i="1"/>
  <c r="AL35" i="1" s="1"/>
  <c r="AS35" i="1" s="1"/>
  <c r="AZ35" i="1" s="1"/>
  <c r="BG35" i="1" s="1"/>
  <c r="BN35" i="1" s="1"/>
  <c r="BU35" i="1" s="1"/>
  <c r="CB35" i="1" s="1"/>
  <c r="CI35" i="1" s="1"/>
  <c r="AT36" i="1"/>
  <c r="CH38" i="1"/>
  <c r="CC38" i="1"/>
  <c r="AM39" i="1"/>
  <c r="AR39" i="1"/>
  <c r="AR40" i="1"/>
  <c r="CF40" i="1"/>
  <c r="CH40" i="1"/>
  <c r="Y41" i="1"/>
  <c r="AD41" i="1"/>
  <c r="AC44" i="1"/>
  <c r="Y44" i="1"/>
  <c r="CN46" i="1"/>
  <c r="AY52" i="1"/>
  <c r="CF52" i="1"/>
  <c r="CH52" i="1"/>
  <c r="Y53" i="1"/>
  <c r="AD53" i="1"/>
  <c r="BA54" i="1"/>
  <c r="AR59" i="1"/>
  <c r="CJ59" i="1"/>
  <c r="AY60" i="1"/>
  <c r="CF63" i="1"/>
  <c r="CI63" i="1" s="1"/>
  <c r="CH63" i="1"/>
  <c r="Y64" i="1"/>
  <c r="AD64" i="1"/>
  <c r="AC67" i="1"/>
  <c r="Y67" i="1"/>
  <c r="CN68" i="1"/>
  <c r="AL70" i="1"/>
  <c r="AS70" i="1" s="1"/>
  <c r="AZ70" i="1" s="1"/>
  <c r="BG70" i="1" s="1"/>
  <c r="BN70" i="1" s="1"/>
  <c r="BU70" i="1" s="1"/>
  <c r="CB70" i="1" s="1"/>
  <c r="CI70" i="1" s="1"/>
  <c r="CH72" i="1"/>
  <c r="CC72" i="1"/>
  <c r="CH76" i="1"/>
  <c r="CC76" i="1"/>
  <c r="AK78" i="1"/>
  <c r="AD79" i="1"/>
  <c r="CH80" i="1"/>
  <c r="CC80" i="1"/>
  <c r="AE81" i="1"/>
  <c r="AC84" i="1"/>
  <c r="Y84" i="1"/>
  <c r="CJ87" i="1"/>
  <c r="CH88" i="1"/>
  <c r="CC88" i="1"/>
  <c r="AE89" i="1"/>
  <c r="CF91" i="1"/>
  <c r="CI91" i="1" s="1"/>
  <c r="CH91" i="1"/>
  <c r="AC92" i="1"/>
  <c r="Y92" i="1"/>
  <c r="AF93" i="1"/>
  <c r="CF108" i="1"/>
  <c r="CH108" i="1"/>
  <c r="CN112" i="1"/>
  <c r="CH122" i="1"/>
  <c r="CC122" i="1"/>
  <c r="AF134" i="1"/>
  <c r="AF151" i="1"/>
  <c r="T157" i="1"/>
  <c r="CH173" i="1"/>
  <c r="CF173" i="1"/>
  <c r="Y174" i="1"/>
  <c r="AD174" i="1"/>
  <c r="AF184" i="1"/>
  <c r="AK184" i="1"/>
  <c r="CF193" i="1"/>
  <c r="CH193" i="1"/>
  <c r="AC196" i="1"/>
  <c r="Y196" i="1"/>
  <c r="AY196" i="1"/>
  <c r="AC206" i="1"/>
  <c r="Y206" i="1"/>
  <c r="AY206" i="1"/>
  <c r="CF244" i="1"/>
  <c r="CH244" i="1"/>
  <c r="AD245" i="1"/>
  <c r="Y245" i="1"/>
  <c r="AE37" i="1"/>
  <c r="CF45" i="1"/>
  <c r="CN39" i="1"/>
  <c r="CF42" i="1"/>
  <c r="CN43" i="1"/>
  <c r="X54" i="1"/>
  <c r="AD57" i="1"/>
  <c r="CF73" i="1"/>
  <c r="CN78" i="1"/>
  <c r="CF79" i="1"/>
  <c r="CF81" i="1"/>
  <c r="AD87" i="1"/>
  <c r="AC101" i="1"/>
  <c r="AJ101" i="1" s="1"/>
  <c r="AQ101" i="1" s="1"/>
  <c r="AX101" i="1" s="1"/>
  <c r="BE101" i="1" s="1"/>
  <c r="BL101" i="1" s="1"/>
  <c r="BS101" i="1" s="1"/>
  <c r="AK102" i="1"/>
  <c r="CG104" i="1"/>
  <c r="CJ104" i="1" s="1"/>
  <c r="Y106" i="1"/>
  <c r="AD106" i="1"/>
  <c r="CH106" i="1"/>
  <c r="CC106" i="1"/>
  <c r="Y112" i="1"/>
  <c r="AD112" i="1"/>
  <c r="CH112" i="1"/>
  <c r="CC112" i="1"/>
  <c r="Y115" i="1"/>
  <c r="AF115" i="1"/>
  <c r="CC115" i="1"/>
  <c r="CN115" i="1"/>
  <c r="CN111" i="1"/>
  <c r="CJ116" i="1"/>
  <c r="Y118" i="1"/>
  <c r="AF118" i="1"/>
  <c r="CC118" i="1"/>
  <c r="CN118" i="1"/>
  <c r="CN120" i="1"/>
  <c r="AD123" i="1"/>
  <c r="AF207" i="1"/>
  <c r="AK207" i="1"/>
  <c r="CH127" i="1"/>
  <c r="CC127" i="1"/>
  <c r="CF139" i="1"/>
  <c r="AM131" i="1"/>
  <c r="AR131" i="1"/>
  <c r="CC132" i="1"/>
  <c r="CG132" i="1"/>
  <c r="CJ133" i="1"/>
  <c r="AM134" i="1"/>
  <c r="AR134" i="1"/>
  <c r="CC135" i="1"/>
  <c r="CG135" i="1"/>
  <c r="Y140" i="1"/>
  <c r="AC140" i="1"/>
  <c r="AJ140" i="1" s="1"/>
  <c r="AQ140" i="1" s="1"/>
  <c r="AX140" i="1" s="1"/>
  <c r="BE140" i="1" s="1"/>
  <c r="BL140" i="1" s="1"/>
  <c r="BS140" i="1" s="1"/>
  <c r="CH141" i="1"/>
  <c r="CC141" i="1"/>
  <c r="AY145" i="1"/>
  <c r="CH145" i="1"/>
  <c r="CF145" i="1"/>
  <c r="AF148" i="1"/>
  <c r="AK148" i="1"/>
  <c r="Y149" i="1"/>
  <c r="AC149" i="1"/>
  <c r="AJ149" i="1" s="1"/>
  <c r="AQ149" i="1" s="1"/>
  <c r="AX149" i="1" s="1"/>
  <c r="BE149" i="1" s="1"/>
  <c r="BL149" i="1" s="1"/>
  <c r="BS149" i="1" s="1"/>
  <c r="AM151" i="1"/>
  <c r="AR151" i="1"/>
  <c r="CC152" i="1"/>
  <c r="CG152" i="1"/>
  <c r="CH156" i="1"/>
  <c r="CC156" i="1"/>
  <c r="AF158" i="1"/>
  <c r="AK158" i="1"/>
  <c r="Y159" i="1"/>
  <c r="AC159" i="1"/>
  <c r="AJ159" i="1" s="1"/>
  <c r="AQ159" i="1" s="1"/>
  <c r="AX159" i="1" s="1"/>
  <c r="BE159" i="1" s="1"/>
  <c r="BL159" i="1" s="1"/>
  <c r="BS159" i="1" s="1"/>
  <c r="CH160" i="1"/>
  <c r="CC160" i="1"/>
  <c r="Y162" i="1"/>
  <c r="AC162" i="1"/>
  <c r="AJ162" i="1" s="1"/>
  <c r="AQ162" i="1" s="1"/>
  <c r="AX162" i="1" s="1"/>
  <c r="BE162" i="1" s="1"/>
  <c r="BL162" i="1" s="1"/>
  <c r="BS162" i="1" s="1"/>
  <c r="AM164" i="1"/>
  <c r="AR164" i="1"/>
  <c r="CC165" i="1"/>
  <c r="CG165" i="1"/>
  <c r="Y168" i="1"/>
  <c r="AC168" i="1"/>
  <c r="AJ168" i="1" s="1"/>
  <c r="AQ168" i="1" s="1"/>
  <c r="AX168" i="1" s="1"/>
  <c r="BE168" i="1" s="1"/>
  <c r="BL168" i="1" s="1"/>
  <c r="BS168" i="1" s="1"/>
  <c r="Y170" i="1"/>
  <c r="AD170" i="1"/>
  <c r="AF172" i="1"/>
  <c r="CN174" i="1"/>
  <c r="AM176" i="1"/>
  <c r="AR176" i="1"/>
  <c r="CC177" i="1"/>
  <c r="CG177" i="1"/>
  <c r="AR180" i="1"/>
  <c r="AC185" i="1"/>
  <c r="Y185" i="1"/>
  <c r="AD189" i="1"/>
  <c r="Y189" i="1"/>
  <c r="AK193" i="1"/>
  <c r="AF193" i="1"/>
  <c r="BG193" i="1"/>
  <c r="BN193" i="1" s="1"/>
  <c r="BU193" i="1" s="1"/>
  <c r="CB193" i="1" s="1"/>
  <c r="AD195" i="1"/>
  <c r="Y195" i="1"/>
  <c r="CH198" i="1"/>
  <c r="CC198" i="1"/>
  <c r="AC200" i="1"/>
  <c r="Y200" i="1"/>
  <c r="AY200" i="1"/>
  <c r="AL201" i="1"/>
  <c r="AS201" i="1" s="1"/>
  <c r="AZ201" i="1" s="1"/>
  <c r="BG201" i="1" s="1"/>
  <c r="BN201" i="1" s="1"/>
  <c r="BU201" i="1" s="1"/>
  <c r="CB201" i="1" s="1"/>
  <c r="CI201" i="1" s="1"/>
  <c r="CH201" i="1"/>
  <c r="CC201" i="1"/>
  <c r="CG209" i="1"/>
  <c r="CJ209" i="1" s="1"/>
  <c r="CC209" i="1"/>
  <c r="CH219" i="1"/>
  <c r="CC219" i="1"/>
  <c r="CF237" i="1"/>
  <c r="CH237" i="1"/>
  <c r="AD238" i="1"/>
  <c r="Y238" i="1"/>
  <c r="AK275" i="1"/>
  <c r="CC240" i="1"/>
  <c r="CG240" i="1"/>
  <c r="CC248" i="1"/>
  <c r="CG248" i="1"/>
  <c r="AK249" i="1"/>
  <c r="CC45" i="1"/>
  <c r="CC42" i="1"/>
  <c r="CC47" i="1"/>
  <c r="CC50" i="1"/>
  <c r="CC61" i="1"/>
  <c r="CC65" i="1"/>
  <c r="CC69" i="1"/>
  <c r="CC73" i="1"/>
  <c r="CC77" i="1"/>
  <c r="X79" i="1"/>
  <c r="CC81" i="1"/>
  <c r="CC89" i="1"/>
  <c r="CF92" i="1"/>
  <c r="X93" i="1"/>
  <c r="AE93" i="1" s="1"/>
  <c r="AL93" i="1" s="1"/>
  <c r="AS93" i="1" s="1"/>
  <c r="AZ93" i="1" s="1"/>
  <c r="BG93" i="1" s="1"/>
  <c r="BN93" i="1" s="1"/>
  <c r="BU93" i="1" s="1"/>
  <c r="CB93" i="1" s="1"/>
  <c r="X99" i="1"/>
  <c r="CC102" i="1"/>
  <c r="CN105" i="1"/>
  <c r="CN110" i="1"/>
  <c r="Y111" i="1"/>
  <c r="AD111" i="1"/>
  <c r="CH111" i="1"/>
  <c r="CC111" i="1"/>
  <c r="Y120" i="1"/>
  <c r="AD120" i="1"/>
  <c r="CH120" i="1"/>
  <c r="CC120" i="1"/>
  <c r="Y139" i="1"/>
  <c r="AD130" i="1"/>
  <c r="AE132" i="1"/>
  <c r="AL132" i="1" s="1"/>
  <c r="AS132" i="1" s="1"/>
  <c r="AZ132" i="1" s="1"/>
  <c r="BG132" i="1" s="1"/>
  <c r="BN132" i="1" s="1"/>
  <c r="BU132" i="1" s="1"/>
  <c r="CB132" i="1" s="1"/>
  <c r="AR132" i="1"/>
  <c r="CH132" i="1"/>
  <c r="CF132" i="1"/>
  <c r="AR135" i="1"/>
  <c r="CH135" i="1"/>
  <c r="CF135" i="1"/>
  <c r="Y137" i="1"/>
  <c r="AD137" i="1"/>
  <c r="AF138" i="1"/>
  <c r="CN141" i="1"/>
  <c r="CJ143" i="1"/>
  <c r="AM144" i="1"/>
  <c r="AR144" i="1"/>
  <c r="CC145" i="1"/>
  <c r="CG145" i="1"/>
  <c r="AK150" i="1"/>
  <c r="AF150" i="1"/>
  <c r="BN150" i="1"/>
  <c r="BU150" i="1" s="1"/>
  <c r="CB150" i="1" s="1"/>
  <c r="AR152" i="1"/>
  <c r="CH152" i="1"/>
  <c r="CF152" i="1"/>
  <c r="Y153" i="1"/>
  <c r="AD153" i="1"/>
  <c r="AF154" i="1"/>
  <c r="AK154" i="1"/>
  <c r="AF161" i="1"/>
  <c r="AK163" i="1"/>
  <c r="AF163" i="1"/>
  <c r="BN163" i="1"/>
  <c r="BU163" i="1" s="1"/>
  <c r="CB163" i="1" s="1"/>
  <c r="CI163" i="1" s="1"/>
  <c r="AR165" i="1"/>
  <c r="CH165" i="1"/>
  <c r="CF165" i="1"/>
  <c r="AF167" i="1"/>
  <c r="Y173" i="1"/>
  <c r="AC173" i="1"/>
  <c r="CH174" i="1"/>
  <c r="CC174" i="1"/>
  <c r="AR177" i="1"/>
  <c r="CH177" i="1"/>
  <c r="CF177" i="1"/>
  <c r="Y290" i="1"/>
  <c r="AD290" i="1"/>
  <c r="AF178" i="1"/>
  <c r="AK179" i="1"/>
  <c r="AF179" i="1"/>
  <c r="AM181" i="1"/>
  <c r="AR181" i="1"/>
  <c r="AF186" i="1"/>
  <c r="CN186" i="1"/>
  <c r="AY190" i="1"/>
  <c r="CH190" i="1"/>
  <c r="CN192" i="1"/>
  <c r="CH283" i="1"/>
  <c r="CH197" i="1"/>
  <c r="CC197" i="1"/>
  <c r="CN210" i="1"/>
  <c r="AR211" i="1"/>
  <c r="AM211" i="1"/>
  <c r="CH218" i="1"/>
  <c r="CC218" i="1"/>
  <c r="BH223" i="1"/>
  <c r="BM223" i="1"/>
  <c r="AC226" i="1"/>
  <c r="Y226" i="1"/>
  <c r="AR226" i="1"/>
  <c r="AD227" i="1"/>
  <c r="Y227" i="1"/>
  <c r="AM232" i="1"/>
  <c r="AY237" i="1"/>
  <c r="X74" i="1"/>
  <c r="AR92" i="1"/>
  <c r="AD94" i="1"/>
  <c r="CH94" i="1"/>
  <c r="CC94" i="1"/>
  <c r="AK97" i="1"/>
  <c r="AR98" i="1"/>
  <c r="AD100" i="1"/>
  <c r="CH100" i="1"/>
  <c r="CC100" i="1"/>
  <c r="X105" i="1"/>
  <c r="AE105" i="1" s="1"/>
  <c r="AL105" i="1" s="1"/>
  <c r="AS105" i="1" s="1"/>
  <c r="AZ105" i="1" s="1"/>
  <c r="BG105" i="1" s="1"/>
  <c r="BN105" i="1" s="1"/>
  <c r="BU105" i="1" s="1"/>
  <c r="CB105" i="1" s="1"/>
  <c r="X110" i="1"/>
  <c r="AE110" i="1" s="1"/>
  <c r="AL110" i="1" s="1"/>
  <c r="AS110" i="1" s="1"/>
  <c r="AZ110" i="1" s="1"/>
  <c r="BG110" i="1" s="1"/>
  <c r="BN110" i="1" s="1"/>
  <c r="BU110" i="1" s="1"/>
  <c r="CB110" i="1" s="1"/>
  <c r="CI110" i="1" s="1"/>
  <c r="CN122" i="1"/>
  <c r="CN125" i="1"/>
  <c r="AD127" i="1"/>
  <c r="Y129" i="1"/>
  <c r="AD129" i="1"/>
  <c r="CH129" i="1"/>
  <c r="CC129" i="1"/>
  <c r="CH130" i="1"/>
  <c r="CC130" i="1"/>
  <c r="Y132" i="1"/>
  <c r="AC132" i="1"/>
  <c r="AJ132" i="1" s="1"/>
  <c r="AQ132" i="1" s="1"/>
  <c r="AX132" i="1" s="1"/>
  <c r="BE132" i="1" s="1"/>
  <c r="BL132" i="1" s="1"/>
  <c r="BS132" i="1" s="1"/>
  <c r="Y135" i="1"/>
  <c r="AC135" i="1"/>
  <c r="AJ135" i="1" s="1"/>
  <c r="AQ135" i="1" s="1"/>
  <c r="AX135" i="1" s="1"/>
  <c r="BE135" i="1" s="1"/>
  <c r="BL135" i="1" s="1"/>
  <c r="BS135" i="1" s="1"/>
  <c r="CH137" i="1"/>
  <c r="CC137" i="1"/>
  <c r="CH140" i="1"/>
  <c r="CF140" i="1"/>
  <c r="Y141" i="1"/>
  <c r="AD141" i="1"/>
  <c r="AF144" i="1"/>
  <c r="CH149" i="1"/>
  <c r="CF149" i="1"/>
  <c r="Y152" i="1"/>
  <c r="AC152" i="1"/>
  <c r="AJ152" i="1" s="1"/>
  <c r="AQ152" i="1" s="1"/>
  <c r="AX152" i="1" s="1"/>
  <c r="BE152" i="1" s="1"/>
  <c r="BL152" i="1" s="1"/>
  <c r="BS152" i="1" s="1"/>
  <c r="CH153" i="1"/>
  <c r="CC153" i="1"/>
  <c r="Y156" i="1"/>
  <c r="AD156" i="1"/>
  <c r="CH159" i="1"/>
  <c r="CF159" i="1"/>
  <c r="Y160" i="1"/>
  <c r="AD160" i="1"/>
  <c r="CH162" i="1"/>
  <c r="CF162" i="1"/>
  <c r="Y165" i="1"/>
  <c r="AC165" i="1"/>
  <c r="AJ165" i="1" s="1"/>
  <c r="AQ165" i="1" s="1"/>
  <c r="AX165" i="1" s="1"/>
  <c r="BE165" i="1" s="1"/>
  <c r="BL165" i="1" s="1"/>
  <c r="BS165" i="1" s="1"/>
  <c r="CH168" i="1"/>
  <c r="CF168" i="1"/>
  <c r="R169" i="1"/>
  <c r="Q169" i="1"/>
  <c r="S169" i="1" s="1"/>
  <c r="CN170" i="1"/>
  <c r="AM172" i="1"/>
  <c r="AR172" i="1"/>
  <c r="CC173" i="1"/>
  <c r="CG173" i="1"/>
  <c r="Y177" i="1"/>
  <c r="AC177" i="1"/>
  <c r="AJ177" i="1" s="1"/>
  <c r="AQ177" i="1" s="1"/>
  <c r="AX177" i="1" s="1"/>
  <c r="BE177" i="1" s="1"/>
  <c r="BL177" i="1" s="1"/>
  <c r="BS177" i="1" s="1"/>
  <c r="CH290" i="1"/>
  <c r="CC290" i="1"/>
  <c r="BU179" i="1"/>
  <c r="CB179" i="1" s="1"/>
  <c r="CI179" i="1" s="1"/>
  <c r="AR185" i="1"/>
  <c r="AT186" i="1"/>
  <c r="AY186" i="1"/>
  <c r="CC193" i="1"/>
  <c r="CG193" i="1"/>
  <c r="CF283" i="1"/>
  <c r="AK199" i="1"/>
  <c r="AF202" i="1"/>
  <c r="AK202" i="1"/>
  <c r="AD204" i="1"/>
  <c r="CH211" i="1"/>
  <c r="CC211" i="1"/>
  <c r="AK220" i="1"/>
  <c r="CN224" i="1"/>
  <c r="BO232" i="1"/>
  <c r="AY244" i="1"/>
  <c r="CC249" i="1"/>
  <c r="AJ250" i="1"/>
  <c r="AF250" i="1"/>
  <c r="AF255" i="1"/>
  <c r="AK255" i="1"/>
  <c r="AF259" i="1"/>
  <c r="AK259" i="1"/>
  <c r="AF263" i="1"/>
  <c r="AK263" i="1"/>
  <c r="CJ280" i="1"/>
  <c r="AK296" i="1"/>
  <c r="CC133" i="1"/>
  <c r="CC136" i="1"/>
  <c r="CC143" i="1"/>
  <c r="CC146" i="1"/>
  <c r="Y150" i="1"/>
  <c r="CC150" i="1"/>
  <c r="CC154" i="1"/>
  <c r="Y163" i="1"/>
  <c r="CC163" i="1"/>
  <c r="CC166" i="1"/>
  <c r="CC171" i="1"/>
  <c r="CC175" i="1"/>
  <c r="CC194" i="1"/>
  <c r="Y179" i="1"/>
  <c r="AF181" i="1"/>
  <c r="CF185" i="1"/>
  <c r="X186" i="1"/>
  <c r="AE186" i="1" s="1"/>
  <c r="AL186" i="1" s="1"/>
  <c r="AS186" i="1" s="1"/>
  <c r="AZ186" i="1" s="1"/>
  <c r="BG186" i="1" s="1"/>
  <c r="BN186" i="1" s="1"/>
  <c r="BU186" i="1" s="1"/>
  <c r="CB186" i="1" s="1"/>
  <c r="X192" i="1"/>
  <c r="AE192" i="1" s="1"/>
  <c r="AL192" i="1" s="1"/>
  <c r="AS192" i="1" s="1"/>
  <c r="AZ192" i="1" s="1"/>
  <c r="BG192" i="1" s="1"/>
  <c r="BN192" i="1" s="1"/>
  <c r="BU192" i="1" s="1"/>
  <c r="CB192" i="1" s="1"/>
  <c r="CI192" i="1" s="1"/>
  <c r="AC283" i="1"/>
  <c r="AD203" i="1"/>
  <c r="Y203" i="1"/>
  <c r="CH203" i="1"/>
  <c r="CC203" i="1"/>
  <c r="CH204" i="1"/>
  <c r="CC204" i="1"/>
  <c r="AF221" i="1"/>
  <c r="AD222" i="1"/>
  <c r="Y222" i="1"/>
  <c r="CH222" i="1"/>
  <c r="CC222" i="1"/>
  <c r="BN223" i="1"/>
  <c r="BU223" i="1" s="1"/>
  <c r="CB223" i="1" s="1"/>
  <c r="CI223" i="1" s="1"/>
  <c r="AD225" i="1"/>
  <c r="CH227" i="1"/>
  <c r="CC227" i="1"/>
  <c r="CN229" i="1"/>
  <c r="CH230" i="1"/>
  <c r="CC230" i="1"/>
  <c r="CN231" i="1"/>
  <c r="BV232" i="1"/>
  <c r="AT232" i="1"/>
  <c r="CH232" i="1"/>
  <c r="CC232" i="1"/>
  <c r="CN233" i="1"/>
  <c r="CH234" i="1"/>
  <c r="CC234" i="1"/>
  <c r="CN235" i="1"/>
  <c r="CH238" i="1"/>
  <c r="CC238" i="1"/>
  <c r="AR239" i="1"/>
  <c r="AC240" i="1"/>
  <c r="Y240" i="1"/>
  <c r="CJ242" i="1"/>
  <c r="CH245" i="1"/>
  <c r="CC245" i="1"/>
  <c r="AC248" i="1"/>
  <c r="Y248" i="1"/>
  <c r="CH250" i="1"/>
  <c r="CC250" i="1"/>
  <c r="AF251" i="1"/>
  <c r="BH251" i="1"/>
  <c r="AF252" i="1"/>
  <c r="AK252" i="1"/>
  <c r="AF256" i="1"/>
  <c r="AK256" i="1"/>
  <c r="AF260" i="1"/>
  <c r="AK260" i="1"/>
  <c r="AF264" i="1"/>
  <c r="AK264" i="1"/>
  <c r="AF277" i="1"/>
  <c r="AK295" i="1"/>
  <c r="AF295" i="1"/>
  <c r="AF285" i="1"/>
  <c r="AK285" i="1"/>
  <c r="AK287" i="1"/>
  <c r="AJ291" i="1"/>
  <c r="AQ291" i="1" s="1"/>
  <c r="AX291" i="1" s="1"/>
  <c r="BE291" i="1" s="1"/>
  <c r="BL291" i="1" s="1"/>
  <c r="BS291" i="1" s="1"/>
  <c r="AF291" i="1"/>
  <c r="AR291" i="1"/>
  <c r="AK297" i="1"/>
  <c r="AF297" i="1"/>
  <c r="CN121" i="1"/>
  <c r="CF207" i="1"/>
  <c r="CN124" i="1"/>
  <c r="CN139" i="1"/>
  <c r="CF131" i="1"/>
  <c r="CN135" i="1"/>
  <c r="CN140" i="1"/>
  <c r="CN149" i="1"/>
  <c r="CF151" i="1"/>
  <c r="CN152" i="1"/>
  <c r="CN159" i="1"/>
  <c r="CF161" i="1"/>
  <c r="CN162" i="1"/>
  <c r="CN168" i="1"/>
  <c r="CF172" i="1"/>
  <c r="CN173" i="1"/>
  <c r="CF176" i="1"/>
  <c r="CN177" i="1"/>
  <c r="CH179" i="1"/>
  <c r="CC179" i="1"/>
  <c r="Y181" i="1"/>
  <c r="Y182" i="1"/>
  <c r="AD182" i="1"/>
  <c r="CH182" i="1"/>
  <c r="CC182" i="1"/>
  <c r="CF186" i="1"/>
  <c r="Y187" i="1"/>
  <c r="AD187" i="1"/>
  <c r="CH187" i="1"/>
  <c r="CC187" i="1"/>
  <c r="Y183" i="1"/>
  <c r="AD183" i="1"/>
  <c r="CH183" i="1"/>
  <c r="CC183" i="1"/>
  <c r="Y193" i="1"/>
  <c r="AR283" i="1"/>
  <c r="CH196" i="1"/>
  <c r="X197" i="1"/>
  <c r="AE197" i="1" s="1"/>
  <c r="AL197" i="1" s="1"/>
  <c r="AS197" i="1" s="1"/>
  <c r="AZ197" i="1" s="1"/>
  <c r="BG197" i="1" s="1"/>
  <c r="BN197" i="1" s="1"/>
  <c r="BU197" i="1" s="1"/>
  <c r="CB197" i="1" s="1"/>
  <c r="CI197" i="1" s="1"/>
  <c r="CN197" i="1"/>
  <c r="CN198" i="1"/>
  <c r="CH200" i="1"/>
  <c r="Y202" i="1"/>
  <c r="CH206" i="1"/>
  <c r="AM209" i="1"/>
  <c r="AD210" i="1"/>
  <c r="Y210" i="1"/>
  <c r="CH210" i="1"/>
  <c r="CC210" i="1"/>
  <c r="CF211" i="1"/>
  <c r="CN211" i="1"/>
  <c r="CN212" i="1"/>
  <c r="V214" i="1"/>
  <c r="CH217" i="1"/>
  <c r="X218" i="1"/>
  <c r="AE218" i="1" s="1"/>
  <c r="AL218" i="1" s="1"/>
  <c r="AS218" i="1" s="1"/>
  <c r="AZ218" i="1" s="1"/>
  <c r="BG218" i="1" s="1"/>
  <c r="BN218" i="1" s="1"/>
  <c r="BU218" i="1" s="1"/>
  <c r="CB218" i="1" s="1"/>
  <c r="CI218" i="1" s="1"/>
  <c r="CN218" i="1"/>
  <c r="CN219" i="1"/>
  <c r="CJ223" i="1"/>
  <c r="Y224" i="1"/>
  <c r="CH224" i="1"/>
  <c r="CC224" i="1"/>
  <c r="CH225" i="1"/>
  <c r="CC225" i="1"/>
  <c r="CH226" i="1"/>
  <c r="X227" i="1"/>
  <c r="AE227" i="1" s="1"/>
  <c r="AL227" i="1" s="1"/>
  <c r="AS227" i="1" s="1"/>
  <c r="AZ227" i="1" s="1"/>
  <c r="BG227" i="1" s="1"/>
  <c r="BN227" i="1" s="1"/>
  <c r="BU227" i="1" s="1"/>
  <c r="CB227" i="1" s="1"/>
  <c r="CI227" i="1" s="1"/>
  <c r="AM229" i="1"/>
  <c r="BO229" i="1"/>
  <c r="AM231" i="1"/>
  <c r="BO231" i="1"/>
  <c r="BA232" i="1"/>
  <c r="AM233" i="1"/>
  <c r="BO233" i="1"/>
  <c r="AM235" i="1"/>
  <c r="BO235" i="1"/>
  <c r="CC237" i="1"/>
  <c r="CG237" i="1"/>
  <c r="X238" i="1"/>
  <c r="AY240" i="1"/>
  <c r="CF240" i="1"/>
  <c r="CH240" i="1"/>
  <c r="AD241" i="1"/>
  <c r="Y241" i="1"/>
  <c r="CC244" i="1"/>
  <c r="CG244" i="1"/>
  <c r="X245" i="1"/>
  <c r="AE245" i="1" s="1"/>
  <c r="AL245" i="1" s="1"/>
  <c r="AS245" i="1" s="1"/>
  <c r="AZ245" i="1" s="1"/>
  <c r="BG245" i="1" s="1"/>
  <c r="BN245" i="1" s="1"/>
  <c r="BU245" i="1" s="1"/>
  <c r="CB245" i="1" s="1"/>
  <c r="CI245" i="1" s="1"/>
  <c r="AY248" i="1"/>
  <c r="CF248" i="1"/>
  <c r="CH248" i="1"/>
  <c r="Q249" i="1"/>
  <c r="X249" i="1" s="1"/>
  <c r="AE249" i="1" s="1"/>
  <c r="AL249" i="1" s="1"/>
  <c r="AS249" i="1" s="1"/>
  <c r="AZ249" i="1" s="1"/>
  <c r="BG249" i="1" s="1"/>
  <c r="BN249" i="1" s="1"/>
  <c r="BU249" i="1" s="1"/>
  <c r="CB249" i="1" s="1"/>
  <c r="V249" i="1"/>
  <c r="AC249" i="1" s="1"/>
  <c r="AJ249" i="1" s="1"/>
  <c r="AQ249" i="1" s="1"/>
  <c r="AX249" i="1" s="1"/>
  <c r="BE249" i="1" s="1"/>
  <c r="BL249" i="1" s="1"/>
  <c r="BS249" i="1" s="1"/>
  <c r="R249" i="1"/>
  <c r="CF249" i="1"/>
  <c r="CH249" i="1"/>
  <c r="AM251" i="1"/>
  <c r="BO251" i="1"/>
  <c r="CJ252" i="1"/>
  <c r="AF253" i="1"/>
  <c r="AK253" i="1"/>
  <c r="CJ256" i="1"/>
  <c r="AF257" i="1"/>
  <c r="AK257" i="1"/>
  <c r="AF261" i="1"/>
  <c r="AK261" i="1"/>
  <c r="AF265" i="1"/>
  <c r="AK265" i="1"/>
  <c r="BU281" i="1"/>
  <c r="CB281" i="1" s="1"/>
  <c r="CI281" i="1" s="1"/>
  <c r="AK284" i="1"/>
  <c r="CJ291" i="1"/>
  <c r="AK292" i="1"/>
  <c r="AF292" i="1"/>
  <c r="AR301" i="1"/>
  <c r="X133" i="1"/>
  <c r="CN190" i="1"/>
  <c r="CC283" i="1"/>
  <c r="CN283" i="1"/>
  <c r="BN195" i="1"/>
  <c r="BU195" i="1" s="1"/>
  <c r="CB195" i="1" s="1"/>
  <c r="CI195" i="1" s="1"/>
  <c r="CC195" i="1"/>
  <c r="AD198" i="1"/>
  <c r="AD201" i="1"/>
  <c r="BU202" i="1"/>
  <c r="CB202" i="1" s="1"/>
  <c r="CI202" i="1" s="1"/>
  <c r="X203" i="1"/>
  <c r="AE203" i="1" s="1"/>
  <c r="AL203" i="1" s="1"/>
  <c r="AS203" i="1" s="1"/>
  <c r="AZ203" i="1" s="1"/>
  <c r="BG203" i="1" s="1"/>
  <c r="BN203" i="1" s="1"/>
  <c r="BU203" i="1" s="1"/>
  <c r="CB203" i="1" s="1"/>
  <c r="CI203" i="1" s="1"/>
  <c r="CN203" i="1"/>
  <c r="AD208" i="1"/>
  <c r="AD212" i="1"/>
  <c r="W214" i="1"/>
  <c r="AD219" i="1"/>
  <c r="AK221" i="1"/>
  <c r="X222" i="1"/>
  <c r="AE222" i="1" s="1"/>
  <c r="AL222" i="1" s="1"/>
  <c r="AS222" i="1" s="1"/>
  <c r="AZ222" i="1" s="1"/>
  <c r="BG222" i="1" s="1"/>
  <c r="BN222" i="1" s="1"/>
  <c r="BU222" i="1" s="1"/>
  <c r="CB222" i="1" s="1"/>
  <c r="CI222" i="1" s="1"/>
  <c r="CN222" i="1"/>
  <c r="AF223" i="1"/>
  <c r="AT223" i="1"/>
  <c r="BG224" i="1"/>
  <c r="BN224" i="1" s="1"/>
  <c r="BU224" i="1" s="1"/>
  <c r="CB224" i="1" s="1"/>
  <c r="CI224" i="1" s="1"/>
  <c r="CN227" i="1"/>
  <c r="AT229" i="1"/>
  <c r="CH229" i="1"/>
  <c r="CC229" i="1"/>
  <c r="AF230" i="1"/>
  <c r="CN230" i="1"/>
  <c r="AT231" i="1"/>
  <c r="CH231" i="1"/>
  <c r="CC231" i="1"/>
  <c r="AF232" i="1"/>
  <c r="BH232" i="1"/>
  <c r="CN232" i="1"/>
  <c r="AT233" i="1"/>
  <c r="CH233" i="1"/>
  <c r="CC233" i="1"/>
  <c r="AF234" i="1"/>
  <c r="CN234" i="1"/>
  <c r="AT235" i="1"/>
  <c r="CH235" i="1"/>
  <c r="CC235" i="1"/>
  <c r="AL236" i="1"/>
  <c r="AS236" i="1" s="1"/>
  <c r="AZ236" i="1" s="1"/>
  <c r="BG236" i="1" s="1"/>
  <c r="BN236" i="1" s="1"/>
  <c r="BU236" i="1" s="1"/>
  <c r="CB236" i="1" s="1"/>
  <c r="CI236" i="1" s="1"/>
  <c r="AC237" i="1"/>
  <c r="Y237" i="1"/>
  <c r="CH241" i="1"/>
  <c r="CC241" i="1"/>
  <c r="AC244" i="1"/>
  <c r="Y244" i="1"/>
  <c r="CN250" i="1"/>
  <c r="AT251" i="1"/>
  <c r="CH251" i="1"/>
  <c r="CC251" i="1"/>
  <c r="CI253" i="1"/>
  <c r="AF254" i="1"/>
  <c r="AK254" i="1"/>
  <c r="AF258" i="1"/>
  <c r="AK258" i="1"/>
  <c r="AR274" i="1"/>
  <c r="AK280" i="1"/>
  <c r="AF280" i="1"/>
  <c r="AK288" i="1"/>
  <c r="AF288" i="1"/>
  <c r="AF289" i="1"/>
  <c r="AK289" i="1"/>
  <c r="BU292" i="1"/>
  <c r="CB292" i="1" s="1"/>
  <c r="AK293" i="1"/>
  <c r="AJ303" i="1"/>
  <c r="CC252" i="1"/>
  <c r="CC253" i="1"/>
  <c r="CC254" i="1"/>
  <c r="CC255" i="1"/>
  <c r="CC256" i="1"/>
  <c r="CC257" i="1"/>
  <c r="CC258" i="1"/>
  <c r="CC259" i="1"/>
  <c r="CC260" i="1"/>
  <c r="CC261" i="1"/>
  <c r="CC262" i="1"/>
  <c r="CC263" i="1"/>
  <c r="CC264" i="1"/>
  <c r="CC265" i="1"/>
  <c r="AD266" i="1"/>
  <c r="AD267" i="1"/>
  <c r="AD268" i="1"/>
  <c r="AD269" i="1"/>
  <c r="AD270" i="1"/>
  <c r="AD271" i="1"/>
  <c r="AD272" i="1"/>
  <c r="AD273" i="1"/>
  <c r="X295" i="1"/>
  <c r="AD286" i="1"/>
  <c r="AD294" i="1"/>
  <c r="R296" i="1"/>
  <c r="AZ299" i="1"/>
  <c r="BG299" i="1" s="1"/>
  <c r="BN299" i="1" s="1"/>
  <c r="BU299" i="1" s="1"/>
  <c r="CB299" i="1" s="1"/>
  <c r="CF299" i="1"/>
  <c r="AD300" i="1"/>
  <c r="AM304" i="1"/>
  <c r="BA304" i="1"/>
  <c r="BO304" i="1"/>
  <c r="AM306" i="1"/>
  <c r="BO306" i="1"/>
  <c r="CH96" i="1"/>
  <c r="CC96" i="1"/>
  <c r="AF308" i="1"/>
  <c r="BH308" i="1"/>
  <c r="AK309" i="1"/>
  <c r="BN311" i="1"/>
  <c r="BU311" i="1" s="1"/>
  <c r="AK312" i="1"/>
  <c r="AF318" i="1"/>
  <c r="AK318" i="1"/>
  <c r="AK323" i="1"/>
  <c r="AF323" i="1"/>
  <c r="CJ323" i="1"/>
  <c r="AF324" i="1"/>
  <c r="AK324" i="1"/>
  <c r="AK326" i="1"/>
  <c r="AF326" i="1"/>
  <c r="AK332" i="1"/>
  <c r="AF332" i="1"/>
  <c r="AK336" i="1"/>
  <c r="AF347" i="1"/>
  <c r="AK347" i="1"/>
  <c r="AK353" i="1"/>
  <c r="AK358" i="1"/>
  <c r="AF358" i="1"/>
  <c r="AM359" i="1"/>
  <c r="AR359" i="1"/>
  <c r="AC274" i="1"/>
  <c r="CF274" i="1"/>
  <c r="AD276" i="1"/>
  <c r="CN276" i="1"/>
  <c r="AK277" i="1"/>
  <c r="CC277" i="1"/>
  <c r="AD278" i="1"/>
  <c r="AD279" i="1"/>
  <c r="CN279" i="1"/>
  <c r="AD281" i="1"/>
  <c r="CH281" i="1"/>
  <c r="AD282" i="1"/>
  <c r="BZ282" i="1"/>
  <c r="CL282" i="1"/>
  <c r="Y295" i="1"/>
  <c r="CF295" i="1"/>
  <c r="CN286" i="1"/>
  <c r="Y287" i="1"/>
  <c r="AD95" i="1"/>
  <c r="BZ95" i="1"/>
  <c r="CL95" i="1"/>
  <c r="CN95" i="1" s="1"/>
  <c r="CF291" i="1"/>
  <c r="Y292" i="1"/>
  <c r="CF292" i="1"/>
  <c r="CF294" i="1"/>
  <c r="CI294" i="1" s="1"/>
  <c r="V296" i="1"/>
  <c r="AC296" i="1" s="1"/>
  <c r="AJ296" i="1" s="1"/>
  <c r="AQ296" i="1" s="1"/>
  <c r="AX296" i="1" s="1"/>
  <c r="BE296" i="1" s="1"/>
  <c r="BL296" i="1" s="1"/>
  <c r="BS296" i="1" s="1"/>
  <c r="CF297" i="1"/>
  <c r="CI297" i="1" s="1"/>
  <c r="CN297" i="1"/>
  <c r="CN298" i="1"/>
  <c r="CH299" i="1"/>
  <c r="CF301" i="1"/>
  <c r="CI301" i="1" s="1"/>
  <c r="CJ301" i="1"/>
  <c r="CH304" i="1"/>
  <c r="CC304" i="1"/>
  <c r="CN305" i="1"/>
  <c r="AT306" i="1"/>
  <c r="CH306" i="1"/>
  <c r="CC306" i="1"/>
  <c r="AM308" i="1"/>
  <c r="BO308" i="1"/>
  <c r="T314" i="1"/>
  <c r="V314" i="1"/>
  <c r="AK320" i="1"/>
  <c r="AF320" i="1"/>
  <c r="AK334" i="1"/>
  <c r="AF334" i="1"/>
  <c r="AK325" i="1"/>
  <c r="AJ328" i="1"/>
  <c r="AQ328" i="1" s="1"/>
  <c r="AX328" i="1" s="1"/>
  <c r="BE328" i="1" s="1"/>
  <c r="BL328" i="1" s="1"/>
  <c r="BS328" i="1" s="1"/>
  <c r="BG332" i="1"/>
  <c r="BN332" i="1" s="1"/>
  <c r="BU332" i="1" s="1"/>
  <c r="AK346" i="1"/>
  <c r="AF335" i="1"/>
  <c r="AK341" i="1"/>
  <c r="AK344" i="1"/>
  <c r="AK351" i="1"/>
  <c r="AF351" i="1"/>
  <c r="AC353" i="1"/>
  <c r="AJ353" i="1" s="1"/>
  <c r="AQ353" i="1" s="1"/>
  <c r="AX353" i="1" s="1"/>
  <c r="BE353" i="1" s="1"/>
  <c r="BL353" i="1" s="1"/>
  <c r="BS353" i="1" s="1"/>
  <c r="Y353" i="1"/>
  <c r="CG274" i="1"/>
  <c r="CC276" i="1"/>
  <c r="CC279" i="1"/>
  <c r="CC280" i="1"/>
  <c r="CC286" i="1"/>
  <c r="CC288" i="1"/>
  <c r="CG294" i="1"/>
  <c r="BZ296" i="1"/>
  <c r="CG296" i="1" s="1"/>
  <c r="CL296" i="1"/>
  <c r="AD298" i="1"/>
  <c r="AK302" i="1"/>
  <c r="AF304" i="1"/>
  <c r="AT304" i="1"/>
  <c r="BH304" i="1"/>
  <c r="CB304" i="1"/>
  <c r="CI304" i="1" s="1"/>
  <c r="CB305" i="1"/>
  <c r="CF307" i="1"/>
  <c r="CH307" i="1"/>
  <c r="CB96" i="1"/>
  <c r="X96" i="1"/>
  <c r="CN96" i="1"/>
  <c r="AT308" i="1"/>
  <c r="R316" i="1"/>
  <c r="Q316" i="1"/>
  <c r="S316" i="1" s="1"/>
  <c r="AK317" i="1"/>
  <c r="AF317" i="1"/>
  <c r="CJ319" i="1"/>
  <c r="AF321" i="1"/>
  <c r="AK321" i="1"/>
  <c r="AF322" i="1"/>
  <c r="AK322" i="1"/>
  <c r="AK327" i="1"/>
  <c r="AK348" i="1"/>
  <c r="AK331" i="1"/>
  <c r="BG333" i="1"/>
  <c r="BN333" i="1" s="1"/>
  <c r="BU333" i="1" s="1"/>
  <c r="AJ349" i="1"/>
  <c r="AQ349" i="1" s="1"/>
  <c r="AX349" i="1" s="1"/>
  <c r="BE349" i="1" s="1"/>
  <c r="BL349" i="1" s="1"/>
  <c r="BS349" i="1" s="1"/>
  <c r="AK354" i="1"/>
  <c r="AK357" i="1"/>
  <c r="AF357" i="1"/>
  <c r="CC236" i="1"/>
  <c r="CC275" i="1"/>
  <c r="CC242" i="1"/>
  <c r="CC246" i="1"/>
  <c r="CN251" i="1"/>
  <c r="CN252" i="1"/>
  <c r="CN253" i="1"/>
  <c r="CN254" i="1"/>
  <c r="CN255" i="1"/>
  <c r="CN256" i="1"/>
  <c r="CN257" i="1"/>
  <c r="CN258" i="1"/>
  <c r="CN259" i="1"/>
  <c r="CN260" i="1"/>
  <c r="CN261" i="1"/>
  <c r="CN262" i="1"/>
  <c r="CN263" i="1"/>
  <c r="CN264" i="1"/>
  <c r="CN265" i="1"/>
  <c r="CN266" i="1"/>
  <c r="CN267" i="1"/>
  <c r="CN268" i="1"/>
  <c r="CN269" i="1"/>
  <c r="CN270" i="1"/>
  <c r="CN271" i="1"/>
  <c r="CN272" i="1"/>
  <c r="CN273" i="1"/>
  <c r="CH274" i="1"/>
  <c r="CC295" i="1"/>
  <c r="BZ284" i="1"/>
  <c r="CG284" i="1" s="1"/>
  <c r="CN285" i="1"/>
  <c r="BZ287" i="1"/>
  <c r="CG287" i="1" s="1"/>
  <c r="CJ287" i="1" s="1"/>
  <c r="CN289" i="1"/>
  <c r="CC291" i="1"/>
  <c r="CC292" i="1"/>
  <c r="CN293" i="1"/>
  <c r="CH297" i="1"/>
  <c r="CC297" i="1"/>
  <c r="CH298" i="1"/>
  <c r="CC298" i="1"/>
  <c r="CH300" i="1"/>
  <c r="AF301" i="1"/>
  <c r="AD305" i="1"/>
  <c r="Y305" i="1"/>
  <c r="CH305" i="1"/>
  <c r="CC305" i="1"/>
  <c r="BA308" i="1"/>
  <c r="AK310" i="1"/>
  <c r="AK311" i="1"/>
  <c r="AF313" i="1"/>
  <c r="AK313" i="1"/>
  <c r="AL324" i="1"/>
  <c r="AS324" i="1" s="1"/>
  <c r="AZ324" i="1" s="1"/>
  <c r="BG324" i="1" s="1"/>
  <c r="BN324" i="1" s="1"/>
  <c r="BU324" i="1" s="1"/>
  <c r="AS328" i="1"/>
  <c r="AZ328" i="1" s="1"/>
  <c r="BG328" i="1" s="1"/>
  <c r="BN328" i="1" s="1"/>
  <c r="BU328" i="1" s="1"/>
  <c r="BU348" i="1"/>
  <c r="Y330" i="1"/>
  <c r="AM335" i="1"/>
  <c r="AK340" i="1"/>
  <c r="CB341" i="1"/>
  <c r="CI341" i="1" s="1"/>
  <c r="CB344" i="1"/>
  <c r="CI344" i="1" s="1"/>
  <c r="BG356" i="1"/>
  <c r="BN356" i="1" s="1"/>
  <c r="BU356" i="1" s="1"/>
  <c r="AF352" i="1"/>
  <c r="AK352" i="1"/>
  <c r="BG357" i="1"/>
  <c r="BN357" i="1" s="1"/>
  <c r="BU357" i="1" s="1"/>
  <c r="CB357" i="1" s="1"/>
  <c r="CI357" i="1" s="1"/>
  <c r="AF360" i="1"/>
  <c r="CN299" i="1"/>
  <c r="CB308" i="1"/>
  <c r="BZ309" i="1"/>
  <c r="CG309" i="1" s="1"/>
  <c r="CL309" i="1"/>
  <c r="Q310" i="1"/>
  <c r="R311" i="1"/>
  <c r="BZ311" i="1"/>
  <c r="CG311" i="1" s="1"/>
  <c r="CL311" i="1"/>
  <c r="CN311" i="1" s="1"/>
  <c r="Y313" i="1"/>
  <c r="CC313" i="1"/>
  <c r="R314" i="1"/>
  <c r="V315" i="1"/>
  <c r="AC315" i="1" s="1"/>
  <c r="AJ315" i="1" s="1"/>
  <c r="AQ315" i="1" s="1"/>
  <c r="AX315" i="1" s="1"/>
  <c r="BE315" i="1" s="1"/>
  <c r="BL315" i="1" s="1"/>
  <c r="BS315" i="1" s="1"/>
  <c r="CF316" i="1"/>
  <c r="Y317" i="1"/>
  <c r="CC319" i="1"/>
  <c r="Y320" i="1"/>
  <c r="BU320" i="1"/>
  <c r="Y321" i="1"/>
  <c r="CC321" i="1"/>
  <c r="CC322" i="1"/>
  <c r="Y324" i="1"/>
  <c r="CC324" i="1"/>
  <c r="Q327" i="1"/>
  <c r="CB328" i="1"/>
  <c r="CI328" i="1" s="1"/>
  <c r="AC348" i="1"/>
  <c r="AJ348" i="1" s="1"/>
  <c r="AQ348" i="1" s="1"/>
  <c r="AX348" i="1" s="1"/>
  <c r="BE348" i="1" s="1"/>
  <c r="BL348" i="1" s="1"/>
  <c r="BS348" i="1" s="1"/>
  <c r="CB348" i="1"/>
  <c r="AD330" i="1"/>
  <c r="CB332" i="1"/>
  <c r="AD333" i="1"/>
  <c r="CB335" i="1"/>
  <c r="AD338" i="1"/>
  <c r="BZ338" i="1"/>
  <c r="CG338" i="1" s="1"/>
  <c r="CL338" i="1"/>
  <c r="R341" i="1"/>
  <c r="BZ341" i="1"/>
  <c r="CG341" i="1" s="1"/>
  <c r="CJ341" i="1" s="1"/>
  <c r="CL341" i="1"/>
  <c r="CN341" i="1" s="1"/>
  <c r="CN342" i="1"/>
  <c r="R344" i="1"/>
  <c r="BZ344" i="1"/>
  <c r="CG344" i="1" s="1"/>
  <c r="CL344" i="1"/>
  <c r="CN344" i="1" s="1"/>
  <c r="CF345" i="1"/>
  <c r="CI345" i="1" s="1"/>
  <c r="CC347" i="1"/>
  <c r="CB349" i="1"/>
  <c r="CC352" i="1"/>
  <c r="BZ353" i="1"/>
  <c r="CG353" i="1" s="1"/>
  <c r="CL353" i="1"/>
  <c r="Q354" i="1"/>
  <c r="X354" i="1" s="1"/>
  <c r="AE354" i="1" s="1"/>
  <c r="AL354" i="1" s="1"/>
  <c r="AS354" i="1" s="1"/>
  <c r="AZ354" i="1" s="1"/>
  <c r="BG354" i="1" s="1"/>
  <c r="BN354" i="1" s="1"/>
  <c r="BU354" i="1" s="1"/>
  <c r="AR355" i="1"/>
  <c r="CN357" i="1"/>
  <c r="R358" i="1"/>
  <c r="Y358" i="1"/>
  <c r="Y359" i="1"/>
  <c r="AF359" i="1"/>
  <c r="CH359" i="1"/>
  <c r="CL360" i="1"/>
  <c r="CN360" i="1" s="1"/>
  <c r="Q360" i="1"/>
  <c r="X360" i="1" s="1"/>
  <c r="AE360" i="1" s="1"/>
  <c r="AL360" i="1" s="1"/>
  <c r="AS360" i="1" s="1"/>
  <c r="AZ360" i="1" s="1"/>
  <c r="BG360" i="1" s="1"/>
  <c r="BN360" i="1" s="1"/>
  <c r="BU360" i="1" s="1"/>
  <c r="Y360" i="1"/>
  <c r="AM362" i="1"/>
  <c r="AR362" i="1"/>
  <c r="CI363" i="1"/>
  <c r="X363" i="1"/>
  <c r="AE363" i="1" s="1"/>
  <c r="AL363" i="1" s="1"/>
  <c r="AS363" i="1" s="1"/>
  <c r="AZ363" i="1" s="1"/>
  <c r="BG363" i="1" s="1"/>
  <c r="BN363" i="1" s="1"/>
  <c r="BU363" i="1" s="1"/>
  <c r="CB365" i="1"/>
  <c r="AF366" i="1"/>
  <c r="AK366" i="1"/>
  <c r="AJ371" i="1"/>
  <c r="AQ371" i="1" s="1"/>
  <c r="AX371" i="1" s="1"/>
  <c r="BE371" i="1" s="1"/>
  <c r="BL371" i="1" s="1"/>
  <c r="BS371" i="1" s="1"/>
  <c r="AF371" i="1"/>
  <c r="CJ371" i="1"/>
  <c r="AM375" i="1"/>
  <c r="AR375" i="1"/>
  <c r="AF377" i="1"/>
  <c r="AJ377" i="1"/>
  <c r="AQ377" i="1" s="1"/>
  <c r="AX377" i="1" s="1"/>
  <c r="BE377" i="1" s="1"/>
  <c r="BL377" i="1" s="1"/>
  <c r="BS377" i="1" s="1"/>
  <c r="AT379" i="1"/>
  <c r="AX379" i="1"/>
  <c r="CI394" i="1"/>
  <c r="AR381" i="1"/>
  <c r="AM381" i="1"/>
  <c r="AJ383" i="1"/>
  <c r="AF383" i="1"/>
  <c r="AD96" i="1"/>
  <c r="CH308" i="1"/>
  <c r="V311" i="1"/>
  <c r="AC311" i="1" s="1"/>
  <c r="AJ311" i="1" s="1"/>
  <c r="AQ311" i="1" s="1"/>
  <c r="AX311" i="1" s="1"/>
  <c r="BE311" i="1" s="1"/>
  <c r="BL311" i="1" s="1"/>
  <c r="BS311" i="1" s="1"/>
  <c r="CH312" i="1"/>
  <c r="AD315" i="1"/>
  <c r="CH317" i="1"/>
  <c r="AD319" i="1"/>
  <c r="Y323" i="1"/>
  <c r="BU323" i="1"/>
  <c r="Y334" i="1"/>
  <c r="BZ325" i="1"/>
  <c r="Y326" i="1"/>
  <c r="BU326" i="1"/>
  <c r="CB326" i="1" s="1"/>
  <c r="CF326" i="1"/>
  <c r="R327" i="1"/>
  <c r="CC328" i="1"/>
  <c r="CC348" i="1"/>
  <c r="CF329" i="1"/>
  <c r="Q330" i="1"/>
  <c r="X330" i="1" s="1"/>
  <c r="AE330" i="1" s="1"/>
  <c r="AL330" i="1" s="1"/>
  <c r="AS330" i="1" s="1"/>
  <c r="AZ330" i="1" s="1"/>
  <c r="BG330" i="1" s="1"/>
  <c r="BN330" i="1" s="1"/>
  <c r="BU330" i="1" s="1"/>
  <c r="CH330" i="1"/>
  <c r="Y332" i="1"/>
  <c r="CN333" i="1"/>
  <c r="CJ342" i="1"/>
  <c r="AD356" i="1"/>
  <c r="Y357" i="1"/>
  <c r="CC357" i="1"/>
  <c r="CC359" i="1"/>
  <c r="R360" i="1"/>
  <c r="AK360" i="1"/>
  <c r="BZ360" i="1"/>
  <c r="CG360" i="1" s="1"/>
  <c r="AK361" i="1"/>
  <c r="CF362" i="1"/>
  <c r="CH363" i="1"/>
  <c r="CC363" i="1"/>
  <c r="CB364" i="1"/>
  <c r="CF365" i="1"/>
  <c r="AF368" i="1"/>
  <c r="AK368" i="1"/>
  <c r="AR371" i="1"/>
  <c r="BM377" i="1"/>
  <c r="AY383" i="1"/>
  <c r="CJ385" i="1"/>
  <c r="AK392" i="1"/>
  <c r="AF392" i="1"/>
  <c r="X319" i="1"/>
  <c r="AE319" i="1" s="1"/>
  <c r="AL319" i="1" s="1"/>
  <c r="AS319" i="1" s="1"/>
  <c r="AZ319" i="1" s="1"/>
  <c r="BG319" i="1" s="1"/>
  <c r="BN319" i="1" s="1"/>
  <c r="BU319" i="1" s="1"/>
  <c r="CG326" i="1"/>
  <c r="V327" i="1"/>
  <c r="Y327" i="1" s="1"/>
  <c r="AD329" i="1"/>
  <c r="R330" i="1"/>
  <c r="BZ330" i="1"/>
  <c r="CL330" i="1"/>
  <c r="CN330" i="1" s="1"/>
  <c r="CN331" i="1"/>
  <c r="BZ346" i="1"/>
  <c r="CL346" i="1"/>
  <c r="CC333" i="1"/>
  <c r="AR335" i="1"/>
  <c r="BZ336" i="1"/>
  <c r="AD337" i="1"/>
  <c r="CN337" i="1"/>
  <c r="R338" i="1"/>
  <c r="V340" i="1"/>
  <c r="AK343" i="1"/>
  <c r="CN356" i="1"/>
  <c r="AK350" i="1"/>
  <c r="CF352" i="1"/>
  <c r="CL358" i="1"/>
  <c r="CN358" i="1" s="1"/>
  <c r="BZ358" i="1"/>
  <c r="CH360" i="1"/>
  <c r="Y362" i="1"/>
  <c r="AF362" i="1"/>
  <c r="CB362" i="1"/>
  <c r="AK367" i="1"/>
  <c r="AF367" i="1"/>
  <c r="AK373" i="1"/>
  <c r="AF394" i="1"/>
  <c r="AK394" i="1"/>
  <c r="CJ389" i="1"/>
  <c r="AK391" i="1"/>
  <c r="AK396" i="1"/>
  <c r="AF396" i="1"/>
  <c r="CJ401" i="1"/>
  <c r="AX404" i="1"/>
  <c r="AT404" i="1"/>
  <c r="CF308" i="1"/>
  <c r="BZ310" i="1"/>
  <c r="CF312" i="1"/>
  <c r="CN313" i="1"/>
  <c r="R315" i="1"/>
  <c r="BZ315" i="1"/>
  <c r="CF317" i="1"/>
  <c r="CI317" i="1" s="1"/>
  <c r="CF318" i="1"/>
  <c r="CN321" i="1"/>
  <c r="CC323" i="1"/>
  <c r="CF334" i="1"/>
  <c r="CN324" i="1"/>
  <c r="CH326" i="1"/>
  <c r="BZ327" i="1"/>
  <c r="CF348" i="1"/>
  <c r="CC329" i="1"/>
  <c r="CF332" i="1"/>
  <c r="CF335" i="1"/>
  <c r="CC337" i="1"/>
  <c r="CC339" i="1"/>
  <c r="BZ340" i="1"/>
  <c r="CG340" i="1" s="1"/>
  <c r="CJ340" i="1" s="1"/>
  <c r="CF342" i="1"/>
  <c r="CC356" i="1"/>
  <c r="CC364" i="1"/>
  <c r="AK378" i="1"/>
  <c r="CF364" i="1"/>
  <c r="AD365" i="1"/>
  <c r="CN365" i="1"/>
  <c r="CH366" i="1"/>
  <c r="Q367" i="1"/>
  <c r="X367" i="1" s="1"/>
  <c r="AE367" i="1" s="1"/>
  <c r="AL367" i="1" s="1"/>
  <c r="AS367" i="1" s="1"/>
  <c r="AZ367" i="1" s="1"/>
  <c r="BG367" i="1" s="1"/>
  <c r="BN367" i="1" s="1"/>
  <c r="BU367" i="1" s="1"/>
  <c r="CN367" i="1"/>
  <c r="Y368" i="1"/>
  <c r="CC368" i="1"/>
  <c r="BZ369" i="1"/>
  <c r="CF369" i="1"/>
  <c r="AK370" i="1"/>
  <c r="CL372" i="1"/>
  <c r="CN372" i="1" s="1"/>
  <c r="Q373" i="1"/>
  <c r="CC374" i="1"/>
  <c r="AF375" i="1"/>
  <c r="X376" i="1"/>
  <c r="AE376" i="1" s="1"/>
  <c r="AL376" i="1" s="1"/>
  <c r="AS376" i="1" s="1"/>
  <c r="AZ376" i="1" s="1"/>
  <c r="BG376" i="1" s="1"/>
  <c r="BN376" i="1" s="1"/>
  <c r="BU376" i="1" s="1"/>
  <c r="Y377" i="1"/>
  <c r="CH380" i="1"/>
  <c r="Q378" i="1"/>
  <c r="AM379" i="1"/>
  <c r="CC379" i="1"/>
  <c r="Y394" i="1"/>
  <c r="Y381" i="1"/>
  <c r="AF381" i="1"/>
  <c r="CN385" i="1"/>
  <c r="CH388" i="1"/>
  <c r="Y389" i="1"/>
  <c r="AK389" i="1"/>
  <c r="Y392" i="1"/>
  <c r="Y396" i="1"/>
  <c r="CH396" i="1"/>
  <c r="AD398" i="1"/>
  <c r="CH147" i="1"/>
  <c r="CC147" i="1"/>
  <c r="AK401" i="1"/>
  <c r="AF401" i="1"/>
  <c r="AR403" i="1"/>
  <c r="AM403" i="1"/>
  <c r="CN403" i="1"/>
  <c r="AX424" i="1"/>
  <c r="AT424" i="1"/>
  <c r="CC365" i="1"/>
  <c r="Y367" i="1"/>
  <c r="CC367" i="1"/>
  <c r="AR369" i="1"/>
  <c r="Y370" i="1"/>
  <c r="CB372" i="1"/>
  <c r="CI372" i="1" s="1"/>
  <c r="CC372" i="1"/>
  <c r="V373" i="1"/>
  <c r="AC373" i="1" s="1"/>
  <c r="AJ373" i="1" s="1"/>
  <c r="AQ373" i="1" s="1"/>
  <c r="AX373" i="1" s="1"/>
  <c r="BE373" i="1" s="1"/>
  <c r="BL373" i="1" s="1"/>
  <c r="BS373" i="1" s="1"/>
  <c r="BZ373" i="1"/>
  <c r="CG373" i="1" s="1"/>
  <c r="Y375" i="1"/>
  <c r="CC375" i="1"/>
  <c r="CN375" i="1"/>
  <c r="BU377" i="1"/>
  <c r="CN380" i="1"/>
  <c r="V378" i="1"/>
  <c r="AC378" i="1" s="1"/>
  <c r="AJ378" i="1" s="1"/>
  <c r="AQ378" i="1" s="1"/>
  <c r="AX378" i="1" s="1"/>
  <c r="BE378" i="1" s="1"/>
  <c r="BL378" i="1" s="1"/>
  <c r="BS378" i="1" s="1"/>
  <c r="AF379" i="1"/>
  <c r="X381" i="1"/>
  <c r="AE381" i="1" s="1"/>
  <c r="AL381" i="1" s="1"/>
  <c r="AS381" i="1" s="1"/>
  <c r="AZ381" i="1" s="1"/>
  <c r="BG381" i="1" s="1"/>
  <c r="BN381" i="1" s="1"/>
  <c r="BU381" i="1" s="1"/>
  <c r="X382" i="1"/>
  <c r="AE382" i="1" s="1"/>
  <c r="AL382" i="1" s="1"/>
  <c r="AS382" i="1" s="1"/>
  <c r="AZ382" i="1" s="1"/>
  <c r="BG382" i="1" s="1"/>
  <c r="BN382" i="1" s="1"/>
  <c r="BU382" i="1" s="1"/>
  <c r="CN383" i="1"/>
  <c r="AD384" i="1"/>
  <c r="CF384" i="1"/>
  <c r="AM385" i="1"/>
  <c r="CC385" i="1"/>
  <c r="CH387" i="1"/>
  <c r="CC387" i="1"/>
  <c r="CN387" i="1"/>
  <c r="AK388" i="1"/>
  <c r="V391" i="1"/>
  <c r="AC391" i="1" s="1"/>
  <c r="AJ391" i="1" s="1"/>
  <c r="AQ391" i="1" s="1"/>
  <c r="AX391" i="1" s="1"/>
  <c r="BE391" i="1" s="1"/>
  <c r="BL391" i="1" s="1"/>
  <c r="BS391" i="1" s="1"/>
  <c r="CL391" i="1"/>
  <c r="Q391" i="1"/>
  <c r="CF392" i="1"/>
  <c r="CI392" i="1" s="1"/>
  <c r="CH392" i="1"/>
  <c r="AD393" i="1"/>
  <c r="CC393" i="1"/>
  <c r="CN397" i="1"/>
  <c r="CH398" i="1"/>
  <c r="X399" i="1"/>
  <c r="AE399" i="1" s="1"/>
  <c r="AL399" i="1" s="1"/>
  <c r="AS399" i="1" s="1"/>
  <c r="AZ399" i="1" s="1"/>
  <c r="BG399" i="1" s="1"/>
  <c r="BN399" i="1" s="1"/>
  <c r="BU399" i="1" s="1"/>
  <c r="CC399" i="1"/>
  <c r="AC147" i="1"/>
  <c r="AJ147" i="1" s="1"/>
  <c r="AQ147" i="1" s="1"/>
  <c r="AX147" i="1" s="1"/>
  <c r="BE147" i="1" s="1"/>
  <c r="BL147" i="1" s="1"/>
  <c r="BS147" i="1" s="1"/>
  <c r="CC401" i="1"/>
  <c r="CH403" i="1"/>
  <c r="CC403" i="1"/>
  <c r="AK406" i="1"/>
  <c r="AF406" i="1"/>
  <c r="AM421" i="1"/>
  <c r="AR421" i="1"/>
  <c r="CN371" i="1"/>
  <c r="AD372" i="1"/>
  <c r="CH373" i="1"/>
  <c r="CL373" i="1"/>
  <c r="CN373" i="1" s="1"/>
  <c r="AK374" i="1"/>
  <c r="CB375" i="1"/>
  <c r="CI375" i="1" s="1"/>
  <c r="CF377" i="1"/>
  <c r="AD380" i="1"/>
  <c r="AZ380" i="1"/>
  <c r="BG380" i="1" s="1"/>
  <c r="BN380" i="1" s="1"/>
  <c r="BU380" i="1" s="1"/>
  <c r="CB380" i="1"/>
  <c r="BZ378" i="1"/>
  <c r="CG378" i="1" s="1"/>
  <c r="CJ378" i="1" s="1"/>
  <c r="Y379" i="1"/>
  <c r="BG387" i="1"/>
  <c r="BN387" i="1" s="1"/>
  <c r="BU387" i="1" s="1"/>
  <c r="CB387" i="1"/>
  <c r="CF389" i="1"/>
  <c r="CI389" i="1" s="1"/>
  <c r="CF393" i="1"/>
  <c r="AL395" i="1"/>
  <c r="AS395" i="1" s="1"/>
  <c r="AZ395" i="1" s="1"/>
  <c r="BG395" i="1" s="1"/>
  <c r="BN395" i="1" s="1"/>
  <c r="BU395" i="1" s="1"/>
  <c r="BG398" i="1"/>
  <c r="BN398" i="1" s="1"/>
  <c r="BU398" i="1" s="1"/>
  <c r="CB398" i="1"/>
  <c r="CI398" i="1" s="1"/>
  <c r="CF399" i="1"/>
  <c r="AL400" i="1"/>
  <c r="AS400" i="1" s="1"/>
  <c r="AZ400" i="1" s="1"/>
  <c r="BG400" i="1" s="1"/>
  <c r="BN400" i="1" s="1"/>
  <c r="BU400" i="1" s="1"/>
  <c r="CF147" i="1"/>
  <c r="AK402" i="1"/>
  <c r="AK409" i="1"/>
  <c r="AF409" i="1"/>
  <c r="AJ415" i="1"/>
  <c r="AJ416" i="1"/>
  <c r="CF370" i="1"/>
  <c r="CI370" i="1" s="1"/>
  <c r="CB371" i="1"/>
  <c r="CI371" i="1" s="1"/>
  <c r="CN374" i="1"/>
  <c r="AD376" i="1"/>
  <c r="CH376" i="1"/>
  <c r="CC376" i="1"/>
  <c r="CL378" i="1"/>
  <c r="X394" i="1"/>
  <c r="CH394" i="1"/>
  <c r="CH384" i="1"/>
  <c r="CC384" i="1"/>
  <c r="Y387" i="1"/>
  <c r="AD387" i="1"/>
  <c r="CF387" i="1"/>
  <c r="CB393" i="1"/>
  <c r="CN393" i="1"/>
  <c r="CB395" i="1"/>
  <c r="CI395" i="1" s="1"/>
  <c r="CC398" i="1"/>
  <c r="CB399" i="1"/>
  <c r="CN399" i="1"/>
  <c r="CB400" i="1"/>
  <c r="CI400" i="1" s="1"/>
  <c r="CN400" i="1"/>
  <c r="BF147" i="1"/>
  <c r="CH402" i="1"/>
  <c r="CN404" i="1"/>
  <c r="AF405" i="1"/>
  <c r="CJ406" i="1"/>
  <c r="AL408" i="1"/>
  <c r="AS408" i="1" s="1"/>
  <c r="AZ408" i="1" s="1"/>
  <c r="BG408" i="1" s="1"/>
  <c r="BN408" i="1" s="1"/>
  <c r="BU408" i="1" s="1"/>
  <c r="CL414" i="1"/>
  <c r="CN414" i="1" s="1"/>
  <c r="BZ414" i="1"/>
  <c r="CG414" i="1" s="1"/>
  <c r="V414" i="1"/>
  <c r="AC414" i="1" s="1"/>
  <c r="AJ414" i="1" s="1"/>
  <c r="AQ414" i="1" s="1"/>
  <c r="AX414" i="1" s="1"/>
  <c r="BE414" i="1" s="1"/>
  <c r="BL414" i="1" s="1"/>
  <c r="BS414" i="1" s="1"/>
  <c r="R414" i="1"/>
  <c r="AF421" i="1"/>
  <c r="AR433" i="1"/>
  <c r="CG433" i="1"/>
  <c r="CC433" i="1"/>
  <c r="AC435" i="1"/>
  <c r="AJ435" i="1" s="1"/>
  <c r="AQ435" i="1" s="1"/>
  <c r="AX435" i="1" s="1"/>
  <c r="BE435" i="1" s="1"/>
  <c r="BL435" i="1" s="1"/>
  <c r="BS435" i="1" s="1"/>
  <c r="Y435" i="1"/>
  <c r="CJ435" i="1"/>
  <c r="AF438" i="1"/>
  <c r="AF443" i="1"/>
  <c r="AK443" i="1"/>
  <c r="CH449" i="1"/>
  <c r="AM450" i="1"/>
  <c r="CN459" i="1"/>
  <c r="Y404" i="1"/>
  <c r="CB404" i="1"/>
  <c r="Y405" i="1"/>
  <c r="Y406" i="1"/>
  <c r="R407" i="1"/>
  <c r="AK407" i="1"/>
  <c r="BZ407" i="1"/>
  <c r="CG407" i="1" s="1"/>
  <c r="Y409" i="1"/>
  <c r="AF410" i="1"/>
  <c r="CB410" i="1"/>
  <c r="CI410" i="1" s="1"/>
  <c r="CH410" i="1"/>
  <c r="CN411" i="1"/>
  <c r="Q414" i="1"/>
  <c r="X414" i="1" s="1"/>
  <c r="AE414" i="1" s="1"/>
  <c r="AL414" i="1" s="1"/>
  <c r="AS414" i="1" s="1"/>
  <c r="AZ414" i="1" s="1"/>
  <c r="BG414" i="1" s="1"/>
  <c r="BN414" i="1" s="1"/>
  <c r="BU414" i="1" s="1"/>
  <c r="CH415" i="1"/>
  <c r="CF416" i="1"/>
  <c r="AF419" i="1"/>
  <c r="AK419" i="1"/>
  <c r="CH423" i="1"/>
  <c r="CF427" i="1"/>
  <c r="CH427" i="1"/>
  <c r="AF425" i="1"/>
  <c r="CB425" i="1"/>
  <c r="CI425" i="1" s="1"/>
  <c r="AD426" i="1"/>
  <c r="BN426" i="1"/>
  <c r="BU426" i="1" s="1"/>
  <c r="CB429" i="1"/>
  <c r="CI429" i="1" s="1"/>
  <c r="AK432" i="1"/>
  <c r="AR435" i="1"/>
  <c r="AM438" i="1"/>
  <c r="AR438" i="1"/>
  <c r="CG438" i="1"/>
  <c r="CC438" i="1"/>
  <c r="CJ437" i="1"/>
  <c r="AK442" i="1"/>
  <c r="AF442" i="1"/>
  <c r="CB442" i="1"/>
  <c r="AM420" i="1"/>
  <c r="CH467" i="1"/>
  <c r="CF467" i="1"/>
  <c r="BN446" i="1"/>
  <c r="BU446" i="1" s="1"/>
  <c r="CH447" i="1"/>
  <c r="CF447" i="1"/>
  <c r="CI447" i="1" s="1"/>
  <c r="V448" i="1"/>
  <c r="AC448" i="1" s="1"/>
  <c r="AJ448" i="1" s="1"/>
  <c r="AQ448" i="1" s="1"/>
  <c r="AX448" i="1" s="1"/>
  <c r="BE448" i="1" s="1"/>
  <c r="BL448" i="1" s="1"/>
  <c r="BS448" i="1" s="1"/>
  <c r="R448" i="1"/>
  <c r="Q448" i="1"/>
  <c r="CL448" i="1"/>
  <c r="BZ448" i="1"/>
  <c r="CH448" i="1"/>
  <c r="CF448" i="1"/>
  <c r="BH450" i="1"/>
  <c r="CB454" i="1"/>
  <c r="CI454" i="1" s="1"/>
  <c r="X454" i="1"/>
  <c r="AE454" i="1" s="1"/>
  <c r="AL454" i="1" s="1"/>
  <c r="AS454" i="1" s="1"/>
  <c r="AZ454" i="1" s="1"/>
  <c r="BG454" i="1" s="1"/>
  <c r="BN454" i="1" s="1"/>
  <c r="BU454" i="1" s="1"/>
  <c r="CB455" i="1"/>
  <c r="CI455" i="1" s="1"/>
  <c r="X455" i="1"/>
  <c r="AE455" i="1" s="1"/>
  <c r="AL455" i="1" s="1"/>
  <c r="AS455" i="1" s="1"/>
  <c r="AZ455" i="1" s="1"/>
  <c r="BG455" i="1" s="1"/>
  <c r="BN455" i="1" s="1"/>
  <c r="BU455" i="1" s="1"/>
  <c r="Y458" i="1"/>
  <c r="AC458" i="1"/>
  <c r="CH458" i="1"/>
  <c r="CF458" i="1"/>
  <c r="CH460" i="1"/>
  <c r="Y461" i="1"/>
  <c r="AC461" i="1"/>
  <c r="AJ461" i="1" s="1"/>
  <c r="AQ461" i="1" s="1"/>
  <c r="AX461" i="1" s="1"/>
  <c r="BE461" i="1" s="1"/>
  <c r="BL461" i="1" s="1"/>
  <c r="BS461" i="1" s="1"/>
  <c r="AY462" i="1"/>
  <c r="AK468" i="1"/>
  <c r="CH468" i="1"/>
  <c r="CC468" i="1"/>
  <c r="AL403" i="1"/>
  <c r="AS403" i="1" s="1"/>
  <c r="AZ403" i="1" s="1"/>
  <c r="BG403" i="1" s="1"/>
  <c r="BN403" i="1" s="1"/>
  <c r="BU403" i="1" s="1"/>
  <c r="CL405" i="1"/>
  <c r="CN405" i="1" s="1"/>
  <c r="BZ405" i="1"/>
  <c r="R405" i="1"/>
  <c r="BU406" i="1"/>
  <c r="V407" i="1"/>
  <c r="CH407" i="1"/>
  <c r="CL407" i="1"/>
  <c r="CN407" i="1" s="1"/>
  <c r="CB411" i="1"/>
  <c r="CI411" i="1" s="1"/>
  <c r="V412" i="1"/>
  <c r="Y412" i="1" s="1"/>
  <c r="R412" i="1"/>
  <c r="AD412" i="1"/>
  <c r="CH412" i="1"/>
  <c r="CC412" i="1"/>
  <c r="R413" i="1"/>
  <c r="Q413" i="1"/>
  <c r="S413" i="1" s="1"/>
  <c r="AK414" i="1"/>
  <c r="CH414" i="1"/>
  <c r="CB416" i="1"/>
  <c r="V417" i="1"/>
  <c r="AC417" i="1" s="1"/>
  <c r="AJ417" i="1" s="1"/>
  <c r="AQ417" i="1" s="1"/>
  <c r="AX417" i="1" s="1"/>
  <c r="BE417" i="1" s="1"/>
  <c r="BL417" i="1" s="1"/>
  <c r="BS417" i="1" s="1"/>
  <c r="R417" i="1"/>
  <c r="AD417" i="1"/>
  <c r="CH417" i="1"/>
  <c r="CC417" i="1"/>
  <c r="AS419" i="1"/>
  <c r="AZ419" i="1" s="1"/>
  <c r="BG419" i="1" s="1"/>
  <c r="BN419" i="1" s="1"/>
  <c r="BU419" i="1" s="1"/>
  <c r="CC421" i="1"/>
  <c r="CF422" i="1"/>
  <c r="AD423" i="1"/>
  <c r="AL425" i="1"/>
  <c r="AS425" i="1" s="1"/>
  <c r="AZ425" i="1" s="1"/>
  <c r="BG425" i="1" s="1"/>
  <c r="BN425" i="1" s="1"/>
  <c r="BU425" i="1" s="1"/>
  <c r="CJ426" i="1"/>
  <c r="BG429" i="1"/>
  <c r="BN429" i="1" s="1"/>
  <c r="BU429" i="1" s="1"/>
  <c r="AK431" i="1"/>
  <c r="AF431" i="1"/>
  <c r="V432" i="1"/>
  <c r="AC432" i="1" s="1"/>
  <c r="AJ432" i="1" s="1"/>
  <c r="AQ432" i="1" s="1"/>
  <c r="AX432" i="1" s="1"/>
  <c r="BE432" i="1" s="1"/>
  <c r="BL432" i="1" s="1"/>
  <c r="BS432" i="1" s="1"/>
  <c r="CL432" i="1"/>
  <c r="CN432" i="1" s="1"/>
  <c r="BZ432" i="1"/>
  <c r="R432" i="1"/>
  <c r="AK439" i="1"/>
  <c r="AF439" i="1"/>
  <c r="CH445" i="1"/>
  <c r="CF445" i="1"/>
  <c r="CH442" i="1"/>
  <c r="CF442" i="1"/>
  <c r="CH456" i="1"/>
  <c r="CF456" i="1"/>
  <c r="CI456" i="1" s="1"/>
  <c r="BU461" i="1"/>
  <c r="CB461" i="1"/>
  <c r="CI461" i="1" s="1"/>
  <c r="AE462" i="1"/>
  <c r="AL462" i="1" s="1"/>
  <c r="AS462" i="1" s="1"/>
  <c r="AZ462" i="1" s="1"/>
  <c r="BG462" i="1" s="1"/>
  <c r="BN462" i="1" s="1"/>
  <c r="BU462" i="1" s="1"/>
  <c r="CB462" i="1"/>
  <c r="X383" i="1"/>
  <c r="AE383" i="1" s="1"/>
  <c r="AL383" i="1" s="1"/>
  <c r="AS383" i="1" s="1"/>
  <c r="AZ383" i="1" s="1"/>
  <c r="BG383" i="1" s="1"/>
  <c r="BN383" i="1" s="1"/>
  <c r="BU383" i="1" s="1"/>
  <c r="CB383" i="1"/>
  <c r="CF386" i="1"/>
  <c r="BZ388" i="1"/>
  <c r="CG388" i="1" s="1"/>
  <c r="Y390" i="1"/>
  <c r="AD390" i="1"/>
  <c r="CH390" i="1"/>
  <c r="CC390" i="1"/>
  <c r="CH391" i="1"/>
  <c r="CC391" i="1"/>
  <c r="Y395" i="1"/>
  <c r="AD395" i="1"/>
  <c r="CH395" i="1"/>
  <c r="CC395" i="1"/>
  <c r="CB396" i="1"/>
  <c r="CI396" i="1" s="1"/>
  <c r="Y400" i="1"/>
  <c r="AD400" i="1"/>
  <c r="CH400" i="1"/>
  <c r="CC400" i="1"/>
  <c r="R402" i="1"/>
  <c r="BZ402" i="1"/>
  <c r="CG402" i="1" s="1"/>
  <c r="CF402" i="1"/>
  <c r="AM404" i="1"/>
  <c r="Q405" i="1"/>
  <c r="AK405" i="1"/>
  <c r="CN408" i="1"/>
  <c r="AK410" i="1"/>
  <c r="CC410" i="1"/>
  <c r="AE411" i="1"/>
  <c r="AL411" i="1" s="1"/>
  <c r="AS411" i="1" s="1"/>
  <c r="AZ411" i="1" s="1"/>
  <c r="BG411" i="1" s="1"/>
  <c r="BN411" i="1" s="1"/>
  <c r="BU411" i="1" s="1"/>
  <c r="Y411" i="1"/>
  <c r="AD411" i="1"/>
  <c r="CH411" i="1"/>
  <c r="CC411" i="1"/>
  <c r="Q412" i="1"/>
  <c r="CL412" i="1"/>
  <c r="CH416" i="1"/>
  <c r="Q417" i="1"/>
  <c r="CL417" i="1"/>
  <c r="CF421" i="1"/>
  <c r="AD422" i="1"/>
  <c r="CB422" i="1"/>
  <c r="CH422" i="1"/>
  <c r="X424" i="1"/>
  <c r="AE424" i="1" s="1"/>
  <c r="AL424" i="1" s="1"/>
  <c r="AS424" i="1" s="1"/>
  <c r="AZ424" i="1" s="1"/>
  <c r="BG424" i="1" s="1"/>
  <c r="BN424" i="1" s="1"/>
  <c r="BU424" i="1" s="1"/>
  <c r="AD427" i="1"/>
  <c r="CN425" i="1"/>
  <c r="CB426" i="1"/>
  <c r="AK429" i="1"/>
  <c r="Q432" i="1"/>
  <c r="X432" i="1" s="1"/>
  <c r="AE432" i="1" s="1"/>
  <c r="AL432" i="1" s="1"/>
  <c r="AS432" i="1" s="1"/>
  <c r="AZ432" i="1" s="1"/>
  <c r="BG432" i="1" s="1"/>
  <c r="BN432" i="1" s="1"/>
  <c r="BU432" i="1" s="1"/>
  <c r="AC433" i="1"/>
  <c r="AJ433" i="1" s="1"/>
  <c r="AQ433" i="1" s="1"/>
  <c r="AX433" i="1" s="1"/>
  <c r="BE433" i="1" s="1"/>
  <c r="BL433" i="1" s="1"/>
  <c r="BS433" i="1" s="1"/>
  <c r="Y433" i="1"/>
  <c r="CH433" i="1"/>
  <c r="AF437" i="1"/>
  <c r="AK440" i="1"/>
  <c r="BO420" i="1"/>
  <c r="AY467" i="1"/>
  <c r="AK446" i="1"/>
  <c r="AF450" i="1"/>
  <c r="AF451" i="1"/>
  <c r="AK451" i="1"/>
  <c r="AD452" i="1"/>
  <c r="CH452" i="1"/>
  <c r="CF452" i="1"/>
  <c r="CI452" i="1" s="1"/>
  <c r="AK453" i="1"/>
  <c r="AF453" i="1"/>
  <c r="AY458" i="1"/>
  <c r="CH462" i="1"/>
  <c r="CF462" i="1"/>
  <c r="CL464" i="1"/>
  <c r="CN464" i="1" s="1"/>
  <c r="BZ464" i="1"/>
  <c r="CG464" i="1" s="1"/>
  <c r="V464" i="1"/>
  <c r="AC464" i="1" s="1"/>
  <c r="AJ464" i="1" s="1"/>
  <c r="AQ464" i="1" s="1"/>
  <c r="AX464" i="1" s="1"/>
  <c r="BE464" i="1" s="1"/>
  <c r="BL464" i="1" s="1"/>
  <c r="BS464" i="1" s="1"/>
  <c r="R464" i="1"/>
  <c r="Q464" i="1"/>
  <c r="X464" i="1" s="1"/>
  <c r="AE464" i="1" s="1"/>
  <c r="AL464" i="1" s="1"/>
  <c r="AS464" i="1" s="1"/>
  <c r="AZ464" i="1" s="1"/>
  <c r="BG464" i="1" s="1"/>
  <c r="BN464" i="1" s="1"/>
  <c r="BU464" i="1" s="1"/>
  <c r="Y430" i="1"/>
  <c r="AD430" i="1"/>
  <c r="CH430" i="1"/>
  <c r="CC430" i="1"/>
  <c r="Y436" i="1"/>
  <c r="AD436" i="1"/>
  <c r="CH436" i="1"/>
  <c r="CC436" i="1"/>
  <c r="AK418" i="1"/>
  <c r="CB418" i="1"/>
  <c r="CI418" i="1" s="1"/>
  <c r="CH418" i="1"/>
  <c r="V440" i="1"/>
  <c r="AC440" i="1" s="1"/>
  <c r="AJ440" i="1" s="1"/>
  <c r="AQ440" i="1" s="1"/>
  <c r="AX440" i="1" s="1"/>
  <c r="BE440" i="1" s="1"/>
  <c r="BL440" i="1" s="1"/>
  <c r="BS440" i="1" s="1"/>
  <c r="CL440" i="1"/>
  <c r="CN440" i="1" s="1"/>
  <c r="BZ440" i="1"/>
  <c r="CG440" i="1" s="1"/>
  <c r="CJ440" i="1" s="1"/>
  <c r="R440" i="1"/>
  <c r="Q440" i="1"/>
  <c r="X440" i="1" s="1"/>
  <c r="AE440" i="1" s="1"/>
  <c r="AL440" i="1" s="1"/>
  <c r="AS440" i="1" s="1"/>
  <c r="AZ440" i="1" s="1"/>
  <c r="BG440" i="1" s="1"/>
  <c r="BN440" i="1" s="1"/>
  <c r="BU440" i="1" s="1"/>
  <c r="AM445" i="1"/>
  <c r="AT420" i="1"/>
  <c r="Y467" i="1"/>
  <c r="AC467" i="1"/>
  <c r="BV450" i="1"/>
  <c r="AT450" i="1"/>
  <c r="CH450" i="1"/>
  <c r="CC450" i="1"/>
  <c r="AM457" i="1"/>
  <c r="AR457" i="1"/>
  <c r="CC458" i="1"/>
  <c r="CG458" i="1"/>
  <c r="BG459" i="1"/>
  <c r="BN459" i="1" s="1"/>
  <c r="BU459" i="1" s="1"/>
  <c r="CB459" i="1"/>
  <c r="CI459" i="1" s="1"/>
  <c r="CH459" i="1"/>
  <c r="CC459" i="1"/>
  <c r="AK461" i="1"/>
  <c r="Y462" i="1"/>
  <c r="AC462" i="1"/>
  <c r="CH464" i="1"/>
  <c r="AK465" i="1"/>
  <c r="AF465" i="1"/>
  <c r="BZ382" i="1"/>
  <c r="CF409" i="1"/>
  <c r="CI409" i="1" s="1"/>
  <c r="CN410" i="1"/>
  <c r="CN421" i="1"/>
  <c r="CN422" i="1"/>
  <c r="AM424" i="1"/>
  <c r="R427" i="1"/>
  <c r="CB427" i="1"/>
  <c r="CL427" i="1"/>
  <c r="CH434" i="1"/>
  <c r="CC434" i="1"/>
  <c r="CF438" i="1"/>
  <c r="CI438" i="1" s="1"/>
  <c r="AM437" i="1"/>
  <c r="AR437" i="1"/>
  <c r="BO445" i="1"/>
  <c r="AT445" i="1"/>
  <c r="CC442" i="1"/>
  <c r="CG442" i="1"/>
  <c r="AK444" i="1"/>
  <c r="BA420" i="1"/>
  <c r="CC467" i="1"/>
  <c r="CG467" i="1"/>
  <c r="CB446" i="1"/>
  <c r="AF447" i="1"/>
  <c r="AK447" i="1"/>
  <c r="CC447" i="1"/>
  <c r="CG447" i="1"/>
  <c r="AD448" i="1"/>
  <c r="AK449" i="1"/>
  <c r="BA450" i="1"/>
  <c r="AK454" i="1"/>
  <c r="AK455" i="1"/>
  <c r="AF457" i="1"/>
  <c r="CB457" i="1"/>
  <c r="CI457" i="1" s="1"/>
  <c r="CB458" i="1"/>
  <c r="AK459" i="1"/>
  <c r="AF459" i="1"/>
  <c r="AK460" i="1"/>
  <c r="CC462" i="1"/>
  <c r="CG462" i="1"/>
  <c r="AK463" i="1"/>
  <c r="AF463" i="1"/>
  <c r="U441" i="1"/>
  <c r="W441" i="1"/>
  <c r="AD464" i="1"/>
  <c r="BN468" i="1"/>
  <c r="BU468" i="1" s="1"/>
  <c r="Y442" i="1"/>
  <c r="R444" i="1"/>
  <c r="CC420" i="1"/>
  <c r="Y446" i="1"/>
  <c r="CC446" i="1"/>
  <c r="R449" i="1"/>
  <c r="BZ454" i="1"/>
  <c r="CL454" i="1"/>
  <c r="CN454" i="1" s="1"/>
  <c r="BZ455" i="1"/>
  <c r="CL455" i="1"/>
  <c r="CN455" i="1" s="1"/>
  <c r="Y459" i="1"/>
  <c r="R460" i="1"/>
  <c r="CC461" i="1"/>
  <c r="R463" i="1"/>
  <c r="Y463" i="1"/>
  <c r="BZ463" i="1"/>
  <c r="CL463" i="1"/>
  <c r="CN463" i="1" s="1"/>
  <c r="R465" i="1"/>
  <c r="Y465" i="1"/>
  <c r="BZ465" i="1"/>
  <c r="CL465" i="1"/>
  <c r="CN465" i="1" s="1"/>
  <c r="CC466" i="1"/>
  <c r="CN429" i="1"/>
  <c r="CF431" i="1"/>
  <c r="CI431" i="1" s="1"/>
  <c r="CN433" i="1"/>
  <c r="CN438" i="1"/>
  <c r="V444" i="1"/>
  <c r="AC444" i="1" s="1"/>
  <c r="AJ444" i="1" s="1"/>
  <c r="AQ444" i="1" s="1"/>
  <c r="AX444" i="1" s="1"/>
  <c r="BE444" i="1" s="1"/>
  <c r="BL444" i="1" s="1"/>
  <c r="BS444" i="1" s="1"/>
  <c r="BZ444" i="1"/>
  <c r="CG444" i="1" s="1"/>
  <c r="CF443" i="1"/>
  <c r="CI443" i="1" s="1"/>
  <c r="CN467" i="1"/>
  <c r="CN447" i="1"/>
  <c r="V449" i="1"/>
  <c r="CH451" i="1"/>
  <c r="BZ453" i="1"/>
  <c r="CG453" i="1" s="1"/>
  <c r="CJ453" i="1" s="1"/>
  <c r="CN458" i="1"/>
  <c r="V460" i="1"/>
  <c r="AC460" i="1" s="1"/>
  <c r="AJ460" i="1" s="1"/>
  <c r="AQ460" i="1" s="1"/>
  <c r="AX460" i="1" s="1"/>
  <c r="BE460" i="1" s="1"/>
  <c r="BL460" i="1" s="1"/>
  <c r="BS460" i="1" s="1"/>
  <c r="BU463" i="1"/>
  <c r="CF463" i="1"/>
  <c r="CF441" i="1"/>
  <c r="CF465" i="1"/>
  <c r="BZ449" i="1"/>
  <c r="CG449" i="1" s="1"/>
  <c r="BZ460" i="1"/>
  <c r="CG460" i="1" s="1"/>
  <c r="BS379" i="17" l="1"/>
  <c r="BV379" i="17" s="1"/>
  <c r="BO379" i="17"/>
  <c r="BO416" i="17"/>
  <c r="BT416" i="17"/>
  <c r="BV416" i="17" s="1"/>
  <c r="BO323" i="17"/>
  <c r="BT323" i="17"/>
  <c r="BV323" i="17" s="1"/>
  <c r="BO251" i="17"/>
  <c r="BT251" i="17"/>
  <c r="BV251" i="17" s="1"/>
  <c r="BM305" i="17"/>
  <c r="BH305" i="17"/>
  <c r="BH253" i="17"/>
  <c r="BM253" i="17"/>
  <c r="BA394" i="17"/>
  <c r="BE394" i="17"/>
  <c r="BH44" i="17"/>
  <c r="BM44" i="17"/>
  <c r="BH42" i="17"/>
  <c r="BM42" i="17"/>
  <c r="BH263" i="17"/>
  <c r="BM263" i="17"/>
  <c r="BT243" i="17"/>
  <c r="BV243" i="17" s="1"/>
  <c r="BO243" i="17"/>
  <c r="BL102" i="17"/>
  <c r="BH102" i="17"/>
  <c r="BO247" i="17"/>
  <c r="BT247" i="17"/>
  <c r="BV247" i="17" s="1"/>
  <c r="BH316" i="17"/>
  <c r="BL316" i="17"/>
  <c r="BH259" i="17"/>
  <c r="BM259" i="17"/>
  <c r="BH410" i="17"/>
  <c r="BM410" i="17"/>
  <c r="BH17" i="17"/>
  <c r="BM17" i="17"/>
  <c r="BT453" i="17"/>
  <c r="BV453" i="17" s="1"/>
  <c r="BO453" i="17"/>
  <c r="BL72" i="17"/>
  <c r="BH72" i="17"/>
  <c r="BH396" i="17"/>
  <c r="BL396" i="17"/>
  <c r="BH255" i="17"/>
  <c r="BM255" i="17"/>
  <c r="BH377" i="17"/>
  <c r="BL377" i="17"/>
  <c r="BM391" i="17"/>
  <c r="BH391" i="17"/>
  <c r="BH345" i="17"/>
  <c r="BL345" i="17"/>
  <c r="BL307" i="17"/>
  <c r="BH307" i="17"/>
  <c r="BH26" i="17"/>
  <c r="BM26" i="17"/>
  <c r="BH358" i="17"/>
  <c r="BM358" i="17"/>
  <c r="BO381" i="17"/>
  <c r="BS381" i="17"/>
  <c r="BV381" i="17" s="1"/>
  <c r="BH23" i="17"/>
  <c r="BM23" i="17"/>
  <c r="BH452" i="17"/>
  <c r="BM452" i="17"/>
  <c r="BL399" i="17"/>
  <c r="BH399" i="17"/>
  <c r="BA369" i="17"/>
  <c r="BE369" i="17"/>
  <c r="BM365" i="17"/>
  <c r="BH365" i="17"/>
  <c r="BH338" i="17"/>
  <c r="BM338" i="17"/>
  <c r="BH382" i="17"/>
  <c r="BM382" i="17"/>
  <c r="BH54" i="17"/>
  <c r="BM54" i="17"/>
  <c r="BH29" i="17"/>
  <c r="BM29" i="17"/>
  <c r="BH248" i="17"/>
  <c r="BL248" i="17"/>
  <c r="BO31" i="17"/>
  <c r="BT31" i="17"/>
  <c r="BV31" i="17" s="1"/>
  <c r="BH265" i="17"/>
  <c r="BM265" i="17"/>
  <c r="BS353" i="17"/>
  <c r="BV353" i="17" s="1"/>
  <c r="BO353" i="17"/>
  <c r="BS250" i="17"/>
  <c r="BV250" i="17" s="1"/>
  <c r="BO250" i="17"/>
  <c r="BO468" i="17"/>
  <c r="BT468" i="17"/>
  <c r="BV468" i="17" s="1"/>
  <c r="BH133" i="17"/>
  <c r="BM133" i="17"/>
  <c r="BT96" i="17"/>
  <c r="BV96" i="17" s="1"/>
  <c r="BO96" i="17"/>
  <c r="BA357" i="17"/>
  <c r="BE357" i="17"/>
  <c r="BM244" i="17"/>
  <c r="BH244" i="17"/>
  <c r="BH213" i="17"/>
  <c r="BM213" i="17"/>
  <c r="BO223" i="17"/>
  <c r="BT223" i="17"/>
  <c r="BV223" i="17" s="1"/>
  <c r="BH464" i="17"/>
  <c r="BL464" i="17"/>
  <c r="BH420" i="17"/>
  <c r="BL420" i="17"/>
  <c r="BH335" i="17"/>
  <c r="BM335" i="17"/>
  <c r="BO321" i="17"/>
  <c r="BS321" i="17"/>
  <c r="BV321" i="17" s="1"/>
  <c r="BH256" i="17"/>
  <c r="BL256" i="17"/>
  <c r="BH116" i="17"/>
  <c r="BM116" i="17"/>
  <c r="BA380" i="17"/>
  <c r="BE380" i="17"/>
  <c r="BO418" i="17"/>
  <c r="BT418" i="17"/>
  <c r="BV418" i="17" s="1"/>
  <c r="BL234" i="17"/>
  <c r="BH234" i="17"/>
  <c r="BH185" i="17"/>
  <c r="BM185" i="17"/>
  <c r="BH239" i="17"/>
  <c r="BM239" i="17"/>
  <c r="CL418" i="17"/>
  <c r="BH142" i="17"/>
  <c r="BM142" i="17"/>
  <c r="BT385" i="17"/>
  <c r="BV385" i="17" s="1"/>
  <c r="BO385" i="17"/>
  <c r="BT192" i="17"/>
  <c r="BV192" i="17" s="1"/>
  <c r="BO192" i="17"/>
  <c r="BT456" i="17"/>
  <c r="BV456" i="17" s="1"/>
  <c r="BO456" i="17"/>
  <c r="BO121" i="17"/>
  <c r="BT121" i="17"/>
  <c r="BV121" i="17" s="1"/>
  <c r="BO457" i="17"/>
  <c r="BT457" i="17"/>
  <c r="BV457" i="17" s="1"/>
  <c r="BH428" i="17"/>
  <c r="BL428" i="17"/>
  <c r="BH35" i="17"/>
  <c r="BM35" i="17"/>
  <c r="BA378" i="17"/>
  <c r="BE378" i="17"/>
  <c r="BH409" i="17"/>
  <c r="BM409" i="17"/>
  <c r="BO359" i="17"/>
  <c r="BT359" i="17"/>
  <c r="BV359" i="17" s="1"/>
  <c r="BS252" i="17"/>
  <c r="BV252" i="17" s="1"/>
  <c r="BO252" i="17"/>
  <c r="BO439" i="17"/>
  <c r="BS439" i="17"/>
  <c r="BV439" i="17" s="1"/>
  <c r="CL439" i="17" s="1"/>
  <c r="BS262" i="17"/>
  <c r="BV262" i="17" s="1"/>
  <c r="BO262" i="17"/>
  <c r="BO431" i="17"/>
  <c r="BS431" i="17"/>
  <c r="BV431" i="17" s="1"/>
  <c r="BO261" i="17"/>
  <c r="BT261" i="17"/>
  <c r="BV261" i="17" s="1"/>
  <c r="BM95" i="17"/>
  <c r="BH95" i="17"/>
  <c r="BM103" i="17"/>
  <c r="BH103" i="17"/>
  <c r="BT406" i="17"/>
  <c r="BE392" i="17"/>
  <c r="BA392" i="17"/>
  <c r="BM86" i="17"/>
  <c r="BH86" i="17"/>
  <c r="BT421" i="17"/>
  <c r="BV421" i="17" s="1"/>
  <c r="BO421" i="17"/>
  <c r="BO467" i="17"/>
  <c r="BS467" i="17"/>
  <c r="BV467" i="17" s="1"/>
  <c r="BO48" i="17"/>
  <c r="BT48" i="17"/>
  <c r="BV48" i="17" s="1"/>
  <c r="BO249" i="17"/>
  <c r="BT249" i="17"/>
  <c r="BV249" i="17" s="1"/>
  <c r="BT368" i="17"/>
  <c r="BV368" i="17" s="1"/>
  <c r="BO368" i="17"/>
  <c r="BT269" i="17"/>
  <c r="BV269" i="17" s="1"/>
  <c r="BO269" i="17"/>
  <c r="BO449" i="17"/>
  <c r="BS449" i="17"/>
  <c r="BV449" i="17" s="1"/>
  <c r="BO19" i="17"/>
  <c r="BT19" i="17"/>
  <c r="BV19" i="17" s="1"/>
  <c r="BH340" i="17"/>
  <c r="BM340" i="17"/>
  <c r="BE406" i="17"/>
  <c r="BA406" i="17"/>
  <c r="BM386" i="17"/>
  <c r="BH386" i="17"/>
  <c r="BL16" i="17"/>
  <c r="BH16" i="17"/>
  <c r="BH215" i="17"/>
  <c r="BM215" i="17"/>
  <c r="BE451" i="17"/>
  <c r="BA451" i="17"/>
  <c r="BE427" i="17"/>
  <c r="BA427" i="17"/>
  <c r="BO75" i="17"/>
  <c r="BT75" i="17"/>
  <c r="BV75" i="17" s="1"/>
  <c r="BM337" i="17"/>
  <c r="BH337" i="17"/>
  <c r="BM46" i="17"/>
  <c r="BH46" i="17"/>
  <c r="BT67" i="17"/>
  <c r="BV67" i="17" s="1"/>
  <c r="BO67" i="17"/>
  <c r="BH38" i="17"/>
  <c r="BM38" i="17"/>
  <c r="BH230" i="17"/>
  <c r="BL230" i="17"/>
  <c r="BO372" i="17"/>
  <c r="BT372" i="17"/>
  <c r="BV372" i="17" s="1"/>
  <c r="BT183" i="17"/>
  <c r="BV183" i="17" s="1"/>
  <c r="BO183" i="17"/>
  <c r="BT37" i="17"/>
  <c r="BV37" i="17" s="1"/>
  <c r="BO37" i="17"/>
  <c r="BT212" i="17"/>
  <c r="BV212" i="17" s="1"/>
  <c r="BO212" i="17"/>
  <c r="BL51" i="17"/>
  <c r="BH51" i="17"/>
  <c r="BH235" i="17"/>
  <c r="BL235" i="17"/>
  <c r="BH342" i="17"/>
  <c r="BM342" i="17"/>
  <c r="BT309" i="17"/>
  <c r="BV309" i="17" s="1"/>
  <c r="BO309" i="17"/>
  <c r="AB294" i="17"/>
  <c r="AD294" i="17"/>
  <c r="AF294" i="17" s="1"/>
  <c r="BM178" i="17"/>
  <c r="BH178" i="17"/>
  <c r="BM241" i="17"/>
  <c r="BH241" i="17"/>
  <c r="BM210" i="17"/>
  <c r="BH210" i="17"/>
  <c r="BT179" i="17"/>
  <c r="BV179" i="17" s="1"/>
  <c r="BO179" i="17"/>
  <c r="BT472" i="17"/>
  <c r="BV472" i="17" s="1"/>
  <c r="BO472" i="17"/>
  <c r="BT137" i="17"/>
  <c r="BV137" i="17" s="1"/>
  <c r="BO137" i="17"/>
  <c r="BH362" i="17"/>
  <c r="BM362" i="17"/>
  <c r="BT158" i="17"/>
  <c r="BV158" i="17" s="1"/>
  <c r="BO158" i="17"/>
  <c r="BM135" i="17"/>
  <c r="BH135" i="17"/>
  <c r="BT364" i="17"/>
  <c r="BV364" i="17" s="1"/>
  <c r="BO364" i="17"/>
  <c r="BH21" i="17"/>
  <c r="BM21" i="17"/>
  <c r="BT349" i="17"/>
  <c r="BV349" i="17" s="1"/>
  <c r="BO349" i="17"/>
  <c r="BT224" i="17"/>
  <c r="BV224" i="17" s="1"/>
  <c r="BO224" i="17"/>
  <c r="AB45" i="17"/>
  <c r="AD45" i="17"/>
  <c r="AF45" i="17" s="1"/>
  <c r="BT271" i="17"/>
  <c r="BV271" i="17" s="1"/>
  <c r="BO271" i="17"/>
  <c r="BM127" i="17"/>
  <c r="BH127" i="17"/>
  <c r="BT317" i="17"/>
  <c r="BV317" i="17" s="1"/>
  <c r="BO317" i="17"/>
  <c r="BM82" i="17"/>
  <c r="BH82" i="17"/>
  <c r="BT168" i="17"/>
  <c r="BV168" i="17" s="1"/>
  <c r="BO168" i="17"/>
  <c r="BM128" i="17"/>
  <c r="BH128" i="17"/>
  <c r="BL219" i="17"/>
  <c r="BH219" i="17"/>
  <c r="AB20" i="17"/>
  <c r="AD20" i="17"/>
  <c r="AF20" i="17" s="1"/>
  <c r="BL195" i="17"/>
  <c r="BH195" i="17"/>
  <c r="BO57" i="17"/>
  <c r="BT57" i="17"/>
  <c r="BV57" i="17" s="1"/>
  <c r="BS106" i="17"/>
  <c r="BV106" i="17" s="1"/>
  <c r="BO106" i="17"/>
  <c r="BL140" i="17"/>
  <c r="BH140" i="17"/>
  <c r="BL139" i="17"/>
  <c r="BH139" i="17"/>
  <c r="AA8" i="17"/>
  <c r="AB18" i="17"/>
  <c r="AD18" i="17"/>
  <c r="BT458" i="17"/>
  <c r="BM138" i="17"/>
  <c r="BH138" i="17"/>
  <c r="BT226" i="17"/>
  <c r="BV226" i="17" s="1"/>
  <c r="BO226" i="17"/>
  <c r="BT78" i="17"/>
  <c r="BV78" i="17" s="1"/>
  <c r="BO78" i="17"/>
  <c r="BM182" i="17"/>
  <c r="BH182" i="17"/>
  <c r="BM144" i="17"/>
  <c r="BH144" i="17"/>
  <c r="BO201" i="17"/>
  <c r="BT201" i="17"/>
  <c r="BV201" i="17" s="1"/>
  <c r="BT225" i="17"/>
  <c r="BV225" i="17" s="1"/>
  <c r="BO225" i="17"/>
  <c r="BO408" i="17"/>
  <c r="BT408" i="17"/>
  <c r="BV408" i="17" s="1"/>
  <c r="BH443" i="17"/>
  <c r="BM443" i="17"/>
  <c r="BT188" i="17"/>
  <c r="BV188" i="17" s="1"/>
  <c r="BO188" i="17"/>
  <c r="BT110" i="17"/>
  <c r="BV110" i="17" s="1"/>
  <c r="BO110" i="17"/>
  <c r="BT319" i="17"/>
  <c r="BV319" i="17" s="1"/>
  <c r="BO319" i="17"/>
  <c r="BM156" i="17"/>
  <c r="BH156" i="17"/>
  <c r="BT154" i="17"/>
  <c r="BV154" i="17" s="1"/>
  <c r="BO154" i="17"/>
  <c r="BO181" i="17"/>
  <c r="BT181" i="17"/>
  <c r="BV181" i="17" s="1"/>
  <c r="BT132" i="17"/>
  <c r="BV132" i="17" s="1"/>
  <c r="BO132" i="17"/>
  <c r="BM155" i="17"/>
  <c r="BH155" i="17"/>
  <c r="BH333" i="17"/>
  <c r="BL333" i="17"/>
  <c r="BT328" i="17"/>
  <c r="BV328" i="17" s="1"/>
  <c r="BO328" i="17"/>
  <c r="BT159" i="17"/>
  <c r="BV159" i="17" s="1"/>
  <c r="BO159" i="17"/>
  <c r="BO114" i="17"/>
  <c r="BT114" i="17"/>
  <c r="BV114" i="17" s="1"/>
  <c r="BN80" i="17"/>
  <c r="BT320" i="17"/>
  <c r="BV320" i="17" s="1"/>
  <c r="BO320" i="17"/>
  <c r="BE367" i="17"/>
  <c r="BA367" i="17"/>
  <c r="BT302" i="17"/>
  <c r="BV302" i="17" s="1"/>
  <c r="BO302" i="17"/>
  <c r="BL240" i="17"/>
  <c r="BH240" i="17"/>
  <c r="BL85" i="17"/>
  <c r="BH85" i="17"/>
  <c r="BT426" i="17"/>
  <c r="BV426" i="17" s="1"/>
  <c r="BO426" i="17"/>
  <c r="BT404" i="17"/>
  <c r="BV404" i="17" s="1"/>
  <c r="BO404" i="17"/>
  <c r="BL84" i="17"/>
  <c r="BH84" i="17"/>
  <c r="AG28" i="17"/>
  <c r="AE28" i="17"/>
  <c r="AB282" i="17"/>
  <c r="AD282" i="17"/>
  <c r="AF282" i="17" s="1"/>
  <c r="BM176" i="17"/>
  <c r="BH176" i="17"/>
  <c r="BM280" i="17"/>
  <c r="BH280" i="17"/>
  <c r="BO125" i="17"/>
  <c r="BT125" i="17"/>
  <c r="BV125" i="17" s="1"/>
  <c r="BM220" i="17"/>
  <c r="BH220" i="17"/>
  <c r="BH361" i="17"/>
  <c r="BL361" i="17"/>
  <c r="BT285" i="17"/>
  <c r="BV285" i="17" s="1"/>
  <c r="BO285" i="17"/>
  <c r="BO330" i="17"/>
  <c r="BT330" i="17"/>
  <c r="BV330" i="17" s="1"/>
  <c r="AB40" i="17"/>
  <c r="AD40" i="17"/>
  <c r="AF40" i="17" s="1"/>
  <c r="BM214" i="17"/>
  <c r="BH214" i="17"/>
  <c r="BT164" i="17"/>
  <c r="BV164" i="17" s="1"/>
  <c r="BO164" i="17"/>
  <c r="BT166" i="17"/>
  <c r="BV166" i="17" s="1"/>
  <c r="BO166" i="17"/>
  <c r="BO424" i="17"/>
  <c r="BT424" i="17"/>
  <c r="BV424" i="17" s="1"/>
  <c r="BT194" i="17"/>
  <c r="BV194" i="17" s="1"/>
  <c r="BO194" i="17"/>
  <c r="BO92" i="17"/>
  <c r="BT92" i="17"/>
  <c r="BV92" i="17" s="1"/>
  <c r="BL169" i="17"/>
  <c r="BH169" i="17"/>
  <c r="BT283" i="17"/>
  <c r="BV283" i="17" s="1"/>
  <c r="BO283" i="17"/>
  <c r="BT383" i="17"/>
  <c r="BV383" i="17" s="1"/>
  <c r="BO383" i="17"/>
  <c r="BT97" i="17"/>
  <c r="BV97" i="17" s="1"/>
  <c r="BO97" i="17"/>
  <c r="BT193" i="17"/>
  <c r="BV193" i="17" s="1"/>
  <c r="BO193" i="17"/>
  <c r="AJ311" i="17"/>
  <c r="AH311" i="17"/>
  <c r="BT393" i="17"/>
  <c r="BV393" i="17" s="1"/>
  <c r="BO393" i="17"/>
  <c r="BT227" i="17"/>
  <c r="BV227" i="17" s="1"/>
  <c r="BO227" i="17"/>
  <c r="BE458" i="17"/>
  <c r="BA458" i="17"/>
  <c r="BH438" i="17"/>
  <c r="BM438" i="17"/>
  <c r="BT326" i="17"/>
  <c r="BV326" i="17" s="1"/>
  <c r="BO326" i="17"/>
  <c r="BM415" i="17"/>
  <c r="BH415" i="17"/>
  <c r="BL112" i="17"/>
  <c r="BH112" i="17"/>
  <c r="BL80" i="17"/>
  <c r="BT107" i="17"/>
  <c r="BV107" i="17" s="1"/>
  <c r="BO107" i="17"/>
  <c r="BT363" i="17"/>
  <c r="BV363" i="17" s="1"/>
  <c r="BO363" i="17"/>
  <c r="BL60" i="17"/>
  <c r="BH60" i="17"/>
  <c r="BM312" i="17"/>
  <c r="BH312" i="17"/>
  <c r="BO322" i="17"/>
  <c r="BT322" i="17"/>
  <c r="BV322" i="17" s="1"/>
  <c r="BL108" i="17"/>
  <c r="BH108" i="17"/>
  <c r="BL162" i="17"/>
  <c r="BH162" i="17"/>
  <c r="AB298" i="17"/>
  <c r="AD298" i="17"/>
  <c r="AF298" i="17" s="1"/>
  <c r="BT187" i="17"/>
  <c r="BV187" i="17" s="1"/>
  <c r="BO187" i="17"/>
  <c r="BT94" i="17"/>
  <c r="BV94" i="17" s="1"/>
  <c r="BO94" i="17"/>
  <c r="BT291" i="17"/>
  <c r="BV291" i="17" s="1"/>
  <c r="BO291" i="17"/>
  <c r="BO73" i="17"/>
  <c r="BT73" i="17"/>
  <c r="BV73" i="17" s="1"/>
  <c r="BL69" i="17"/>
  <c r="BH69" i="17"/>
  <c r="BH203" i="17"/>
  <c r="BL203" i="17"/>
  <c r="BO459" i="17"/>
  <c r="BT459" i="17"/>
  <c r="BV459" i="17" s="1"/>
  <c r="BH295" i="17"/>
  <c r="BM295" i="17"/>
  <c r="BT186" i="17"/>
  <c r="BV186" i="17" s="1"/>
  <c r="BO186" i="17"/>
  <c r="BM66" i="17"/>
  <c r="BH66" i="17"/>
  <c r="BT360" i="17"/>
  <c r="BV360" i="17" s="1"/>
  <c r="BO360" i="17"/>
  <c r="BL118" i="17"/>
  <c r="BH118" i="17"/>
  <c r="BT184" i="17"/>
  <c r="BV184" i="17" s="1"/>
  <c r="BO184" i="17"/>
  <c r="BT348" i="17"/>
  <c r="BV348" i="17" s="1"/>
  <c r="BO348" i="17"/>
  <c r="BM403" i="17"/>
  <c r="BH403" i="17"/>
  <c r="BM117" i="17"/>
  <c r="BH117" i="17"/>
  <c r="BH231" i="17"/>
  <c r="BL231" i="17"/>
  <c r="BH304" i="17"/>
  <c r="BM304" i="17"/>
  <c r="BT126" i="17"/>
  <c r="BV126" i="17" s="1"/>
  <c r="BO126" i="17"/>
  <c r="BM324" i="17"/>
  <c r="BH324" i="17"/>
  <c r="BT160" i="17"/>
  <c r="BV160" i="17" s="1"/>
  <c r="BO160" i="17"/>
  <c r="BO200" i="17"/>
  <c r="BT200" i="17"/>
  <c r="BV200" i="17" s="1"/>
  <c r="BM390" i="17"/>
  <c r="BH390" i="17"/>
  <c r="AB173" i="17"/>
  <c r="AD173" i="17"/>
  <c r="AF173" i="17" s="1"/>
  <c r="BM113" i="17"/>
  <c r="BH113" i="17"/>
  <c r="BT423" i="17"/>
  <c r="BV423" i="17" s="1"/>
  <c r="BO423" i="17"/>
  <c r="AG53" i="17"/>
  <c r="AE53" i="17"/>
  <c r="BM441" i="17"/>
  <c r="BH441" i="17"/>
  <c r="BH292" i="17"/>
  <c r="BL292" i="17"/>
  <c r="BM199" i="17"/>
  <c r="BH199" i="17"/>
  <c r="BT83" i="17"/>
  <c r="BV83" i="17" s="1"/>
  <c r="BO83" i="17"/>
  <c r="BO58" i="17"/>
  <c r="BT58" i="17"/>
  <c r="BV58" i="17" s="1"/>
  <c r="BL272" i="17"/>
  <c r="BH272" i="17"/>
  <c r="BL61" i="17"/>
  <c r="BH61" i="17"/>
  <c r="BL222" i="17"/>
  <c r="BH222" i="17"/>
  <c r="AR315" i="17"/>
  <c r="AT315" i="17" s="1"/>
  <c r="AP315" i="17"/>
  <c r="BL134" i="17"/>
  <c r="BH134" i="17"/>
  <c r="BO446" i="17"/>
  <c r="BT446" i="17"/>
  <c r="BV446" i="17" s="1"/>
  <c r="BH344" i="17"/>
  <c r="BL344" i="17"/>
  <c r="BM74" i="17"/>
  <c r="BH74" i="17"/>
  <c r="BM397" i="17"/>
  <c r="BH397" i="17"/>
  <c r="BT175" i="17"/>
  <c r="BV175" i="17" s="1"/>
  <c r="BO175" i="17"/>
  <c r="BM211" i="17"/>
  <c r="BH211" i="17"/>
  <c r="AB52" i="17"/>
  <c r="AD52" i="17"/>
  <c r="AF52" i="17" s="1"/>
  <c r="BT170" i="17"/>
  <c r="BV170" i="17" s="1"/>
  <c r="BO170" i="17"/>
  <c r="BH233" i="17"/>
  <c r="BL233" i="17"/>
  <c r="BH351" i="17"/>
  <c r="BL351" i="17"/>
  <c r="BT325" i="17"/>
  <c r="BV325" i="17" s="1"/>
  <c r="BO325" i="17"/>
  <c r="BM284" i="17"/>
  <c r="BH284" i="17"/>
  <c r="BT99" i="17"/>
  <c r="BV99" i="17" s="1"/>
  <c r="BO99" i="17"/>
  <c r="BT275" i="17"/>
  <c r="BV275" i="17" s="1"/>
  <c r="BO275" i="17"/>
  <c r="AG30" i="17"/>
  <c r="AE30" i="17"/>
  <c r="BL70" i="17"/>
  <c r="BH70" i="17"/>
  <c r="BT161" i="17"/>
  <c r="BV161" i="17" s="1"/>
  <c r="BO161" i="17"/>
  <c r="BH435" i="17"/>
  <c r="BM435" i="17"/>
  <c r="BT440" i="17"/>
  <c r="BM49" i="17"/>
  <c r="BH49" i="17"/>
  <c r="BT413" i="17"/>
  <c r="BV413" i="17" s="1"/>
  <c r="BO413" i="17"/>
  <c r="BL238" i="17"/>
  <c r="BH238" i="17"/>
  <c r="BT131" i="17"/>
  <c r="BV131" i="17" s="1"/>
  <c r="BO131" i="17"/>
  <c r="BM105" i="17"/>
  <c r="BH105" i="17"/>
  <c r="BT289" i="17"/>
  <c r="BV289" i="17" s="1"/>
  <c r="BO289" i="17"/>
  <c r="BM303" i="17"/>
  <c r="BH303" i="17"/>
  <c r="BM407" i="17"/>
  <c r="BH407" i="17"/>
  <c r="BE440" i="17"/>
  <c r="BA440" i="17"/>
  <c r="BT172" i="17"/>
  <c r="BV172" i="17" s="1"/>
  <c r="BO172" i="17"/>
  <c r="BM313" i="17"/>
  <c r="BH313" i="17"/>
  <c r="BL375" i="17"/>
  <c r="BH375" i="17"/>
  <c r="BL111" i="17"/>
  <c r="BH111" i="17"/>
  <c r="BT442" i="17"/>
  <c r="BV442" i="17" s="1"/>
  <c r="BO442" i="17"/>
  <c r="BT279" i="17"/>
  <c r="BV279" i="17" s="1"/>
  <c r="BO279" i="17"/>
  <c r="BT129" i="17"/>
  <c r="BV129" i="17" s="1"/>
  <c r="BO129" i="17"/>
  <c r="BT366" i="17"/>
  <c r="BV366" i="17" s="1"/>
  <c r="BO366" i="17"/>
  <c r="BH402" i="17"/>
  <c r="BM402" i="17"/>
  <c r="BT221" i="17"/>
  <c r="BV221" i="17" s="1"/>
  <c r="BO221" i="17"/>
  <c r="BT228" i="17"/>
  <c r="BV228" i="17" s="1"/>
  <c r="BO228" i="17"/>
  <c r="BT109" i="17"/>
  <c r="BV109" i="17" s="1"/>
  <c r="BO109" i="17"/>
  <c r="BT206" i="17"/>
  <c r="BV206" i="17" s="1"/>
  <c r="BO206" i="17"/>
  <c r="BL93" i="17"/>
  <c r="BH93" i="17"/>
  <c r="BO80" i="17"/>
  <c r="BT80" i="17"/>
  <c r="BH374" i="17"/>
  <c r="BM374" i="17"/>
  <c r="BH471" i="17"/>
  <c r="BL471" i="17"/>
  <c r="BO412" i="17"/>
  <c r="BT412" i="17"/>
  <c r="BV412" i="17" s="1"/>
  <c r="BT165" i="17"/>
  <c r="BV165" i="17" s="1"/>
  <c r="BO165" i="17"/>
  <c r="BM462" i="17"/>
  <c r="BH462" i="17"/>
  <c r="BT286" i="17"/>
  <c r="BV286" i="17" s="1"/>
  <c r="BO286" i="17"/>
  <c r="BM163" i="17"/>
  <c r="BH163" i="17"/>
  <c r="BO147" i="17"/>
  <c r="BT147" i="17"/>
  <c r="BV147" i="17" s="1"/>
  <c r="AB24" i="17"/>
  <c r="AD24" i="17"/>
  <c r="AF24" i="17" s="1"/>
  <c r="BM327" i="17"/>
  <c r="BH327" i="17"/>
  <c r="BH370" i="17"/>
  <c r="BM370" i="17"/>
  <c r="BM62" i="17"/>
  <c r="BH62" i="17"/>
  <c r="BT36" i="17"/>
  <c r="BV36" i="17" s="1"/>
  <c r="BO36" i="17"/>
  <c r="BL274" i="17"/>
  <c r="BH274" i="17"/>
  <c r="BT59" i="17"/>
  <c r="BV59" i="17" s="1"/>
  <c r="BO59" i="17"/>
  <c r="BT115" i="17"/>
  <c r="BV115" i="17" s="1"/>
  <c r="BO115" i="17"/>
  <c r="BT64" i="17"/>
  <c r="BV64" i="17" s="1"/>
  <c r="BO64" i="17"/>
  <c r="BT436" i="17"/>
  <c r="BV436" i="17" s="1"/>
  <c r="BO436" i="17"/>
  <c r="BT122" i="17"/>
  <c r="BV122" i="17" s="1"/>
  <c r="BO122" i="17"/>
  <c r="AC8" i="17"/>
  <c r="BT71" i="17"/>
  <c r="BV71" i="17" s="1"/>
  <c r="BO71" i="17"/>
  <c r="BT395" i="17"/>
  <c r="BV395" i="17" s="1"/>
  <c r="BO395" i="17"/>
  <c r="BL209" i="17"/>
  <c r="BH209" i="17"/>
  <c r="BT174" i="17"/>
  <c r="BV174" i="17" s="1"/>
  <c r="BO174" i="17"/>
  <c r="BM229" i="17"/>
  <c r="BH229" i="17"/>
  <c r="AB32" i="17"/>
  <c r="AD32" i="17"/>
  <c r="AF32" i="17" s="1"/>
  <c r="BM290" i="17"/>
  <c r="BH290" i="17"/>
  <c r="BM145" i="17"/>
  <c r="BH145" i="17"/>
  <c r="BM98" i="17"/>
  <c r="BH98" i="17"/>
  <c r="BH334" i="17"/>
  <c r="BL334" i="17"/>
  <c r="BH347" i="17"/>
  <c r="BM347" i="17"/>
  <c r="BM469" i="17"/>
  <c r="BH469" i="17"/>
  <c r="BT196" i="17"/>
  <c r="BV196" i="17" s="1"/>
  <c r="BO196" i="17"/>
  <c r="AF236" i="1"/>
  <c r="BA230" i="1"/>
  <c r="AK143" i="1"/>
  <c r="AM70" i="1"/>
  <c r="AR62" i="1"/>
  <c r="AF293" i="1"/>
  <c r="CI384" i="1"/>
  <c r="AM18" i="1"/>
  <c r="AT425" i="1"/>
  <c r="CI147" i="1"/>
  <c r="AM247" i="1"/>
  <c r="CI383" i="1"/>
  <c r="Y338" i="1"/>
  <c r="AF42" i="1"/>
  <c r="CG318" i="1"/>
  <c r="AF342" i="1"/>
  <c r="AF192" i="1"/>
  <c r="AK171" i="1"/>
  <c r="AM51" i="1"/>
  <c r="AR155" i="1"/>
  <c r="AR104" i="1"/>
  <c r="CI449" i="1"/>
  <c r="CI390" i="1"/>
  <c r="CJ43" i="1"/>
  <c r="BA93" i="15"/>
  <c r="BF93" i="15"/>
  <c r="BT92" i="15"/>
  <c r="AX92" i="15"/>
  <c r="AT92" i="15"/>
  <c r="BF85" i="15"/>
  <c r="BA85" i="15"/>
  <c r="BA18" i="15"/>
  <c r="BF18" i="15"/>
  <c r="BA19" i="15"/>
  <c r="BF19" i="15"/>
  <c r="BF88" i="15"/>
  <c r="BA88" i="15"/>
  <c r="BF75" i="15"/>
  <c r="BA75" i="15"/>
  <c r="BH81" i="15"/>
  <c r="BM81" i="15"/>
  <c r="BA43" i="15"/>
  <c r="BF43" i="15"/>
  <c r="BO21" i="15"/>
  <c r="BT21" i="15"/>
  <c r="BV21" i="15" s="1"/>
  <c r="BO77" i="15"/>
  <c r="BT77" i="15"/>
  <c r="BV77" i="15" s="1"/>
  <c r="BA36" i="15"/>
  <c r="BF36" i="15"/>
  <c r="BA91" i="15"/>
  <c r="BF91" i="15"/>
  <c r="BA41" i="15"/>
  <c r="BF41" i="15"/>
  <c r="BA50" i="15"/>
  <c r="BF50" i="15"/>
  <c r="BH62" i="15"/>
  <c r="BM62" i="15"/>
  <c r="BO20" i="15"/>
  <c r="BT20" i="15"/>
  <c r="BV20" i="15" s="1"/>
  <c r="BM51" i="15"/>
  <c r="BH51" i="15"/>
  <c r="BM54" i="15"/>
  <c r="BH54" i="15"/>
  <c r="BO78" i="15"/>
  <c r="BT78" i="15"/>
  <c r="BV78" i="15" s="1"/>
  <c r="BO74" i="15"/>
  <c r="BT74" i="15"/>
  <c r="BV74" i="15" s="1"/>
  <c r="AA53" i="15"/>
  <c r="Z6" i="15"/>
  <c r="AC53" i="15"/>
  <c r="BH64" i="15"/>
  <c r="BM64" i="15"/>
  <c r="BA56" i="15"/>
  <c r="BF56" i="15"/>
  <c r="BH70" i="15"/>
  <c r="BM70" i="15"/>
  <c r="BM71" i="15"/>
  <c r="BH71" i="15"/>
  <c r="BA86" i="15"/>
  <c r="BF86" i="15"/>
  <c r="CI136" i="1"/>
  <c r="AB80" i="15"/>
  <c r="AD80" i="15"/>
  <c r="AF80" i="15" s="1"/>
  <c r="BA16" i="15"/>
  <c r="BF16" i="15"/>
  <c r="BH68" i="15"/>
  <c r="BM68" i="15"/>
  <c r="BA47" i="15"/>
  <c r="BF47" i="15"/>
  <c r="BH63" i="15"/>
  <c r="BM63" i="15"/>
  <c r="BH58" i="15"/>
  <c r="BM58" i="15"/>
  <c r="BA38" i="15"/>
  <c r="BF38" i="15"/>
  <c r="BO10" i="15"/>
  <c r="BT10" i="15"/>
  <c r="BV10" i="15" s="1"/>
  <c r="BA40" i="15"/>
  <c r="BF40" i="15"/>
  <c r="BA37" i="15"/>
  <c r="BF37" i="15"/>
  <c r="BS9" i="15"/>
  <c r="AA55" i="15"/>
  <c r="AC55" i="15"/>
  <c r="BO26" i="15"/>
  <c r="BT26" i="15"/>
  <c r="BV26" i="15" s="1"/>
  <c r="BA52" i="15"/>
  <c r="BF52" i="15"/>
  <c r="BH72" i="15"/>
  <c r="BM72" i="15"/>
  <c r="BH67" i="15"/>
  <c r="BM67" i="15"/>
  <c r="BA42" i="15"/>
  <c r="BF42" i="15"/>
  <c r="BA44" i="15"/>
  <c r="BF44" i="15"/>
  <c r="BO23" i="15"/>
  <c r="BT23" i="15"/>
  <c r="BV23" i="15" s="1"/>
  <c r="BH15" i="15"/>
  <c r="BM15" i="15"/>
  <c r="BH73" i="15"/>
  <c r="BM73" i="15"/>
  <c r="BH65" i="15"/>
  <c r="BM65" i="15"/>
  <c r="BA87" i="15"/>
  <c r="BF87" i="15"/>
  <c r="BO22" i="15"/>
  <c r="BT22" i="15"/>
  <c r="BV22" i="15" s="1"/>
  <c r="BO24" i="15"/>
  <c r="BT24" i="15"/>
  <c r="BV24" i="15" s="1"/>
  <c r="BA39" i="15"/>
  <c r="BF39" i="15"/>
  <c r="BM82" i="15"/>
  <c r="BH82" i="15"/>
  <c r="BA90" i="15"/>
  <c r="BF90" i="15"/>
  <c r="BO83" i="15"/>
  <c r="BT83" i="15"/>
  <c r="BV83" i="15" s="1"/>
  <c r="BA49" i="15"/>
  <c r="BF49" i="15"/>
  <c r="BO34" i="15"/>
  <c r="BT34" i="15"/>
  <c r="BV34" i="15" s="1"/>
  <c r="BM60" i="15"/>
  <c r="BH60" i="15"/>
  <c r="BH59" i="15"/>
  <c r="BM59" i="15"/>
  <c r="BH61" i="15"/>
  <c r="BM61" i="15"/>
  <c r="BM76" i="15"/>
  <c r="BH76" i="15"/>
  <c r="BO35" i="15"/>
  <c r="BT35" i="15"/>
  <c r="BV35" i="15" s="1"/>
  <c r="BL25" i="15"/>
  <c r="BH25" i="15"/>
  <c r="BO31" i="15"/>
  <c r="BT31" i="15"/>
  <c r="BV31" i="15" s="1"/>
  <c r="BA89" i="15"/>
  <c r="BF89" i="15"/>
  <c r="BA48" i="15"/>
  <c r="BF48" i="15"/>
  <c r="BH69" i="15"/>
  <c r="BM69" i="15"/>
  <c r="BH66" i="15"/>
  <c r="BM66" i="15"/>
  <c r="BE12" i="15"/>
  <c r="BA12" i="15"/>
  <c r="BA46" i="15"/>
  <c r="BF46" i="15"/>
  <c r="BN9" i="15"/>
  <c r="X6" i="15"/>
  <c r="BA28" i="15"/>
  <c r="BF28" i="15"/>
  <c r="BH14" i="15"/>
  <c r="BM14" i="15"/>
  <c r="BA45" i="15"/>
  <c r="BF45" i="15"/>
  <c r="BO79" i="15"/>
  <c r="BT79" i="15"/>
  <c r="BV79" i="15" s="1"/>
  <c r="BL27" i="15"/>
  <c r="BH27" i="15"/>
  <c r="BH9" i="15"/>
  <c r="BM9" i="15"/>
  <c r="BT13" i="15"/>
  <c r="BV13" i="15" s="1"/>
  <c r="BO13" i="15"/>
  <c r="Y6" i="15"/>
  <c r="BH57" i="15"/>
  <c r="BM57" i="15"/>
  <c r="BH84" i="15"/>
  <c r="BM84" i="15"/>
  <c r="CI421" i="1"/>
  <c r="CJ284" i="1"/>
  <c r="BO307" i="1"/>
  <c r="AM243" i="1"/>
  <c r="Y468" i="1"/>
  <c r="CI349" i="1"/>
  <c r="CJ344" i="1"/>
  <c r="AF262" i="1"/>
  <c r="CI181" i="1"/>
  <c r="AF434" i="1"/>
  <c r="Y402" i="1"/>
  <c r="AK108" i="1"/>
  <c r="CB336" i="1"/>
  <c r="CI336" i="1" s="1"/>
  <c r="CI342" i="1"/>
  <c r="CI30" i="1"/>
  <c r="AF363" i="1"/>
  <c r="AT385" i="1"/>
  <c r="X353" i="1"/>
  <c r="AE353" i="1" s="1"/>
  <c r="AL353" i="1" s="1"/>
  <c r="AS353" i="1" s="1"/>
  <c r="AZ353" i="1" s="1"/>
  <c r="BG353" i="1" s="1"/>
  <c r="BN353" i="1" s="1"/>
  <c r="BU353" i="1" s="1"/>
  <c r="Y336" i="1"/>
  <c r="CJ296" i="1"/>
  <c r="CJ16" i="1"/>
  <c r="AR55" i="1"/>
  <c r="CJ351" i="1"/>
  <c r="CB465" i="1"/>
  <c r="AK397" i="1"/>
  <c r="AR397" i="1" s="1"/>
  <c r="X325" i="1"/>
  <c r="AE325" i="1" s="1"/>
  <c r="AL325" i="1" s="1"/>
  <c r="AS325" i="1" s="1"/>
  <c r="AZ325" i="1" s="1"/>
  <c r="BG325" i="1" s="1"/>
  <c r="BN325" i="1" s="1"/>
  <c r="BU325" i="1" s="1"/>
  <c r="CJ318" i="1"/>
  <c r="CJ294" i="1"/>
  <c r="AF336" i="1"/>
  <c r="CJ194" i="1"/>
  <c r="CG445" i="1"/>
  <c r="CI402" i="1"/>
  <c r="AM456" i="1"/>
  <c r="AC418" i="1"/>
  <c r="AJ418" i="1" s="1"/>
  <c r="AQ418" i="1" s="1"/>
  <c r="AX418" i="1" s="1"/>
  <c r="BE418" i="1" s="1"/>
  <c r="BL418" i="1" s="1"/>
  <c r="BS418" i="1" s="1"/>
  <c r="Y341" i="1"/>
  <c r="CB334" i="1"/>
  <c r="AR299" i="1"/>
  <c r="AY299" i="1" s="1"/>
  <c r="AK345" i="1"/>
  <c r="AF341" i="1"/>
  <c r="AF346" i="1"/>
  <c r="AF312" i="1"/>
  <c r="AF303" i="1"/>
  <c r="CI211" i="1"/>
  <c r="AF287" i="1"/>
  <c r="AK205" i="1"/>
  <c r="AR205" i="1" s="1"/>
  <c r="AK136" i="1"/>
  <c r="AR66" i="1"/>
  <c r="CI29" i="1"/>
  <c r="AK213" i="1"/>
  <c r="AM213" i="1" s="1"/>
  <c r="CB463" i="1"/>
  <c r="CI463" i="1" s="1"/>
  <c r="X460" i="1"/>
  <c r="AE460" i="1" s="1"/>
  <c r="AL460" i="1" s="1"/>
  <c r="AS460" i="1" s="1"/>
  <c r="AZ460" i="1" s="1"/>
  <c r="BG460" i="1" s="1"/>
  <c r="BN460" i="1" s="1"/>
  <c r="BU460" i="1" s="1"/>
  <c r="CI420" i="1"/>
  <c r="X449" i="1"/>
  <c r="AE449" i="1" s="1"/>
  <c r="AL449" i="1" s="1"/>
  <c r="AS449" i="1" s="1"/>
  <c r="AZ449" i="1" s="1"/>
  <c r="BG449" i="1" s="1"/>
  <c r="BN449" i="1" s="1"/>
  <c r="BU449" i="1" s="1"/>
  <c r="CI467" i="1"/>
  <c r="CC429" i="1"/>
  <c r="CJ353" i="1"/>
  <c r="AF354" i="1"/>
  <c r="AC214" i="1"/>
  <c r="AJ214" i="1" s="1"/>
  <c r="AF155" i="1"/>
  <c r="CJ372" i="1"/>
  <c r="CJ293" i="1"/>
  <c r="CI313" i="1"/>
  <c r="CC354" i="1"/>
  <c r="CI404" i="1"/>
  <c r="AF416" i="1"/>
  <c r="CC351" i="1"/>
  <c r="AF344" i="1"/>
  <c r="CJ354" i="1"/>
  <c r="CJ404" i="1"/>
  <c r="CJ334" i="1"/>
  <c r="CI173" i="1"/>
  <c r="CI117" i="1"/>
  <c r="AK466" i="1"/>
  <c r="AM466" i="1" s="1"/>
  <c r="CJ429" i="1"/>
  <c r="CC331" i="1"/>
  <c r="AM369" i="1"/>
  <c r="AF339" i="1"/>
  <c r="Y309" i="1"/>
  <c r="BA307" i="1"/>
  <c r="Y284" i="1"/>
  <c r="CG307" i="1"/>
  <c r="CJ307" i="1" s="1"/>
  <c r="AF284" i="1"/>
  <c r="AF242" i="1"/>
  <c r="AK216" i="1"/>
  <c r="AT91" i="1"/>
  <c r="CI193" i="1"/>
  <c r="BL91" i="1"/>
  <c r="BS91" i="1" s="1"/>
  <c r="BV91" i="1" s="1"/>
  <c r="BA91" i="1"/>
  <c r="AM20" i="1"/>
  <c r="AC455" i="1"/>
  <c r="AY399" i="1"/>
  <c r="CC334" i="1"/>
  <c r="AC325" i="1"/>
  <c r="AJ325" i="1" s="1"/>
  <c r="AQ325" i="1" s="1"/>
  <c r="AX325" i="1" s="1"/>
  <c r="BE325" i="1" s="1"/>
  <c r="BL325" i="1" s="1"/>
  <c r="BS325" i="1" s="1"/>
  <c r="AM307" i="1"/>
  <c r="CI105" i="1"/>
  <c r="AM91" i="1"/>
  <c r="AK61" i="1"/>
  <c r="AR61" i="1" s="1"/>
  <c r="AK47" i="1"/>
  <c r="AR47" i="1" s="1"/>
  <c r="CI386" i="1"/>
  <c r="CC418" i="1"/>
  <c r="CI426" i="1"/>
  <c r="CC416" i="1"/>
  <c r="AF399" i="1"/>
  <c r="AM399" i="1"/>
  <c r="CB388" i="1"/>
  <c r="CI388" i="1" s="1"/>
  <c r="CI352" i="1"/>
  <c r="X338" i="1"/>
  <c r="AE338" i="1" s="1"/>
  <c r="AL338" i="1" s="1"/>
  <c r="AS338" i="1" s="1"/>
  <c r="AZ338" i="1" s="1"/>
  <c r="BG338" i="1" s="1"/>
  <c r="BN338" i="1" s="1"/>
  <c r="BU338" i="1" s="1"/>
  <c r="Y310" i="1"/>
  <c r="AF310" i="1"/>
  <c r="AT307" i="1"/>
  <c r="CC293" i="1"/>
  <c r="CI184" i="1"/>
  <c r="AL39" i="1"/>
  <c r="AS39" i="1" s="1"/>
  <c r="Y453" i="1"/>
  <c r="CI356" i="1"/>
  <c r="AK69" i="1"/>
  <c r="CI325" i="1"/>
  <c r="CJ99" i="1"/>
  <c r="CJ78" i="1"/>
  <c r="CI450" i="1"/>
  <c r="CJ331" i="1"/>
  <c r="CI148" i="1"/>
  <c r="CJ151" i="1"/>
  <c r="CJ438" i="1"/>
  <c r="CJ444" i="1"/>
  <c r="CI338" i="1"/>
  <c r="CJ17" i="1"/>
  <c r="CJ97" i="1"/>
  <c r="CI380" i="1"/>
  <c r="CI114" i="1"/>
  <c r="CJ349" i="1"/>
  <c r="CI275" i="1"/>
  <c r="AK408" i="1"/>
  <c r="AM408" i="1" s="1"/>
  <c r="AR386" i="1"/>
  <c r="AY386" i="1" s="1"/>
  <c r="AR364" i="1"/>
  <c r="CG312" i="1"/>
  <c r="CB346" i="1"/>
  <c r="CI346" i="1" s="1"/>
  <c r="CI305" i="1"/>
  <c r="CI239" i="1"/>
  <c r="BA234" i="1"/>
  <c r="CI228" i="1"/>
  <c r="CB194" i="1"/>
  <c r="CI194" i="1" s="1"/>
  <c r="U103" i="1"/>
  <c r="AR82" i="1"/>
  <c r="AK50" i="1"/>
  <c r="AM50" i="1" s="1"/>
  <c r="AK15" i="1"/>
  <c r="AR15" i="1" s="1"/>
  <c r="AE112" i="1"/>
  <c r="AC454" i="1"/>
  <c r="Y95" i="1"/>
  <c r="CB309" i="1"/>
  <c r="CI309" i="1" s="1"/>
  <c r="CI446" i="1"/>
  <c r="AF415" i="1"/>
  <c r="AM228" i="1"/>
  <c r="BH234" i="1"/>
  <c r="AF166" i="1"/>
  <c r="AK175" i="1"/>
  <c r="CI87" i="1"/>
  <c r="AJ190" i="1"/>
  <c r="AM190" i="1" s="1"/>
  <c r="CI84" i="1"/>
  <c r="Y369" i="1"/>
  <c r="CI369" i="1"/>
  <c r="CI329" i="1"/>
  <c r="CJ338" i="1"/>
  <c r="CJ311" i="1"/>
  <c r="CI298" i="1"/>
  <c r="AF331" i="1"/>
  <c r="AF328" i="1"/>
  <c r="CI247" i="1"/>
  <c r="AT234" i="1"/>
  <c r="CI150" i="1"/>
  <c r="CI135" i="1"/>
  <c r="CI132" i="1"/>
  <c r="CI93" i="1"/>
  <c r="CI100" i="1"/>
  <c r="V103" i="1"/>
  <c r="AM34" i="1"/>
  <c r="AE48" i="1"/>
  <c r="AL48" i="1" s="1"/>
  <c r="CI62" i="1"/>
  <c r="AF369" i="1"/>
  <c r="CJ361" i="1"/>
  <c r="CI434" i="1"/>
  <c r="CB64" i="1"/>
  <c r="CI64" i="1" s="1"/>
  <c r="CI451" i="1"/>
  <c r="CJ381" i="1"/>
  <c r="CJ362" i="1"/>
  <c r="CB331" i="1"/>
  <c r="CI331" i="1" s="1"/>
  <c r="CB340" i="1"/>
  <c r="CI340" i="1" s="1"/>
  <c r="CI221" i="1"/>
  <c r="CB183" i="1"/>
  <c r="CI183" i="1" s="1"/>
  <c r="Y344" i="1"/>
  <c r="CJ309" i="1"/>
  <c r="CB302" i="1"/>
  <c r="CI302" i="1" s="1"/>
  <c r="AF349" i="1"/>
  <c r="Y293" i="1"/>
  <c r="CI244" i="1"/>
  <c r="AL119" i="1"/>
  <c r="CJ139" i="1"/>
  <c r="CJ24" i="1"/>
  <c r="CJ48" i="1"/>
  <c r="AE59" i="1"/>
  <c r="BL14" i="1"/>
  <c r="BS14" i="1" s="1"/>
  <c r="Y346" i="1"/>
  <c r="CJ302" i="1"/>
  <c r="CI189" i="1"/>
  <c r="CJ155" i="1"/>
  <c r="CB137" i="1"/>
  <c r="AK63" i="1"/>
  <c r="CI326" i="1"/>
  <c r="CJ119" i="1"/>
  <c r="CC341" i="1"/>
  <c r="AL66" i="1"/>
  <c r="CI158" i="1"/>
  <c r="CI175" i="1"/>
  <c r="CJ144" i="1"/>
  <c r="CI225" i="1"/>
  <c r="CI210" i="1"/>
  <c r="CI174" i="1"/>
  <c r="CI102" i="1"/>
  <c r="AK73" i="1"/>
  <c r="CI49" i="1"/>
  <c r="CC15" i="1"/>
  <c r="CI468" i="1"/>
  <c r="Y354" i="1"/>
  <c r="AF343" i="1"/>
  <c r="CB315" i="1"/>
  <c r="CI315" i="1" s="1"/>
  <c r="CJ51" i="1"/>
  <c r="CJ82" i="1"/>
  <c r="CI237" i="1"/>
  <c r="AM23" i="1"/>
  <c r="CI16" i="1"/>
  <c r="AL38" i="1"/>
  <c r="AF188" i="1"/>
  <c r="AJ113" i="1"/>
  <c r="Y416" i="1"/>
  <c r="CJ457" i="1"/>
  <c r="CJ113" i="1"/>
  <c r="CI97" i="1"/>
  <c r="AT147" i="1"/>
  <c r="CI67" i="1"/>
  <c r="CI44" i="1"/>
  <c r="CI36" i="1"/>
  <c r="CJ33" i="1"/>
  <c r="CI339" i="1"/>
  <c r="CI385" i="1"/>
  <c r="CJ320" i="1"/>
  <c r="BH230" i="1"/>
  <c r="AE152" i="1"/>
  <c r="AL152" i="1" s="1"/>
  <c r="AS152" i="1" s="1"/>
  <c r="AZ152" i="1" s="1"/>
  <c r="BG152" i="1" s="1"/>
  <c r="BN152" i="1" s="1"/>
  <c r="BU152" i="1" s="1"/>
  <c r="CB152" i="1" s="1"/>
  <c r="AK146" i="1"/>
  <c r="AM146" i="1" s="1"/>
  <c r="CJ110" i="1"/>
  <c r="AF246" i="1"/>
  <c r="CJ178" i="1"/>
  <c r="AT230" i="1"/>
  <c r="CI71" i="1"/>
  <c r="CJ188" i="1"/>
  <c r="AL172" i="1"/>
  <c r="AS172" i="1" s="1"/>
  <c r="AZ172" i="1" s="1"/>
  <c r="AE196" i="1"/>
  <c r="Y372" i="1"/>
  <c r="Y373" i="1"/>
  <c r="AF307" i="1"/>
  <c r="AF468" i="1"/>
  <c r="CC353" i="1"/>
  <c r="CI416" i="1"/>
  <c r="CI108" i="1"/>
  <c r="Y414" i="1"/>
  <c r="CI165" i="1"/>
  <c r="CB445" i="1"/>
  <c r="CI445" i="1" s="1"/>
  <c r="Y464" i="1"/>
  <c r="AF461" i="1"/>
  <c r="AF433" i="1"/>
  <c r="CC338" i="1"/>
  <c r="CC309" i="1"/>
  <c r="AM28" i="1"/>
  <c r="CI287" i="1"/>
  <c r="CJ303" i="1"/>
  <c r="CI368" i="1"/>
  <c r="CI321" i="1"/>
  <c r="AM371" i="1"/>
  <c r="CI350" i="1"/>
  <c r="BA14" i="1"/>
  <c r="AF418" i="1"/>
  <c r="AF435" i="1"/>
  <c r="CI145" i="1"/>
  <c r="CC16" i="1"/>
  <c r="CI185" i="1"/>
  <c r="AC382" i="1"/>
  <c r="Y382" i="1"/>
  <c r="CI362" i="1"/>
  <c r="AF147" i="1"/>
  <c r="Y378" i="1"/>
  <c r="AE214" i="1"/>
  <c r="AL214" i="1" s="1"/>
  <c r="AF220" i="1"/>
  <c r="Y440" i="1"/>
  <c r="CI399" i="1"/>
  <c r="CI177" i="1"/>
  <c r="CI458" i="1"/>
  <c r="Y448" i="1"/>
  <c r="BA147" i="1"/>
  <c r="CC344" i="1"/>
  <c r="AM291" i="1"/>
  <c r="BO91" i="1"/>
  <c r="CB358" i="1"/>
  <c r="CI358" i="1" s="1"/>
  <c r="CI101" i="1"/>
  <c r="AL69" i="1"/>
  <c r="CI408" i="1"/>
  <c r="CB307" i="1"/>
  <c r="CI307" i="1" s="1"/>
  <c r="CC404" i="1"/>
  <c r="Y331" i="1"/>
  <c r="Y427" i="1"/>
  <c r="AE82" i="1"/>
  <c r="CC460" i="1"/>
  <c r="CI332" i="1"/>
  <c r="CC284" i="1"/>
  <c r="CI240" i="1"/>
  <c r="CI161" i="1"/>
  <c r="CI139" i="1"/>
  <c r="X453" i="1"/>
  <c r="AE453" i="1" s="1"/>
  <c r="AL453" i="1" s="1"/>
  <c r="AS453" i="1" s="1"/>
  <c r="AZ453" i="1" s="1"/>
  <c r="BG453" i="1" s="1"/>
  <c r="BN453" i="1" s="1"/>
  <c r="BU453" i="1" s="1"/>
  <c r="CB453" i="1"/>
  <c r="CI453" i="1" s="1"/>
  <c r="Y429" i="1"/>
  <c r="AC429" i="1"/>
  <c r="AC388" i="1"/>
  <c r="Y388" i="1"/>
  <c r="AR192" i="1"/>
  <c r="AM192" i="1"/>
  <c r="CI462" i="1"/>
  <c r="AF440" i="1"/>
  <c r="Y417" i="1"/>
  <c r="CC296" i="1"/>
  <c r="CI151" i="1"/>
  <c r="CI131" i="1"/>
  <c r="CI283" i="1"/>
  <c r="CI92" i="1"/>
  <c r="AL89" i="1"/>
  <c r="AS89" i="1" s="1"/>
  <c r="CI75" i="1"/>
  <c r="CB377" i="1"/>
  <c r="CI377" i="1" s="1"/>
  <c r="CB318" i="1"/>
  <c r="CI318" i="1" s="1"/>
  <c r="CJ138" i="1"/>
  <c r="CJ161" i="1"/>
  <c r="AE55" i="1"/>
  <c r="AF17" i="1"/>
  <c r="AK17" i="1"/>
  <c r="CC453" i="1"/>
  <c r="AF444" i="1"/>
  <c r="CB440" i="1"/>
  <c r="CI440" i="1" s="1"/>
  <c r="AM435" i="1"/>
  <c r="AF414" i="1"/>
  <c r="CI365" i="1"/>
  <c r="CI274" i="1"/>
  <c r="CI248" i="1"/>
  <c r="CI176" i="1"/>
  <c r="CI42" i="1"/>
  <c r="CJ431" i="1"/>
  <c r="T428" i="1"/>
  <c r="V428" i="1"/>
  <c r="CC377" i="1"/>
  <c r="CG377" i="1"/>
  <c r="CJ377" i="1" s="1"/>
  <c r="BF385" i="1"/>
  <c r="BA385" i="1"/>
  <c r="Y307" i="1"/>
  <c r="AF199" i="1"/>
  <c r="CI465" i="1"/>
  <c r="CC464" i="1"/>
  <c r="CC407" i="1"/>
  <c r="CC449" i="1"/>
  <c r="CI393" i="1"/>
  <c r="AF402" i="1"/>
  <c r="AM328" i="1"/>
  <c r="AM349" i="1"/>
  <c r="CI299" i="1"/>
  <c r="CI291" i="1"/>
  <c r="Y249" i="1"/>
  <c r="CI186" i="1"/>
  <c r="CJ424" i="1"/>
  <c r="CI397" i="1"/>
  <c r="CB351" i="1"/>
  <c r="CI351" i="1" s="1"/>
  <c r="Y318" i="1"/>
  <c r="Y312" i="1"/>
  <c r="CB312" i="1"/>
  <c r="CI312" i="1" s="1"/>
  <c r="BH307" i="1"/>
  <c r="AM121" i="1"/>
  <c r="AR121" i="1"/>
  <c r="CJ124" i="1"/>
  <c r="AF90" i="1"/>
  <c r="AK90" i="1"/>
  <c r="T56" i="1"/>
  <c r="V56" i="1"/>
  <c r="CI216" i="1"/>
  <c r="CI116" i="1"/>
  <c r="CI28" i="1"/>
  <c r="AZ90" i="1"/>
  <c r="CI86" i="1"/>
  <c r="AS146" i="1"/>
  <c r="Y441" i="1"/>
  <c r="AR460" i="1"/>
  <c r="AM460" i="1"/>
  <c r="AR455" i="1"/>
  <c r="AM447" i="1"/>
  <c r="AR447" i="1"/>
  <c r="AK436" i="1"/>
  <c r="AF436" i="1"/>
  <c r="CJ445" i="1"/>
  <c r="AR439" i="1"/>
  <c r="AM439" i="1"/>
  <c r="AM419" i="1"/>
  <c r="AR419" i="1"/>
  <c r="AM443" i="1"/>
  <c r="AR443" i="1"/>
  <c r="AC449" i="1"/>
  <c r="CG465" i="1"/>
  <c r="CJ465" i="1" s="1"/>
  <c r="CC465" i="1"/>
  <c r="Y460" i="1"/>
  <c r="Y449" i="1"/>
  <c r="AM434" i="1"/>
  <c r="AR434" i="1"/>
  <c r="AF417" i="1"/>
  <c r="AK417" i="1"/>
  <c r="CC414" i="1"/>
  <c r="CI442" i="1"/>
  <c r="AR459" i="1"/>
  <c r="AM459" i="1"/>
  <c r="AR454" i="1"/>
  <c r="AJ462" i="1"/>
  <c r="AF462" i="1"/>
  <c r="AK430" i="1"/>
  <c r="AF430" i="1"/>
  <c r="BF458" i="1"/>
  <c r="AR453" i="1"/>
  <c r="AM453" i="1"/>
  <c r="AF452" i="1"/>
  <c r="AK452" i="1"/>
  <c r="AM446" i="1"/>
  <c r="AR446" i="1"/>
  <c r="AK427" i="1"/>
  <c r="AF427" i="1"/>
  <c r="CI422" i="1"/>
  <c r="AK411" i="1"/>
  <c r="AF411" i="1"/>
  <c r="AM410" i="1"/>
  <c r="AR410" i="1"/>
  <c r="X405" i="1"/>
  <c r="AE405" i="1" s="1"/>
  <c r="AL405" i="1" s="1"/>
  <c r="AS405" i="1" s="1"/>
  <c r="AZ405" i="1" s="1"/>
  <c r="BG405" i="1" s="1"/>
  <c r="BN405" i="1" s="1"/>
  <c r="BU405" i="1" s="1"/>
  <c r="CB405" i="1"/>
  <c r="CI405" i="1" s="1"/>
  <c r="AK395" i="1"/>
  <c r="AF395" i="1"/>
  <c r="CJ442" i="1"/>
  <c r="CC432" i="1"/>
  <c r="CG432" i="1"/>
  <c r="CJ432" i="1" s="1"/>
  <c r="AR431" i="1"/>
  <c r="AM431" i="1"/>
  <c r="CJ414" i="1"/>
  <c r="CJ407" i="1"/>
  <c r="CJ460" i="1"/>
  <c r="CC448" i="1"/>
  <c r="CG448" i="1"/>
  <c r="CJ448" i="1" s="1"/>
  <c r="AY435" i="1"/>
  <c r="AT435" i="1"/>
  <c r="AF432" i="1"/>
  <c r="CJ423" i="1"/>
  <c r="CJ410" i="1"/>
  <c r="AT433" i="1"/>
  <c r="AY433" i="1"/>
  <c r="CC402" i="1"/>
  <c r="BF399" i="1"/>
  <c r="BA399" i="1"/>
  <c r="Y391" i="1"/>
  <c r="AR402" i="1"/>
  <c r="AM402" i="1"/>
  <c r="AF372" i="1"/>
  <c r="AK372" i="1"/>
  <c r="CB414" i="1"/>
  <c r="CI414" i="1" s="1"/>
  <c r="AM147" i="1"/>
  <c r="AK393" i="1"/>
  <c r="AF393" i="1"/>
  <c r="CJ387" i="1"/>
  <c r="AT377" i="1"/>
  <c r="BE424" i="1"/>
  <c r="BA424" i="1"/>
  <c r="CJ147" i="1"/>
  <c r="BA377" i="1"/>
  <c r="AM378" i="1"/>
  <c r="AR378" i="1"/>
  <c r="CC327" i="1"/>
  <c r="CG327" i="1"/>
  <c r="CJ327" i="1" s="1"/>
  <c r="CC315" i="1"/>
  <c r="CG315" i="1"/>
  <c r="CJ315" i="1" s="1"/>
  <c r="AR394" i="1"/>
  <c r="AM394" i="1"/>
  <c r="AM373" i="1"/>
  <c r="AR373" i="1"/>
  <c r="AY349" i="1"/>
  <c r="AT349" i="1"/>
  <c r="CC340" i="1"/>
  <c r="AK337" i="1"/>
  <c r="AF337" i="1"/>
  <c r="CC330" i="1"/>
  <c r="CG330" i="1"/>
  <c r="CJ330" i="1" s="1"/>
  <c r="BF383" i="1"/>
  <c r="BH377" i="1"/>
  <c r="AT371" i="1"/>
  <c r="AY371" i="1"/>
  <c r="AM368" i="1"/>
  <c r="AR368" i="1"/>
  <c r="AM360" i="1"/>
  <c r="AR360" i="1"/>
  <c r="AF319" i="1"/>
  <c r="AK319" i="1"/>
  <c r="CJ312" i="1"/>
  <c r="CJ308" i="1"/>
  <c r="CJ359" i="1"/>
  <c r="AT355" i="1"/>
  <c r="AY355" i="1"/>
  <c r="CI335" i="1"/>
  <c r="AF330" i="1"/>
  <c r="AK330" i="1"/>
  <c r="AM352" i="1"/>
  <c r="AR352" i="1"/>
  <c r="AR340" i="1"/>
  <c r="AM313" i="1"/>
  <c r="AR313" i="1"/>
  <c r="CJ298" i="1"/>
  <c r="CJ297" i="1"/>
  <c r="AM322" i="1"/>
  <c r="AR322" i="1"/>
  <c r="V316" i="1"/>
  <c r="T316" i="1"/>
  <c r="AE96" i="1"/>
  <c r="CC287" i="1"/>
  <c r="AR351" i="1"/>
  <c r="AM351" i="1"/>
  <c r="Y315" i="1"/>
  <c r="AF282" i="1"/>
  <c r="AK282" i="1"/>
  <c r="AF279" i="1"/>
  <c r="AK279" i="1"/>
  <c r="AF353" i="1"/>
  <c r="AM309" i="1"/>
  <c r="AR309" i="1"/>
  <c r="AF300" i="1"/>
  <c r="AK300" i="1"/>
  <c r="AF272" i="1"/>
  <c r="AK272" i="1"/>
  <c r="AF270" i="1"/>
  <c r="AK270" i="1"/>
  <c r="AF268" i="1"/>
  <c r="AK268" i="1"/>
  <c r="AF266" i="1"/>
  <c r="AK266" i="1"/>
  <c r="AM303" i="1"/>
  <c r="AQ303" i="1"/>
  <c r="AM262" i="1"/>
  <c r="AR262" i="1"/>
  <c r="CJ251" i="1"/>
  <c r="AJ244" i="1"/>
  <c r="AF244" i="1"/>
  <c r="CJ233" i="1"/>
  <c r="AM242" i="1"/>
  <c r="AR242" i="1"/>
  <c r="AM236" i="1"/>
  <c r="AR236" i="1"/>
  <c r="CJ217" i="1"/>
  <c r="AY209" i="1"/>
  <c r="AT209" i="1"/>
  <c r="CJ183" i="1"/>
  <c r="AK187" i="1"/>
  <c r="AF187" i="1"/>
  <c r="CJ182" i="1"/>
  <c r="AR287" i="1"/>
  <c r="AM287" i="1"/>
  <c r="AR295" i="1"/>
  <c r="AM295" i="1"/>
  <c r="AT247" i="1"/>
  <c r="AY247" i="1"/>
  <c r="CJ245" i="1"/>
  <c r="CJ234" i="1"/>
  <c r="CJ230" i="1"/>
  <c r="CJ222" i="1"/>
  <c r="AK203" i="1"/>
  <c r="AF203" i="1"/>
  <c r="AF296" i="1"/>
  <c r="AM263" i="1"/>
  <c r="AR263" i="1"/>
  <c r="AM259" i="1"/>
  <c r="AR259" i="1"/>
  <c r="AM255" i="1"/>
  <c r="AR255" i="1"/>
  <c r="CJ211" i="1"/>
  <c r="AM202" i="1"/>
  <c r="AR202" i="1"/>
  <c r="CJ290" i="1"/>
  <c r="AF160" i="1"/>
  <c r="AK160" i="1"/>
  <c r="AF156" i="1"/>
  <c r="AK156" i="1"/>
  <c r="CJ149" i="1"/>
  <c r="AM143" i="1"/>
  <c r="AR143" i="1"/>
  <c r="CJ130" i="1"/>
  <c r="CJ129" i="1"/>
  <c r="AK100" i="1"/>
  <c r="AF100" i="1"/>
  <c r="AY98" i="1"/>
  <c r="CJ94" i="1"/>
  <c r="AE74" i="1"/>
  <c r="AY226" i="1"/>
  <c r="CJ218" i="1"/>
  <c r="AY211" i="1"/>
  <c r="AT211" i="1"/>
  <c r="CJ283" i="1"/>
  <c r="CJ190" i="1"/>
  <c r="AT181" i="1"/>
  <c r="AY181" i="1"/>
  <c r="AF177" i="1"/>
  <c r="AJ173" i="1"/>
  <c r="AF173" i="1"/>
  <c r="CI168" i="1"/>
  <c r="AM166" i="1"/>
  <c r="AR166" i="1"/>
  <c r="AM154" i="1"/>
  <c r="AR154" i="1"/>
  <c r="CI149" i="1"/>
  <c r="CJ135" i="1"/>
  <c r="CJ120" i="1"/>
  <c r="CJ111" i="1"/>
  <c r="AF249" i="1"/>
  <c r="AM275" i="1"/>
  <c r="AR275" i="1"/>
  <c r="BF200" i="1"/>
  <c r="CJ198" i="1"/>
  <c r="AK189" i="1"/>
  <c r="AF189" i="1"/>
  <c r="AT164" i="1"/>
  <c r="AY164" i="1"/>
  <c r="AT151" i="1"/>
  <c r="AY151" i="1"/>
  <c r="AM148" i="1"/>
  <c r="AR148" i="1"/>
  <c r="CJ141" i="1"/>
  <c r="AM135" i="1"/>
  <c r="AT131" i="1"/>
  <c r="AY131" i="1"/>
  <c r="AF123" i="1"/>
  <c r="AK123" i="1"/>
  <c r="CJ112" i="1"/>
  <c r="AF87" i="1"/>
  <c r="AK87" i="1"/>
  <c r="AL37" i="1"/>
  <c r="AM175" i="1"/>
  <c r="AR175" i="1"/>
  <c r="AM108" i="1"/>
  <c r="AR108" i="1"/>
  <c r="CJ88" i="1"/>
  <c r="AF79" i="1"/>
  <c r="AK79" i="1"/>
  <c r="AL73" i="1"/>
  <c r="AJ67" i="1"/>
  <c r="AF67" i="1"/>
  <c r="AM61" i="1"/>
  <c r="AY59" i="1"/>
  <c r="AT59" i="1"/>
  <c r="CJ52" i="1"/>
  <c r="CJ40" i="1"/>
  <c r="CJ38" i="1"/>
  <c r="CJ19" i="1"/>
  <c r="BS230" i="1"/>
  <c r="BV230" i="1" s="1"/>
  <c r="BO230" i="1"/>
  <c r="CJ208" i="1"/>
  <c r="AF168" i="1"/>
  <c r="AF140" i="1"/>
  <c r="S126" i="1"/>
  <c r="AT124" i="1"/>
  <c r="AY124" i="1"/>
  <c r="AM142" i="1"/>
  <c r="AR142" i="1"/>
  <c r="CJ114" i="1"/>
  <c r="AK80" i="1"/>
  <c r="AF80" i="1"/>
  <c r="CJ75" i="1"/>
  <c r="AK72" i="1"/>
  <c r="AF72" i="1"/>
  <c r="BF71" i="1"/>
  <c r="CJ54" i="1"/>
  <c r="AE46" i="1"/>
  <c r="AR42" i="1"/>
  <c r="AM42" i="1"/>
  <c r="AJ40" i="1"/>
  <c r="AF40" i="1"/>
  <c r="AK38" i="1"/>
  <c r="AF38" i="1"/>
  <c r="BF37" i="1"/>
  <c r="AK32" i="1"/>
  <c r="AF32" i="1"/>
  <c r="CJ21" i="1"/>
  <c r="AE18" i="1"/>
  <c r="AL17" i="1"/>
  <c r="AM246" i="1"/>
  <c r="AR246" i="1"/>
  <c r="AR213" i="1"/>
  <c r="AR133" i="1"/>
  <c r="AM133" i="1"/>
  <c r="AK122" i="1"/>
  <c r="AF122" i="1"/>
  <c r="AR81" i="1"/>
  <c r="AM81" i="1"/>
  <c r="AR77" i="1"/>
  <c r="AM77" i="1"/>
  <c r="AY70" i="1"/>
  <c r="AT70" i="1"/>
  <c r="AS65" i="1"/>
  <c r="S58" i="1"/>
  <c r="AY55" i="1"/>
  <c r="AT55" i="1"/>
  <c r="AJ49" i="1"/>
  <c r="AF49" i="1"/>
  <c r="CJ29" i="1"/>
  <c r="AJ217" i="1"/>
  <c r="AF217" i="1"/>
  <c r="AR188" i="1"/>
  <c r="AM188" i="1"/>
  <c r="AE125" i="1"/>
  <c r="AF105" i="1"/>
  <c r="AK105" i="1"/>
  <c r="BF93" i="1"/>
  <c r="BA93" i="1"/>
  <c r="CJ90" i="1"/>
  <c r="BF84" i="1"/>
  <c r="CJ53" i="1"/>
  <c r="AL51" i="1"/>
  <c r="CJ44" i="1"/>
  <c r="AY43" i="1"/>
  <c r="AT43" i="1"/>
  <c r="CJ41" i="1"/>
  <c r="BH36" i="1"/>
  <c r="BM36" i="1"/>
  <c r="BY9" i="1"/>
  <c r="AX20" i="1"/>
  <c r="AT20" i="1"/>
  <c r="BA27" i="1"/>
  <c r="AL24" i="1"/>
  <c r="CJ451" i="1"/>
  <c r="AR449" i="1"/>
  <c r="CJ450" i="1"/>
  <c r="CJ462" i="1"/>
  <c r="CJ452" i="1"/>
  <c r="BF425" i="1"/>
  <c r="BA425" i="1"/>
  <c r="CJ417" i="1"/>
  <c r="AC407" i="1"/>
  <c r="Y407" i="1"/>
  <c r="CB448" i="1"/>
  <c r="X448" i="1"/>
  <c r="AE448" i="1" s="1"/>
  <c r="AL448" i="1" s="1"/>
  <c r="AS448" i="1" s="1"/>
  <c r="AZ448" i="1" s="1"/>
  <c r="BG448" i="1" s="1"/>
  <c r="BN448" i="1" s="1"/>
  <c r="BU448" i="1" s="1"/>
  <c r="CG455" i="1"/>
  <c r="CJ455" i="1" s="1"/>
  <c r="CC455" i="1"/>
  <c r="CB464" i="1"/>
  <c r="CI464" i="1" s="1"/>
  <c r="AR444" i="1"/>
  <c r="AM444" i="1"/>
  <c r="AJ467" i="1"/>
  <c r="AF467" i="1"/>
  <c r="CJ418" i="1"/>
  <c r="CJ422" i="1"/>
  <c r="CJ411" i="1"/>
  <c r="AM405" i="1"/>
  <c r="AR405" i="1"/>
  <c r="AK400" i="1"/>
  <c r="AF400" i="1"/>
  <c r="CJ395" i="1"/>
  <c r="CJ391" i="1"/>
  <c r="AT456" i="1"/>
  <c r="AY456" i="1"/>
  <c r="V413" i="1"/>
  <c r="T413" i="1"/>
  <c r="AK412" i="1"/>
  <c r="AJ458" i="1"/>
  <c r="AF458" i="1"/>
  <c r="AM432" i="1"/>
  <c r="AR432" i="1"/>
  <c r="AK426" i="1"/>
  <c r="AF426" i="1"/>
  <c r="CJ449" i="1"/>
  <c r="CJ394" i="1"/>
  <c r="CI387" i="1"/>
  <c r="CC444" i="1"/>
  <c r="CC440" i="1"/>
  <c r="CJ434" i="1"/>
  <c r="CI427" i="1"/>
  <c r="CC382" i="1"/>
  <c r="CG382" i="1"/>
  <c r="CJ382" i="1" s="1"/>
  <c r="CG454" i="1"/>
  <c r="CJ454" i="1" s="1"/>
  <c r="CC454" i="1"/>
  <c r="Y444" i="1"/>
  <c r="AF464" i="1"/>
  <c r="AK464" i="1"/>
  <c r="AR463" i="1"/>
  <c r="AM463" i="1"/>
  <c r="AF460" i="1"/>
  <c r="AT437" i="1"/>
  <c r="AY437" i="1"/>
  <c r="CJ464" i="1"/>
  <c r="CJ459" i="1"/>
  <c r="AM418" i="1"/>
  <c r="AR418" i="1"/>
  <c r="CJ436" i="1"/>
  <c r="Y432" i="1"/>
  <c r="AM451" i="1"/>
  <c r="AR451" i="1"/>
  <c r="BF467" i="1"/>
  <c r="AM440" i="1"/>
  <c r="AR440" i="1"/>
  <c r="CJ433" i="1"/>
  <c r="AF422" i="1"/>
  <c r="AK422" i="1"/>
  <c r="CJ416" i="1"/>
  <c r="CB412" i="1"/>
  <c r="CI412" i="1" s="1"/>
  <c r="X412" i="1"/>
  <c r="AE412" i="1" s="1"/>
  <c r="AL412" i="1" s="1"/>
  <c r="AS412" i="1" s="1"/>
  <c r="AZ412" i="1" s="1"/>
  <c r="BG412" i="1" s="1"/>
  <c r="BN412" i="1" s="1"/>
  <c r="BU412" i="1" s="1"/>
  <c r="CJ390" i="1"/>
  <c r="CJ456" i="1"/>
  <c r="AM414" i="1"/>
  <c r="AR414" i="1"/>
  <c r="AC412" i="1"/>
  <c r="AJ412" i="1" s="1"/>
  <c r="AQ412" i="1" s="1"/>
  <c r="AX412" i="1" s="1"/>
  <c r="BE412" i="1" s="1"/>
  <c r="BL412" i="1" s="1"/>
  <c r="BS412" i="1" s="1"/>
  <c r="AR408" i="1"/>
  <c r="CJ468" i="1"/>
  <c r="BF462" i="1"/>
  <c r="CJ467" i="1"/>
  <c r="AR442" i="1"/>
  <c r="AM442" i="1"/>
  <c r="AT438" i="1"/>
  <c r="AY438" i="1"/>
  <c r="CB432" i="1"/>
  <c r="CI432" i="1" s="1"/>
  <c r="CJ427" i="1"/>
  <c r="AM433" i="1"/>
  <c r="CJ402" i="1"/>
  <c r="BM147" i="1"/>
  <c r="BH147" i="1"/>
  <c r="AF387" i="1"/>
  <c r="AK387" i="1"/>
  <c r="AE394" i="1"/>
  <c r="CJ376" i="1"/>
  <c r="AQ415" i="1"/>
  <c r="AM415" i="1"/>
  <c r="AM377" i="1"/>
  <c r="CC373" i="1"/>
  <c r="CJ392" i="1"/>
  <c r="CB391" i="1"/>
  <c r="CI391" i="1" s="1"/>
  <c r="X391" i="1"/>
  <c r="AE391" i="1" s="1"/>
  <c r="AL391" i="1" s="1"/>
  <c r="AS391" i="1" s="1"/>
  <c r="AZ391" i="1" s="1"/>
  <c r="BG391" i="1" s="1"/>
  <c r="BN391" i="1" s="1"/>
  <c r="BU391" i="1" s="1"/>
  <c r="AR388" i="1"/>
  <c r="AY403" i="1"/>
  <c r="AT403" i="1"/>
  <c r="CC388" i="1"/>
  <c r="CC378" i="1"/>
  <c r="CB373" i="1"/>
  <c r="CI373" i="1" s="1"/>
  <c r="X373" i="1"/>
  <c r="AK365" i="1"/>
  <c r="AF365" i="1"/>
  <c r="AF378" i="1"/>
  <c r="AT364" i="1"/>
  <c r="AY364" i="1"/>
  <c r="CJ326" i="1"/>
  <c r="CC311" i="1"/>
  <c r="AF373" i="1"/>
  <c r="AR367" i="1"/>
  <c r="AM367" i="1"/>
  <c r="CC360" i="1"/>
  <c r="AR343" i="1"/>
  <c r="AM343" i="1"/>
  <c r="AC340" i="1"/>
  <c r="Y340" i="1"/>
  <c r="CC336" i="1"/>
  <c r="CG336" i="1"/>
  <c r="CJ336" i="1" s="1"/>
  <c r="CC346" i="1"/>
  <c r="CG346" i="1"/>
  <c r="CJ346" i="1" s="1"/>
  <c r="AR392" i="1"/>
  <c r="AM392" i="1"/>
  <c r="BO377" i="1"/>
  <c r="BT377" i="1"/>
  <c r="BV377" i="1" s="1"/>
  <c r="CJ363" i="1"/>
  <c r="AF96" i="1"/>
  <c r="AK96" i="1"/>
  <c r="AM383" i="1"/>
  <c r="AQ383" i="1"/>
  <c r="BE379" i="1"/>
  <c r="BA379" i="1"/>
  <c r="AT375" i="1"/>
  <c r="AY375" i="1"/>
  <c r="AF333" i="1"/>
  <c r="AK333" i="1"/>
  <c r="CI348" i="1"/>
  <c r="CB327" i="1"/>
  <c r="CI327" i="1" s="1"/>
  <c r="X327" i="1"/>
  <c r="AE327" i="1" s="1"/>
  <c r="AL327" i="1" s="1"/>
  <c r="AS327" i="1" s="1"/>
  <c r="AZ327" i="1" s="1"/>
  <c r="BG327" i="1" s="1"/>
  <c r="BN327" i="1" s="1"/>
  <c r="BU327" i="1" s="1"/>
  <c r="CI308" i="1"/>
  <c r="AF311" i="1"/>
  <c r="AR310" i="1"/>
  <c r="AM310" i="1"/>
  <c r="CJ305" i="1"/>
  <c r="CJ300" i="1"/>
  <c r="AR354" i="1"/>
  <c r="AM354" i="1"/>
  <c r="CI96" i="1"/>
  <c r="AY328" i="1"/>
  <c r="AT328" i="1"/>
  <c r="CJ304" i="1"/>
  <c r="CJ299" i="1"/>
  <c r="CJ281" i="1"/>
  <c r="AF278" i="1"/>
  <c r="AK278" i="1"/>
  <c r="AF276" i="1"/>
  <c r="AK276" i="1"/>
  <c r="AR358" i="1"/>
  <c r="AM358" i="1"/>
  <c r="AR323" i="1"/>
  <c r="AM323" i="1"/>
  <c r="AM312" i="1"/>
  <c r="AR312" i="1"/>
  <c r="AF309" i="1"/>
  <c r="CJ96" i="1"/>
  <c r="Y296" i="1"/>
  <c r="AE295" i="1"/>
  <c r="AM258" i="1"/>
  <c r="AR258" i="1"/>
  <c r="AT228" i="1"/>
  <c r="AY228" i="1"/>
  <c r="CJ235" i="1"/>
  <c r="AM221" i="1"/>
  <c r="AR221" i="1"/>
  <c r="Y214" i="1"/>
  <c r="AD214" i="1"/>
  <c r="AK208" i="1"/>
  <c r="AF208" i="1"/>
  <c r="AK201" i="1"/>
  <c r="AF201" i="1"/>
  <c r="AE133" i="1"/>
  <c r="AR284" i="1"/>
  <c r="AM284" i="1"/>
  <c r="AE238" i="1"/>
  <c r="CJ226" i="1"/>
  <c r="CJ225" i="1"/>
  <c r="CJ224" i="1"/>
  <c r="CJ210" i="1"/>
  <c r="AY283" i="1"/>
  <c r="AK183" i="1"/>
  <c r="AF183" i="1"/>
  <c r="AK182" i="1"/>
  <c r="AF182" i="1"/>
  <c r="CJ179" i="1"/>
  <c r="AM264" i="1"/>
  <c r="AR264" i="1"/>
  <c r="AM260" i="1"/>
  <c r="AR260" i="1"/>
  <c r="AM256" i="1"/>
  <c r="AR256" i="1"/>
  <c r="AM252" i="1"/>
  <c r="AR252" i="1"/>
  <c r="AJ248" i="1"/>
  <c r="AF248" i="1"/>
  <c r="AJ240" i="1"/>
  <c r="AF240" i="1"/>
  <c r="AK225" i="1"/>
  <c r="AF225" i="1"/>
  <c r="AJ283" i="1"/>
  <c r="AF283" i="1"/>
  <c r="AR296" i="1"/>
  <c r="AM296" i="1"/>
  <c r="AQ250" i="1"/>
  <c r="AM250" i="1"/>
  <c r="AT172" i="1"/>
  <c r="AY172" i="1"/>
  <c r="CJ153" i="1"/>
  <c r="CJ140" i="1"/>
  <c r="CJ137" i="1"/>
  <c r="AK129" i="1"/>
  <c r="AF129" i="1"/>
  <c r="AK94" i="1"/>
  <c r="AF94" i="1"/>
  <c r="AR179" i="1"/>
  <c r="AM179" i="1"/>
  <c r="CJ174" i="1"/>
  <c r="AT165" i="1"/>
  <c r="AY165" i="1"/>
  <c r="CI159" i="1"/>
  <c r="CJ152" i="1"/>
  <c r="AT144" i="1"/>
  <c r="AY144" i="1"/>
  <c r="AF137" i="1"/>
  <c r="AK137" i="1"/>
  <c r="AT135" i="1"/>
  <c r="AY135" i="1"/>
  <c r="CJ132" i="1"/>
  <c r="AF130" i="1"/>
  <c r="AK130" i="1"/>
  <c r="AK120" i="1"/>
  <c r="AF120" i="1"/>
  <c r="AK111" i="1"/>
  <c r="AF111" i="1"/>
  <c r="AE79" i="1"/>
  <c r="CJ219" i="1"/>
  <c r="CJ201" i="1"/>
  <c r="AK195" i="1"/>
  <c r="AF195" i="1"/>
  <c r="AR193" i="1"/>
  <c r="AM193" i="1"/>
  <c r="AY180" i="1"/>
  <c r="AM171" i="1"/>
  <c r="AR171" i="1"/>
  <c r="CJ145" i="1"/>
  <c r="AT134" i="1"/>
  <c r="AY134" i="1"/>
  <c r="AK112" i="1"/>
  <c r="AF112" i="1"/>
  <c r="AF57" i="1"/>
  <c r="AK57" i="1"/>
  <c r="AJ206" i="1"/>
  <c r="AF206" i="1"/>
  <c r="AJ196" i="1"/>
  <c r="AF196" i="1"/>
  <c r="CJ173" i="1"/>
  <c r="CJ108" i="1"/>
  <c r="AJ92" i="1"/>
  <c r="AF92" i="1"/>
  <c r="AJ84" i="1"/>
  <c r="AF84" i="1"/>
  <c r="CJ76" i="1"/>
  <c r="AY66" i="1"/>
  <c r="AT66" i="1"/>
  <c r="AK64" i="1"/>
  <c r="AF64" i="1"/>
  <c r="AM47" i="1"/>
  <c r="AS43" i="1"/>
  <c r="AL45" i="1"/>
  <c r="AK19" i="1"/>
  <c r="AF19" i="1"/>
  <c r="AF180" i="1"/>
  <c r="AJ180" i="1"/>
  <c r="AM168" i="1"/>
  <c r="AR168" i="1"/>
  <c r="AM140" i="1"/>
  <c r="AR140" i="1"/>
  <c r="AT139" i="1"/>
  <c r="AY139" i="1"/>
  <c r="CI207" i="1"/>
  <c r="CJ142" i="1"/>
  <c r="AF116" i="1"/>
  <c r="AK116" i="1"/>
  <c r="AS115" i="1"/>
  <c r="AK88" i="1"/>
  <c r="AF88" i="1"/>
  <c r="BF49" i="1"/>
  <c r="CJ35" i="1"/>
  <c r="AY23" i="1"/>
  <c r="AT23" i="1"/>
  <c r="AR33" i="1"/>
  <c r="AM33" i="1"/>
  <c r="CJ26" i="1"/>
  <c r="AK21" i="1"/>
  <c r="AF21" i="1"/>
  <c r="AE13" i="1"/>
  <c r="CK4" i="1"/>
  <c r="W191" i="1"/>
  <c r="U191" i="1"/>
  <c r="AT167" i="1"/>
  <c r="AY167" i="1"/>
  <c r="AT161" i="1"/>
  <c r="AY161" i="1"/>
  <c r="AF149" i="1"/>
  <c r="BF99" i="1"/>
  <c r="BA99" i="1"/>
  <c r="AJ37" i="1"/>
  <c r="AF37" i="1"/>
  <c r="AE34" i="1"/>
  <c r="AK29" i="1"/>
  <c r="AF29" i="1"/>
  <c r="AE25" i="1"/>
  <c r="AE14" i="1"/>
  <c r="CJ15" i="1"/>
  <c r="AT178" i="1"/>
  <c r="AY178" i="1"/>
  <c r="AL171" i="1"/>
  <c r="CJ170" i="1"/>
  <c r="AJ145" i="1"/>
  <c r="AF145" i="1"/>
  <c r="AM117" i="1"/>
  <c r="AR117" i="1"/>
  <c r="AT115" i="1"/>
  <c r="AY115" i="1"/>
  <c r="AF110" i="1"/>
  <c r="AK110" i="1"/>
  <c r="AF101" i="1"/>
  <c r="AE76" i="1"/>
  <c r="AR74" i="1"/>
  <c r="AM74" i="1"/>
  <c r="AR69" i="1"/>
  <c r="AM69" i="1"/>
  <c r="CJ67" i="1"/>
  <c r="AL61" i="1"/>
  <c r="CJ60" i="1"/>
  <c r="AE19" i="1"/>
  <c r="AQ12" i="1"/>
  <c r="AM13" i="1"/>
  <c r="AT34" i="1"/>
  <c r="AY34" i="1"/>
  <c r="BT20" i="1"/>
  <c r="AL23" i="1"/>
  <c r="AL21" i="1"/>
  <c r="AM461" i="1"/>
  <c r="AR461" i="1"/>
  <c r="AR429" i="1"/>
  <c r="CJ400" i="1"/>
  <c r="AK390" i="1"/>
  <c r="AF390" i="1"/>
  <c r="AR407" i="1"/>
  <c r="CJ384" i="1"/>
  <c r="AF380" i="1"/>
  <c r="AK380" i="1"/>
  <c r="CJ373" i="1"/>
  <c r="AT421" i="1"/>
  <c r="AY421" i="1"/>
  <c r="CJ403" i="1"/>
  <c r="CJ398" i="1"/>
  <c r="AK384" i="1"/>
  <c r="AF384" i="1"/>
  <c r="AT369" i="1"/>
  <c r="AY369" i="1"/>
  <c r="AR401" i="1"/>
  <c r="AM401" i="1"/>
  <c r="CJ388" i="1"/>
  <c r="CB378" i="1"/>
  <c r="CI378" i="1" s="1"/>
  <c r="X378" i="1"/>
  <c r="CC369" i="1"/>
  <c r="CG369" i="1"/>
  <c r="CJ369" i="1" s="1"/>
  <c r="CC310" i="1"/>
  <c r="CG310" i="1"/>
  <c r="CJ310" i="1" s="1"/>
  <c r="BE404" i="1"/>
  <c r="BA404" i="1"/>
  <c r="AF391" i="1"/>
  <c r="CJ360" i="1"/>
  <c r="AR350" i="1"/>
  <c r="AM350" i="1"/>
  <c r="AY335" i="1"/>
  <c r="AT335" i="1"/>
  <c r="AK329" i="1"/>
  <c r="AF329" i="1"/>
  <c r="CB367" i="1"/>
  <c r="CI367" i="1" s="1"/>
  <c r="CI364" i="1"/>
  <c r="AM361" i="1"/>
  <c r="AR361" i="1"/>
  <c r="CJ317" i="1"/>
  <c r="AM366" i="1"/>
  <c r="AR366" i="1"/>
  <c r="AF338" i="1"/>
  <c r="AK338" i="1"/>
  <c r="CI334" i="1"/>
  <c r="CB310" i="1"/>
  <c r="CI310" i="1" s="1"/>
  <c r="X310" i="1"/>
  <c r="AE310" i="1" s="1"/>
  <c r="AL310" i="1" s="1"/>
  <c r="AS310" i="1" s="1"/>
  <c r="AZ310" i="1" s="1"/>
  <c r="BG310" i="1" s="1"/>
  <c r="BN310" i="1" s="1"/>
  <c r="BU310" i="1" s="1"/>
  <c r="AR311" i="1"/>
  <c r="AM311" i="1"/>
  <c r="CJ274" i="1"/>
  <c r="AR331" i="1"/>
  <c r="AM331" i="1"/>
  <c r="AM348" i="1"/>
  <c r="AR348" i="1"/>
  <c r="AM321" i="1"/>
  <c r="AR321" i="1"/>
  <c r="AR302" i="1"/>
  <c r="AM302" i="1"/>
  <c r="AR342" i="1"/>
  <c r="AM342" i="1"/>
  <c r="AR341" i="1"/>
  <c r="AM341" i="1"/>
  <c r="AR339" i="1"/>
  <c r="AM339" i="1"/>
  <c r="AM325" i="1"/>
  <c r="AR325" i="1"/>
  <c r="AR334" i="1"/>
  <c r="AM334" i="1"/>
  <c r="U314" i="1"/>
  <c r="W314" i="1"/>
  <c r="CG95" i="1"/>
  <c r="CJ95" i="1" s="1"/>
  <c r="CC95" i="1"/>
  <c r="AF281" i="1"/>
  <c r="AK281" i="1"/>
  <c r="AY359" i="1"/>
  <c r="AT359" i="1"/>
  <c r="AR336" i="1"/>
  <c r="AM336" i="1"/>
  <c r="AR332" i="1"/>
  <c r="AM332" i="1"/>
  <c r="AR326" i="1"/>
  <c r="AM326" i="1"/>
  <c r="AF273" i="1"/>
  <c r="AK273" i="1"/>
  <c r="AF271" i="1"/>
  <c r="AK271" i="1"/>
  <c r="AF269" i="1"/>
  <c r="AK269" i="1"/>
  <c r="AF267" i="1"/>
  <c r="AK267" i="1"/>
  <c r="AR293" i="1"/>
  <c r="AM293" i="1"/>
  <c r="AR288" i="1"/>
  <c r="AM288" i="1"/>
  <c r="AM254" i="1"/>
  <c r="AR254" i="1"/>
  <c r="AJ237" i="1"/>
  <c r="AF237" i="1"/>
  <c r="CJ229" i="1"/>
  <c r="AK219" i="1"/>
  <c r="AF219" i="1"/>
  <c r="AK212" i="1"/>
  <c r="AF212" i="1"/>
  <c r="AM265" i="1"/>
  <c r="AR265" i="1"/>
  <c r="CJ249" i="1"/>
  <c r="CI249" i="1"/>
  <c r="BF248" i="1"/>
  <c r="AF241" i="1"/>
  <c r="AK241" i="1"/>
  <c r="BF240" i="1"/>
  <c r="CJ206" i="1"/>
  <c r="CJ200" i="1"/>
  <c r="AT291" i="1"/>
  <c r="AY291" i="1"/>
  <c r="CJ250" i="1"/>
  <c r="CJ232" i="1"/>
  <c r="CJ227" i="1"/>
  <c r="AK222" i="1"/>
  <c r="AF222" i="1"/>
  <c r="AR216" i="1"/>
  <c r="AM216" i="1"/>
  <c r="CJ204" i="1"/>
  <c r="CJ203" i="1"/>
  <c r="BF244" i="1"/>
  <c r="AR220" i="1"/>
  <c r="AM220" i="1"/>
  <c r="CJ168" i="1"/>
  <c r="AF141" i="1"/>
  <c r="AK141" i="1"/>
  <c r="AR97" i="1"/>
  <c r="AM97" i="1"/>
  <c r="AJ226" i="1"/>
  <c r="AF226" i="1"/>
  <c r="CJ197" i="1"/>
  <c r="BF190" i="1"/>
  <c r="CJ177" i="1"/>
  <c r="AF165" i="1"/>
  <c r="AR163" i="1"/>
  <c r="AM163" i="1"/>
  <c r="AF153" i="1"/>
  <c r="AK153" i="1"/>
  <c r="AT152" i="1"/>
  <c r="AY152" i="1"/>
  <c r="AF135" i="1"/>
  <c r="AT132" i="1"/>
  <c r="AY132" i="1"/>
  <c r="AF238" i="1"/>
  <c r="AK238" i="1"/>
  <c r="AJ200" i="1"/>
  <c r="AF200" i="1"/>
  <c r="AF185" i="1"/>
  <c r="AJ185" i="1"/>
  <c r="AM177" i="1"/>
  <c r="CJ160" i="1"/>
  <c r="CJ156" i="1"/>
  <c r="BF145" i="1"/>
  <c r="AM207" i="1"/>
  <c r="AR207" i="1"/>
  <c r="CJ106" i="1"/>
  <c r="AR102" i="1"/>
  <c r="AM102" i="1"/>
  <c r="AE54" i="1"/>
  <c r="AF245" i="1"/>
  <c r="AK245" i="1"/>
  <c r="CJ193" i="1"/>
  <c r="AF174" i="1"/>
  <c r="AK174" i="1"/>
  <c r="W157" i="1"/>
  <c r="U157" i="1"/>
  <c r="CJ122" i="1"/>
  <c r="AL98" i="1"/>
  <c r="CJ91" i="1"/>
  <c r="CJ80" i="1"/>
  <c r="AM78" i="1"/>
  <c r="AR78" i="1"/>
  <c r="BA60" i="1"/>
  <c r="BF60" i="1"/>
  <c r="AK53" i="1"/>
  <c r="AF53" i="1"/>
  <c r="BF52" i="1"/>
  <c r="AJ44" i="1"/>
  <c r="AF44" i="1"/>
  <c r="AK41" i="1"/>
  <c r="AF41" i="1"/>
  <c r="AY40" i="1"/>
  <c r="V215" i="1"/>
  <c r="T215" i="1"/>
  <c r="AF162" i="1"/>
  <c r="AF159" i="1"/>
  <c r="AT118" i="1"/>
  <c r="AY118" i="1"/>
  <c r="X103" i="1"/>
  <c r="Z103" i="1"/>
  <c r="AA103" i="1" s="1"/>
  <c r="AB103" i="1" s="1"/>
  <c r="AG103" i="1" s="1"/>
  <c r="BF86" i="1"/>
  <c r="AK76" i="1"/>
  <c r="AF76" i="1"/>
  <c r="BF75" i="1"/>
  <c r="CJ71" i="1"/>
  <c r="AR65" i="1"/>
  <c r="AM65" i="1"/>
  <c r="AJ52" i="1"/>
  <c r="AF52" i="1"/>
  <c r="CJ37" i="1"/>
  <c r="AK35" i="1"/>
  <c r="AF35" i="1"/>
  <c r="CJ27" i="1"/>
  <c r="AK26" i="1"/>
  <c r="AF26" i="1"/>
  <c r="AY24" i="1"/>
  <c r="AT24" i="1"/>
  <c r="BS234" i="1"/>
  <c r="BV234" i="1" s="1"/>
  <c r="BO234" i="1"/>
  <c r="BF173" i="1"/>
  <c r="AM149" i="1"/>
  <c r="AR149" i="1"/>
  <c r="AS119" i="1"/>
  <c r="AF107" i="1"/>
  <c r="AJ107" i="1"/>
  <c r="AJ86" i="1"/>
  <c r="AF86" i="1"/>
  <c r="AY82" i="1"/>
  <c r="AT82" i="1"/>
  <c r="AJ75" i="1"/>
  <c r="AF75" i="1"/>
  <c r="AJ71" i="1"/>
  <c r="AF71" i="1"/>
  <c r="AL52" i="1"/>
  <c r="AR50" i="1"/>
  <c r="AM48" i="1"/>
  <c r="AR48" i="1"/>
  <c r="CJ46" i="1"/>
  <c r="AF30" i="1"/>
  <c r="AK30" i="1"/>
  <c r="AS15" i="1"/>
  <c r="CJ13" i="1"/>
  <c r="AM15" i="1"/>
  <c r="BF217" i="1"/>
  <c r="AK125" i="1"/>
  <c r="AF125" i="1"/>
  <c r="AL112" i="1"/>
  <c r="AR101" i="1"/>
  <c r="AM101" i="1"/>
  <c r="CJ84" i="1"/>
  <c r="X83" i="1"/>
  <c r="Z83" i="1"/>
  <c r="AA83" i="1" s="1"/>
  <c r="AB83" i="1" s="1"/>
  <c r="AG83" i="1" s="1"/>
  <c r="AS66" i="1"/>
  <c r="AY62" i="1"/>
  <c r="AT62" i="1"/>
  <c r="AK46" i="1"/>
  <c r="AF46" i="1"/>
  <c r="BF44" i="1"/>
  <c r="CJ18" i="1"/>
  <c r="AF12" i="1"/>
  <c r="AK12" i="1"/>
  <c r="AF13" i="1"/>
  <c r="AF423" i="1"/>
  <c r="AK423" i="1"/>
  <c r="CJ412" i="1"/>
  <c r="CC405" i="1"/>
  <c r="CG405" i="1"/>
  <c r="CJ405" i="1" s="1"/>
  <c r="AM468" i="1"/>
  <c r="AR468" i="1"/>
  <c r="CJ458" i="1"/>
  <c r="CJ447" i="1"/>
  <c r="AK376" i="1"/>
  <c r="AF376" i="1"/>
  <c r="CG463" i="1"/>
  <c r="CJ463" i="1" s="1"/>
  <c r="CC463" i="1"/>
  <c r="X441" i="1"/>
  <c r="Z441" i="1"/>
  <c r="AF448" i="1"/>
  <c r="AK448" i="1"/>
  <c r="AR465" i="1"/>
  <c r="AM465" i="1"/>
  <c r="AT457" i="1"/>
  <c r="AY457" i="1"/>
  <c r="CJ430" i="1"/>
  <c r="CB417" i="1"/>
  <c r="X417" i="1"/>
  <c r="CJ415" i="1"/>
  <c r="AQ416" i="1"/>
  <c r="AM416" i="1"/>
  <c r="AM409" i="1"/>
  <c r="AR409" i="1"/>
  <c r="AR374" i="1"/>
  <c r="AM374" i="1"/>
  <c r="AM406" i="1"/>
  <c r="AR406" i="1"/>
  <c r="AK398" i="1"/>
  <c r="AF398" i="1"/>
  <c r="CJ396" i="1"/>
  <c r="AR389" i="1"/>
  <c r="AM389" i="1"/>
  <c r="CJ380" i="1"/>
  <c r="AM370" i="1"/>
  <c r="AR370" i="1"/>
  <c r="CJ366" i="1"/>
  <c r="AM363" i="1"/>
  <c r="AR363" i="1"/>
  <c r="AR396" i="1"/>
  <c r="AM396" i="1"/>
  <c r="AR391" i="1"/>
  <c r="AM391" i="1"/>
  <c r="CC358" i="1"/>
  <c r="CG358" i="1"/>
  <c r="CJ358" i="1" s="1"/>
  <c r="AC327" i="1"/>
  <c r="AF356" i="1"/>
  <c r="AK356" i="1"/>
  <c r="CG325" i="1"/>
  <c r="CJ325" i="1" s="1"/>
  <c r="CC325" i="1"/>
  <c r="AF315" i="1"/>
  <c r="AK315" i="1"/>
  <c r="AY381" i="1"/>
  <c r="AT381" i="1"/>
  <c r="AT362" i="1"/>
  <c r="AY362" i="1"/>
  <c r="CB330" i="1"/>
  <c r="CI330" i="1" s="1"/>
  <c r="Y311" i="1"/>
  <c r="AK305" i="1"/>
  <c r="AF305" i="1"/>
  <c r="AR357" i="1"/>
  <c r="AM357" i="1"/>
  <c r="AF348" i="1"/>
  <c r="AR327" i="1"/>
  <c r="AR317" i="1"/>
  <c r="AM317" i="1"/>
  <c r="AK298" i="1"/>
  <c r="AF298" i="1"/>
  <c r="CB360" i="1"/>
  <c r="CI360" i="1" s="1"/>
  <c r="CB354" i="1"/>
  <c r="CI354" i="1" s="1"/>
  <c r="AR345" i="1"/>
  <c r="AM345" i="1"/>
  <c r="AR344" i="1"/>
  <c r="AM344" i="1"/>
  <c r="AR346" i="1"/>
  <c r="AM346" i="1"/>
  <c r="AR320" i="1"/>
  <c r="AM320" i="1"/>
  <c r="CJ306" i="1"/>
  <c r="AF95" i="1"/>
  <c r="AK95" i="1"/>
  <c r="CG282" i="1"/>
  <c r="CJ282" i="1" s="1"/>
  <c r="CC282" i="1"/>
  <c r="AM277" i="1"/>
  <c r="AR277" i="1"/>
  <c r="AJ274" i="1"/>
  <c r="AF274" i="1"/>
  <c r="AM353" i="1"/>
  <c r="AR353" i="1"/>
  <c r="AM347" i="1"/>
  <c r="AR347" i="1"/>
  <c r="AM324" i="1"/>
  <c r="AR324" i="1"/>
  <c r="AM318" i="1"/>
  <c r="AR318" i="1"/>
  <c r="AF294" i="1"/>
  <c r="AK294" i="1"/>
  <c r="AF286" i="1"/>
  <c r="AK286" i="1"/>
  <c r="CI292" i="1"/>
  <c r="AM289" i="1"/>
  <c r="AR289" i="1"/>
  <c r="AR280" i="1"/>
  <c r="AM280" i="1"/>
  <c r="AY274" i="1"/>
  <c r="AT243" i="1"/>
  <c r="AY243" i="1"/>
  <c r="CJ241" i="1"/>
  <c r="CJ231" i="1"/>
  <c r="AK198" i="1"/>
  <c r="AF198" i="1"/>
  <c r="AT301" i="1"/>
  <c r="AY301" i="1"/>
  <c r="AR292" i="1"/>
  <c r="AM292" i="1"/>
  <c r="AM261" i="1"/>
  <c r="AR261" i="1"/>
  <c r="AM257" i="1"/>
  <c r="AR257" i="1"/>
  <c r="AM253" i="1"/>
  <c r="AR253" i="1"/>
  <c r="CJ248" i="1"/>
  <c r="CJ240" i="1"/>
  <c r="AK210" i="1"/>
  <c r="AF210" i="1"/>
  <c r="CJ196" i="1"/>
  <c r="CJ187" i="1"/>
  <c r="AR297" i="1"/>
  <c r="AM297" i="1"/>
  <c r="AM285" i="1"/>
  <c r="AR285" i="1"/>
  <c r="AT239" i="1"/>
  <c r="AY239" i="1"/>
  <c r="CJ238" i="1"/>
  <c r="AN214" i="1"/>
  <c r="AK204" i="1"/>
  <c r="AF204" i="1"/>
  <c r="AR199" i="1"/>
  <c r="AM199" i="1"/>
  <c r="BF186" i="1"/>
  <c r="BA186" i="1"/>
  <c r="AY185" i="1"/>
  <c r="V169" i="1"/>
  <c r="T169" i="1"/>
  <c r="CJ162" i="1"/>
  <c r="CJ159" i="1"/>
  <c r="AF127" i="1"/>
  <c r="AK127" i="1"/>
  <c r="CJ100" i="1"/>
  <c r="AY92" i="1"/>
  <c r="BF237" i="1"/>
  <c r="AF227" i="1"/>
  <c r="AK227" i="1"/>
  <c r="BT223" i="1"/>
  <c r="BV223" i="1" s="1"/>
  <c r="BO223" i="1"/>
  <c r="AF290" i="1"/>
  <c r="AK290" i="1"/>
  <c r="AT177" i="1"/>
  <c r="AY177" i="1"/>
  <c r="BG172" i="1"/>
  <c r="CJ165" i="1"/>
  <c r="CI162" i="1"/>
  <c r="AF152" i="1"/>
  <c r="AR150" i="1"/>
  <c r="AM150" i="1"/>
  <c r="CI140" i="1"/>
  <c r="AM136" i="1"/>
  <c r="AR136" i="1"/>
  <c r="AF132" i="1"/>
  <c r="AE99" i="1"/>
  <c r="AM249" i="1"/>
  <c r="AR249" i="1"/>
  <c r="CJ237" i="1"/>
  <c r="AT176" i="1"/>
  <c r="AY176" i="1"/>
  <c r="AF170" i="1"/>
  <c r="AK170" i="1"/>
  <c r="AM165" i="1"/>
  <c r="AM158" i="1"/>
  <c r="AR158" i="1"/>
  <c r="AM152" i="1"/>
  <c r="AM132" i="1"/>
  <c r="CJ127" i="1"/>
  <c r="AK106" i="1"/>
  <c r="AF106" i="1"/>
  <c r="CJ244" i="1"/>
  <c r="BF206" i="1"/>
  <c r="BF196" i="1"/>
  <c r="AR184" i="1"/>
  <c r="AM184" i="1"/>
  <c r="AL81" i="1"/>
  <c r="CJ72" i="1"/>
  <c r="AS68" i="1"/>
  <c r="CJ63" i="1"/>
  <c r="AY39" i="1"/>
  <c r="AT39" i="1"/>
  <c r="AK218" i="1"/>
  <c r="AF218" i="1"/>
  <c r="AR194" i="1"/>
  <c r="AM194" i="1"/>
  <c r="AM162" i="1"/>
  <c r="AR162" i="1"/>
  <c r="AM159" i="1"/>
  <c r="AR159" i="1"/>
  <c r="CJ125" i="1"/>
  <c r="CJ115" i="1"/>
  <c r="AM114" i="1"/>
  <c r="AR114" i="1"/>
  <c r="Y103" i="1"/>
  <c r="AR89" i="1"/>
  <c r="AM89" i="1"/>
  <c r="CJ86" i="1"/>
  <c r="BG78" i="1"/>
  <c r="AY51" i="1"/>
  <c r="AT51" i="1"/>
  <c r="CJ49" i="1"/>
  <c r="CI40" i="1"/>
  <c r="CJ32" i="1"/>
  <c r="CJ212" i="1"/>
  <c r="AK197" i="1"/>
  <c r="AF197" i="1"/>
  <c r="AT155" i="1"/>
  <c r="AY155" i="1"/>
  <c r="AT138" i="1"/>
  <c r="AY138" i="1"/>
  <c r="CJ123" i="1"/>
  <c r="AL142" i="1"/>
  <c r="U109" i="1"/>
  <c r="W109" i="1"/>
  <c r="AL106" i="1"/>
  <c r="AM85" i="1"/>
  <c r="AR85" i="1"/>
  <c r="AR73" i="1"/>
  <c r="AM73" i="1"/>
  <c r="CJ68" i="1"/>
  <c r="CJ57" i="1"/>
  <c r="AL47" i="1"/>
  <c r="AR45" i="1"/>
  <c r="AM45" i="1"/>
  <c r="AS38" i="1"/>
  <c r="AE22" i="1"/>
  <c r="AM16" i="1"/>
  <c r="AR16" i="1"/>
  <c r="AT13" i="1"/>
  <c r="AY13" i="1"/>
  <c r="AM224" i="1"/>
  <c r="AR224" i="1"/>
  <c r="AJ128" i="1"/>
  <c r="AF128" i="1"/>
  <c r="AF119" i="1"/>
  <c r="AK119" i="1"/>
  <c r="CJ117" i="1"/>
  <c r="AY104" i="1"/>
  <c r="AT104" i="1"/>
  <c r="AJ98" i="1"/>
  <c r="AF98" i="1"/>
  <c r="Y83" i="1"/>
  <c r="AE80" i="1"/>
  <c r="AK68" i="1"/>
  <c r="AF68" i="1"/>
  <c r="BF67" i="1"/>
  <c r="CJ64" i="1"/>
  <c r="BH27" i="1"/>
  <c r="BM27" i="1"/>
  <c r="AT18" i="1"/>
  <c r="AY18" i="1"/>
  <c r="CF9" i="1"/>
  <c r="AL12" i="1"/>
  <c r="AT22" i="1"/>
  <c r="AY22" i="1"/>
  <c r="AS33" i="1"/>
  <c r="AL32" i="1"/>
  <c r="AT28" i="1"/>
  <c r="AY28" i="1"/>
  <c r="BH14" i="1"/>
  <c r="AM31" i="1"/>
  <c r="AR31" i="1"/>
  <c r="AT25" i="1"/>
  <c r="AY25" i="1"/>
  <c r="BL394" i="17" l="1"/>
  <c r="BH394" i="17"/>
  <c r="BT305" i="17"/>
  <c r="BV305" i="17" s="1"/>
  <c r="BO305" i="17"/>
  <c r="BO253" i="17"/>
  <c r="BT253" i="17"/>
  <c r="BV253" i="17" s="1"/>
  <c r="BO410" i="17"/>
  <c r="BT410" i="17"/>
  <c r="BV410" i="17" s="1"/>
  <c r="BO316" i="17"/>
  <c r="BS316" i="17"/>
  <c r="BV316" i="17" s="1"/>
  <c r="BT42" i="17"/>
  <c r="BV42" i="17" s="1"/>
  <c r="BO42" i="17"/>
  <c r="BS102" i="17"/>
  <c r="BV102" i="17" s="1"/>
  <c r="BO102" i="17"/>
  <c r="BT17" i="17"/>
  <c r="BV17" i="17" s="1"/>
  <c r="BO17" i="17"/>
  <c r="BO259" i="17"/>
  <c r="BT259" i="17"/>
  <c r="BV259" i="17" s="1"/>
  <c r="BO263" i="17"/>
  <c r="BT263" i="17"/>
  <c r="BV263" i="17" s="1"/>
  <c r="BO44" i="17"/>
  <c r="BT44" i="17"/>
  <c r="BV44" i="17" s="1"/>
  <c r="BS72" i="17"/>
  <c r="BV72" i="17" s="1"/>
  <c r="BO72" i="17"/>
  <c r="BO23" i="17"/>
  <c r="BT23" i="17"/>
  <c r="BV23" i="17" s="1"/>
  <c r="BO358" i="17"/>
  <c r="BT358" i="17"/>
  <c r="BV358" i="17" s="1"/>
  <c r="BO255" i="17"/>
  <c r="BT255" i="17"/>
  <c r="BV255" i="17" s="1"/>
  <c r="BO365" i="17"/>
  <c r="BT365" i="17"/>
  <c r="BV365" i="17" s="1"/>
  <c r="BS399" i="17"/>
  <c r="BV399" i="17" s="1"/>
  <c r="BO399" i="17"/>
  <c r="BS307" i="17"/>
  <c r="BV307" i="17" s="1"/>
  <c r="BO307" i="17"/>
  <c r="BT391" i="17"/>
  <c r="BV391" i="17" s="1"/>
  <c r="BO391" i="17"/>
  <c r="BL369" i="17"/>
  <c r="BH369" i="17"/>
  <c r="BO452" i="17"/>
  <c r="BT452" i="17"/>
  <c r="BV452" i="17" s="1"/>
  <c r="BO26" i="17"/>
  <c r="BT26" i="17"/>
  <c r="BV26" i="17" s="1"/>
  <c r="BO345" i="17"/>
  <c r="BS345" i="17"/>
  <c r="BV345" i="17" s="1"/>
  <c r="BO377" i="17"/>
  <c r="BS377" i="17"/>
  <c r="BV377" i="17" s="1"/>
  <c r="BO396" i="17"/>
  <c r="BS396" i="17"/>
  <c r="BV396" i="17" s="1"/>
  <c r="BL427" i="17"/>
  <c r="BH427" i="17"/>
  <c r="BS16" i="17"/>
  <c r="BV16" i="17" s="1"/>
  <c r="BO16" i="17"/>
  <c r="BL406" i="17"/>
  <c r="BH406" i="17"/>
  <c r="BT86" i="17"/>
  <c r="BV86" i="17" s="1"/>
  <c r="BO86" i="17"/>
  <c r="CL431" i="17"/>
  <c r="BH378" i="17"/>
  <c r="BL378" i="17"/>
  <c r="BS428" i="17"/>
  <c r="BV428" i="17" s="1"/>
  <c r="BO428" i="17"/>
  <c r="BO239" i="17"/>
  <c r="BT239" i="17"/>
  <c r="BV239" i="17" s="1"/>
  <c r="BH380" i="17"/>
  <c r="BL380" i="17"/>
  <c r="BS256" i="17"/>
  <c r="BV256" i="17" s="1"/>
  <c r="BO256" i="17"/>
  <c r="BO335" i="17"/>
  <c r="BT335" i="17"/>
  <c r="BV335" i="17" s="1"/>
  <c r="BO464" i="17"/>
  <c r="BS464" i="17"/>
  <c r="BV464" i="17" s="1"/>
  <c r="BO213" i="17"/>
  <c r="BT213" i="17"/>
  <c r="BV213" i="17" s="1"/>
  <c r="BH357" i="17"/>
  <c r="BL357" i="17"/>
  <c r="BT133" i="17"/>
  <c r="BV133" i="17" s="1"/>
  <c r="BO133" i="17"/>
  <c r="BT265" i="17"/>
  <c r="BV265" i="17" s="1"/>
  <c r="BO265" i="17"/>
  <c r="BS248" i="17"/>
  <c r="BV248" i="17" s="1"/>
  <c r="BO248" i="17"/>
  <c r="BO54" i="17"/>
  <c r="BT54" i="17"/>
  <c r="BV54" i="17" s="1"/>
  <c r="BO338" i="17"/>
  <c r="BT338" i="17"/>
  <c r="BV338" i="17" s="1"/>
  <c r="BO215" i="17"/>
  <c r="BT215" i="17"/>
  <c r="BV215" i="17" s="1"/>
  <c r="BO340" i="17"/>
  <c r="BT340" i="17"/>
  <c r="BV340" i="17" s="1"/>
  <c r="BT95" i="17"/>
  <c r="BV95" i="17" s="1"/>
  <c r="BO95" i="17"/>
  <c r="BT142" i="17"/>
  <c r="BV142" i="17" s="1"/>
  <c r="BO142" i="17"/>
  <c r="BO234" i="17"/>
  <c r="BS234" i="17"/>
  <c r="BV234" i="17" s="1"/>
  <c r="BH451" i="17"/>
  <c r="BL451" i="17"/>
  <c r="BO386" i="17"/>
  <c r="BT386" i="17"/>
  <c r="BV386" i="17" s="1"/>
  <c r="BL392" i="17"/>
  <c r="BH392" i="17"/>
  <c r="BO409" i="17"/>
  <c r="BT409" i="17"/>
  <c r="BV409" i="17" s="1"/>
  <c r="BO35" i="17"/>
  <c r="BT35" i="17"/>
  <c r="BV35" i="17" s="1"/>
  <c r="BT185" i="17"/>
  <c r="BV185" i="17" s="1"/>
  <c r="BO185" i="17"/>
  <c r="BO116" i="17"/>
  <c r="BT116" i="17"/>
  <c r="BV116" i="17" s="1"/>
  <c r="BO420" i="17"/>
  <c r="BS420" i="17"/>
  <c r="BV420" i="17" s="1"/>
  <c r="BO29" i="17"/>
  <c r="BT29" i="17"/>
  <c r="BV29" i="17" s="1"/>
  <c r="BO382" i="17"/>
  <c r="BT382" i="17"/>
  <c r="BV382" i="17" s="1"/>
  <c r="BT103" i="17"/>
  <c r="BV103" i="17" s="1"/>
  <c r="BO103" i="17"/>
  <c r="BT244" i="17"/>
  <c r="BV244" i="17" s="1"/>
  <c r="BO244" i="17"/>
  <c r="BO347" i="17"/>
  <c r="BT347" i="17"/>
  <c r="BV347" i="17" s="1"/>
  <c r="BT370" i="17"/>
  <c r="BV370" i="17" s="1"/>
  <c r="BO370" i="17"/>
  <c r="BO374" i="17"/>
  <c r="BT374" i="17"/>
  <c r="BV374" i="17" s="1"/>
  <c r="BS375" i="17"/>
  <c r="BV375" i="17" s="1"/>
  <c r="BO375" i="17"/>
  <c r="BO407" i="17"/>
  <c r="BT407" i="17"/>
  <c r="BV407" i="17" s="1"/>
  <c r="BS233" i="17"/>
  <c r="BV233" i="17" s="1"/>
  <c r="BO233" i="17"/>
  <c r="BS134" i="17"/>
  <c r="BV134" i="17" s="1"/>
  <c r="BO134" i="17"/>
  <c r="BS222" i="17"/>
  <c r="BV222" i="17" s="1"/>
  <c r="BO222" i="17"/>
  <c r="BT199" i="17"/>
  <c r="BV199" i="17" s="1"/>
  <c r="BO199" i="17"/>
  <c r="BO441" i="17"/>
  <c r="BT441" i="17"/>
  <c r="BV441" i="17" s="1"/>
  <c r="AG173" i="17"/>
  <c r="AE173" i="17"/>
  <c r="BT324" i="17"/>
  <c r="BV324" i="17" s="1"/>
  <c r="BO324" i="17"/>
  <c r="BT117" i="17"/>
  <c r="BV117" i="17" s="1"/>
  <c r="BO117" i="17"/>
  <c r="BT295" i="17"/>
  <c r="BV295" i="17" s="1"/>
  <c r="BO295" i="17"/>
  <c r="BS203" i="17"/>
  <c r="BV203" i="17" s="1"/>
  <c r="BO203" i="17"/>
  <c r="BS80" i="17"/>
  <c r="BV80" i="17" s="1"/>
  <c r="BO438" i="17"/>
  <c r="BT438" i="17"/>
  <c r="BV438" i="17" s="1"/>
  <c r="AI311" i="17"/>
  <c r="AK311" i="17"/>
  <c r="AM311" i="17" s="1"/>
  <c r="BU80" i="17"/>
  <c r="BS333" i="17"/>
  <c r="BV333" i="17" s="1"/>
  <c r="BO333" i="17"/>
  <c r="BS140" i="17"/>
  <c r="BV140" i="17" s="1"/>
  <c r="BO140" i="17"/>
  <c r="AG20" i="17"/>
  <c r="AE20" i="17"/>
  <c r="BT128" i="17"/>
  <c r="BV128" i="17" s="1"/>
  <c r="BO128" i="17"/>
  <c r="BT82" i="17"/>
  <c r="BV82" i="17" s="1"/>
  <c r="BO82" i="17"/>
  <c r="BT127" i="17"/>
  <c r="BV127" i="17" s="1"/>
  <c r="BO127" i="17"/>
  <c r="AG45" i="17"/>
  <c r="AE45" i="17"/>
  <c r="BT241" i="17"/>
  <c r="BV241" i="17" s="1"/>
  <c r="BO241" i="17"/>
  <c r="AG294" i="17"/>
  <c r="AE294" i="17"/>
  <c r="BS51" i="17"/>
  <c r="BV51" i="17" s="1"/>
  <c r="BO51" i="17"/>
  <c r="BT46" i="17"/>
  <c r="BV46" i="17" s="1"/>
  <c r="BO46" i="17"/>
  <c r="BT98" i="17"/>
  <c r="BV98" i="17" s="1"/>
  <c r="BO98" i="17"/>
  <c r="BT290" i="17"/>
  <c r="BV290" i="17" s="1"/>
  <c r="BO290" i="17"/>
  <c r="BT229" i="17"/>
  <c r="BV229" i="17" s="1"/>
  <c r="BO229" i="17"/>
  <c r="BS209" i="17"/>
  <c r="BV209" i="17" s="1"/>
  <c r="BO209" i="17"/>
  <c r="AG24" i="17"/>
  <c r="AE24" i="17"/>
  <c r="BT163" i="17"/>
  <c r="BV163" i="17" s="1"/>
  <c r="BO163" i="17"/>
  <c r="BO462" i="17"/>
  <c r="BT462" i="17"/>
  <c r="BV462" i="17" s="1"/>
  <c r="AJ30" i="17"/>
  <c r="AH30" i="17"/>
  <c r="AG52" i="17"/>
  <c r="AE52" i="17"/>
  <c r="BT74" i="17"/>
  <c r="BV74" i="17" s="1"/>
  <c r="BO74" i="17"/>
  <c r="AS315" i="17"/>
  <c r="AU315" i="17"/>
  <c r="BO292" i="17"/>
  <c r="BS292" i="17"/>
  <c r="BV292" i="17" s="1"/>
  <c r="BS231" i="17"/>
  <c r="BV231" i="17" s="1"/>
  <c r="BO231" i="17"/>
  <c r="BS118" i="17"/>
  <c r="BV118" i="17" s="1"/>
  <c r="BO118" i="17"/>
  <c r="BT66" i="17"/>
  <c r="BV66" i="17" s="1"/>
  <c r="BO66" i="17"/>
  <c r="AG298" i="17"/>
  <c r="AE298" i="17"/>
  <c r="BS108" i="17"/>
  <c r="BV108" i="17" s="1"/>
  <c r="BO108" i="17"/>
  <c r="BO312" i="17"/>
  <c r="BT312" i="17"/>
  <c r="BV312" i="17" s="1"/>
  <c r="BT415" i="17"/>
  <c r="BV415" i="17" s="1"/>
  <c r="BO415" i="17"/>
  <c r="AG40" i="17"/>
  <c r="AE40" i="17"/>
  <c r="BT220" i="17"/>
  <c r="BV220" i="17" s="1"/>
  <c r="BO220" i="17"/>
  <c r="BT280" i="17"/>
  <c r="BV280" i="17" s="1"/>
  <c r="BO280" i="17"/>
  <c r="AG282" i="17"/>
  <c r="AE282" i="17"/>
  <c r="BS84" i="17"/>
  <c r="BV84" i="17" s="1"/>
  <c r="BO84" i="17"/>
  <c r="BS240" i="17"/>
  <c r="BV240" i="17" s="1"/>
  <c r="BO240" i="17"/>
  <c r="BL367" i="17"/>
  <c r="BH367" i="17"/>
  <c r="BT182" i="17"/>
  <c r="BV182" i="17" s="1"/>
  <c r="BO182" i="17"/>
  <c r="BO21" i="17"/>
  <c r="BT21" i="17"/>
  <c r="BV21" i="17" s="1"/>
  <c r="BT362" i="17"/>
  <c r="BV362" i="17" s="1"/>
  <c r="BO362" i="17"/>
  <c r="BS235" i="17"/>
  <c r="BV235" i="17" s="1"/>
  <c r="BO235" i="17"/>
  <c r="BS230" i="17"/>
  <c r="BV230" i="17" s="1"/>
  <c r="BO230" i="17"/>
  <c r="BO334" i="17"/>
  <c r="BS334" i="17"/>
  <c r="BV334" i="17" s="1"/>
  <c r="BS274" i="17"/>
  <c r="BV274" i="17" s="1"/>
  <c r="BO274" i="17"/>
  <c r="BS471" i="17"/>
  <c r="BV471" i="17" s="1"/>
  <c r="BO471" i="17"/>
  <c r="CA80" i="17"/>
  <c r="BS93" i="17"/>
  <c r="BV93" i="17" s="1"/>
  <c r="BO93" i="17"/>
  <c r="BS111" i="17"/>
  <c r="BV111" i="17" s="1"/>
  <c r="BO111" i="17"/>
  <c r="BT313" i="17"/>
  <c r="BV313" i="17" s="1"/>
  <c r="BO313" i="17"/>
  <c r="BL440" i="17"/>
  <c r="BH440" i="17"/>
  <c r="BO435" i="17"/>
  <c r="BT435" i="17"/>
  <c r="BV435" i="17" s="1"/>
  <c r="BO351" i="17"/>
  <c r="BS351" i="17"/>
  <c r="BV351" i="17" s="1"/>
  <c r="BS61" i="17"/>
  <c r="BV61" i="17" s="1"/>
  <c r="BO61" i="17"/>
  <c r="BS272" i="17"/>
  <c r="BV272" i="17" s="1"/>
  <c r="BO272" i="17"/>
  <c r="AH53" i="17"/>
  <c r="AJ53" i="17"/>
  <c r="BT113" i="17"/>
  <c r="BV113" i="17" s="1"/>
  <c r="BO113" i="17"/>
  <c r="BO390" i="17"/>
  <c r="BT390" i="17"/>
  <c r="BV390" i="17" s="1"/>
  <c r="BT403" i="17"/>
  <c r="BV403" i="17" s="1"/>
  <c r="BO403" i="17"/>
  <c r="BS361" i="17"/>
  <c r="BV361" i="17" s="1"/>
  <c r="BO361" i="17"/>
  <c r="BO443" i="17"/>
  <c r="BT443" i="17"/>
  <c r="BV443" i="17" s="1"/>
  <c r="AF18" i="17"/>
  <c r="AF8" i="17" s="1"/>
  <c r="AD8" i="17"/>
  <c r="BS139" i="17"/>
  <c r="BV139" i="17" s="1"/>
  <c r="BO139" i="17"/>
  <c r="BS195" i="17"/>
  <c r="BV195" i="17" s="1"/>
  <c r="BO195" i="17"/>
  <c r="BS219" i="17"/>
  <c r="BV219" i="17" s="1"/>
  <c r="BO219" i="17"/>
  <c r="BT135" i="17"/>
  <c r="BV135" i="17" s="1"/>
  <c r="BO135" i="17"/>
  <c r="BT210" i="17"/>
  <c r="BV210" i="17" s="1"/>
  <c r="BO210" i="17"/>
  <c r="BT178" i="17"/>
  <c r="BV178" i="17" s="1"/>
  <c r="BO178" i="17"/>
  <c r="BT337" i="17"/>
  <c r="BV337" i="17" s="1"/>
  <c r="BO337" i="17"/>
  <c r="BO469" i="17"/>
  <c r="BT469" i="17"/>
  <c r="BV469" i="17" s="1"/>
  <c r="BT145" i="17"/>
  <c r="BV145" i="17" s="1"/>
  <c r="BO145" i="17"/>
  <c r="AG32" i="17"/>
  <c r="AE32" i="17"/>
  <c r="BT62" i="17"/>
  <c r="BV62" i="17" s="1"/>
  <c r="BO62" i="17"/>
  <c r="BT327" i="17"/>
  <c r="BV327" i="17" s="1"/>
  <c r="BO327" i="17"/>
  <c r="BO402" i="17"/>
  <c r="BT402" i="17"/>
  <c r="BV402" i="17" s="1"/>
  <c r="BT303" i="17"/>
  <c r="BV303" i="17" s="1"/>
  <c r="BO303" i="17"/>
  <c r="BT105" i="17"/>
  <c r="BV105" i="17" s="1"/>
  <c r="BO105" i="17"/>
  <c r="BS238" i="17"/>
  <c r="BV238" i="17" s="1"/>
  <c r="BO238" i="17"/>
  <c r="BT49" i="17"/>
  <c r="BV49" i="17" s="1"/>
  <c r="BO49" i="17"/>
  <c r="BS70" i="17"/>
  <c r="BV70" i="17" s="1"/>
  <c r="BO70" i="17"/>
  <c r="BT284" i="17"/>
  <c r="BV284" i="17" s="1"/>
  <c r="BO284" i="17"/>
  <c r="BT211" i="17"/>
  <c r="BV211" i="17" s="1"/>
  <c r="BO211" i="17"/>
  <c r="BT397" i="17"/>
  <c r="BV397" i="17" s="1"/>
  <c r="BO397" i="17"/>
  <c r="BO344" i="17"/>
  <c r="BS344" i="17"/>
  <c r="BV344" i="17" s="1"/>
  <c r="BO304" i="17"/>
  <c r="BT304" i="17"/>
  <c r="BV304" i="17" s="1"/>
  <c r="BS69" i="17"/>
  <c r="BV69" i="17" s="1"/>
  <c r="BO69" i="17"/>
  <c r="BS162" i="17"/>
  <c r="BV162" i="17" s="1"/>
  <c r="BO162" i="17"/>
  <c r="BS60" i="17"/>
  <c r="BV60" i="17" s="1"/>
  <c r="BO60" i="17"/>
  <c r="BS112" i="17"/>
  <c r="BV112" i="17" s="1"/>
  <c r="BO112" i="17"/>
  <c r="BL458" i="17"/>
  <c r="BH458" i="17"/>
  <c r="BS169" i="17"/>
  <c r="BV169" i="17" s="1"/>
  <c r="BO169" i="17"/>
  <c r="BT214" i="17"/>
  <c r="BV214" i="17" s="1"/>
  <c r="BO214" i="17"/>
  <c r="BT176" i="17"/>
  <c r="BV176" i="17" s="1"/>
  <c r="BO176" i="17"/>
  <c r="AJ28" i="17"/>
  <c r="AH28" i="17"/>
  <c r="BS85" i="17"/>
  <c r="BV85" i="17" s="1"/>
  <c r="BO85" i="17"/>
  <c r="BT155" i="17"/>
  <c r="BV155" i="17" s="1"/>
  <c r="BO155" i="17"/>
  <c r="BT156" i="17"/>
  <c r="BV156" i="17" s="1"/>
  <c r="BO156" i="17"/>
  <c r="BT144" i="17"/>
  <c r="BV144" i="17" s="1"/>
  <c r="BO144" i="17"/>
  <c r="BT138" i="17"/>
  <c r="BV138" i="17" s="1"/>
  <c r="BO138" i="17"/>
  <c r="AG18" i="17"/>
  <c r="AB8" i="17"/>
  <c r="AE18" i="17"/>
  <c r="BO342" i="17"/>
  <c r="BT342" i="17"/>
  <c r="BV342" i="17" s="1"/>
  <c r="BO38" i="17"/>
  <c r="BT38" i="17"/>
  <c r="BV38" i="17" s="1"/>
  <c r="BH93" i="15"/>
  <c r="BM93" i="15"/>
  <c r="BE92" i="15"/>
  <c r="BA92" i="15"/>
  <c r="BH18" i="15"/>
  <c r="BM18" i="15"/>
  <c r="BH75" i="15"/>
  <c r="BM75" i="15"/>
  <c r="BM88" i="15"/>
  <c r="BH88" i="15"/>
  <c r="BM19" i="15"/>
  <c r="BH19" i="15"/>
  <c r="BH85" i="15"/>
  <c r="BM85" i="15"/>
  <c r="BT9" i="15"/>
  <c r="BO9" i="15"/>
  <c r="BS27" i="15"/>
  <c r="BV27" i="15" s="1"/>
  <c r="BO27" i="15"/>
  <c r="BO66" i="15"/>
  <c r="BT66" i="15"/>
  <c r="BV66" i="15" s="1"/>
  <c r="BS25" i="15"/>
  <c r="BV25" i="15" s="1"/>
  <c r="BO25" i="15"/>
  <c r="BH90" i="15"/>
  <c r="BM90" i="15"/>
  <c r="BZ9" i="15"/>
  <c r="BM38" i="15"/>
  <c r="BH38" i="15"/>
  <c r="BO58" i="15"/>
  <c r="BT58" i="15"/>
  <c r="BV58" i="15" s="1"/>
  <c r="BO63" i="15"/>
  <c r="BT63" i="15"/>
  <c r="BV63" i="15" s="1"/>
  <c r="BH47" i="15"/>
  <c r="BM47" i="15"/>
  <c r="BO68" i="15"/>
  <c r="BT68" i="15"/>
  <c r="BV68" i="15" s="1"/>
  <c r="BH86" i="15"/>
  <c r="BM86" i="15"/>
  <c r="AC6" i="15"/>
  <c r="BH50" i="15"/>
  <c r="BM50" i="15"/>
  <c r="BT84" i="15"/>
  <c r="BV84" i="15" s="1"/>
  <c r="BO84" i="15"/>
  <c r="BT14" i="15"/>
  <c r="BV14" i="15" s="1"/>
  <c r="BO14" i="15"/>
  <c r="BM28" i="15"/>
  <c r="BH28" i="15"/>
  <c r="BU9" i="15"/>
  <c r="BL12" i="15"/>
  <c r="BH12" i="15"/>
  <c r="BH48" i="15"/>
  <c r="BM48" i="15"/>
  <c r="BH89" i="15"/>
  <c r="BM89" i="15"/>
  <c r="BH49" i="15"/>
  <c r="BM49" i="15"/>
  <c r="BO82" i="15"/>
  <c r="BT82" i="15"/>
  <c r="BV82" i="15" s="1"/>
  <c r="BM39" i="15"/>
  <c r="BH39" i="15"/>
  <c r="BO65" i="15"/>
  <c r="BT65" i="15"/>
  <c r="BV65" i="15" s="1"/>
  <c r="BT15" i="15"/>
  <c r="BV15" i="15" s="1"/>
  <c r="BO15" i="15"/>
  <c r="BM44" i="15"/>
  <c r="BH44" i="15"/>
  <c r="BO72" i="15"/>
  <c r="BT72" i="15"/>
  <c r="BV72" i="15" s="1"/>
  <c r="BH52" i="15"/>
  <c r="BM52" i="15"/>
  <c r="AG80" i="15"/>
  <c r="AE80" i="15"/>
  <c r="BM41" i="15"/>
  <c r="BH41" i="15"/>
  <c r="BM36" i="15"/>
  <c r="BH36" i="15"/>
  <c r="BM43" i="15"/>
  <c r="BH43" i="15"/>
  <c r="BT81" i="15"/>
  <c r="BV81" i="15" s="1"/>
  <c r="BO81" i="15"/>
  <c r="BO61" i="15"/>
  <c r="BT61" i="15"/>
  <c r="BV61" i="15" s="1"/>
  <c r="BT60" i="15"/>
  <c r="BV60" i="15" s="1"/>
  <c r="BO60" i="15"/>
  <c r="BM42" i="15"/>
  <c r="BH42" i="15"/>
  <c r="BM37" i="15"/>
  <c r="BH37" i="15"/>
  <c r="BM40" i="15"/>
  <c r="BH40" i="15"/>
  <c r="BH16" i="15"/>
  <c r="BM16" i="15"/>
  <c r="BO70" i="15"/>
  <c r="BT70" i="15"/>
  <c r="BV70" i="15" s="1"/>
  <c r="BH56" i="15"/>
  <c r="BM56" i="15"/>
  <c r="BO64" i="15"/>
  <c r="BT64" i="15"/>
  <c r="BV64" i="15" s="1"/>
  <c r="AB53" i="15"/>
  <c r="AA6" i="15"/>
  <c r="AD53" i="15"/>
  <c r="BT54" i="15"/>
  <c r="BV54" i="15" s="1"/>
  <c r="BO54" i="15"/>
  <c r="BO62" i="15"/>
  <c r="BT62" i="15"/>
  <c r="BV62" i="15" s="1"/>
  <c r="BO57" i="15"/>
  <c r="BT57" i="15"/>
  <c r="BV57" i="15" s="1"/>
  <c r="BM45" i="15"/>
  <c r="BH45" i="15"/>
  <c r="BM46" i="15"/>
  <c r="BH46" i="15"/>
  <c r="BO69" i="15"/>
  <c r="BT69" i="15"/>
  <c r="BV69" i="15" s="1"/>
  <c r="BT76" i="15"/>
  <c r="BV76" i="15" s="1"/>
  <c r="BO76" i="15"/>
  <c r="BO59" i="15"/>
  <c r="BT59" i="15"/>
  <c r="BV59" i="15" s="1"/>
  <c r="BH87" i="15"/>
  <c r="BM87" i="15"/>
  <c r="BO73" i="15"/>
  <c r="BT73" i="15"/>
  <c r="BV73" i="15" s="1"/>
  <c r="BO67" i="15"/>
  <c r="BT67" i="15"/>
  <c r="BV67" i="15" s="1"/>
  <c r="AB55" i="15"/>
  <c r="AD55" i="15"/>
  <c r="AF55" i="15" s="1"/>
  <c r="BT71" i="15"/>
  <c r="BV71" i="15" s="1"/>
  <c r="BO71" i="15"/>
  <c r="BO51" i="15"/>
  <c r="BT51" i="15"/>
  <c r="BV51" i="15" s="1"/>
  <c r="BH91" i="15"/>
  <c r="BM91" i="15"/>
  <c r="AT299" i="1"/>
  <c r="AR466" i="1"/>
  <c r="AT466" i="1" s="1"/>
  <c r="AM397" i="1"/>
  <c r="AM205" i="1"/>
  <c r="AF325" i="1"/>
  <c r="AQ190" i="1"/>
  <c r="AX190" i="1" s="1"/>
  <c r="AT386" i="1"/>
  <c r="AJ455" i="1"/>
  <c r="AF455" i="1"/>
  <c r="AJ454" i="1"/>
  <c r="AF454" i="1"/>
  <c r="AM63" i="1"/>
  <c r="AR63" i="1"/>
  <c r="CI137" i="1"/>
  <c r="AL59" i="1"/>
  <c r="AQ113" i="1"/>
  <c r="AM113" i="1"/>
  <c r="AR146" i="1"/>
  <c r="AT146" i="1" s="1"/>
  <c r="CI152" i="1"/>
  <c r="AL196" i="1"/>
  <c r="AF412" i="1"/>
  <c r="AL82" i="1"/>
  <c r="AS69" i="1"/>
  <c r="AS48" i="1"/>
  <c r="AF382" i="1"/>
  <c r="AJ382" i="1"/>
  <c r="AD103" i="1"/>
  <c r="W56" i="1"/>
  <c r="Y56" i="1" s="1"/>
  <c r="U56" i="1"/>
  <c r="BM385" i="1"/>
  <c r="BH385" i="1"/>
  <c r="W428" i="1"/>
  <c r="Y428" i="1" s="1"/>
  <c r="U428" i="1"/>
  <c r="AJ388" i="1"/>
  <c r="AF388" i="1"/>
  <c r="AC103" i="1"/>
  <c r="AR90" i="1"/>
  <c r="AM90" i="1"/>
  <c r="AT121" i="1"/>
  <c r="AY121" i="1"/>
  <c r="AM17" i="1"/>
  <c r="AR17" i="1"/>
  <c r="AJ429" i="1"/>
  <c r="AF429" i="1"/>
  <c r="AE103" i="1"/>
  <c r="AC83" i="1"/>
  <c r="AJ83" i="1" s="1"/>
  <c r="AT192" i="1"/>
  <c r="AY192" i="1"/>
  <c r="AL55" i="1"/>
  <c r="AQ44" i="1"/>
  <c r="AM44" i="1"/>
  <c r="AR174" i="1"/>
  <c r="AM174" i="1"/>
  <c r="AR245" i="1"/>
  <c r="AM245" i="1"/>
  <c r="AY163" i="1"/>
  <c r="AT163" i="1"/>
  <c r="AR241" i="1"/>
  <c r="AM241" i="1"/>
  <c r="AR219" i="1"/>
  <c r="AM219" i="1"/>
  <c r="AY288" i="1"/>
  <c r="AT288" i="1"/>
  <c r="AM281" i="1"/>
  <c r="AR281" i="1"/>
  <c r="Y314" i="1"/>
  <c r="AT325" i="1"/>
  <c r="AY325" i="1"/>
  <c r="AT348" i="1"/>
  <c r="AY348" i="1"/>
  <c r="AE378" i="1"/>
  <c r="AR390" i="1"/>
  <c r="AM390" i="1"/>
  <c r="AL76" i="1"/>
  <c r="AL25" i="1"/>
  <c r="AL34" i="1"/>
  <c r="AQ206" i="1"/>
  <c r="AM206" i="1"/>
  <c r="AY193" i="1"/>
  <c r="AT193" i="1"/>
  <c r="AR129" i="1"/>
  <c r="AM129" i="1"/>
  <c r="AR225" i="1"/>
  <c r="AM225" i="1"/>
  <c r="AY323" i="1"/>
  <c r="AT323" i="1"/>
  <c r="AM333" i="1"/>
  <c r="AR333" i="1"/>
  <c r="AT392" i="1"/>
  <c r="AY392" i="1"/>
  <c r="AT343" i="1"/>
  <c r="AY343" i="1"/>
  <c r="BF364" i="1"/>
  <c r="BA364" i="1"/>
  <c r="AL394" i="1"/>
  <c r="AY442" i="1"/>
  <c r="AT442" i="1"/>
  <c r="AT408" i="1"/>
  <c r="AY408" i="1"/>
  <c r="BF437" i="1"/>
  <c r="BA437" i="1"/>
  <c r="AY463" i="1"/>
  <c r="AT463" i="1"/>
  <c r="AR426" i="1"/>
  <c r="AM426" i="1"/>
  <c r="AQ458" i="1"/>
  <c r="AM458" i="1"/>
  <c r="AQ467" i="1"/>
  <c r="AM467" i="1"/>
  <c r="AS24" i="1"/>
  <c r="AS51" i="1"/>
  <c r="BM84" i="1"/>
  <c r="AQ217" i="1"/>
  <c r="AM217" i="1"/>
  <c r="V58" i="1"/>
  <c r="T58" i="1"/>
  <c r="S9" i="1"/>
  <c r="BF70" i="1"/>
  <c r="BA70" i="1"/>
  <c r="AY81" i="1"/>
  <c r="AT81" i="1"/>
  <c r="AM122" i="1"/>
  <c r="AR122" i="1"/>
  <c r="AS17" i="1"/>
  <c r="AY42" i="1"/>
  <c r="AT42" i="1"/>
  <c r="AR80" i="1"/>
  <c r="AM80" i="1"/>
  <c r="AQ67" i="1"/>
  <c r="AM67" i="1"/>
  <c r="BF151" i="1"/>
  <c r="BA151" i="1"/>
  <c r="BA181" i="1"/>
  <c r="BF181" i="1"/>
  <c r="BF98" i="1"/>
  <c r="AY143" i="1"/>
  <c r="AT143" i="1"/>
  <c r="AR156" i="1"/>
  <c r="AM156" i="1"/>
  <c r="AT259" i="1"/>
  <c r="AY259" i="1"/>
  <c r="AM203" i="1"/>
  <c r="AR203" i="1"/>
  <c r="AY287" i="1"/>
  <c r="AT287" i="1"/>
  <c r="AM187" i="1"/>
  <c r="AR187" i="1"/>
  <c r="BF209" i="1"/>
  <c r="BA209" i="1"/>
  <c r="AM282" i="1"/>
  <c r="AR282" i="1"/>
  <c r="AL96" i="1"/>
  <c r="AT322" i="1"/>
  <c r="AY322" i="1"/>
  <c r="AM330" i="1"/>
  <c r="AR330" i="1"/>
  <c r="AY360" i="1"/>
  <c r="AT360" i="1"/>
  <c r="BF371" i="1"/>
  <c r="BA371" i="1"/>
  <c r="BM383" i="1"/>
  <c r="AM337" i="1"/>
  <c r="AR337" i="1"/>
  <c r="AT373" i="1"/>
  <c r="AY373" i="1"/>
  <c r="AT378" i="1"/>
  <c r="AY378" i="1"/>
  <c r="AR393" i="1"/>
  <c r="AM393" i="1"/>
  <c r="AT402" i="1"/>
  <c r="AY402" i="1"/>
  <c r="AY431" i="1"/>
  <c r="AT431" i="1"/>
  <c r="AR427" i="1"/>
  <c r="AM427" i="1"/>
  <c r="AQ462" i="1"/>
  <c r="AM462" i="1"/>
  <c r="AT459" i="1"/>
  <c r="AY459" i="1"/>
  <c r="AJ449" i="1"/>
  <c r="AF449" i="1"/>
  <c r="AY460" i="1"/>
  <c r="AT460" i="1"/>
  <c r="AL19" i="1"/>
  <c r="AY69" i="1"/>
  <c r="AT69" i="1"/>
  <c r="AM110" i="1"/>
  <c r="AR110" i="1"/>
  <c r="AY117" i="1"/>
  <c r="AT117" i="1"/>
  <c r="BF161" i="1"/>
  <c r="BA161" i="1"/>
  <c r="X191" i="1"/>
  <c r="Z191" i="1"/>
  <c r="AL13" i="1"/>
  <c r="AZ115" i="1"/>
  <c r="AT168" i="1"/>
  <c r="AY168" i="1"/>
  <c r="AZ43" i="1"/>
  <c r="AY47" i="1"/>
  <c r="AT47" i="1"/>
  <c r="BF66" i="1"/>
  <c r="BA66" i="1"/>
  <c r="AQ84" i="1"/>
  <c r="AM84" i="1"/>
  <c r="AQ92" i="1"/>
  <c r="AM92" i="1"/>
  <c r="AM57" i="1"/>
  <c r="AR57" i="1"/>
  <c r="BA135" i="1"/>
  <c r="BF135" i="1"/>
  <c r="BF144" i="1"/>
  <c r="BA144" i="1"/>
  <c r="AR94" i="1"/>
  <c r="AM94" i="1"/>
  <c r="AT252" i="1"/>
  <c r="AY252" i="1"/>
  <c r="AT260" i="1"/>
  <c r="AY260" i="1"/>
  <c r="AM183" i="1"/>
  <c r="AR183" i="1"/>
  <c r="AL238" i="1"/>
  <c r="AL133" i="1"/>
  <c r="AR201" i="1"/>
  <c r="AM201" i="1"/>
  <c r="AT258" i="1"/>
  <c r="AY258" i="1"/>
  <c r="AT312" i="1"/>
  <c r="AY312" i="1"/>
  <c r="AM278" i="1"/>
  <c r="AR278" i="1"/>
  <c r="BL379" i="1"/>
  <c r="BH379" i="1"/>
  <c r="BA403" i="1"/>
  <c r="BF403" i="1"/>
  <c r="AY388" i="1"/>
  <c r="AX415" i="1"/>
  <c r="AT415" i="1"/>
  <c r="BT147" i="1"/>
  <c r="BV147" i="1" s="1"/>
  <c r="BO147" i="1"/>
  <c r="BF438" i="1"/>
  <c r="BA438" i="1"/>
  <c r="AM422" i="1"/>
  <c r="AR422" i="1"/>
  <c r="AT440" i="1"/>
  <c r="AY440" i="1"/>
  <c r="AT451" i="1"/>
  <c r="AY451" i="1"/>
  <c r="AM464" i="1"/>
  <c r="AR464" i="1"/>
  <c r="AT432" i="1"/>
  <c r="AY432" i="1"/>
  <c r="U413" i="1"/>
  <c r="W413" i="1"/>
  <c r="AJ407" i="1"/>
  <c r="AF407" i="1"/>
  <c r="BM425" i="1"/>
  <c r="BH425" i="1"/>
  <c r="AY449" i="1"/>
  <c r="BE20" i="1"/>
  <c r="BA20" i="1"/>
  <c r="BF43" i="1"/>
  <c r="BA43" i="1"/>
  <c r="BM93" i="1"/>
  <c r="BH93" i="1"/>
  <c r="AQ49" i="1"/>
  <c r="AM49" i="1"/>
  <c r="AZ89" i="1"/>
  <c r="AY213" i="1"/>
  <c r="AT213" i="1"/>
  <c r="AM32" i="1"/>
  <c r="AR32" i="1"/>
  <c r="BM37" i="1"/>
  <c r="AR72" i="1"/>
  <c r="AM72" i="1"/>
  <c r="AY142" i="1"/>
  <c r="AT142" i="1"/>
  <c r="V126" i="1"/>
  <c r="T126" i="1"/>
  <c r="AY61" i="1"/>
  <c r="AT61" i="1"/>
  <c r="AM79" i="1"/>
  <c r="AR79" i="1"/>
  <c r="AY108" i="1"/>
  <c r="AT108" i="1"/>
  <c r="AS37" i="1"/>
  <c r="BF131" i="1"/>
  <c r="BA131" i="1"/>
  <c r="AM189" i="1"/>
  <c r="AR189" i="1"/>
  <c r="BM200" i="1"/>
  <c r="AY166" i="1"/>
  <c r="AT166" i="1"/>
  <c r="AY242" i="1"/>
  <c r="AT242" i="1"/>
  <c r="AT262" i="1"/>
  <c r="AY262" i="1"/>
  <c r="AM266" i="1"/>
  <c r="AR266" i="1"/>
  <c r="AM270" i="1"/>
  <c r="AR270" i="1"/>
  <c r="AM300" i="1"/>
  <c r="AR300" i="1"/>
  <c r="AY340" i="1"/>
  <c r="AM372" i="1"/>
  <c r="AR372" i="1"/>
  <c r="BF433" i="1"/>
  <c r="BA433" i="1"/>
  <c r="AR411" i="1"/>
  <c r="AM411" i="1"/>
  <c r="AT446" i="1"/>
  <c r="AY446" i="1"/>
  <c r="AY454" i="1"/>
  <c r="AM417" i="1"/>
  <c r="AR417" i="1"/>
  <c r="AT434" i="1"/>
  <c r="AY434" i="1"/>
  <c r="AT443" i="1"/>
  <c r="AY443" i="1"/>
  <c r="AY455" i="1"/>
  <c r="AZ146" i="1"/>
  <c r="BG90" i="1"/>
  <c r="BF104" i="1"/>
  <c r="BA104" i="1"/>
  <c r="BF155" i="1"/>
  <c r="BA155" i="1"/>
  <c r="AT162" i="1"/>
  <c r="AY162" i="1"/>
  <c r="AY136" i="1"/>
  <c r="AT136" i="1"/>
  <c r="AY150" i="1"/>
  <c r="AT150" i="1"/>
  <c r="U169" i="1"/>
  <c r="W169" i="1"/>
  <c r="AT285" i="1"/>
  <c r="AY285" i="1"/>
  <c r="AT253" i="1"/>
  <c r="AY253" i="1"/>
  <c r="AT261" i="1"/>
  <c r="AY261" i="1"/>
  <c r="BA301" i="1"/>
  <c r="BF301" i="1"/>
  <c r="BF243" i="1"/>
  <c r="BA243" i="1"/>
  <c r="AY320" i="1"/>
  <c r="AT320" i="1"/>
  <c r="AY317" i="1"/>
  <c r="AT317" i="1"/>
  <c r="BF362" i="1"/>
  <c r="BA362" i="1"/>
  <c r="AM315" i="1"/>
  <c r="AR315" i="1"/>
  <c r="AM356" i="1"/>
  <c r="AR356" i="1"/>
  <c r="AT391" i="1"/>
  <c r="AY391" i="1"/>
  <c r="AT389" i="1"/>
  <c r="AY389" i="1"/>
  <c r="AR398" i="1"/>
  <c r="AM398" i="1"/>
  <c r="AT374" i="1"/>
  <c r="AY374" i="1"/>
  <c r="AX416" i="1"/>
  <c r="AT416" i="1"/>
  <c r="CI417" i="1"/>
  <c r="BF457" i="1"/>
  <c r="BA457" i="1"/>
  <c r="AA441" i="1"/>
  <c r="AC441" i="1"/>
  <c r="AR376" i="1"/>
  <c r="AM376" i="1"/>
  <c r="AM423" i="1"/>
  <c r="AR423" i="1"/>
  <c r="BM44" i="1"/>
  <c r="AY15" i="1"/>
  <c r="AT15" i="1"/>
  <c r="AQ86" i="1"/>
  <c r="AM86" i="1"/>
  <c r="BM173" i="1"/>
  <c r="BA24" i="1"/>
  <c r="BF24" i="1"/>
  <c r="AQ52" i="1"/>
  <c r="AM52" i="1"/>
  <c r="AR53" i="1"/>
  <c r="AM53" i="1"/>
  <c r="AY102" i="1"/>
  <c r="AT102" i="1"/>
  <c r="AQ237" i="1"/>
  <c r="AM237" i="1"/>
  <c r="BA335" i="1"/>
  <c r="BF335" i="1"/>
  <c r="AY429" i="1"/>
  <c r="AQ145" i="1"/>
  <c r="AM145" i="1"/>
  <c r="BF178" i="1"/>
  <c r="BA178" i="1"/>
  <c r="AY296" i="1"/>
  <c r="AT296" i="1"/>
  <c r="AY284" i="1"/>
  <c r="AT284" i="1"/>
  <c r="AF214" i="1"/>
  <c r="AK214" i="1"/>
  <c r="AM214" i="1" s="1"/>
  <c r="AY354" i="1"/>
  <c r="AT354" i="1"/>
  <c r="BF18" i="1"/>
  <c r="BA18" i="1"/>
  <c r="AL22" i="1"/>
  <c r="AT184" i="1"/>
  <c r="AY184" i="1"/>
  <c r="BM206" i="1"/>
  <c r="AR170" i="1"/>
  <c r="AM170" i="1"/>
  <c r="BM186" i="1"/>
  <c r="BH186" i="1"/>
  <c r="AR204" i="1"/>
  <c r="AM204" i="1"/>
  <c r="AY280" i="1"/>
  <c r="AT280" i="1"/>
  <c r="AY344" i="1"/>
  <c r="AT344" i="1"/>
  <c r="AM12" i="1"/>
  <c r="AR12" i="1"/>
  <c r="BF62" i="1"/>
  <c r="BA62" i="1"/>
  <c r="AY101" i="1"/>
  <c r="AT101" i="1"/>
  <c r="AM125" i="1"/>
  <c r="AR125" i="1"/>
  <c r="AZ15" i="1"/>
  <c r="AR30" i="1"/>
  <c r="AM30" i="1"/>
  <c r="AY50" i="1"/>
  <c r="AT50" i="1"/>
  <c r="AR76" i="1"/>
  <c r="AM76" i="1"/>
  <c r="AR41" i="1"/>
  <c r="AM41" i="1"/>
  <c r="AQ200" i="1"/>
  <c r="AM200" i="1"/>
  <c r="AR153" i="1"/>
  <c r="AM153" i="1"/>
  <c r="AY220" i="1"/>
  <c r="AT220" i="1"/>
  <c r="AQ98" i="1"/>
  <c r="AM98" i="1"/>
  <c r="AM128" i="1"/>
  <c r="AQ128" i="1"/>
  <c r="AY45" i="1"/>
  <c r="AT45" i="1"/>
  <c r="AY73" i="1"/>
  <c r="AT73" i="1"/>
  <c r="AS106" i="1"/>
  <c r="AS142" i="1"/>
  <c r="BF138" i="1"/>
  <c r="BA138" i="1"/>
  <c r="AZ39" i="1"/>
  <c r="BF51" i="1"/>
  <c r="BA51" i="1"/>
  <c r="AT159" i="1"/>
  <c r="AY159" i="1"/>
  <c r="AZ68" i="1"/>
  <c r="AT158" i="1"/>
  <c r="AY158" i="1"/>
  <c r="AR127" i="1"/>
  <c r="AM127" i="1"/>
  <c r="BF239" i="1"/>
  <c r="BA239" i="1"/>
  <c r="AT257" i="1"/>
  <c r="AY257" i="1"/>
  <c r="BF274" i="1"/>
  <c r="AT289" i="1"/>
  <c r="AY289" i="1"/>
  <c r="AQ274" i="1"/>
  <c r="AM274" i="1"/>
  <c r="AY327" i="1"/>
  <c r="AT396" i="1"/>
  <c r="AY396" i="1"/>
  <c r="AM448" i="1"/>
  <c r="AR448" i="1"/>
  <c r="AT468" i="1"/>
  <c r="AY468" i="1"/>
  <c r="AR46" i="1"/>
  <c r="AM46" i="1"/>
  <c r="AE83" i="1"/>
  <c r="AS112" i="1"/>
  <c r="BM217" i="1"/>
  <c r="AY48" i="1"/>
  <c r="AT48" i="1"/>
  <c r="AS52" i="1"/>
  <c r="BF82" i="1"/>
  <c r="BA82" i="1"/>
  <c r="AQ107" i="1"/>
  <c r="AM107" i="1"/>
  <c r="AT149" i="1"/>
  <c r="AY149" i="1"/>
  <c r="AM26" i="1"/>
  <c r="AR26" i="1"/>
  <c r="BM86" i="1"/>
  <c r="BF118" i="1"/>
  <c r="BA118" i="1"/>
  <c r="BF40" i="1"/>
  <c r="BM52" i="1"/>
  <c r="BM60" i="1"/>
  <c r="BH60" i="1"/>
  <c r="X157" i="1"/>
  <c r="Z157" i="1"/>
  <c r="AL54" i="1"/>
  <c r="AQ185" i="1"/>
  <c r="AM185" i="1"/>
  <c r="AR238" i="1"/>
  <c r="AM238" i="1"/>
  <c r="AY97" i="1"/>
  <c r="AT97" i="1"/>
  <c r="AR141" i="1"/>
  <c r="AM141" i="1"/>
  <c r="BM244" i="1"/>
  <c r="BA291" i="1"/>
  <c r="BF291" i="1"/>
  <c r="BM240" i="1"/>
  <c r="BM248" i="1"/>
  <c r="AR212" i="1"/>
  <c r="AM212" i="1"/>
  <c r="AY293" i="1"/>
  <c r="AT293" i="1"/>
  <c r="AT321" i="1"/>
  <c r="AY321" i="1"/>
  <c r="AM329" i="1"/>
  <c r="AR329" i="1"/>
  <c r="AT350" i="1"/>
  <c r="AY350" i="1"/>
  <c r="AY401" i="1"/>
  <c r="AT401" i="1"/>
  <c r="AR384" i="1"/>
  <c r="AM384" i="1"/>
  <c r="AS23" i="1"/>
  <c r="AX12" i="1"/>
  <c r="AS61" i="1"/>
  <c r="AL14" i="1"/>
  <c r="Y191" i="1"/>
  <c r="BA23" i="1"/>
  <c r="BF23" i="1"/>
  <c r="AR88" i="1"/>
  <c r="AM88" i="1"/>
  <c r="AT140" i="1"/>
  <c r="AY140" i="1"/>
  <c r="AR19" i="1"/>
  <c r="AM19" i="1"/>
  <c r="AS45" i="1"/>
  <c r="AQ196" i="1"/>
  <c r="AM196" i="1"/>
  <c r="AR112" i="1"/>
  <c r="AM112" i="1"/>
  <c r="BF180" i="1"/>
  <c r="AR195" i="1"/>
  <c r="AM195" i="1"/>
  <c r="AM120" i="1"/>
  <c r="AR120" i="1"/>
  <c r="BA165" i="1"/>
  <c r="BF165" i="1"/>
  <c r="AX250" i="1"/>
  <c r="AT250" i="1"/>
  <c r="AQ283" i="1"/>
  <c r="AM283" i="1"/>
  <c r="AQ240" i="1"/>
  <c r="AM240" i="1"/>
  <c r="BF283" i="1"/>
  <c r="AT221" i="1"/>
  <c r="AY221" i="1"/>
  <c r="BF228" i="1"/>
  <c r="BA228" i="1"/>
  <c r="AY358" i="1"/>
  <c r="AT358" i="1"/>
  <c r="AY310" i="1"/>
  <c r="AT310" i="1"/>
  <c r="BF375" i="1"/>
  <c r="BA375" i="1"/>
  <c r="AJ340" i="1"/>
  <c r="AF340" i="1"/>
  <c r="AM365" i="1"/>
  <c r="AR365" i="1"/>
  <c r="AM387" i="1"/>
  <c r="AR387" i="1"/>
  <c r="AT418" i="1"/>
  <c r="AY418" i="1"/>
  <c r="AR400" i="1"/>
  <c r="AM400" i="1"/>
  <c r="AY444" i="1"/>
  <c r="AT444" i="1"/>
  <c r="AM105" i="1"/>
  <c r="AR105" i="1"/>
  <c r="AL125" i="1"/>
  <c r="AT188" i="1"/>
  <c r="AY188" i="1"/>
  <c r="AZ65" i="1"/>
  <c r="AY77" i="1"/>
  <c r="AT77" i="1"/>
  <c r="AY133" i="1"/>
  <c r="AT133" i="1"/>
  <c r="AY246" i="1"/>
  <c r="AT246" i="1"/>
  <c r="AL18" i="1"/>
  <c r="AQ40" i="1"/>
  <c r="AM40" i="1"/>
  <c r="AL46" i="1"/>
  <c r="AM87" i="1"/>
  <c r="AR87" i="1"/>
  <c r="AT148" i="1"/>
  <c r="AY148" i="1"/>
  <c r="BF164" i="1"/>
  <c r="BA164" i="1"/>
  <c r="AY275" i="1"/>
  <c r="AT275" i="1"/>
  <c r="AQ173" i="1"/>
  <c r="AM173" i="1"/>
  <c r="AL74" i="1"/>
  <c r="AR100" i="1"/>
  <c r="AM100" i="1"/>
  <c r="AR160" i="1"/>
  <c r="AM160" i="1"/>
  <c r="AT202" i="1"/>
  <c r="AY202" i="1"/>
  <c r="AT255" i="1"/>
  <c r="AY255" i="1"/>
  <c r="AT263" i="1"/>
  <c r="AY263" i="1"/>
  <c r="AY205" i="1"/>
  <c r="AT205" i="1"/>
  <c r="AY295" i="1"/>
  <c r="AT295" i="1"/>
  <c r="AQ244" i="1"/>
  <c r="AM244" i="1"/>
  <c r="AR279" i="1"/>
  <c r="AM279" i="1"/>
  <c r="AY351" i="1"/>
  <c r="AT351" i="1"/>
  <c r="W316" i="1"/>
  <c r="U316" i="1"/>
  <c r="AT313" i="1"/>
  <c r="AY313" i="1"/>
  <c r="AT352" i="1"/>
  <c r="AY352" i="1"/>
  <c r="AM319" i="1"/>
  <c r="AR319" i="1"/>
  <c r="AT368" i="1"/>
  <c r="AY368" i="1"/>
  <c r="AY397" i="1"/>
  <c r="AT397" i="1"/>
  <c r="BA435" i="1"/>
  <c r="BF435" i="1"/>
  <c r="AT410" i="1"/>
  <c r="AY410" i="1"/>
  <c r="AY453" i="1"/>
  <c r="AT453" i="1"/>
  <c r="AR430" i="1"/>
  <c r="AM430" i="1"/>
  <c r="AY439" i="1"/>
  <c r="AT439" i="1"/>
  <c r="AR436" i="1"/>
  <c r="AM436" i="1"/>
  <c r="AY31" i="1"/>
  <c r="AT31" i="1"/>
  <c r="BF28" i="1"/>
  <c r="BA28" i="1"/>
  <c r="BF22" i="1"/>
  <c r="BA22" i="1"/>
  <c r="AS12" i="1"/>
  <c r="AR68" i="1"/>
  <c r="AM68" i="1"/>
  <c r="AT85" i="1"/>
  <c r="AY85" i="1"/>
  <c r="Y109" i="1"/>
  <c r="BF139" i="1"/>
  <c r="BA139" i="1"/>
  <c r="AL79" i="1"/>
  <c r="AM111" i="1"/>
  <c r="AR111" i="1"/>
  <c r="AR130" i="1"/>
  <c r="AM130" i="1"/>
  <c r="AQ248" i="1"/>
  <c r="AM248" i="1"/>
  <c r="AL80" i="1"/>
  <c r="BF13" i="1"/>
  <c r="BA13" i="1"/>
  <c r="X109" i="1"/>
  <c r="Z109" i="1"/>
  <c r="AY89" i="1"/>
  <c r="AT89" i="1"/>
  <c r="AY114" i="1"/>
  <c r="AT114" i="1"/>
  <c r="AM218" i="1"/>
  <c r="AR218" i="1"/>
  <c r="AR106" i="1"/>
  <c r="AM106" i="1"/>
  <c r="AL99" i="1"/>
  <c r="BN172" i="1"/>
  <c r="AR290" i="1"/>
  <c r="AM290" i="1"/>
  <c r="AR227" i="1"/>
  <c r="AM227" i="1"/>
  <c r="AM286" i="1"/>
  <c r="AR286" i="1"/>
  <c r="AT318" i="1"/>
  <c r="AY318" i="1"/>
  <c r="AT347" i="1"/>
  <c r="AY347" i="1"/>
  <c r="AY357" i="1"/>
  <c r="AT357" i="1"/>
  <c r="AR305" i="1"/>
  <c r="AM305" i="1"/>
  <c r="AT406" i="1"/>
  <c r="AY406" i="1"/>
  <c r="AT409" i="1"/>
  <c r="AY409" i="1"/>
  <c r="AH83" i="1"/>
  <c r="AQ71" i="1"/>
  <c r="AM71" i="1"/>
  <c r="AZ119" i="1"/>
  <c r="U215" i="1"/>
  <c r="W215" i="1"/>
  <c r="AY78" i="1"/>
  <c r="AT78" i="1"/>
  <c r="BM145" i="1"/>
  <c r="BM190" i="1"/>
  <c r="AQ226" i="1"/>
  <c r="AM226" i="1"/>
  <c r="AY216" i="1"/>
  <c r="AT216" i="1"/>
  <c r="AT254" i="1"/>
  <c r="AY254" i="1"/>
  <c r="AM269" i="1"/>
  <c r="AR269" i="1"/>
  <c r="AM273" i="1"/>
  <c r="AR273" i="1"/>
  <c r="AY326" i="1"/>
  <c r="AT326" i="1"/>
  <c r="AY336" i="1"/>
  <c r="AT336" i="1"/>
  <c r="X314" i="1"/>
  <c r="Z314" i="1"/>
  <c r="AY341" i="1"/>
  <c r="AT341" i="1"/>
  <c r="AY302" i="1"/>
  <c r="AT302" i="1"/>
  <c r="AT366" i="1"/>
  <c r="AY366" i="1"/>
  <c r="AY361" i="1"/>
  <c r="AT361" i="1"/>
  <c r="AY407" i="1"/>
  <c r="AT461" i="1"/>
  <c r="AY461" i="1"/>
  <c r="AS21" i="1"/>
  <c r="BF34" i="1"/>
  <c r="BA34" i="1"/>
  <c r="BF25" i="1"/>
  <c r="BA25" i="1"/>
  <c r="BT14" i="1"/>
  <c r="BV14" i="1" s="1"/>
  <c r="BO14" i="1"/>
  <c r="AS32" i="1"/>
  <c r="BM67" i="1"/>
  <c r="AZ33" i="1"/>
  <c r="BO27" i="1"/>
  <c r="BT27" i="1"/>
  <c r="BV27" i="1" s="1"/>
  <c r="AD83" i="1"/>
  <c r="AR119" i="1"/>
  <c r="AM119" i="1"/>
  <c r="AT224" i="1"/>
  <c r="AY224" i="1"/>
  <c r="AY16" i="1"/>
  <c r="AT16" i="1"/>
  <c r="AZ38" i="1"/>
  <c r="AS47" i="1"/>
  <c r="AM197" i="1"/>
  <c r="AR197" i="1"/>
  <c r="BN78" i="1"/>
  <c r="AY194" i="1"/>
  <c r="AT194" i="1"/>
  <c r="BF39" i="1"/>
  <c r="BA39" i="1"/>
  <c r="AS81" i="1"/>
  <c r="BM196" i="1"/>
  <c r="BF176" i="1"/>
  <c r="BA176" i="1"/>
  <c r="AT249" i="1"/>
  <c r="AY249" i="1"/>
  <c r="BA177" i="1"/>
  <c r="BF177" i="1"/>
  <c r="BM237" i="1"/>
  <c r="BF92" i="1"/>
  <c r="BF185" i="1"/>
  <c r="AY199" i="1"/>
  <c r="AT199" i="1"/>
  <c r="AO214" i="1"/>
  <c r="AQ214" i="1"/>
  <c r="AY297" i="1"/>
  <c r="AT297" i="1"/>
  <c r="AR210" i="1"/>
  <c r="AM210" i="1"/>
  <c r="AY292" i="1"/>
  <c r="AT292" i="1"/>
  <c r="AR198" i="1"/>
  <c r="AM198" i="1"/>
  <c r="AM294" i="1"/>
  <c r="AR294" i="1"/>
  <c r="AT324" i="1"/>
  <c r="AY324" i="1"/>
  <c r="AT353" i="1"/>
  <c r="AY353" i="1"/>
  <c r="AY277" i="1"/>
  <c r="AT277" i="1"/>
  <c r="AM95" i="1"/>
  <c r="AR95" i="1"/>
  <c r="AY346" i="1"/>
  <c r="AT346" i="1"/>
  <c r="AY345" i="1"/>
  <c r="AT345" i="1"/>
  <c r="AR298" i="1"/>
  <c r="AM298" i="1"/>
  <c r="BF299" i="1"/>
  <c r="BA299" i="1"/>
  <c r="BF381" i="1"/>
  <c r="BA381" i="1"/>
  <c r="AJ327" i="1"/>
  <c r="AF327" i="1"/>
  <c r="AT363" i="1"/>
  <c r="AY363" i="1"/>
  <c r="AY370" i="1"/>
  <c r="AT370" i="1"/>
  <c r="AE417" i="1"/>
  <c r="AY465" i="1"/>
  <c r="AT465" i="1"/>
  <c r="AZ66" i="1"/>
  <c r="AQ75" i="1"/>
  <c r="AM75" i="1"/>
  <c r="AM35" i="1"/>
  <c r="AR35" i="1"/>
  <c r="AY65" i="1"/>
  <c r="AT65" i="1"/>
  <c r="BM75" i="1"/>
  <c r="AJ103" i="1"/>
  <c r="AH103" i="1"/>
  <c r="AS98" i="1"/>
  <c r="Y157" i="1"/>
  <c r="AY207" i="1"/>
  <c r="AT207" i="1"/>
  <c r="AY146" i="1"/>
  <c r="BA132" i="1"/>
  <c r="BF132" i="1"/>
  <c r="BA152" i="1"/>
  <c r="BF152" i="1"/>
  <c r="AM222" i="1"/>
  <c r="AR222" i="1"/>
  <c r="AT265" i="1"/>
  <c r="AY265" i="1"/>
  <c r="AM267" i="1"/>
  <c r="AR267" i="1"/>
  <c r="AM271" i="1"/>
  <c r="AR271" i="1"/>
  <c r="AY332" i="1"/>
  <c r="AT332" i="1"/>
  <c r="BF359" i="1"/>
  <c r="BA359" i="1"/>
  <c r="AY334" i="1"/>
  <c r="AT334" i="1"/>
  <c r="AY339" i="1"/>
  <c r="AT339" i="1"/>
  <c r="AY342" i="1"/>
  <c r="AT342" i="1"/>
  <c r="AY331" i="1"/>
  <c r="AT331" i="1"/>
  <c r="AY311" i="1"/>
  <c r="AT311" i="1"/>
  <c r="AM338" i="1"/>
  <c r="AR338" i="1"/>
  <c r="BL404" i="1"/>
  <c r="BH404" i="1"/>
  <c r="BF369" i="1"/>
  <c r="BA369" i="1"/>
  <c r="BF421" i="1"/>
  <c r="BA421" i="1"/>
  <c r="AM380" i="1"/>
  <c r="AR380" i="1"/>
  <c r="AY74" i="1"/>
  <c r="AT74" i="1"/>
  <c r="BF115" i="1"/>
  <c r="BA115" i="1"/>
  <c r="AS171" i="1"/>
  <c r="AM29" i="1"/>
  <c r="AR29" i="1"/>
  <c r="AQ37" i="1"/>
  <c r="AM37" i="1"/>
  <c r="BM99" i="1"/>
  <c r="BH99" i="1"/>
  <c r="BF167" i="1"/>
  <c r="BA167" i="1"/>
  <c r="AM21" i="1"/>
  <c r="AR21" i="1"/>
  <c r="AT33" i="1"/>
  <c r="AY33" i="1"/>
  <c r="BM49" i="1"/>
  <c r="AR116" i="1"/>
  <c r="AM116" i="1"/>
  <c r="AQ180" i="1"/>
  <c r="AM180" i="1"/>
  <c r="AR64" i="1"/>
  <c r="AM64" i="1"/>
  <c r="BF134" i="1"/>
  <c r="BA134" i="1"/>
  <c r="AY171" i="1"/>
  <c r="AT171" i="1"/>
  <c r="AR137" i="1"/>
  <c r="AM137" i="1"/>
  <c r="AY179" i="1"/>
  <c r="AT179" i="1"/>
  <c r="BF172" i="1"/>
  <c r="BA172" i="1"/>
  <c r="AT256" i="1"/>
  <c r="AY256" i="1"/>
  <c r="AT264" i="1"/>
  <c r="AY264" i="1"/>
  <c r="AM182" i="1"/>
  <c r="AR182" i="1"/>
  <c r="AR208" i="1"/>
  <c r="AM208" i="1"/>
  <c r="AL295" i="1"/>
  <c r="AR276" i="1"/>
  <c r="AM276" i="1"/>
  <c r="BA328" i="1"/>
  <c r="BF328" i="1"/>
  <c r="AX383" i="1"/>
  <c r="AT383" i="1"/>
  <c r="AM96" i="1"/>
  <c r="AR96" i="1"/>
  <c r="AY367" i="1"/>
  <c r="AT367" i="1"/>
  <c r="AE373" i="1"/>
  <c r="BF386" i="1"/>
  <c r="BA386" i="1"/>
  <c r="BM462" i="1"/>
  <c r="AT414" i="1"/>
  <c r="AY414" i="1"/>
  <c r="BM467" i="1"/>
  <c r="AM412" i="1"/>
  <c r="AR412" i="1"/>
  <c r="BA456" i="1"/>
  <c r="BF456" i="1"/>
  <c r="AT405" i="1"/>
  <c r="AY405" i="1"/>
  <c r="CI448" i="1"/>
  <c r="BT36" i="1"/>
  <c r="BV36" i="1" s="1"/>
  <c r="BO36" i="1"/>
  <c r="BF55" i="1"/>
  <c r="BA55" i="1"/>
  <c r="AR38" i="1"/>
  <c r="AM38" i="1"/>
  <c r="BM71" i="1"/>
  <c r="BF124" i="1"/>
  <c r="BA124" i="1"/>
  <c r="BF59" i="1"/>
  <c r="BA59" i="1"/>
  <c r="AS73" i="1"/>
  <c r="AY175" i="1"/>
  <c r="AT175" i="1"/>
  <c r="AR123" i="1"/>
  <c r="AM123" i="1"/>
  <c r="AY154" i="1"/>
  <c r="AT154" i="1"/>
  <c r="BF211" i="1"/>
  <c r="BA211" i="1"/>
  <c r="BF226" i="1"/>
  <c r="BF247" i="1"/>
  <c r="BA247" i="1"/>
  <c r="AY236" i="1"/>
  <c r="AT236" i="1"/>
  <c r="AX303" i="1"/>
  <c r="AT303" i="1"/>
  <c r="AM268" i="1"/>
  <c r="AR268" i="1"/>
  <c r="AM272" i="1"/>
  <c r="AR272" i="1"/>
  <c r="AT309" i="1"/>
  <c r="AY309" i="1"/>
  <c r="BA355" i="1"/>
  <c r="BF355" i="1"/>
  <c r="BA349" i="1"/>
  <c r="BF349" i="1"/>
  <c r="AY394" i="1"/>
  <c r="AT394" i="1"/>
  <c r="BH424" i="1"/>
  <c r="BL424" i="1"/>
  <c r="BM399" i="1"/>
  <c r="BH399" i="1"/>
  <c r="AR395" i="1"/>
  <c r="AM395" i="1"/>
  <c r="AM452" i="1"/>
  <c r="AR452" i="1"/>
  <c r="BM458" i="1"/>
  <c r="AY419" i="1"/>
  <c r="AT419" i="1"/>
  <c r="AT447" i="1"/>
  <c r="AY447" i="1"/>
  <c r="CL420" i="17" l="1"/>
  <c r="CP338" i="17"/>
  <c r="BS394" i="17"/>
  <c r="BV394" i="17" s="1"/>
  <c r="BO394" i="17"/>
  <c r="CP375" i="17"/>
  <c r="BS369" i="17"/>
  <c r="BV369" i="17" s="1"/>
  <c r="BO369" i="17"/>
  <c r="BO451" i="17"/>
  <c r="BS451" i="17"/>
  <c r="BV451" i="17" s="1"/>
  <c r="BS380" i="17"/>
  <c r="BV380" i="17" s="1"/>
  <c r="BO380" i="17"/>
  <c r="BO392" i="17"/>
  <c r="BS392" i="17"/>
  <c r="BV392" i="17" s="1"/>
  <c r="BS406" i="17"/>
  <c r="BV406" i="17" s="1"/>
  <c r="BO406" i="17"/>
  <c r="BS427" i="17"/>
  <c r="BV427" i="17" s="1"/>
  <c r="BO427" i="17"/>
  <c r="BS357" i="17"/>
  <c r="BV357" i="17" s="1"/>
  <c r="BO357" i="17"/>
  <c r="BO378" i="17"/>
  <c r="BS378" i="17"/>
  <c r="BV378" i="17" s="1"/>
  <c r="AJ32" i="17"/>
  <c r="AH32" i="17"/>
  <c r="AI53" i="17"/>
  <c r="AK53" i="17"/>
  <c r="AM53" i="17" s="1"/>
  <c r="AK30" i="17"/>
  <c r="AM30" i="17" s="1"/>
  <c r="AI30" i="17"/>
  <c r="CB80" i="17"/>
  <c r="AJ173" i="17"/>
  <c r="AH173" i="17"/>
  <c r="AE8" i="17"/>
  <c r="BS367" i="17"/>
  <c r="BV367" i="17" s="1"/>
  <c r="BO367" i="17"/>
  <c r="AJ40" i="17"/>
  <c r="AH40" i="17"/>
  <c r="AJ298" i="17"/>
  <c r="AH298" i="17"/>
  <c r="AJ294" i="17"/>
  <c r="AH294" i="17"/>
  <c r="AH45" i="17"/>
  <c r="AJ45" i="17"/>
  <c r="AH20" i="17"/>
  <c r="AJ20" i="17"/>
  <c r="BZ80" i="17"/>
  <c r="CC80" i="17" s="1"/>
  <c r="AI28" i="17"/>
  <c r="AK28" i="17"/>
  <c r="AM28" i="17" s="1"/>
  <c r="BS440" i="17"/>
  <c r="BV440" i="17" s="1"/>
  <c r="BO440" i="17"/>
  <c r="CH80" i="17"/>
  <c r="AV315" i="17"/>
  <c r="AX315" i="17"/>
  <c r="AN311" i="17"/>
  <c r="AL311" i="17"/>
  <c r="AG8" i="17"/>
  <c r="AJ18" i="17"/>
  <c r="AH18" i="17"/>
  <c r="BS458" i="17"/>
  <c r="BV458" i="17" s="1"/>
  <c r="BO458" i="17"/>
  <c r="AH282" i="17"/>
  <c r="AJ282" i="17"/>
  <c r="AH52" i="17"/>
  <c r="AJ52" i="17"/>
  <c r="AH24" i="17"/>
  <c r="AJ24" i="17"/>
  <c r="AY466" i="1"/>
  <c r="AT190" i="1"/>
  <c r="AF83" i="1"/>
  <c r="BO93" i="15"/>
  <c r="BT93" i="15"/>
  <c r="BV93" i="15" s="1"/>
  <c r="BL92" i="15"/>
  <c r="BH92" i="15"/>
  <c r="BO85" i="15"/>
  <c r="BT85" i="15"/>
  <c r="BV85" i="15" s="1"/>
  <c r="BT75" i="15"/>
  <c r="BV75" i="15" s="1"/>
  <c r="BO75" i="15"/>
  <c r="BO19" i="15"/>
  <c r="BT19" i="15"/>
  <c r="BV19" i="15" s="1"/>
  <c r="BO18" i="15"/>
  <c r="BT18" i="15"/>
  <c r="BV18" i="15" s="1"/>
  <c r="BO88" i="15"/>
  <c r="BT88" i="15"/>
  <c r="BV88" i="15" s="1"/>
  <c r="BT87" i="15"/>
  <c r="BV87" i="15" s="1"/>
  <c r="BO87" i="15"/>
  <c r="BO36" i="15"/>
  <c r="BT36" i="15"/>
  <c r="BV36" i="15" s="1"/>
  <c r="BO41" i="15"/>
  <c r="BT41" i="15"/>
  <c r="BV41" i="15" s="1"/>
  <c r="BT52" i="15"/>
  <c r="BV52" i="15" s="1"/>
  <c r="BO52" i="15"/>
  <c r="BO39" i="15"/>
  <c r="BT39" i="15"/>
  <c r="BV39" i="15" s="1"/>
  <c r="CG9" i="15"/>
  <c r="BV9" i="15"/>
  <c r="CA9" i="15"/>
  <c r="AG53" i="15"/>
  <c r="AB6" i="15"/>
  <c r="AE53" i="15"/>
  <c r="BT16" i="15"/>
  <c r="BV16" i="15" s="1"/>
  <c r="BO16" i="15"/>
  <c r="BO44" i="15"/>
  <c r="BT44" i="15"/>
  <c r="BV44" i="15" s="1"/>
  <c r="BT49" i="15"/>
  <c r="BV49" i="15" s="1"/>
  <c r="BO49" i="15"/>
  <c r="BT28" i="15"/>
  <c r="BV28" i="15" s="1"/>
  <c r="BO28" i="15"/>
  <c r="BT91" i="15"/>
  <c r="BV91" i="15" s="1"/>
  <c r="BO91" i="15"/>
  <c r="BT56" i="15"/>
  <c r="BV56" i="15" s="1"/>
  <c r="BO56" i="15"/>
  <c r="BO40" i="15"/>
  <c r="BT40" i="15"/>
  <c r="BV40" i="15" s="1"/>
  <c r="BO37" i="15"/>
  <c r="BT37" i="15"/>
  <c r="BV37" i="15" s="1"/>
  <c r="BO42" i="15"/>
  <c r="BT42" i="15"/>
  <c r="BV42" i="15" s="1"/>
  <c r="BO43" i="15"/>
  <c r="BT43" i="15"/>
  <c r="BV43" i="15" s="1"/>
  <c r="AH80" i="15"/>
  <c r="AJ80" i="15"/>
  <c r="CB9" i="15"/>
  <c r="BT50" i="15"/>
  <c r="BV50" i="15" s="1"/>
  <c r="BO50" i="15"/>
  <c r="BO38" i="15"/>
  <c r="BT38" i="15"/>
  <c r="BV38" i="15" s="1"/>
  <c r="AG55" i="15"/>
  <c r="AE55" i="15"/>
  <c r="BO46" i="15"/>
  <c r="BT46" i="15"/>
  <c r="BV46" i="15" s="1"/>
  <c r="BO45" i="15"/>
  <c r="BT45" i="15"/>
  <c r="BV45" i="15" s="1"/>
  <c r="AF53" i="15"/>
  <c r="AF6" i="15" s="1"/>
  <c r="AD6" i="15"/>
  <c r="BT89" i="15"/>
  <c r="BV89" i="15" s="1"/>
  <c r="BO89" i="15"/>
  <c r="BT48" i="15"/>
  <c r="BV48" i="15" s="1"/>
  <c r="BO48" i="15"/>
  <c r="BS12" i="15"/>
  <c r="BO12" i="15"/>
  <c r="BT86" i="15"/>
  <c r="BV86" i="15" s="1"/>
  <c r="BO86" i="15"/>
  <c r="BT47" i="15"/>
  <c r="BV47" i="15" s="1"/>
  <c r="BO47" i="15"/>
  <c r="BT90" i="15"/>
  <c r="BV90" i="15" s="1"/>
  <c r="BO90" i="15"/>
  <c r="AQ455" i="1"/>
  <c r="AM455" i="1"/>
  <c r="AQ454" i="1"/>
  <c r="AM454" i="1"/>
  <c r="AT63" i="1"/>
  <c r="AY63" i="1"/>
  <c r="AS59" i="1"/>
  <c r="AX113" i="1"/>
  <c r="AT113" i="1"/>
  <c r="AF103" i="1"/>
  <c r="AS196" i="1"/>
  <c r="AZ48" i="1"/>
  <c r="AZ69" i="1"/>
  <c r="AQ382" i="1"/>
  <c r="AM382" i="1"/>
  <c r="AS82" i="1"/>
  <c r="BF121" i="1"/>
  <c r="BA121" i="1"/>
  <c r="AQ429" i="1"/>
  <c r="AM429" i="1"/>
  <c r="AY17" i="1"/>
  <c r="AT17" i="1"/>
  <c r="AQ388" i="1"/>
  <c r="AM388" i="1"/>
  <c r="BT385" i="1"/>
  <c r="BV385" i="1" s="1"/>
  <c r="BO385" i="1"/>
  <c r="AS55" i="1"/>
  <c r="BF192" i="1"/>
  <c r="BA192" i="1"/>
  <c r="AY90" i="1"/>
  <c r="AT90" i="1"/>
  <c r="X428" i="1"/>
  <c r="Z428" i="1"/>
  <c r="Z56" i="1"/>
  <c r="X56" i="1"/>
  <c r="AS295" i="1"/>
  <c r="BF179" i="1"/>
  <c r="BA179" i="1"/>
  <c r="BA171" i="1"/>
  <c r="BF171" i="1"/>
  <c r="BM369" i="1"/>
  <c r="BH369" i="1"/>
  <c r="BF331" i="1"/>
  <c r="BA331" i="1"/>
  <c r="BF339" i="1"/>
  <c r="BA339" i="1"/>
  <c r="BM359" i="1"/>
  <c r="BH359" i="1"/>
  <c r="BA146" i="1"/>
  <c r="BF146" i="1"/>
  <c r="AI103" i="1"/>
  <c r="AK103" i="1"/>
  <c r="AM103" i="1" s="1"/>
  <c r="BG66" i="1"/>
  <c r="BF465" i="1"/>
  <c r="BA465" i="1"/>
  <c r="AT95" i="1"/>
  <c r="AY95" i="1"/>
  <c r="BA353" i="1"/>
  <c r="BF353" i="1"/>
  <c r="AT294" i="1"/>
  <c r="AY294" i="1"/>
  <c r="BM177" i="1"/>
  <c r="BH177" i="1"/>
  <c r="BF194" i="1"/>
  <c r="BA194" i="1"/>
  <c r="AZ47" i="1"/>
  <c r="BT67" i="1"/>
  <c r="BM25" i="1"/>
  <c r="BH25" i="1"/>
  <c r="BF407" i="1"/>
  <c r="BF341" i="1"/>
  <c r="BA341" i="1"/>
  <c r="BF336" i="1"/>
  <c r="BA336" i="1"/>
  <c r="AX226" i="1"/>
  <c r="AT226" i="1"/>
  <c r="BT145" i="1"/>
  <c r="Z215" i="1"/>
  <c r="X215" i="1"/>
  <c r="AX71" i="1"/>
  <c r="AT71" i="1"/>
  <c r="AT305" i="1"/>
  <c r="AY305" i="1"/>
  <c r="AS99" i="1"/>
  <c r="AY106" i="1"/>
  <c r="AT106" i="1"/>
  <c r="BA114" i="1"/>
  <c r="BF114" i="1"/>
  <c r="BH13" i="1"/>
  <c r="BM13" i="1"/>
  <c r="AX248" i="1"/>
  <c r="AT248" i="1"/>
  <c r="BM139" i="1"/>
  <c r="BH139" i="1"/>
  <c r="BF439" i="1"/>
  <c r="BA439" i="1"/>
  <c r="BF453" i="1"/>
  <c r="BA453" i="1"/>
  <c r="BF368" i="1"/>
  <c r="BA368" i="1"/>
  <c r="BA352" i="1"/>
  <c r="BF352" i="1"/>
  <c r="Z316" i="1"/>
  <c r="X316" i="1"/>
  <c r="AT160" i="1"/>
  <c r="AY160" i="1"/>
  <c r="BA275" i="1"/>
  <c r="BF275" i="1"/>
  <c r="BA148" i="1"/>
  <c r="BF148" i="1"/>
  <c r="BF133" i="1"/>
  <c r="BA133" i="1"/>
  <c r="AS125" i="1"/>
  <c r="BH228" i="1"/>
  <c r="BM228" i="1"/>
  <c r="BM283" i="1"/>
  <c r="AX283" i="1"/>
  <c r="AT283" i="1"/>
  <c r="BF401" i="1"/>
  <c r="BA401" i="1"/>
  <c r="BF293" i="1"/>
  <c r="BA293" i="1"/>
  <c r="BT248" i="1"/>
  <c r="AS54" i="1"/>
  <c r="BH82" i="1"/>
  <c r="BM82" i="1"/>
  <c r="BF48" i="1"/>
  <c r="BA48" i="1"/>
  <c r="BA468" i="1"/>
  <c r="BF468" i="1"/>
  <c r="BF396" i="1"/>
  <c r="BA396" i="1"/>
  <c r="BM274" i="1"/>
  <c r="AY127" i="1"/>
  <c r="AT127" i="1"/>
  <c r="AZ106" i="1"/>
  <c r="BA220" i="1"/>
  <c r="BF220" i="1"/>
  <c r="AX200" i="1"/>
  <c r="AT200" i="1"/>
  <c r="BA50" i="1"/>
  <c r="BF50" i="1"/>
  <c r="BF101" i="1"/>
  <c r="BA101" i="1"/>
  <c r="AY12" i="1"/>
  <c r="AT12" i="1"/>
  <c r="BF344" i="1"/>
  <c r="BA344" i="1"/>
  <c r="AT204" i="1"/>
  <c r="AY204" i="1"/>
  <c r="AT170" i="1"/>
  <c r="AY170" i="1"/>
  <c r="BH335" i="1"/>
  <c r="BM335" i="1"/>
  <c r="AT423" i="1"/>
  <c r="AY423" i="1"/>
  <c r="BA391" i="1"/>
  <c r="BF391" i="1"/>
  <c r="AT315" i="1"/>
  <c r="AY315" i="1"/>
  <c r="BA261" i="1"/>
  <c r="BF261" i="1"/>
  <c r="BF285" i="1"/>
  <c r="BA285" i="1"/>
  <c r="BA162" i="1"/>
  <c r="BF162" i="1"/>
  <c r="BG146" i="1"/>
  <c r="BA443" i="1"/>
  <c r="BF443" i="1"/>
  <c r="AT417" i="1"/>
  <c r="AY417" i="1"/>
  <c r="BA446" i="1"/>
  <c r="BF446" i="1"/>
  <c r="AT270" i="1"/>
  <c r="AY270" i="1"/>
  <c r="BA262" i="1"/>
  <c r="BF262" i="1"/>
  <c r="BA166" i="1"/>
  <c r="BF166" i="1"/>
  <c r="AT189" i="1"/>
  <c r="AY189" i="1"/>
  <c r="BH131" i="1"/>
  <c r="BM131" i="1"/>
  <c r="BA108" i="1"/>
  <c r="BF108" i="1"/>
  <c r="BF449" i="1"/>
  <c r="AQ407" i="1"/>
  <c r="AM407" i="1"/>
  <c r="BF388" i="1"/>
  <c r="BA312" i="1"/>
  <c r="BF312" i="1"/>
  <c r="AS238" i="1"/>
  <c r="BA260" i="1"/>
  <c r="BF260" i="1"/>
  <c r="BM135" i="1"/>
  <c r="BH135" i="1"/>
  <c r="BA47" i="1"/>
  <c r="BF47" i="1"/>
  <c r="AS13" i="1"/>
  <c r="BA117" i="1"/>
  <c r="BF117" i="1"/>
  <c r="BA69" i="1"/>
  <c r="BF69" i="1"/>
  <c r="BF460" i="1"/>
  <c r="BA460" i="1"/>
  <c r="BA459" i="1"/>
  <c r="BF459" i="1"/>
  <c r="BA402" i="1"/>
  <c r="BF402" i="1"/>
  <c r="BA378" i="1"/>
  <c r="BF378" i="1"/>
  <c r="AT337" i="1"/>
  <c r="AY337" i="1"/>
  <c r="AT330" i="1"/>
  <c r="AY330" i="1"/>
  <c r="AS96" i="1"/>
  <c r="AT156" i="1"/>
  <c r="AY156" i="1"/>
  <c r="BM98" i="1"/>
  <c r="BH151" i="1"/>
  <c r="BM151" i="1"/>
  <c r="AT80" i="1"/>
  <c r="AY80" i="1"/>
  <c r="BA81" i="1"/>
  <c r="BF81" i="1"/>
  <c r="U58" i="1"/>
  <c r="W58" i="1"/>
  <c r="T9" i="1"/>
  <c r="AX467" i="1"/>
  <c r="AT467" i="1"/>
  <c r="AY426" i="1"/>
  <c r="AT426" i="1"/>
  <c r="BH437" i="1"/>
  <c r="BM437" i="1"/>
  <c r="BF442" i="1"/>
  <c r="BA442" i="1"/>
  <c r="AT225" i="1"/>
  <c r="AY225" i="1"/>
  <c r="BA193" i="1"/>
  <c r="BF193" i="1"/>
  <c r="AL378" i="1"/>
  <c r="AY219" i="1"/>
  <c r="AT219" i="1"/>
  <c r="BA163" i="1"/>
  <c r="BF163" i="1"/>
  <c r="AT174" i="1"/>
  <c r="AY174" i="1"/>
  <c r="BM226" i="1"/>
  <c r="BA154" i="1"/>
  <c r="BF154" i="1"/>
  <c r="BA175" i="1"/>
  <c r="BF175" i="1"/>
  <c r="BT71" i="1"/>
  <c r="BT467" i="1"/>
  <c r="BT462" i="1"/>
  <c r="AL373" i="1"/>
  <c r="AT96" i="1"/>
  <c r="AY96" i="1"/>
  <c r="BH328" i="1"/>
  <c r="BM328" i="1"/>
  <c r="AT21" i="1"/>
  <c r="AY21" i="1"/>
  <c r="AT29" i="1"/>
  <c r="AY29" i="1"/>
  <c r="BA419" i="1"/>
  <c r="BF419" i="1"/>
  <c r="BT458" i="1"/>
  <c r="AY395" i="1"/>
  <c r="AT395" i="1"/>
  <c r="BS424" i="1"/>
  <c r="BV424" i="1" s="1"/>
  <c r="BO424" i="1"/>
  <c r="BH349" i="1"/>
  <c r="BM349" i="1"/>
  <c r="BA303" i="1"/>
  <c r="BE303" i="1"/>
  <c r="BH247" i="1"/>
  <c r="BM247" i="1"/>
  <c r="AZ73" i="1"/>
  <c r="BA405" i="1"/>
  <c r="BF405" i="1"/>
  <c r="AT412" i="1"/>
  <c r="AY412" i="1"/>
  <c r="BA414" i="1"/>
  <c r="BF414" i="1"/>
  <c r="BA264" i="1"/>
  <c r="BF264" i="1"/>
  <c r="AX180" i="1"/>
  <c r="AT180" i="1"/>
  <c r="BT49" i="1"/>
  <c r="BT99" i="1"/>
  <c r="BV99" i="1" s="1"/>
  <c r="BO99" i="1"/>
  <c r="BM115" i="1"/>
  <c r="BH115" i="1"/>
  <c r="AT267" i="1"/>
  <c r="AY267" i="1"/>
  <c r="BA265" i="1"/>
  <c r="BF265" i="1"/>
  <c r="BM132" i="1"/>
  <c r="BH132" i="1"/>
  <c r="BA65" i="1"/>
  <c r="BF65" i="1"/>
  <c r="AX75" i="1"/>
  <c r="AT75" i="1"/>
  <c r="AL417" i="1"/>
  <c r="BF370" i="1"/>
  <c r="BA370" i="1"/>
  <c r="AQ327" i="1"/>
  <c r="AM327" i="1"/>
  <c r="BM299" i="1"/>
  <c r="BH299" i="1"/>
  <c r="BF345" i="1"/>
  <c r="BA345" i="1"/>
  <c r="BF292" i="1"/>
  <c r="BA292" i="1"/>
  <c r="BF297" i="1"/>
  <c r="BA297" i="1"/>
  <c r="BA199" i="1"/>
  <c r="BF199" i="1"/>
  <c r="BM92" i="1"/>
  <c r="BH176" i="1"/>
  <c r="BM176" i="1"/>
  <c r="BU78" i="1"/>
  <c r="AT197" i="1"/>
  <c r="AY197" i="1"/>
  <c r="BA16" i="1"/>
  <c r="BF16" i="1"/>
  <c r="AT119" i="1"/>
  <c r="AY119" i="1"/>
  <c r="BG33" i="1"/>
  <c r="BA461" i="1"/>
  <c r="BF461" i="1"/>
  <c r="AA314" i="1"/>
  <c r="AC314" i="1"/>
  <c r="AT269" i="1"/>
  <c r="AY269" i="1"/>
  <c r="BT190" i="1"/>
  <c r="BG119" i="1"/>
  <c r="AI83" i="1"/>
  <c r="AK83" i="1"/>
  <c r="AM83" i="1" s="1"/>
  <c r="BF406" i="1"/>
  <c r="BA406" i="1"/>
  <c r="BA318" i="1"/>
  <c r="BF318" i="1"/>
  <c r="AT290" i="1"/>
  <c r="AY290" i="1"/>
  <c r="AT218" i="1"/>
  <c r="AY218" i="1"/>
  <c r="AA109" i="1"/>
  <c r="AC109" i="1"/>
  <c r="AS80" i="1"/>
  <c r="AS79" i="1"/>
  <c r="BH28" i="1"/>
  <c r="BM28" i="1"/>
  <c r="BA410" i="1"/>
  <c r="BF410" i="1"/>
  <c r="Y316" i="1"/>
  <c r="AT279" i="1"/>
  <c r="AY279" i="1"/>
  <c r="BF295" i="1"/>
  <c r="BA295" i="1"/>
  <c r="BA263" i="1"/>
  <c r="BF263" i="1"/>
  <c r="BA202" i="1"/>
  <c r="BF202" i="1"/>
  <c r="AY400" i="1"/>
  <c r="AT400" i="1"/>
  <c r="AT387" i="1"/>
  <c r="AY387" i="1"/>
  <c r="BM375" i="1"/>
  <c r="BH375" i="1"/>
  <c r="BA221" i="1"/>
  <c r="BF221" i="1"/>
  <c r="AT120" i="1"/>
  <c r="AY120" i="1"/>
  <c r="AT195" i="1"/>
  <c r="AY195" i="1"/>
  <c r="AX196" i="1"/>
  <c r="AT196" i="1"/>
  <c r="AY19" i="1"/>
  <c r="AT19" i="1"/>
  <c r="AT88" i="1"/>
  <c r="AY88" i="1"/>
  <c r="AS14" i="1"/>
  <c r="BA350" i="1"/>
  <c r="BF350" i="1"/>
  <c r="BF321" i="1"/>
  <c r="BA321" i="1"/>
  <c r="AT141" i="1"/>
  <c r="AY141" i="1"/>
  <c r="AT238" i="1"/>
  <c r="AY238" i="1"/>
  <c r="BT60" i="1"/>
  <c r="BV60" i="1" s="1"/>
  <c r="BO60" i="1"/>
  <c r="BM118" i="1"/>
  <c r="BH118" i="1"/>
  <c r="AT26" i="1"/>
  <c r="AY26" i="1"/>
  <c r="AZ52" i="1"/>
  <c r="BT217" i="1"/>
  <c r="AX274" i="1"/>
  <c r="AT274" i="1"/>
  <c r="BA158" i="1"/>
  <c r="BF158" i="1"/>
  <c r="BG68" i="1"/>
  <c r="BH51" i="1"/>
  <c r="BM51" i="1"/>
  <c r="BH138" i="1"/>
  <c r="BM138" i="1"/>
  <c r="BA45" i="1"/>
  <c r="BF45" i="1"/>
  <c r="AX98" i="1"/>
  <c r="AT98" i="1"/>
  <c r="AT125" i="1"/>
  <c r="AY125" i="1"/>
  <c r="BT206" i="1"/>
  <c r="AS22" i="1"/>
  <c r="BF354" i="1"/>
  <c r="BA354" i="1"/>
  <c r="BF284" i="1"/>
  <c r="BA284" i="1"/>
  <c r="AX145" i="1"/>
  <c r="AT145" i="1"/>
  <c r="BF102" i="1"/>
  <c r="BA102" i="1"/>
  <c r="AX52" i="1"/>
  <c r="AT52" i="1"/>
  <c r="BT173" i="1"/>
  <c r="BA15" i="1"/>
  <c r="BF15" i="1"/>
  <c r="AB441" i="1"/>
  <c r="AD441" i="1"/>
  <c r="AF441" i="1" s="1"/>
  <c r="BH457" i="1"/>
  <c r="BM457" i="1"/>
  <c r="BE416" i="1"/>
  <c r="BA416" i="1"/>
  <c r="AY398" i="1"/>
  <c r="AT398" i="1"/>
  <c r="BF317" i="1"/>
  <c r="BA317" i="1"/>
  <c r="BH243" i="1"/>
  <c r="BM243" i="1"/>
  <c r="BA150" i="1"/>
  <c r="BF150" i="1"/>
  <c r="BM104" i="1"/>
  <c r="BH104" i="1"/>
  <c r="BM433" i="1"/>
  <c r="BH433" i="1"/>
  <c r="BF340" i="1"/>
  <c r="BA242" i="1"/>
  <c r="BF242" i="1"/>
  <c r="AZ37" i="1"/>
  <c r="AT79" i="1"/>
  <c r="AY79" i="1"/>
  <c r="BT37" i="1"/>
  <c r="BA213" i="1"/>
  <c r="BF213" i="1"/>
  <c r="AX49" i="1"/>
  <c r="AT49" i="1"/>
  <c r="Y413" i="1"/>
  <c r="AT464" i="1"/>
  <c r="AY464" i="1"/>
  <c r="BA440" i="1"/>
  <c r="BF440" i="1"/>
  <c r="BH403" i="1"/>
  <c r="BM403" i="1"/>
  <c r="BS379" i="1"/>
  <c r="BV379" i="1" s="1"/>
  <c r="BO379" i="1"/>
  <c r="AY201" i="1"/>
  <c r="AT201" i="1"/>
  <c r="AY94" i="1"/>
  <c r="AT94" i="1"/>
  <c r="AX92" i="1"/>
  <c r="AT92" i="1"/>
  <c r="BG43" i="1"/>
  <c r="BG115" i="1"/>
  <c r="BH161" i="1"/>
  <c r="BM161" i="1"/>
  <c r="AT110" i="1"/>
  <c r="AY110" i="1"/>
  <c r="AS19" i="1"/>
  <c r="AT427" i="1"/>
  <c r="AY427" i="1"/>
  <c r="BH371" i="1"/>
  <c r="BM371" i="1"/>
  <c r="BA259" i="1"/>
  <c r="BF259" i="1"/>
  <c r="BH181" i="1"/>
  <c r="BM181" i="1"/>
  <c r="AT122" i="1"/>
  <c r="AY122" i="1"/>
  <c r="V9" i="1"/>
  <c r="BT84" i="1"/>
  <c r="AZ24" i="1"/>
  <c r="BA408" i="1"/>
  <c r="BF408" i="1"/>
  <c r="AS394" i="1"/>
  <c r="BF392" i="1"/>
  <c r="BA392" i="1"/>
  <c r="AS34" i="1"/>
  <c r="AS76" i="1"/>
  <c r="BA348" i="1"/>
  <c r="BF348" i="1"/>
  <c r="BH55" i="1"/>
  <c r="BM55" i="1"/>
  <c r="BM211" i="1"/>
  <c r="BH211" i="1"/>
  <c r="AT123" i="1"/>
  <c r="AY123" i="1"/>
  <c r="BH124" i="1"/>
  <c r="BM124" i="1"/>
  <c r="AT38" i="1"/>
  <c r="AY38" i="1"/>
  <c r="BM386" i="1"/>
  <c r="BH386" i="1"/>
  <c r="BA367" i="1"/>
  <c r="BF367" i="1"/>
  <c r="AT182" i="1"/>
  <c r="AY182" i="1"/>
  <c r="BH172" i="1"/>
  <c r="BM172" i="1"/>
  <c r="AT137" i="1"/>
  <c r="AY137" i="1"/>
  <c r="BH134" i="1"/>
  <c r="BM134" i="1"/>
  <c r="AT64" i="1"/>
  <c r="AY64" i="1"/>
  <c r="BA33" i="1"/>
  <c r="BF33" i="1"/>
  <c r="AZ171" i="1"/>
  <c r="BA466" i="1"/>
  <c r="BF466" i="1"/>
  <c r="BM421" i="1"/>
  <c r="BH421" i="1"/>
  <c r="BS404" i="1"/>
  <c r="BV404" i="1" s="1"/>
  <c r="BO404" i="1"/>
  <c r="BF311" i="1"/>
  <c r="BA311" i="1"/>
  <c r="BA342" i="1"/>
  <c r="BF342" i="1"/>
  <c r="BA334" i="1"/>
  <c r="BF334" i="1"/>
  <c r="BA332" i="1"/>
  <c r="BF332" i="1"/>
  <c r="BA207" i="1"/>
  <c r="BF207" i="1"/>
  <c r="AZ98" i="1"/>
  <c r="AT35" i="1"/>
  <c r="AY35" i="1"/>
  <c r="BA363" i="1"/>
  <c r="BF363" i="1"/>
  <c r="BF324" i="1"/>
  <c r="BA324" i="1"/>
  <c r="BM185" i="1"/>
  <c r="BA249" i="1"/>
  <c r="BF249" i="1"/>
  <c r="BH39" i="1"/>
  <c r="BM39" i="1"/>
  <c r="BG38" i="1"/>
  <c r="BF224" i="1"/>
  <c r="BA224" i="1"/>
  <c r="BM34" i="1"/>
  <c r="BH34" i="1"/>
  <c r="BA361" i="1"/>
  <c r="BF361" i="1"/>
  <c r="BF302" i="1"/>
  <c r="BA302" i="1"/>
  <c r="BF326" i="1"/>
  <c r="BA326" i="1"/>
  <c r="BA216" i="1"/>
  <c r="BF216" i="1"/>
  <c r="BF78" i="1"/>
  <c r="BA78" i="1"/>
  <c r="BA357" i="1"/>
  <c r="BF357" i="1"/>
  <c r="BU172" i="1"/>
  <c r="BA89" i="1"/>
  <c r="BF89" i="1"/>
  <c r="AY130" i="1"/>
  <c r="AT130" i="1"/>
  <c r="AT68" i="1"/>
  <c r="AY68" i="1"/>
  <c r="AT436" i="1"/>
  <c r="AY436" i="1"/>
  <c r="AT430" i="1"/>
  <c r="AY430" i="1"/>
  <c r="BF397" i="1"/>
  <c r="BA397" i="1"/>
  <c r="AT319" i="1"/>
  <c r="AY319" i="1"/>
  <c r="BF313" i="1"/>
  <c r="BA313" i="1"/>
  <c r="AY100" i="1"/>
  <c r="AT100" i="1"/>
  <c r="AX173" i="1"/>
  <c r="AT173" i="1"/>
  <c r="AT87" i="1"/>
  <c r="AY87" i="1"/>
  <c r="AX40" i="1"/>
  <c r="AT40" i="1"/>
  <c r="BA246" i="1"/>
  <c r="BF246" i="1"/>
  <c r="BA77" i="1"/>
  <c r="BF77" i="1"/>
  <c r="BA188" i="1"/>
  <c r="BF188" i="1"/>
  <c r="AT105" i="1"/>
  <c r="AY105" i="1"/>
  <c r="BA358" i="1"/>
  <c r="BF358" i="1"/>
  <c r="AX240" i="1"/>
  <c r="AT240" i="1"/>
  <c r="BE250" i="1"/>
  <c r="BA250" i="1"/>
  <c r="BM180" i="1"/>
  <c r="AZ45" i="1"/>
  <c r="BA140" i="1"/>
  <c r="BF140" i="1"/>
  <c r="BE12" i="1"/>
  <c r="AY384" i="1"/>
  <c r="AT384" i="1"/>
  <c r="AY212" i="1"/>
  <c r="AT212" i="1"/>
  <c r="BT240" i="1"/>
  <c r="AA157" i="1"/>
  <c r="AC157" i="1"/>
  <c r="BM40" i="1"/>
  <c r="AX107" i="1"/>
  <c r="AT107" i="1"/>
  <c r="AT448" i="1"/>
  <c r="AY448" i="1"/>
  <c r="BF289" i="1"/>
  <c r="BA289" i="1"/>
  <c r="BA257" i="1"/>
  <c r="BF257" i="1"/>
  <c r="BH239" i="1"/>
  <c r="BM239" i="1"/>
  <c r="BG39" i="1"/>
  <c r="AZ142" i="1"/>
  <c r="AX128" i="1"/>
  <c r="AT128" i="1"/>
  <c r="AT153" i="1"/>
  <c r="AY153" i="1"/>
  <c r="AT76" i="1"/>
  <c r="AY76" i="1"/>
  <c r="AT30" i="1"/>
  <c r="AY30" i="1"/>
  <c r="BH62" i="1"/>
  <c r="BM62" i="1"/>
  <c r="BF280" i="1"/>
  <c r="BA280" i="1"/>
  <c r="BT186" i="1"/>
  <c r="BV186" i="1" s="1"/>
  <c r="BO186" i="1"/>
  <c r="BH24" i="1"/>
  <c r="BM24" i="1"/>
  <c r="BA374" i="1"/>
  <c r="BF374" i="1"/>
  <c r="BA389" i="1"/>
  <c r="BF389" i="1"/>
  <c r="AT356" i="1"/>
  <c r="AY356" i="1"/>
  <c r="BH301" i="1"/>
  <c r="BM301" i="1"/>
  <c r="BA253" i="1"/>
  <c r="BF253" i="1"/>
  <c r="Y169" i="1"/>
  <c r="BN90" i="1"/>
  <c r="BF455" i="1"/>
  <c r="BA434" i="1"/>
  <c r="BF434" i="1"/>
  <c r="BF454" i="1"/>
  <c r="AT372" i="1"/>
  <c r="AY372" i="1"/>
  <c r="AT300" i="1"/>
  <c r="AY300" i="1"/>
  <c r="AT266" i="1"/>
  <c r="AY266" i="1"/>
  <c r="BT200" i="1"/>
  <c r="BA61" i="1"/>
  <c r="BF61" i="1"/>
  <c r="BA142" i="1"/>
  <c r="BF142" i="1"/>
  <c r="AT72" i="1"/>
  <c r="AY72" i="1"/>
  <c r="AT32" i="1"/>
  <c r="AY32" i="1"/>
  <c r="BG89" i="1"/>
  <c r="BH43" i="1"/>
  <c r="BM43" i="1"/>
  <c r="BL20" i="1"/>
  <c r="BH20" i="1"/>
  <c r="BT425" i="1"/>
  <c r="BV425" i="1" s="1"/>
  <c r="BO425" i="1"/>
  <c r="Z413" i="1"/>
  <c r="X413" i="1"/>
  <c r="BM438" i="1"/>
  <c r="BH438" i="1"/>
  <c r="BE415" i="1"/>
  <c r="BA415" i="1"/>
  <c r="AT278" i="1"/>
  <c r="AY278" i="1"/>
  <c r="BA258" i="1"/>
  <c r="BF258" i="1"/>
  <c r="AS133" i="1"/>
  <c r="AT183" i="1"/>
  <c r="AY183" i="1"/>
  <c r="BA252" i="1"/>
  <c r="BF252" i="1"/>
  <c r="AT57" i="1"/>
  <c r="AY57" i="1"/>
  <c r="BH66" i="1"/>
  <c r="BM66" i="1"/>
  <c r="AA191" i="1"/>
  <c r="AC191" i="1"/>
  <c r="AQ449" i="1"/>
  <c r="AM449" i="1"/>
  <c r="BA373" i="1"/>
  <c r="BF373" i="1"/>
  <c r="BT383" i="1"/>
  <c r="BA322" i="1"/>
  <c r="BF322" i="1"/>
  <c r="AT282" i="1"/>
  <c r="AY282" i="1"/>
  <c r="BM209" i="1"/>
  <c r="BH209" i="1"/>
  <c r="BF287" i="1"/>
  <c r="BA287" i="1"/>
  <c r="BA143" i="1"/>
  <c r="BF143" i="1"/>
  <c r="AX67" i="1"/>
  <c r="AT67" i="1"/>
  <c r="BA42" i="1"/>
  <c r="BF42" i="1"/>
  <c r="BH70" i="1"/>
  <c r="BM70" i="1"/>
  <c r="AX458" i="1"/>
  <c r="AT458" i="1"/>
  <c r="BF463" i="1"/>
  <c r="BA463" i="1"/>
  <c r="BM364" i="1"/>
  <c r="BH364" i="1"/>
  <c r="BF323" i="1"/>
  <c r="BA323" i="1"/>
  <c r="AT129" i="1"/>
  <c r="AY129" i="1"/>
  <c r="AX206" i="1"/>
  <c r="AT206" i="1"/>
  <c r="AY390" i="1"/>
  <c r="AT390" i="1"/>
  <c r="BF288" i="1"/>
  <c r="BA288" i="1"/>
  <c r="AT241" i="1"/>
  <c r="AY241" i="1"/>
  <c r="AT245" i="1"/>
  <c r="AY245" i="1"/>
  <c r="AX44" i="1"/>
  <c r="AT44" i="1"/>
  <c r="BO399" i="1"/>
  <c r="BT399" i="1"/>
  <c r="BV399" i="1" s="1"/>
  <c r="BF394" i="1"/>
  <c r="BA394" i="1"/>
  <c r="AT272" i="1"/>
  <c r="AY272" i="1"/>
  <c r="BH59" i="1"/>
  <c r="BM59" i="1"/>
  <c r="BA447" i="1"/>
  <c r="BF447" i="1"/>
  <c r="AT452" i="1"/>
  <c r="AY452" i="1"/>
  <c r="BA309" i="1"/>
  <c r="BF309" i="1"/>
  <c r="AT268" i="1"/>
  <c r="AY268" i="1"/>
  <c r="BM355" i="1"/>
  <c r="BH355" i="1"/>
  <c r="BA236" i="1"/>
  <c r="BF236" i="1"/>
  <c r="BH456" i="1"/>
  <c r="BM456" i="1"/>
  <c r="BE383" i="1"/>
  <c r="BA383" i="1"/>
  <c r="AT276" i="1"/>
  <c r="AY276" i="1"/>
  <c r="AY208" i="1"/>
  <c r="AT208" i="1"/>
  <c r="BA256" i="1"/>
  <c r="BF256" i="1"/>
  <c r="AT116" i="1"/>
  <c r="AY116" i="1"/>
  <c r="BH167" i="1"/>
  <c r="BM167" i="1"/>
  <c r="AX37" i="1"/>
  <c r="AT37" i="1"/>
  <c r="BF74" i="1"/>
  <c r="BA74" i="1"/>
  <c r="AT380" i="1"/>
  <c r="AY380" i="1"/>
  <c r="AT338" i="1"/>
  <c r="AY338" i="1"/>
  <c r="AT271" i="1"/>
  <c r="AY271" i="1"/>
  <c r="AT222" i="1"/>
  <c r="AY222" i="1"/>
  <c r="BM152" i="1"/>
  <c r="BH152" i="1"/>
  <c r="BT75" i="1"/>
  <c r="BE190" i="1"/>
  <c r="BA190" i="1"/>
  <c r="BH381" i="1"/>
  <c r="BM381" i="1"/>
  <c r="AY298" i="1"/>
  <c r="AT298" i="1"/>
  <c r="BF346" i="1"/>
  <c r="BA346" i="1"/>
  <c r="BA277" i="1"/>
  <c r="BF277" i="1"/>
  <c r="AY198" i="1"/>
  <c r="AT198" i="1"/>
  <c r="AT210" i="1"/>
  <c r="AY210" i="1"/>
  <c r="AR214" i="1"/>
  <c r="AT214" i="1" s="1"/>
  <c r="AP214" i="1"/>
  <c r="BT237" i="1"/>
  <c r="BT196" i="1"/>
  <c r="AZ81" i="1"/>
  <c r="AZ32" i="1"/>
  <c r="AZ21" i="1"/>
  <c r="BA366" i="1"/>
  <c r="BF366" i="1"/>
  <c r="AT273" i="1"/>
  <c r="AY273" i="1"/>
  <c r="BA254" i="1"/>
  <c r="BF254" i="1"/>
  <c r="Y215" i="1"/>
  <c r="BF409" i="1"/>
  <c r="BA409" i="1"/>
  <c r="BA347" i="1"/>
  <c r="BF347" i="1"/>
  <c r="AT286" i="1"/>
  <c r="AY286" i="1"/>
  <c r="AT227" i="1"/>
  <c r="AY227" i="1"/>
  <c r="AT111" i="1"/>
  <c r="AY111" i="1"/>
  <c r="BA85" i="1"/>
  <c r="BF85" i="1"/>
  <c r="AZ12" i="1"/>
  <c r="BM22" i="1"/>
  <c r="BH22" i="1"/>
  <c r="BF31" i="1"/>
  <c r="BA31" i="1"/>
  <c r="BH435" i="1"/>
  <c r="BM435" i="1"/>
  <c r="BF351" i="1"/>
  <c r="BA351" i="1"/>
  <c r="AX244" i="1"/>
  <c r="AT244" i="1"/>
  <c r="BA205" i="1"/>
  <c r="BF205" i="1"/>
  <c r="BA255" i="1"/>
  <c r="BF255" i="1"/>
  <c r="AS74" i="1"/>
  <c r="BH164" i="1"/>
  <c r="BM164" i="1"/>
  <c r="AS46" i="1"/>
  <c r="AS18" i="1"/>
  <c r="BG65" i="1"/>
  <c r="BA444" i="1"/>
  <c r="BF444" i="1"/>
  <c r="BA418" i="1"/>
  <c r="BF418" i="1"/>
  <c r="AY365" i="1"/>
  <c r="AT365" i="1"/>
  <c r="AQ340" i="1"/>
  <c r="AM340" i="1"/>
  <c r="BF310" i="1"/>
  <c r="BA310" i="1"/>
  <c r="BM165" i="1"/>
  <c r="BH165" i="1"/>
  <c r="AY112" i="1"/>
  <c r="AT112" i="1"/>
  <c r="BH23" i="1"/>
  <c r="BM23" i="1"/>
  <c r="AZ61" i="1"/>
  <c r="AZ23" i="1"/>
  <c r="AT329" i="1"/>
  <c r="AY329" i="1"/>
  <c r="BM291" i="1"/>
  <c r="BH291" i="1"/>
  <c r="BT244" i="1"/>
  <c r="BF97" i="1"/>
  <c r="BA97" i="1"/>
  <c r="AX185" i="1"/>
  <c r="AT185" i="1"/>
  <c r="BT52" i="1"/>
  <c r="BT86" i="1"/>
  <c r="BA149" i="1"/>
  <c r="BF149" i="1"/>
  <c r="AZ112" i="1"/>
  <c r="AT46" i="1"/>
  <c r="AY46" i="1"/>
  <c r="BF327" i="1"/>
  <c r="BA159" i="1"/>
  <c r="BF159" i="1"/>
  <c r="BA73" i="1"/>
  <c r="BF73" i="1"/>
  <c r="AT41" i="1"/>
  <c r="AY41" i="1"/>
  <c r="BG15" i="1"/>
  <c r="BA184" i="1"/>
  <c r="BF184" i="1"/>
  <c r="BM18" i="1"/>
  <c r="BH18" i="1"/>
  <c r="BF296" i="1"/>
  <c r="BA296" i="1"/>
  <c r="BH178" i="1"/>
  <c r="BM178" i="1"/>
  <c r="BF429" i="1"/>
  <c r="AX237" i="1"/>
  <c r="AT237" i="1"/>
  <c r="AT53" i="1"/>
  <c r="AY53" i="1"/>
  <c r="AX86" i="1"/>
  <c r="AT86" i="1"/>
  <c r="BT44" i="1"/>
  <c r="AY376" i="1"/>
  <c r="AT376" i="1"/>
  <c r="BH362" i="1"/>
  <c r="BM362" i="1"/>
  <c r="BF320" i="1"/>
  <c r="BA320" i="1"/>
  <c r="Z169" i="1"/>
  <c r="X169" i="1"/>
  <c r="BA136" i="1"/>
  <c r="BF136" i="1"/>
  <c r="BH155" i="1"/>
  <c r="BM155" i="1"/>
  <c r="AT411" i="1"/>
  <c r="AY411" i="1"/>
  <c r="U126" i="1"/>
  <c r="W126" i="1"/>
  <c r="BT93" i="1"/>
  <c r="BV93" i="1" s="1"/>
  <c r="BO93" i="1"/>
  <c r="BA432" i="1"/>
  <c r="BF432" i="1"/>
  <c r="BA451" i="1"/>
  <c r="BF451" i="1"/>
  <c r="AT422" i="1"/>
  <c r="AY422" i="1"/>
  <c r="BH144" i="1"/>
  <c r="BM144" i="1"/>
  <c r="AX84" i="1"/>
  <c r="AT84" i="1"/>
  <c r="BA168" i="1"/>
  <c r="BF168" i="1"/>
  <c r="AX462" i="1"/>
  <c r="AT462" i="1"/>
  <c r="BF431" i="1"/>
  <c r="BA431" i="1"/>
  <c r="AT393" i="1"/>
  <c r="AY393" i="1"/>
  <c r="BF360" i="1"/>
  <c r="BA360" i="1"/>
  <c r="AT187" i="1"/>
  <c r="AY187" i="1"/>
  <c r="AT203" i="1"/>
  <c r="AY203" i="1"/>
  <c r="AZ17" i="1"/>
  <c r="AX217" i="1"/>
  <c r="AT217" i="1"/>
  <c r="AZ51" i="1"/>
  <c r="BA343" i="1"/>
  <c r="BF343" i="1"/>
  <c r="AT333" i="1"/>
  <c r="AY333" i="1"/>
  <c r="AS25" i="1"/>
  <c r="BA325" i="1"/>
  <c r="BF325" i="1"/>
  <c r="AT281" i="1"/>
  <c r="AY281" i="1"/>
  <c r="CP440" i="17" l="1"/>
  <c r="CP367" i="17"/>
  <c r="AK52" i="17"/>
  <c r="AM52" i="17" s="1"/>
  <c r="AI52" i="17"/>
  <c r="AW315" i="17"/>
  <c r="AY315" i="17"/>
  <c r="BA315" i="17" s="1"/>
  <c r="AN28" i="17"/>
  <c r="AL28" i="17"/>
  <c r="AK20" i="17"/>
  <c r="AM20" i="17" s="1"/>
  <c r="AI20" i="17"/>
  <c r="AL53" i="17"/>
  <c r="AN53" i="17"/>
  <c r="CP458" i="17"/>
  <c r="CG80" i="17"/>
  <c r="CJ80" i="17" s="1"/>
  <c r="AK298" i="17"/>
  <c r="AM298" i="17" s="1"/>
  <c r="AI298" i="17"/>
  <c r="AK173" i="17"/>
  <c r="AM173" i="17" s="1"/>
  <c r="AI173" i="17"/>
  <c r="AN30" i="17"/>
  <c r="AL30" i="17"/>
  <c r="AI32" i="17"/>
  <c r="AK32" i="17"/>
  <c r="AM32" i="17" s="1"/>
  <c r="AK24" i="17"/>
  <c r="AM24" i="17" s="1"/>
  <c r="AI24" i="17"/>
  <c r="AI282" i="17"/>
  <c r="AK282" i="17"/>
  <c r="AM282" i="17" s="1"/>
  <c r="AH8" i="17"/>
  <c r="AI18" i="17"/>
  <c r="AK18" i="17"/>
  <c r="AQ311" i="17"/>
  <c r="AO311" i="17"/>
  <c r="AI45" i="17"/>
  <c r="AK45" i="17"/>
  <c r="AM45" i="17" s="1"/>
  <c r="AJ8" i="17"/>
  <c r="AK294" i="17"/>
  <c r="AM294" i="17" s="1"/>
  <c r="AI294" i="17"/>
  <c r="AK40" i="17"/>
  <c r="AM40" i="17" s="1"/>
  <c r="AI40" i="17"/>
  <c r="CI80" i="17"/>
  <c r="BS92" i="15"/>
  <c r="BV92" i="15" s="1"/>
  <c r="BO92" i="15"/>
  <c r="AI80" i="15"/>
  <c r="AK80" i="15"/>
  <c r="AM80" i="15" s="1"/>
  <c r="AH55" i="15"/>
  <c r="AJ55" i="15"/>
  <c r="CI9" i="15"/>
  <c r="AE6" i="15"/>
  <c r="BV12" i="15"/>
  <c r="AH53" i="15"/>
  <c r="AJ53" i="15"/>
  <c r="AG6" i="15"/>
  <c r="CC9" i="15"/>
  <c r="CH9" i="15"/>
  <c r="AX455" i="1"/>
  <c r="AT455" i="1"/>
  <c r="AX454" i="1"/>
  <c r="AT454" i="1"/>
  <c r="BA63" i="1"/>
  <c r="BF63" i="1"/>
  <c r="AZ59" i="1"/>
  <c r="BE113" i="1"/>
  <c r="BA113" i="1"/>
  <c r="AZ196" i="1"/>
  <c r="AZ82" i="1"/>
  <c r="BG69" i="1"/>
  <c r="BG48" i="1"/>
  <c r="AT382" i="1"/>
  <c r="AX382" i="1"/>
  <c r="BH192" i="1"/>
  <c r="BM192" i="1"/>
  <c r="AX429" i="1"/>
  <c r="AT429" i="1"/>
  <c r="AZ55" i="1"/>
  <c r="BA17" i="1"/>
  <c r="BF17" i="1"/>
  <c r="CL424" i="1"/>
  <c r="AA56" i="1"/>
  <c r="AC56" i="1"/>
  <c r="BF90" i="1"/>
  <c r="BA90" i="1"/>
  <c r="AA428" i="1"/>
  <c r="AC428" i="1"/>
  <c r="AX388" i="1"/>
  <c r="AT388" i="1"/>
  <c r="BM121" i="1"/>
  <c r="BH121" i="1"/>
  <c r="BE462" i="1"/>
  <c r="BA462" i="1"/>
  <c r="BO144" i="1"/>
  <c r="BT144" i="1"/>
  <c r="BV144" i="1" s="1"/>
  <c r="BE185" i="1"/>
  <c r="BA185" i="1"/>
  <c r="BO164" i="1"/>
  <c r="BT164" i="1"/>
  <c r="BV164" i="1" s="1"/>
  <c r="BH255" i="1"/>
  <c r="BM255" i="1"/>
  <c r="BO435" i="1"/>
  <c r="BT435" i="1"/>
  <c r="BV435" i="1" s="1"/>
  <c r="BM236" i="1"/>
  <c r="BH236" i="1"/>
  <c r="BL250" i="1"/>
  <c r="BH250" i="1"/>
  <c r="BA100" i="1"/>
  <c r="BF100" i="1"/>
  <c r="BH361" i="1"/>
  <c r="BM361" i="1"/>
  <c r="BH325" i="1"/>
  <c r="BM325" i="1"/>
  <c r="AZ25" i="1"/>
  <c r="BH343" i="1"/>
  <c r="BM343" i="1"/>
  <c r="BG51" i="1"/>
  <c r="BG17" i="1"/>
  <c r="BA187" i="1"/>
  <c r="BF187" i="1"/>
  <c r="BA393" i="1"/>
  <c r="BF393" i="1"/>
  <c r="BM168" i="1"/>
  <c r="BH168" i="1"/>
  <c r="BA422" i="1"/>
  <c r="BF422" i="1"/>
  <c r="BH432" i="1"/>
  <c r="BM432" i="1"/>
  <c r="AA169" i="1"/>
  <c r="AC169" i="1"/>
  <c r="BA376" i="1"/>
  <c r="BF376" i="1"/>
  <c r="BE86" i="1"/>
  <c r="BA86" i="1"/>
  <c r="BE237" i="1"/>
  <c r="BA237" i="1"/>
  <c r="BO18" i="1"/>
  <c r="BT18" i="1"/>
  <c r="BV18" i="1" s="1"/>
  <c r="BN15" i="1"/>
  <c r="BA41" i="1"/>
  <c r="BF41" i="1"/>
  <c r="BM159" i="1"/>
  <c r="BH159" i="1"/>
  <c r="BA46" i="1"/>
  <c r="BF46" i="1"/>
  <c r="BM149" i="1"/>
  <c r="BH149" i="1"/>
  <c r="BA329" i="1"/>
  <c r="BF329" i="1"/>
  <c r="BG61" i="1"/>
  <c r="BH444" i="1"/>
  <c r="BM444" i="1"/>
  <c r="BH351" i="1"/>
  <c r="BM351" i="1"/>
  <c r="BM31" i="1"/>
  <c r="BH31" i="1"/>
  <c r="BG12" i="1"/>
  <c r="BA111" i="1"/>
  <c r="BF111" i="1"/>
  <c r="BF227" i="1"/>
  <c r="BA227" i="1"/>
  <c r="BH347" i="1"/>
  <c r="BM347" i="1"/>
  <c r="BA273" i="1"/>
  <c r="BF273" i="1"/>
  <c r="BG21" i="1"/>
  <c r="BG81" i="1"/>
  <c r="BF210" i="1"/>
  <c r="BA210" i="1"/>
  <c r="BH277" i="1"/>
  <c r="BM277" i="1"/>
  <c r="BA338" i="1"/>
  <c r="BF338" i="1"/>
  <c r="BO167" i="1"/>
  <c r="BT167" i="1"/>
  <c r="BV167" i="1" s="1"/>
  <c r="BH256" i="1"/>
  <c r="BM256" i="1"/>
  <c r="BA276" i="1"/>
  <c r="BF276" i="1"/>
  <c r="BO456" i="1"/>
  <c r="BT456" i="1"/>
  <c r="BV456" i="1" s="1"/>
  <c r="BO355" i="1"/>
  <c r="BT355" i="1"/>
  <c r="BV355" i="1" s="1"/>
  <c r="BH394" i="1"/>
  <c r="BM394" i="1"/>
  <c r="BE44" i="1"/>
  <c r="BA44" i="1"/>
  <c r="BA390" i="1"/>
  <c r="BF390" i="1"/>
  <c r="BE206" i="1"/>
  <c r="BA206" i="1"/>
  <c r="BM323" i="1"/>
  <c r="BH323" i="1"/>
  <c r="BH463" i="1"/>
  <c r="BM463" i="1"/>
  <c r="BE67" i="1"/>
  <c r="BA67" i="1"/>
  <c r="BM287" i="1"/>
  <c r="BH287" i="1"/>
  <c r="AX449" i="1"/>
  <c r="AT449" i="1"/>
  <c r="BO66" i="1"/>
  <c r="BT66" i="1"/>
  <c r="BV66" i="1" s="1"/>
  <c r="BL415" i="1"/>
  <c r="BH415" i="1"/>
  <c r="AA413" i="1"/>
  <c r="AC413" i="1"/>
  <c r="BS20" i="1"/>
  <c r="BV20" i="1" s="1"/>
  <c r="BO20" i="1"/>
  <c r="BO62" i="1"/>
  <c r="BT62" i="1"/>
  <c r="BV62" i="1" s="1"/>
  <c r="BA76" i="1"/>
  <c r="BF76" i="1"/>
  <c r="BN39" i="1"/>
  <c r="BH257" i="1"/>
  <c r="BM257" i="1"/>
  <c r="BA448" i="1"/>
  <c r="BF448" i="1"/>
  <c r="BG45" i="1"/>
  <c r="BH358" i="1"/>
  <c r="BM358" i="1"/>
  <c r="BH188" i="1"/>
  <c r="BM188" i="1"/>
  <c r="BM246" i="1"/>
  <c r="BH246" i="1"/>
  <c r="BA87" i="1"/>
  <c r="BF87" i="1"/>
  <c r="BA319" i="1"/>
  <c r="BF319" i="1"/>
  <c r="BA430" i="1"/>
  <c r="BF430" i="1"/>
  <c r="BA68" i="1"/>
  <c r="BF68" i="1"/>
  <c r="CB172" i="1"/>
  <c r="BH302" i="1"/>
  <c r="BM302" i="1"/>
  <c r="BT34" i="1"/>
  <c r="BV34" i="1" s="1"/>
  <c r="BO34" i="1"/>
  <c r="BH324" i="1"/>
  <c r="BM324" i="1"/>
  <c r="BA64" i="1"/>
  <c r="BF64" i="1"/>
  <c r="BA137" i="1"/>
  <c r="BF137" i="1"/>
  <c r="BA182" i="1"/>
  <c r="BF182" i="1"/>
  <c r="BO124" i="1"/>
  <c r="BT124" i="1"/>
  <c r="BV124" i="1" s="1"/>
  <c r="BH348" i="1"/>
  <c r="BM348" i="1"/>
  <c r="BN43" i="1"/>
  <c r="BA201" i="1"/>
  <c r="BF201" i="1"/>
  <c r="BE49" i="1"/>
  <c r="BA49" i="1"/>
  <c r="BG37" i="1"/>
  <c r="BT243" i="1"/>
  <c r="BV243" i="1" s="1"/>
  <c r="BO243" i="1"/>
  <c r="BO457" i="1"/>
  <c r="BT457" i="1"/>
  <c r="BV457" i="1" s="1"/>
  <c r="BH15" i="1"/>
  <c r="BM15" i="1"/>
  <c r="BO138" i="1"/>
  <c r="BT138" i="1"/>
  <c r="BV138" i="1" s="1"/>
  <c r="BN68" i="1"/>
  <c r="BG52" i="1"/>
  <c r="BA141" i="1"/>
  <c r="BF141" i="1"/>
  <c r="BH350" i="1"/>
  <c r="BM350" i="1"/>
  <c r="BA88" i="1"/>
  <c r="BF88" i="1"/>
  <c r="BA120" i="1"/>
  <c r="BF120" i="1"/>
  <c r="BH263" i="1"/>
  <c r="BM263" i="1"/>
  <c r="BA279" i="1"/>
  <c r="BF279" i="1"/>
  <c r="BH410" i="1"/>
  <c r="BM410" i="1"/>
  <c r="AZ79" i="1"/>
  <c r="AZ80" i="1"/>
  <c r="BF218" i="1"/>
  <c r="BA218" i="1"/>
  <c r="BH318" i="1"/>
  <c r="BM318" i="1"/>
  <c r="BN33" i="1"/>
  <c r="BH16" i="1"/>
  <c r="BM16" i="1"/>
  <c r="CB78" i="1"/>
  <c r="BO176" i="1"/>
  <c r="BT176" i="1"/>
  <c r="BV176" i="1" s="1"/>
  <c r="BH199" i="1"/>
  <c r="BM199" i="1"/>
  <c r="BA267" i="1"/>
  <c r="BF267" i="1"/>
  <c r="BA219" i="1"/>
  <c r="BF219" i="1"/>
  <c r="BH193" i="1"/>
  <c r="BM193" i="1"/>
  <c r="AX407" i="1"/>
  <c r="AT407" i="1"/>
  <c r="BM344" i="1"/>
  <c r="BH344" i="1"/>
  <c r="BG106" i="1"/>
  <c r="BH468" i="1"/>
  <c r="BM468" i="1"/>
  <c r="BO82" i="1"/>
  <c r="BT82" i="1"/>
  <c r="BV82" i="1" s="1"/>
  <c r="BM401" i="1"/>
  <c r="BH401" i="1"/>
  <c r="BH148" i="1"/>
  <c r="BM148" i="1"/>
  <c r="BA160" i="1"/>
  <c r="BF160" i="1"/>
  <c r="BH352" i="1"/>
  <c r="BM352" i="1"/>
  <c r="BE248" i="1"/>
  <c r="BA248" i="1"/>
  <c r="BE71" i="1"/>
  <c r="BA71" i="1"/>
  <c r="BM336" i="1"/>
  <c r="BH336" i="1"/>
  <c r="BM407" i="1"/>
  <c r="BO177" i="1"/>
  <c r="BT177" i="1"/>
  <c r="BV177" i="1" s="1"/>
  <c r="BH440" i="1"/>
  <c r="BM440" i="1"/>
  <c r="BM340" i="1"/>
  <c r="BO104" i="1"/>
  <c r="BT104" i="1"/>
  <c r="BV104" i="1" s="1"/>
  <c r="BF398" i="1"/>
  <c r="BA398" i="1"/>
  <c r="BE52" i="1"/>
  <c r="BA52" i="1"/>
  <c r="BE145" i="1"/>
  <c r="BA145" i="1"/>
  <c r="BH354" i="1"/>
  <c r="BM354" i="1"/>
  <c r="AZ22" i="1"/>
  <c r="BE98" i="1"/>
  <c r="BA98" i="1"/>
  <c r="BE274" i="1"/>
  <c r="BA274" i="1"/>
  <c r="BE196" i="1"/>
  <c r="BA196" i="1"/>
  <c r="BO375" i="1"/>
  <c r="BT375" i="1"/>
  <c r="BV375" i="1" s="1"/>
  <c r="BA400" i="1"/>
  <c r="BF400" i="1"/>
  <c r="AN83" i="1"/>
  <c r="AL83" i="1"/>
  <c r="AB314" i="1"/>
  <c r="AD314" i="1"/>
  <c r="AF314" i="1" s="1"/>
  <c r="BM292" i="1"/>
  <c r="BH292" i="1"/>
  <c r="BO299" i="1"/>
  <c r="BT299" i="1"/>
  <c r="BV299" i="1" s="1"/>
  <c r="BH370" i="1"/>
  <c r="BM370" i="1"/>
  <c r="BE75" i="1"/>
  <c r="BA75" i="1"/>
  <c r="BO132" i="1"/>
  <c r="BT132" i="1"/>
  <c r="BV132" i="1" s="1"/>
  <c r="BE180" i="1"/>
  <c r="BA180" i="1"/>
  <c r="BH414" i="1"/>
  <c r="BM414" i="1"/>
  <c r="BH405" i="1"/>
  <c r="BM405" i="1"/>
  <c r="BT247" i="1"/>
  <c r="BV247" i="1" s="1"/>
  <c r="BO247" i="1"/>
  <c r="BO349" i="1"/>
  <c r="BT349" i="1"/>
  <c r="BV349" i="1" s="1"/>
  <c r="BH419" i="1"/>
  <c r="BM419" i="1"/>
  <c r="BA29" i="1"/>
  <c r="BF29" i="1"/>
  <c r="BO328" i="1"/>
  <c r="BT328" i="1"/>
  <c r="BV328" i="1" s="1"/>
  <c r="BH175" i="1"/>
  <c r="BM175" i="1"/>
  <c r="BT226" i="1"/>
  <c r="BH163" i="1"/>
  <c r="BM163" i="1"/>
  <c r="BM442" i="1"/>
  <c r="BH442" i="1"/>
  <c r="BA426" i="1"/>
  <c r="BF426" i="1"/>
  <c r="Y58" i="1"/>
  <c r="W9" i="1"/>
  <c r="BA80" i="1"/>
  <c r="BF80" i="1"/>
  <c r="AZ96" i="1"/>
  <c r="BA337" i="1"/>
  <c r="BF337" i="1"/>
  <c r="BM402" i="1"/>
  <c r="BH402" i="1"/>
  <c r="BH117" i="1"/>
  <c r="BM117" i="1"/>
  <c r="AZ238" i="1"/>
  <c r="BM388" i="1"/>
  <c r="BO131" i="1"/>
  <c r="BT131" i="1"/>
  <c r="BV131" i="1" s="1"/>
  <c r="BH166" i="1"/>
  <c r="BM166" i="1"/>
  <c r="BA270" i="1"/>
  <c r="BF270" i="1"/>
  <c r="BA417" i="1"/>
  <c r="BF417" i="1"/>
  <c r="BN146" i="1"/>
  <c r="BA315" i="1"/>
  <c r="BF315" i="1"/>
  <c r="BA423" i="1"/>
  <c r="BF423" i="1"/>
  <c r="BA204" i="1"/>
  <c r="BF204" i="1"/>
  <c r="BH101" i="1"/>
  <c r="BM101" i="1"/>
  <c r="BE200" i="1"/>
  <c r="BA200" i="1"/>
  <c r="BT274" i="1"/>
  <c r="AZ54" i="1"/>
  <c r="BT228" i="1"/>
  <c r="BV228" i="1" s="1"/>
  <c r="BO228" i="1"/>
  <c r="BM453" i="1"/>
  <c r="BH453" i="1"/>
  <c r="BO139" i="1"/>
  <c r="BT139" i="1"/>
  <c r="BV139" i="1" s="1"/>
  <c r="BO13" i="1"/>
  <c r="BT13" i="1"/>
  <c r="BV13" i="1" s="1"/>
  <c r="BF305" i="1"/>
  <c r="BA305" i="1"/>
  <c r="BG47" i="1"/>
  <c r="BA294" i="1"/>
  <c r="BF294" i="1"/>
  <c r="BA95" i="1"/>
  <c r="BF95" i="1"/>
  <c r="BH465" i="1"/>
  <c r="BM465" i="1"/>
  <c r="AN103" i="1"/>
  <c r="AL103" i="1"/>
  <c r="BO359" i="1"/>
  <c r="BT359" i="1"/>
  <c r="BV359" i="1" s="1"/>
  <c r="BM331" i="1"/>
  <c r="BH331" i="1"/>
  <c r="BH179" i="1"/>
  <c r="BM179" i="1"/>
  <c r="BH309" i="1"/>
  <c r="BM309" i="1"/>
  <c r="BM447" i="1"/>
  <c r="BH447" i="1"/>
  <c r="BA272" i="1"/>
  <c r="BF272" i="1"/>
  <c r="BF245" i="1"/>
  <c r="BA245" i="1"/>
  <c r="BA128" i="1"/>
  <c r="BE128" i="1"/>
  <c r="AB157" i="1"/>
  <c r="AD157" i="1"/>
  <c r="AF157" i="1" s="1"/>
  <c r="BA212" i="1"/>
  <c r="BF212" i="1"/>
  <c r="BL12" i="1"/>
  <c r="BG171" i="1"/>
  <c r="BF110" i="1"/>
  <c r="BA110" i="1"/>
  <c r="BF203" i="1"/>
  <c r="BA203" i="1"/>
  <c r="BH451" i="1"/>
  <c r="BM451" i="1"/>
  <c r="Z126" i="1"/>
  <c r="X126" i="1"/>
  <c r="BM320" i="1"/>
  <c r="BH320" i="1"/>
  <c r="BM429" i="1"/>
  <c r="BM296" i="1"/>
  <c r="BH296" i="1"/>
  <c r="BH184" i="1"/>
  <c r="BM184" i="1"/>
  <c r="BH73" i="1"/>
  <c r="BM73" i="1"/>
  <c r="BG112" i="1"/>
  <c r="BG23" i="1"/>
  <c r="BO23" i="1"/>
  <c r="BT23" i="1"/>
  <c r="BV23" i="1" s="1"/>
  <c r="BH418" i="1"/>
  <c r="BM418" i="1"/>
  <c r="BN65" i="1"/>
  <c r="BE244" i="1"/>
  <c r="BA244" i="1"/>
  <c r="BT22" i="1"/>
  <c r="BV22" i="1" s="1"/>
  <c r="BO22" i="1"/>
  <c r="BH85" i="1"/>
  <c r="BM85" i="1"/>
  <c r="BA286" i="1"/>
  <c r="BF286" i="1"/>
  <c r="BH254" i="1"/>
  <c r="BM254" i="1"/>
  <c r="BH366" i="1"/>
  <c r="BM366" i="1"/>
  <c r="BG32" i="1"/>
  <c r="AS214" i="1"/>
  <c r="AU214" i="1"/>
  <c r="BT381" i="1"/>
  <c r="BV381" i="1" s="1"/>
  <c r="BO381" i="1"/>
  <c r="BF222" i="1"/>
  <c r="BA222" i="1"/>
  <c r="BA271" i="1"/>
  <c r="BF271" i="1"/>
  <c r="BF380" i="1"/>
  <c r="BA380" i="1"/>
  <c r="BA116" i="1"/>
  <c r="BF116" i="1"/>
  <c r="BM288" i="1"/>
  <c r="BH288" i="1"/>
  <c r="BO364" i="1"/>
  <c r="BT364" i="1"/>
  <c r="BV364" i="1" s="1"/>
  <c r="BE458" i="1"/>
  <c r="BA458" i="1"/>
  <c r="BO209" i="1"/>
  <c r="BT209" i="1"/>
  <c r="BV209" i="1" s="1"/>
  <c r="AB191" i="1"/>
  <c r="AD191" i="1"/>
  <c r="AF191" i="1" s="1"/>
  <c r="BA57" i="1"/>
  <c r="BF57" i="1"/>
  <c r="BO438" i="1"/>
  <c r="BT438" i="1"/>
  <c r="BV438" i="1" s="1"/>
  <c r="BO24" i="1"/>
  <c r="BT24" i="1"/>
  <c r="BV24" i="1" s="1"/>
  <c r="BA30" i="1"/>
  <c r="BF30" i="1"/>
  <c r="BA153" i="1"/>
  <c r="BF153" i="1"/>
  <c r="BG142" i="1"/>
  <c r="BT239" i="1"/>
  <c r="BV239" i="1" s="1"/>
  <c r="BO239" i="1"/>
  <c r="BT40" i="1"/>
  <c r="BM140" i="1"/>
  <c r="BH140" i="1"/>
  <c r="BT180" i="1"/>
  <c r="BF105" i="1"/>
  <c r="BA105" i="1"/>
  <c r="BH77" i="1"/>
  <c r="BM77" i="1"/>
  <c r="BA436" i="1"/>
  <c r="BF436" i="1"/>
  <c r="BH89" i="1"/>
  <c r="BM89" i="1"/>
  <c r="BH357" i="1"/>
  <c r="BM357" i="1"/>
  <c r="BH216" i="1"/>
  <c r="BM216" i="1"/>
  <c r="BM224" i="1"/>
  <c r="BH224" i="1"/>
  <c r="BM311" i="1"/>
  <c r="BH311" i="1"/>
  <c r="BO421" i="1"/>
  <c r="BT421" i="1"/>
  <c r="BV421" i="1" s="1"/>
  <c r="BO134" i="1"/>
  <c r="BT134" i="1"/>
  <c r="BV134" i="1" s="1"/>
  <c r="BO172" i="1"/>
  <c r="BT172" i="1"/>
  <c r="BV172" i="1" s="1"/>
  <c r="BH367" i="1"/>
  <c r="BM367" i="1"/>
  <c r="BA38" i="1"/>
  <c r="BF38" i="1"/>
  <c r="BA123" i="1"/>
  <c r="BF123" i="1"/>
  <c r="BO55" i="1"/>
  <c r="BT55" i="1"/>
  <c r="BV55" i="1" s="1"/>
  <c r="AZ34" i="1"/>
  <c r="BM392" i="1"/>
  <c r="BH392" i="1"/>
  <c r="BN115" i="1"/>
  <c r="BA94" i="1"/>
  <c r="BF94" i="1"/>
  <c r="BH213" i="1"/>
  <c r="BM213" i="1"/>
  <c r="BA79" i="1"/>
  <c r="BF79" i="1"/>
  <c r="BM242" i="1"/>
  <c r="BH242" i="1"/>
  <c r="BH150" i="1"/>
  <c r="BM150" i="1"/>
  <c r="BA125" i="1"/>
  <c r="BF125" i="1"/>
  <c r="BH45" i="1"/>
  <c r="BM45" i="1"/>
  <c r="BO51" i="1"/>
  <c r="BT51" i="1"/>
  <c r="BV51" i="1" s="1"/>
  <c r="BH158" i="1"/>
  <c r="BM158" i="1"/>
  <c r="BA26" i="1"/>
  <c r="BF26" i="1"/>
  <c r="BT118" i="1"/>
  <c r="BV118" i="1" s="1"/>
  <c r="BO118" i="1"/>
  <c r="BF238" i="1"/>
  <c r="BA238" i="1"/>
  <c r="AZ14" i="1"/>
  <c r="BA195" i="1"/>
  <c r="BF195" i="1"/>
  <c r="BH221" i="1"/>
  <c r="BM221" i="1"/>
  <c r="BA387" i="1"/>
  <c r="BF387" i="1"/>
  <c r="BH202" i="1"/>
  <c r="BM202" i="1"/>
  <c r="BO28" i="1"/>
  <c r="BT28" i="1"/>
  <c r="BV28" i="1" s="1"/>
  <c r="BA290" i="1"/>
  <c r="BF290" i="1"/>
  <c r="BN119" i="1"/>
  <c r="BA269" i="1"/>
  <c r="BF269" i="1"/>
  <c r="BH461" i="1"/>
  <c r="BM461" i="1"/>
  <c r="BA119" i="1"/>
  <c r="BF119" i="1"/>
  <c r="BF197" i="1"/>
  <c r="BA197" i="1"/>
  <c r="AS417" i="1"/>
  <c r="BH65" i="1"/>
  <c r="BM65" i="1"/>
  <c r="BH265" i="1"/>
  <c r="BM265" i="1"/>
  <c r="BH264" i="1"/>
  <c r="BM264" i="1"/>
  <c r="BA395" i="1"/>
  <c r="BF395" i="1"/>
  <c r="AS373" i="1"/>
  <c r="AS378" i="1"/>
  <c r="BA225" i="1"/>
  <c r="BF225" i="1"/>
  <c r="BO437" i="1"/>
  <c r="BT437" i="1"/>
  <c r="BV437" i="1" s="1"/>
  <c r="Z58" i="1"/>
  <c r="X58" i="1"/>
  <c r="U9" i="1"/>
  <c r="BT98" i="1"/>
  <c r="BM460" i="1"/>
  <c r="BH460" i="1"/>
  <c r="BH47" i="1"/>
  <c r="BM47" i="1"/>
  <c r="BO135" i="1"/>
  <c r="BT135" i="1"/>
  <c r="BV135" i="1" s="1"/>
  <c r="BM449" i="1"/>
  <c r="BH285" i="1"/>
  <c r="BM285" i="1"/>
  <c r="BO335" i="1"/>
  <c r="BT335" i="1"/>
  <c r="BV335" i="1" s="1"/>
  <c r="BH50" i="1"/>
  <c r="BM50" i="1"/>
  <c r="BH220" i="1"/>
  <c r="BM220" i="1"/>
  <c r="BH293" i="1"/>
  <c r="BM293" i="1"/>
  <c r="BE283" i="1"/>
  <c r="BA283" i="1"/>
  <c r="BM133" i="1"/>
  <c r="BH133" i="1"/>
  <c r="BM275" i="1"/>
  <c r="BH275" i="1"/>
  <c r="BA106" i="1"/>
  <c r="BF106" i="1"/>
  <c r="AA215" i="1"/>
  <c r="AC215" i="1"/>
  <c r="BE226" i="1"/>
  <c r="BA226" i="1"/>
  <c r="BM341" i="1"/>
  <c r="BH341" i="1"/>
  <c r="BT25" i="1"/>
  <c r="BV25" i="1" s="1"/>
  <c r="BO25" i="1"/>
  <c r="BH194" i="1"/>
  <c r="BM194" i="1"/>
  <c r="BN66" i="1"/>
  <c r="BH146" i="1"/>
  <c r="BM146" i="1"/>
  <c r="BH171" i="1"/>
  <c r="BM171" i="1"/>
  <c r="AZ295" i="1"/>
  <c r="Y126" i="1"/>
  <c r="BA411" i="1"/>
  <c r="BF411" i="1"/>
  <c r="BH136" i="1"/>
  <c r="BM136" i="1"/>
  <c r="BA53" i="1"/>
  <c r="BF53" i="1"/>
  <c r="BA112" i="1"/>
  <c r="BF112" i="1"/>
  <c r="BM310" i="1"/>
  <c r="BH310" i="1"/>
  <c r="BA365" i="1"/>
  <c r="BF365" i="1"/>
  <c r="AZ18" i="1"/>
  <c r="BA298" i="1"/>
  <c r="BF298" i="1"/>
  <c r="BL190" i="1"/>
  <c r="BH190" i="1"/>
  <c r="BO152" i="1"/>
  <c r="BT152" i="1"/>
  <c r="BV152" i="1" s="1"/>
  <c r="BM74" i="1"/>
  <c r="BH74" i="1"/>
  <c r="BA129" i="1"/>
  <c r="BF129" i="1"/>
  <c r="BH42" i="1"/>
  <c r="BM42" i="1"/>
  <c r="BH143" i="1"/>
  <c r="BM143" i="1"/>
  <c r="BH322" i="1"/>
  <c r="BM322" i="1"/>
  <c r="BM373" i="1"/>
  <c r="BH373" i="1"/>
  <c r="BH252" i="1"/>
  <c r="BM252" i="1"/>
  <c r="AZ133" i="1"/>
  <c r="BA278" i="1"/>
  <c r="BF278" i="1"/>
  <c r="BO43" i="1"/>
  <c r="BT43" i="1"/>
  <c r="BV43" i="1" s="1"/>
  <c r="BA32" i="1"/>
  <c r="BF32" i="1"/>
  <c r="BH142" i="1"/>
  <c r="BM142" i="1"/>
  <c r="BA266" i="1"/>
  <c r="BF266" i="1"/>
  <c r="BA372" i="1"/>
  <c r="BF372" i="1"/>
  <c r="BH434" i="1"/>
  <c r="BM434" i="1"/>
  <c r="BU90" i="1"/>
  <c r="BH253" i="1"/>
  <c r="BM253" i="1"/>
  <c r="BA356" i="1"/>
  <c r="BF356" i="1"/>
  <c r="BH374" i="1"/>
  <c r="BM374" i="1"/>
  <c r="BH78" i="1"/>
  <c r="BM78" i="1"/>
  <c r="BM326" i="1"/>
  <c r="BH326" i="1"/>
  <c r="BO39" i="1"/>
  <c r="BT39" i="1"/>
  <c r="BV39" i="1" s="1"/>
  <c r="BT185" i="1"/>
  <c r="BH363" i="1"/>
  <c r="BM363" i="1"/>
  <c r="BG98" i="1"/>
  <c r="BH334" i="1"/>
  <c r="BM334" i="1"/>
  <c r="BO386" i="1"/>
  <c r="BT386" i="1"/>
  <c r="BV386" i="1" s="1"/>
  <c r="BO211" i="1"/>
  <c r="BT211" i="1"/>
  <c r="BV211" i="1" s="1"/>
  <c r="BH408" i="1"/>
  <c r="BM408" i="1"/>
  <c r="BA122" i="1"/>
  <c r="BF122" i="1"/>
  <c r="BH259" i="1"/>
  <c r="BM259" i="1"/>
  <c r="BA427" i="1"/>
  <c r="BF427" i="1"/>
  <c r="BA281" i="1"/>
  <c r="BF281" i="1"/>
  <c r="BA333" i="1"/>
  <c r="BF333" i="1"/>
  <c r="BE217" i="1"/>
  <c r="BA217" i="1"/>
  <c r="BM360" i="1"/>
  <c r="BH360" i="1"/>
  <c r="BM431" i="1"/>
  <c r="BH431" i="1"/>
  <c r="BE84" i="1"/>
  <c r="BA84" i="1"/>
  <c r="BO155" i="1"/>
  <c r="BT155" i="1"/>
  <c r="BV155" i="1" s="1"/>
  <c r="BO362" i="1"/>
  <c r="BT362" i="1"/>
  <c r="BV362" i="1" s="1"/>
  <c r="BO178" i="1"/>
  <c r="BT178" i="1"/>
  <c r="BV178" i="1" s="1"/>
  <c r="BM327" i="1"/>
  <c r="BH97" i="1"/>
  <c r="BM97" i="1"/>
  <c r="BO291" i="1"/>
  <c r="BT291" i="1"/>
  <c r="BV291" i="1" s="1"/>
  <c r="BO165" i="1"/>
  <c r="BT165" i="1"/>
  <c r="BV165" i="1" s="1"/>
  <c r="AX340" i="1"/>
  <c r="AT340" i="1"/>
  <c r="AZ46" i="1"/>
  <c r="AZ74" i="1"/>
  <c r="BH205" i="1"/>
  <c r="BM205" i="1"/>
  <c r="BM409" i="1"/>
  <c r="BH409" i="1"/>
  <c r="BA198" i="1"/>
  <c r="BF198" i="1"/>
  <c r="BM346" i="1"/>
  <c r="BH346" i="1"/>
  <c r="BE37" i="1"/>
  <c r="BA37" i="1"/>
  <c r="BA208" i="1"/>
  <c r="BF208" i="1"/>
  <c r="BL383" i="1"/>
  <c r="BH383" i="1"/>
  <c r="BA268" i="1"/>
  <c r="BF268" i="1"/>
  <c r="BA452" i="1"/>
  <c r="BF452" i="1"/>
  <c r="BO59" i="1"/>
  <c r="BT59" i="1"/>
  <c r="BV59" i="1" s="1"/>
  <c r="BF241" i="1"/>
  <c r="BA241" i="1"/>
  <c r="BO70" i="1"/>
  <c r="BT70" i="1"/>
  <c r="BV70" i="1" s="1"/>
  <c r="BA282" i="1"/>
  <c r="BF282" i="1"/>
  <c r="BA183" i="1"/>
  <c r="BF183" i="1"/>
  <c r="BH258" i="1"/>
  <c r="BM258" i="1"/>
  <c r="BN89" i="1"/>
  <c r="BA72" i="1"/>
  <c r="BF72" i="1"/>
  <c r="BH61" i="1"/>
  <c r="BM61" i="1"/>
  <c r="BA300" i="1"/>
  <c r="BF300" i="1"/>
  <c r="BM454" i="1"/>
  <c r="BM455" i="1"/>
  <c r="BO301" i="1"/>
  <c r="BT301" i="1"/>
  <c r="BV301" i="1" s="1"/>
  <c r="BM389" i="1"/>
  <c r="BH389" i="1"/>
  <c r="BM280" i="1"/>
  <c r="BH280" i="1"/>
  <c r="BH289" i="1"/>
  <c r="BM289" i="1"/>
  <c r="BA107" i="1"/>
  <c r="BE107" i="1"/>
  <c r="BA384" i="1"/>
  <c r="BF384" i="1"/>
  <c r="BE240" i="1"/>
  <c r="BA240" i="1"/>
  <c r="BE40" i="1"/>
  <c r="BA40" i="1"/>
  <c r="BE173" i="1"/>
  <c r="BA173" i="1"/>
  <c r="BH313" i="1"/>
  <c r="BM313" i="1"/>
  <c r="BH397" i="1"/>
  <c r="BM397" i="1"/>
  <c r="BA130" i="1"/>
  <c r="BF130" i="1"/>
  <c r="BN38" i="1"/>
  <c r="BH249" i="1"/>
  <c r="BM249" i="1"/>
  <c r="BA35" i="1"/>
  <c r="BF35" i="1"/>
  <c r="BH207" i="1"/>
  <c r="BM207" i="1"/>
  <c r="BH332" i="1"/>
  <c r="BM332" i="1"/>
  <c r="BH342" i="1"/>
  <c r="BM342" i="1"/>
  <c r="BH466" i="1"/>
  <c r="BM466" i="1"/>
  <c r="BH33" i="1"/>
  <c r="BM33" i="1"/>
  <c r="AZ76" i="1"/>
  <c r="AZ394" i="1"/>
  <c r="BG24" i="1"/>
  <c r="BO181" i="1"/>
  <c r="BT181" i="1"/>
  <c r="BV181" i="1" s="1"/>
  <c r="BO371" i="1"/>
  <c r="BT371" i="1"/>
  <c r="BV371" i="1" s="1"/>
  <c r="AZ19" i="1"/>
  <c r="BO161" i="1"/>
  <c r="BT161" i="1"/>
  <c r="BV161" i="1" s="1"/>
  <c r="BE92" i="1"/>
  <c r="BA92" i="1"/>
  <c r="BT403" i="1"/>
  <c r="BV403" i="1" s="1"/>
  <c r="BO403" i="1"/>
  <c r="BA464" i="1"/>
  <c r="BF464" i="1"/>
  <c r="BO433" i="1"/>
  <c r="BT433" i="1"/>
  <c r="BV433" i="1" s="1"/>
  <c r="BM317" i="1"/>
  <c r="BH317" i="1"/>
  <c r="BL416" i="1"/>
  <c r="BH416" i="1"/>
  <c r="AG441" i="1"/>
  <c r="AE441" i="1"/>
  <c r="BH102" i="1"/>
  <c r="BM102" i="1"/>
  <c r="BM284" i="1"/>
  <c r="BH284" i="1"/>
  <c r="BH321" i="1"/>
  <c r="BM321" i="1"/>
  <c r="BA19" i="1"/>
  <c r="BF19" i="1"/>
  <c r="BM295" i="1"/>
  <c r="BH295" i="1"/>
  <c r="AB109" i="1"/>
  <c r="AD109" i="1"/>
  <c r="AF109" i="1" s="1"/>
  <c r="BM406" i="1"/>
  <c r="BH406" i="1"/>
  <c r="BT92" i="1"/>
  <c r="BM297" i="1"/>
  <c r="BH297" i="1"/>
  <c r="BM345" i="1"/>
  <c r="BH345" i="1"/>
  <c r="AX327" i="1"/>
  <c r="AT327" i="1"/>
  <c r="BT115" i="1"/>
  <c r="BV115" i="1" s="1"/>
  <c r="BO115" i="1"/>
  <c r="BA412" i="1"/>
  <c r="BF412" i="1"/>
  <c r="BG73" i="1"/>
  <c r="BL303" i="1"/>
  <c r="BH303" i="1"/>
  <c r="BA21" i="1"/>
  <c r="BF21" i="1"/>
  <c r="BA96" i="1"/>
  <c r="BF96" i="1"/>
  <c r="BH154" i="1"/>
  <c r="BM154" i="1"/>
  <c r="BA174" i="1"/>
  <c r="BF174" i="1"/>
  <c r="BE467" i="1"/>
  <c r="BA467" i="1"/>
  <c r="BH81" i="1"/>
  <c r="BM81" i="1"/>
  <c r="BO151" i="1"/>
  <c r="BT151" i="1"/>
  <c r="BV151" i="1" s="1"/>
  <c r="BA156" i="1"/>
  <c r="BF156" i="1"/>
  <c r="BA330" i="1"/>
  <c r="BF330" i="1"/>
  <c r="BH378" i="1"/>
  <c r="BM378" i="1"/>
  <c r="BH459" i="1"/>
  <c r="BM459" i="1"/>
  <c r="BH69" i="1"/>
  <c r="BM69" i="1"/>
  <c r="AZ13" i="1"/>
  <c r="BH260" i="1"/>
  <c r="BM260" i="1"/>
  <c r="BH312" i="1"/>
  <c r="BM312" i="1"/>
  <c r="BH108" i="1"/>
  <c r="BM108" i="1"/>
  <c r="BF189" i="1"/>
  <c r="BA189" i="1"/>
  <c r="BH262" i="1"/>
  <c r="BM262" i="1"/>
  <c r="BH446" i="1"/>
  <c r="BM446" i="1"/>
  <c r="BH443" i="1"/>
  <c r="BM443" i="1"/>
  <c r="BM162" i="1"/>
  <c r="BH162" i="1"/>
  <c r="BH261" i="1"/>
  <c r="BM261" i="1"/>
  <c r="BM391" i="1"/>
  <c r="BH391" i="1"/>
  <c r="BA170" i="1"/>
  <c r="BF170" i="1"/>
  <c r="BF12" i="1"/>
  <c r="BA12" i="1"/>
  <c r="BA127" i="1"/>
  <c r="BF127" i="1"/>
  <c r="BM396" i="1"/>
  <c r="BH396" i="1"/>
  <c r="BH48" i="1"/>
  <c r="BM48" i="1"/>
  <c r="BT283" i="1"/>
  <c r="AZ125" i="1"/>
  <c r="AA316" i="1"/>
  <c r="AC316" i="1"/>
  <c r="BH368" i="1"/>
  <c r="BM368" i="1"/>
  <c r="BM439" i="1"/>
  <c r="BH439" i="1"/>
  <c r="BH114" i="1"/>
  <c r="BM114" i="1"/>
  <c r="AZ99" i="1"/>
  <c r="BH353" i="1"/>
  <c r="BM353" i="1"/>
  <c r="BM339" i="1"/>
  <c r="BH339" i="1"/>
  <c r="BO369" i="1"/>
  <c r="BT369" i="1"/>
  <c r="BV369" i="1" s="1"/>
  <c r="AL45" i="17" l="1"/>
  <c r="AN45" i="17"/>
  <c r="AL18" i="17"/>
  <c r="AN18" i="17"/>
  <c r="AI8" i="17"/>
  <c r="AL24" i="17"/>
  <c r="AN24" i="17"/>
  <c r="AN298" i="17"/>
  <c r="AL298" i="17"/>
  <c r="AL20" i="17"/>
  <c r="AN20" i="17"/>
  <c r="H17" i="17"/>
  <c r="AN40" i="17"/>
  <c r="AL40" i="17"/>
  <c r="AR311" i="17"/>
  <c r="AT311" i="17" s="1"/>
  <c r="AP311" i="17"/>
  <c r="AO30" i="17"/>
  <c r="AQ30" i="17"/>
  <c r="AZ315" i="17"/>
  <c r="BB315" i="17"/>
  <c r="AN173" i="17"/>
  <c r="AL173" i="17"/>
  <c r="AQ53" i="17"/>
  <c r="AO53" i="17"/>
  <c r="AL52" i="17"/>
  <c r="AN52" i="17"/>
  <c r="AN294" i="17"/>
  <c r="AL294" i="17"/>
  <c r="AM18" i="17"/>
  <c r="AM8" i="17" s="1"/>
  <c r="AK8" i="17"/>
  <c r="AL282" i="17"/>
  <c r="AN282" i="17"/>
  <c r="AN32" i="17"/>
  <c r="AL32" i="17"/>
  <c r="AO28" i="17"/>
  <c r="AQ28" i="17"/>
  <c r="AJ6" i="15"/>
  <c r="CJ9" i="15"/>
  <c r="AK53" i="15"/>
  <c r="AI53" i="15"/>
  <c r="AH6" i="15"/>
  <c r="AL80" i="15"/>
  <c r="AN80" i="15"/>
  <c r="AK55" i="15"/>
  <c r="AM55" i="15" s="1"/>
  <c r="AI55" i="15"/>
  <c r="Y9" i="1"/>
  <c r="BE455" i="1"/>
  <c r="BA455" i="1"/>
  <c r="BE454" i="1"/>
  <c r="BA454" i="1"/>
  <c r="BG59" i="1"/>
  <c r="BH63" i="1"/>
  <c r="BM63" i="1"/>
  <c r="BH113" i="1"/>
  <c r="BL113" i="1"/>
  <c r="BG196" i="1"/>
  <c r="BN69" i="1"/>
  <c r="BN48" i="1"/>
  <c r="BG82" i="1"/>
  <c r="BA382" i="1"/>
  <c r="BE382" i="1"/>
  <c r="AD56" i="1"/>
  <c r="AF56" i="1" s="1"/>
  <c r="AB56" i="1"/>
  <c r="BT192" i="1"/>
  <c r="BV192" i="1" s="1"/>
  <c r="BO192" i="1"/>
  <c r="BO121" i="1"/>
  <c r="BT121" i="1"/>
  <c r="BV121" i="1" s="1"/>
  <c r="AB428" i="1"/>
  <c r="AD428" i="1"/>
  <c r="AF428" i="1" s="1"/>
  <c r="BM90" i="1"/>
  <c r="BH90" i="1"/>
  <c r="BG55" i="1"/>
  <c r="BE388" i="1"/>
  <c r="BA388" i="1"/>
  <c r="BM17" i="1"/>
  <c r="BH17" i="1"/>
  <c r="BE429" i="1"/>
  <c r="BA429" i="1"/>
  <c r="BH127" i="1"/>
  <c r="BM127" i="1"/>
  <c r="BH12" i="1"/>
  <c r="BM12" i="1"/>
  <c r="BT391" i="1"/>
  <c r="BV391" i="1" s="1"/>
  <c r="BO391" i="1"/>
  <c r="BO162" i="1"/>
  <c r="BT162" i="1"/>
  <c r="BV162" i="1" s="1"/>
  <c r="BM189" i="1"/>
  <c r="BH189" i="1"/>
  <c r="AG109" i="1"/>
  <c r="AE109" i="1"/>
  <c r="BM384" i="1"/>
  <c r="BH384" i="1"/>
  <c r="BE340" i="1"/>
  <c r="BA340" i="1"/>
  <c r="BO326" i="1"/>
  <c r="BT326" i="1"/>
  <c r="BV326" i="1" s="1"/>
  <c r="BM32" i="1"/>
  <c r="BH32" i="1"/>
  <c r="BH278" i="1"/>
  <c r="BM278" i="1"/>
  <c r="BO252" i="1"/>
  <c r="BT252" i="1"/>
  <c r="BV252" i="1" s="1"/>
  <c r="BO322" i="1"/>
  <c r="BT322" i="1"/>
  <c r="BV322" i="1" s="1"/>
  <c r="BT42" i="1"/>
  <c r="BV42" i="1" s="1"/>
  <c r="BO42" i="1"/>
  <c r="BM365" i="1"/>
  <c r="BH365" i="1"/>
  <c r="BM112" i="1"/>
  <c r="BH112" i="1"/>
  <c r="BO171" i="1"/>
  <c r="BT171" i="1"/>
  <c r="BV171" i="1" s="1"/>
  <c r="BO194" i="1"/>
  <c r="BT194" i="1"/>
  <c r="BV194" i="1" s="1"/>
  <c r="BT133" i="1"/>
  <c r="BV133" i="1" s="1"/>
  <c r="BO133" i="1"/>
  <c r="BT50" i="1"/>
  <c r="BV50" i="1" s="1"/>
  <c r="BO50" i="1"/>
  <c r="BT449" i="1"/>
  <c r="BO264" i="1"/>
  <c r="BT264" i="1"/>
  <c r="BV264" i="1" s="1"/>
  <c r="BH290" i="1"/>
  <c r="BM290" i="1"/>
  <c r="BO158" i="1"/>
  <c r="BT158" i="1"/>
  <c r="BV158" i="1" s="1"/>
  <c r="BT45" i="1"/>
  <c r="BV45" i="1" s="1"/>
  <c r="BO45" i="1"/>
  <c r="BO311" i="1"/>
  <c r="BT311" i="1"/>
  <c r="BV311" i="1" s="1"/>
  <c r="BN142" i="1"/>
  <c r="BH30" i="1"/>
  <c r="BM30" i="1"/>
  <c r="BH271" i="1"/>
  <c r="BM271" i="1"/>
  <c r="BU65" i="1"/>
  <c r="BT73" i="1"/>
  <c r="BV73" i="1" s="1"/>
  <c r="BO73" i="1"/>
  <c r="BT184" i="1"/>
  <c r="BV184" i="1" s="1"/>
  <c r="BO184" i="1"/>
  <c r="BH110" i="1"/>
  <c r="BM110" i="1"/>
  <c r="BS12" i="1"/>
  <c r="AG157" i="1"/>
  <c r="AE157" i="1"/>
  <c r="BH245" i="1"/>
  <c r="BM245" i="1"/>
  <c r="BO447" i="1"/>
  <c r="BT447" i="1"/>
  <c r="BV447" i="1" s="1"/>
  <c r="BO331" i="1"/>
  <c r="BT331" i="1"/>
  <c r="BV331" i="1" s="1"/>
  <c r="BH423" i="1"/>
  <c r="BM423" i="1"/>
  <c r="BU146" i="1"/>
  <c r="BH270" i="1"/>
  <c r="BM270" i="1"/>
  <c r="BG238" i="1"/>
  <c r="BH426" i="1"/>
  <c r="BM426" i="1"/>
  <c r="BO163" i="1"/>
  <c r="BT163" i="1"/>
  <c r="BV163" i="1" s="1"/>
  <c r="BO175" i="1"/>
  <c r="BT175" i="1"/>
  <c r="BV175" i="1" s="1"/>
  <c r="BO292" i="1"/>
  <c r="BT292" i="1"/>
  <c r="BV292" i="1" s="1"/>
  <c r="BL196" i="1"/>
  <c r="BH196" i="1"/>
  <c r="BO354" i="1"/>
  <c r="BT354" i="1"/>
  <c r="BV354" i="1" s="1"/>
  <c r="BT336" i="1"/>
  <c r="BV336" i="1" s="1"/>
  <c r="BO336" i="1"/>
  <c r="BL248" i="1"/>
  <c r="BH248" i="1"/>
  <c r="BM218" i="1"/>
  <c r="BH218" i="1"/>
  <c r="BH279" i="1"/>
  <c r="BM279" i="1"/>
  <c r="BM120" i="1"/>
  <c r="BH120" i="1"/>
  <c r="BT350" i="1"/>
  <c r="BV350" i="1" s="1"/>
  <c r="BO350" i="1"/>
  <c r="BN52" i="1"/>
  <c r="BL49" i="1"/>
  <c r="BH49" i="1"/>
  <c r="BO246" i="1"/>
  <c r="BT246" i="1"/>
  <c r="BV246" i="1" s="1"/>
  <c r="BO463" i="1"/>
  <c r="BT463" i="1"/>
  <c r="BV463" i="1" s="1"/>
  <c r="BH338" i="1"/>
  <c r="BM338" i="1"/>
  <c r="BO277" i="1"/>
  <c r="BT277" i="1"/>
  <c r="BV277" i="1" s="1"/>
  <c r="BL86" i="1"/>
  <c r="BH86" i="1"/>
  <c r="AB169" i="1"/>
  <c r="AD169" i="1"/>
  <c r="AF169" i="1" s="1"/>
  <c r="BO325" i="1"/>
  <c r="BT325" i="1"/>
  <c r="BV325" i="1" s="1"/>
  <c r="BM100" i="1"/>
  <c r="BH100" i="1"/>
  <c r="BO255" i="1"/>
  <c r="BT255" i="1"/>
  <c r="BV255" i="1" s="1"/>
  <c r="BT69" i="1"/>
  <c r="BV69" i="1" s="1"/>
  <c r="BO69" i="1"/>
  <c r="BO378" i="1"/>
  <c r="BT378" i="1"/>
  <c r="BV378" i="1" s="1"/>
  <c r="BH156" i="1"/>
  <c r="BM156" i="1"/>
  <c r="BT81" i="1"/>
  <c r="BV81" i="1" s="1"/>
  <c r="BO81" i="1"/>
  <c r="BH174" i="1"/>
  <c r="BM174" i="1"/>
  <c r="BM21" i="1"/>
  <c r="BH21" i="1"/>
  <c r="BH464" i="1"/>
  <c r="BM464" i="1"/>
  <c r="BG19" i="1"/>
  <c r="BG394" i="1"/>
  <c r="BT33" i="1"/>
  <c r="BV33" i="1" s="1"/>
  <c r="BO33" i="1"/>
  <c r="BO342" i="1"/>
  <c r="BT342" i="1"/>
  <c r="BV342" i="1" s="1"/>
  <c r="BO207" i="1"/>
  <c r="BT207" i="1"/>
  <c r="BV207" i="1" s="1"/>
  <c r="BO249" i="1"/>
  <c r="BT249" i="1"/>
  <c r="BV249" i="1" s="1"/>
  <c r="BH130" i="1"/>
  <c r="BM130" i="1"/>
  <c r="BO313" i="1"/>
  <c r="BT313" i="1"/>
  <c r="BV313" i="1" s="1"/>
  <c r="BO289" i="1"/>
  <c r="BT289" i="1"/>
  <c r="BV289" i="1" s="1"/>
  <c r="BM198" i="1"/>
  <c r="BH198" i="1"/>
  <c r="BT327" i="1"/>
  <c r="BO339" i="1"/>
  <c r="BT339" i="1"/>
  <c r="BV339" i="1" s="1"/>
  <c r="BT439" i="1"/>
  <c r="BV439" i="1" s="1"/>
  <c r="BO439" i="1"/>
  <c r="AB316" i="1"/>
  <c r="AD316" i="1"/>
  <c r="AF316" i="1" s="1"/>
  <c r="BH170" i="1"/>
  <c r="BM170" i="1"/>
  <c r="BO261" i="1"/>
  <c r="BT261" i="1"/>
  <c r="BV261" i="1" s="1"/>
  <c r="BO443" i="1"/>
  <c r="BT443" i="1"/>
  <c r="BV443" i="1" s="1"/>
  <c r="BO262" i="1"/>
  <c r="BT262" i="1"/>
  <c r="BV262" i="1" s="1"/>
  <c r="BO108" i="1"/>
  <c r="BT108" i="1"/>
  <c r="BV108" i="1" s="1"/>
  <c r="BO312" i="1"/>
  <c r="BT312" i="1"/>
  <c r="BV312" i="1" s="1"/>
  <c r="BH412" i="1"/>
  <c r="BM412" i="1"/>
  <c r="BO321" i="1"/>
  <c r="BT321" i="1"/>
  <c r="BV321" i="1" s="1"/>
  <c r="BT284" i="1"/>
  <c r="BV284" i="1" s="1"/>
  <c r="BO284" i="1"/>
  <c r="AJ441" i="1"/>
  <c r="AH441" i="1"/>
  <c r="BT317" i="1"/>
  <c r="BV317" i="1" s="1"/>
  <c r="BO317" i="1"/>
  <c r="BL92" i="1"/>
  <c r="BH92" i="1"/>
  <c r="BL40" i="1"/>
  <c r="BH40" i="1"/>
  <c r="BT455" i="1"/>
  <c r="BH300" i="1"/>
  <c r="BM300" i="1"/>
  <c r="BT61" i="1"/>
  <c r="BV61" i="1" s="1"/>
  <c r="BO61" i="1"/>
  <c r="BU89" i="1"/>
  <c r="BH282" i="1"/>
  <c r="BM282" i="1"/>
  <c r="BH452" i="1"/>
  <c r="BM452" i="1"/>
  <c r="BL37" i="1"/>
  <c r="BH37" i="1"/>
  <c r="BT205" i="1"/>
  <c r="BV205" i="1" s="1"/>
  <c r="BO205" i="1"/>
  <c r="BG46" i="1"/>
  <c r="BT97" i="1"/>
  <c r="BV97" i="1" s="1"/>
  <c r="BO97" i="1"/>
  <c r="BT431" i="1"/>
  <c r="BV431" i="1" s="1"/>
  <c r="BO431" i="1"/>
  <c r="BL217" i="1"/>
  <c r="BH217" i="1"/>
  <c r="BH333" i="1"/>
  <c r="BM333" i="1"/>
  <c r="BH281" i="1"/>
  <c r="BM281" i="1"/>
  <c r="BO259" i="1"/>
  <c r="BT259" i="1"/>
  <c r="BV259" i="1" s="1"/>
  <c r="BO334" i="1"/>
  <c r="BT334" i="1"/>
  <c r="BV334" i="1" s="1"/>
  <c r="BO363" i="1"/>
  <c r="BT363" i="1"/>
  <c r="BV363" i="1" s="1"/>
  <c r="BO78" i="1"/>
  <c r="BT78" i="1"/>
  <c r="BV78" i="1" s="1"/>
  <c r="BM356" i="1"/>
  <c r="BH356" i="1"/>
  <c r="CB90" i="1"/>
  <c r="BH372" i="1"/>
  <c r="BM372" i="1"/>
  <c r="BM411" i="1"/>
  <c r="BH411" i="1"/>
  <c r="BO341" i="1"/>
  <c r="BT341" i="1"/>
  <c r="BV341" i="1" s="1"/>
  <c r="AB215" i="1"/>
  <c r="AD215" i="1"/>
  <c r="AF215" i="1" s="1"/>
  <c r="BO285" i="1"/>
  <c r="BT285" i="1"/>
  <c r="BV285" i="1" s="1"/>
  <c r="AZ373" i="1"/>
  <c r="BT65" i="1"/>
  <c r="BV65" i="1" s="1"/>
  <c r="BO65" i="1"/>
  <c r="BO461" i="1"/>
  <c r="BT461" i="1"/>
  <c r="BV461" i="1" s="1"/>
  <c r="BM387" i="1"/>
  <c r="BH387" i="1"/>
  <c r="BH195" i="1"/>
  <c r="BM195" i="1"/>
  <c r="BM26" i="1"/>
  <c r="BH26" i="1"/>
  <c r="BO242" i="1"/>
  <c r="BT242" i="1"/>
  <c r="BV242" i="1" s="1"/>
  <c r="BT213" i="1"/>
  <c r="BV213" i="1" s="1"/>
  <c r="BO213" i="1"/>
  <c r="BU115" i="1"/>
  <c r="BT392" i="1"/>
  <c r="BV392" i="1" s="1"/>
  <c r="BO392" i="1"/>
  <c r="BM38" i="1"/>
  <c r="BH38" i="1"/>
  <c r="BO357" i="1"/>
  <c r="BT357" i="1"/>
  <c r="BV357" i="1" s="1"/>
  <c r="BM436" i="1"/>
  <c r="BH436" i="1"/>
  <c r="BO366" i="1"/>
  <c r="BT366" i="1"/>
  <c r="BV366" i="1" s="1"/>
  <c r="BH286" i="1"/>
  <c r="BM286" i="1"/>
  <c r="BO85" i="1"/>
  <c r="BT85" i="1"/>
  <c r="BV85" i="1" s="1"/>
  <c r="BT429" i="1"/>
  <c r="AA126" i="1"/>
  <c r="AC126" i="1"/>
  <c r="BN171" i="1"/>
  <c r="BM212" i="1"/>
  <c r="BH212" i="1"/>
  <c r="BL128" i="1"/>
  <c r="BH128" i="1"/>
  <c r="BH272" i="1"/>
  <c r="BM272" i="1"/>
  <c r="BO309" i="1"/>
  <c r="BT309" i="1"/>
  <c r="BV309" i="1" s="1"/>
  <c r="AQ103" i="1"/>
  <c r="AO103" i="1"/>
  <c r="BH95" i="1"/>
  <c r="BM95" i="1"/>
  <c r="BN47" i="1"/>
  <c r="BM305" i="1"/>
  <c r="BH305" i="1"/>
  <c r="BG96" i="1"/>
  <c r="BM29" i="1"/>
  <c r="BH29" i="1"/>
  <c r="BT405" i="1"/>
  <c r="BV405" i="1" s="1"/>
  <c r="BO405" i="1"/>
  <c r="AQ83" i="1"/>
  <c r="AO83" i="1"/>
  <c r="BL98" i="1"/>
  <c r="BH98" i="1"/>
  <c r="BL52" i="1"/>
  <c r="BH52" i="1"/>
  <c r="BO440" i="1"/>
  <c r="BT440" i="1"/>
  <c r="BV440" i="1" s="1"/>
  <c r="BO352" i="1"/>
  <c r="BT352" i="1"/>
  <c r="BV352" i="1" s="1"/>
  <c r="BO148" i="1"/>
  <c r="BT148" i="1"/>
  <c r="BV148" i="1" s="1"/>
  <c r="BT401" i="1"/>
  <c r="BV401" i="1" s="1"/>
  <c r="BO401" i="1"/>
  <c r="BT468" i="1"/>
  <c r="BV468" i="1" s="1"/>
  <c r="BO468" i="1"/>
  <c r="BM219" i="1"/>
  <c r="BH219" i="1"/>
  <c r="BT199" i="1"/>
  <c r="BV199" i="1" s="1"/>
  <c r="BO199" i="1"/>
  <c r="CI78" i="1"/>
  <c r="BU33" i="1"/>
  <c r="BO318" i="1"/>
  <c r="BT318" i="1"/>
  <c r="BV318" i="1" s="1"/>
  <c r="BG80" i="1"/>
  <c r="BO15" i="1"/>
  <c r="BT15" i="1"/>
  <c r="BV15" i="1" s="1"/>
  <c r="BM201" i="1"/>
  <c r="BH201" i="1"/>
  <c r="BO348" i="1"/>
  <c r="BT348" i="1"/>
  <c r="BV348" i="1" s="1"/>
  <c r="BM182" i="1"/>
  <c r="BH182" i="1"/>
  <c r="BM64" i="1"/>
  <c r="BH64" i="1"/>
  <c r="CI172" i="1"/>
  <c r="BM430" i="1"/>
  <c r="BH430" i="1"/>
  <c r="BH87" i="1"/>
  <c r="BM87" i="1"/>
  <c r="BT188" i="1"/>
  <c r="BV188" i="1" s="1"/>
  <c r="BO188" i="1"/>
  <c r="BN45" i="1"/>
  <c r="BO257" i="1"/>
  <c r="BT257" i="1"/>
  <c r="BV257" i="1" s="1"/>
  <c r="BM76" i="1"/>
  <c r="BH76" i="1"/>
  <c r="AB413" i="1"/>
  <c r="AD413" i="1"/>
  <c r="AF413" i="1" s="1"/>
  <c r="BT287" i="1"/>
  <c r="BV287" i="1" s="1"/>
  <c r="BO287" i="1"/>
  <c r="BL206" i="1"/>
  <c r="BH206" i="1"/>
  <c r="BL44" i="1"/>
  <c r="BH44" i="1"/>
  <c r="BH276" i="1"/>
  <c r="BM276" i="1"/>
  <c r="BN81" i="1"/>
  <c r="BH273" i="1"/>
  <c r="BM273" i="1"/>
  <c r="BN12" i="1"/>
  <c r="BT31" i="1"/>
  <c r="BV31" i="1" s="1"/>
  <c r="BO31" i="1"/>
  <c r="BO444" i="1"/>
  <c r="BT444" i="1"/>
  <c r="BV444" i="1" s="1"/>
  <c r="BM329" i="1"/>
  <c r="BH329" i="1"/>
  <c r="BU15" i="1"/>
  <c r="BM376" i="1"/>
  <c r="BH376" i="1"/>
  <c r="BO432" i="1"/>
  <c r="BT432" i="1"/>
  <c r="BV432" i="1" s="1"/>
  <c r="BM187" i="1"/>
  <c r="BH187" i="1"/>
  <c r="BN51" i="1"/>
  <c r="BO236" i="1"/>
  <c r="BT236" i="1"/>
  <c r="BV236" i="1" s="1"/>
  <c r="BG99" i="1"/>
  <c r="BO48" i="1"/>
  <c r="BT48" i="1"/>
  <c r="BV48" i="1" s="1"/>
  <c r="BO258" i="1"/>
  <c r="BT258" i="1"/>
  <c r="BV258" i="1" s="1"/>
  <c r="CO369" i="1"/>
  <c r="BO114" i="1"/>
  <c r="BT114" i="1"/>
  <c r="BV114" i="1" s="1"/>
  <c r="BO368" i="1"/>
  <c r="BT368" i="1"/>
  <c r="BV368" i="1" s="1"/>
  <c r="BG125" i="1"/>
  <c r="BG13" i="1"/>
  <c r="BT459" i="1"/>
  <c r="BV459" i="1" s="1"/>
  <c r="BO459" i="1"/>
  <c r="BH330" i="1"/>
  <c r="BM330" i="1"/>
  <c r="BO154" i="1"/>
  <c r="BT154" i="1"/>
  <c r="BV154" i="1" s="1"/>
  <c r="BH96" i="1"/>
  <c r="BM96" i="1"/>
  <c r="BO303" i="1"/>
  <c r="BS303" i="1"/>
  <c r="BV303" i="1" s="1"/>
  <c r="BE327" i="1"/>
  <c r="BA327" i="1"/>
  <c r="BT297" i="1"/>
  <c r="BV297" i="1" s="1"/>
  <c r="BO297" i="1"/>
  <c r="BT406" i="1"/>
  <c r="BV406" i="1" s="1"/>
  <c r="BO406" i="1"/>
  <c r="BO295" i="1"/>
  <c r="BT295" i="1"/>
  <c r="BV295" i="1" s="1"/>
  <c r="BT102" i="1"/>
  <c r="BV102" i="1" s="1"/>
  <c r="BO102" i="1"/>
  <c r="BN24" i="1"/>
  <c r="BG76" i="1"/>
  <c r="BO466" i="1"/>
  <c r="BT466" i="1"/>
  <c r="BV466" i="1" s="1"/>
  <c r="BO332" i="1"/>
  <c r="BT332" i="1"/>
  <c r="BV332" i="1" s="1"/>
  <c r="BM35" i="1"/>
  <c r="BH35" i="1"/>
  <c r="BU38" i="1"/>
  <c r="BT397" i="1"/>
  <c r="BV397" i="1" s="1"/>
  <c r="BO397" i="1"/>
  <c r="BH107" i="1"/>
  <c r="BL107" i="1"/>
  <c r="BT389" i="1"/>
  <c r="BV389" i="1" s="1"/>
  <c r="BO389" i="1"/>
  <c r="BM183" i="1"/>
  <c r="BH183" i="1"/>
  <c r="BH241" i="1"/>
  <c r="BM241" i="1"/>
  <c r="BS383" i="1"/>
  <c r="BV383" i="1" s="1"/>
  <c r="BO383" i="1"/>
  <c r="BT408" i="1"/>
  <c r="BV408" i="1" s="1"/>
  <c r="BO408" i="1"/>
  <c r="BO142" i="1"/>
  <c r="BT142" i="1"/>
  <c r="BV142" i="1" s="1"/>
  <c r="BG133" i="1"/>
  <c r="BO143" i="1"/>
  <c r="BT143" i="1"/>
  <c r="BV143" i="1" s="1"/>
  <c r="BM129" i="1"/>
  <c r="BH129" i="1"/>
  <c r="BT74" i="1"/>
  <c r="BV74" i="1" s="1"/>
  <c r="BO74" i="1"/>
  <c r="BS190" i="1"/>
  <c r="BV190" i="1" s="1"/>
  <c r="BO190" i="1"/>
  <c r="BG18" i="1"/>
  <c r="BM53" i="1"/>
  <c r="BH53" i="1"/>
  <c r="BG295" i="1"/>
  <c r="BO146" i="1"/>
  <c r="BT146" i="1"/>
  <c r="BV146" i="1" s="1"/>
  <c r="BU66" i="1"/>
  <c r="BM106" i="1"/>
  <c r="BH106" i="1"/>
  <c r="BO275" i="1"/>
  <c r="BT275" i="1"/>
  <c r="BV275" i="1" s="1"/>
  <c r="BL283" i="1"/>
  <c r="BH283" i="1"/>
  <c r="BT220" i="1"/>
  <c r="BV220" i="1" s="1"/>
  <c r="BO220" i="1"/>
  <c r="BT460" i="1"/>
  <c r="BV460" i="1" s="1"/>
  <c r="BO460" i="1"/>
  <c r="X9" i="1"/>
  <c r="BM225" i="1"/>
  <c r="BH225" i="1"/>
  <c r="BM395" i="1"/>
  <c r="BH395" i="1"/>
  <c r="BM197" i="1"/>
  <c r="BH197" i="1"/>
  <c r="BU119" i="1"/>
  <c r="CB119" i="1" s="1"/>
  <c r="BH238" i="1"/>
  <c r="BM238" i="1"/>
  <c r="BM125" i="1"/>
  <c r="BH125" i="1"/>
  <c r="BO150" i="1"/>
  <c r="BT150" i="1"/>
  <c r="BV150" i="1" s="1"/>
  <c r="BH79" i="1"/>
  <c r="BM79" i="1"/>
  <c r="BT224" i="1"/>
  <c r="BV224" i="1" s="1"/>
  <c r="BO224" i="1"/>
  <c r="BH105" i="1"/>
  <c r="BM105" i="1"/>
  <c r="BO140" i="1"/>
  <c r="BT140" i="1"/>
  <c r="BV140" i="1" s="1"/>
  <c r="BH153" i="1"/>
  <c r="BM153" i="1"/>
  <c r="AG191" i="1"/>
  <c r="AE191" i="1"/>
  <c r="BL458" i="1"/>
  <c r="BH458" i="1"/>
  <c r="BT288" i="1"/>
  <c r="BV288" i="1" s="1"/>
  <c r="BO288" i="1"/>
  <c r="BL244" i="1"/>
  <c r="BH244" i="1"/>
  <c r="BT418" i="1"/>
  <c r="BV418" i="1" s="1"/>
  <c r="BO418" i="1"/>
  <c r="BN23" i="1"/>
  <c r="BN112" i="1"/>
  <c r="BO451" i="1"/>
  <c r="BT451" i="1"/>
  <c r="BV451" i="1" s="1"/>
  <c r="BM203" i="1"/>
  <c r="BH203" i="1"/>
  <c r="BL200" i="1"/>
  <c r="BH200" i="1"/>
  <c r="BM204" i="1"/>
  <c r="BH204" i="1"/>
  <c r="BH315" i="1"/>
  <c r="BM315" i="1"/>
  <c r="BH417" i="1"/>
  <c r="BM417" i="1"/>
  <c r="BO166" i="1"/>
  <c r="BT166" i="1"/>
  <c r="BV166" i="1" s="1"/>
  <c r="BT388" i="1"/>
  <c r="BT402" i="1"/>
  <c r="BV402" i="1" s="1"/>
  <c r="BO402" i="1"/>
  <c r="BL180" i="1"/>
  <c r="BH180" i="1"/>
  <c r="BL75" i="1"/>
  <c r="BH75" i="1"/>
  <c r="AG314" i="1"/>
  <c r="AE314" i="1"/>
  <c r="BG22" i="1"/>
  <c r="BT407" i="1"/>
  <c r="BL71" i="1"/>
  <c r="BH71" i="1"/>
  <c r="BO410" i="1"/>
  <c r="BT410" i="1"/>
  <c r="BV410" i="1" s="1"/>
  <c r="BO263" i="1"/>
  <c r="BT263" i="1"/>
  <c r="BV263" i="1" s="1"/>
  <c r="BM88" i="1"/>
  <c r="BH88" i="1"/>
  <c r="BH141" i="1"/>
  <c r="BM141" i="1"/>
  <c r="BU68" i="1"/>
  <c r="BM390" i="1"/>
  <c r="BH390" i="1"/>
  <c r="BT394" i="1"/>
  <c r="BV394" i="1" s="1"/>
  <c r="BO394" i="1"/>
  <c r="BH227" i="1"/>
  <c r="BM227" i="1"/>
  <c r="BO351" i="1"/>
  <c r="BT351" i="1"/>
  <c r="BV351" i="1" s="1"/>
  <c r="BO149" i="1"/>
  <c r="BT149" i="1"/>
  <c r="BV149" i="1" s="1"/>
  <c r="BO159" i="1"/>
  <c r="BT159" i="1"/>
  <c r="BV159" i="1" s="1"/>
  <c r="BL237" i="1"/>
  <c r="BH237" i="1"/>
  <c r="BO168" i="1"/>
  <c r="BT168" i="1"/>
  <c r="BV168" i="1" s="1"/>
  <c r="BG25" i="1"/>
  <c r="BO361" i="1"/>
  <c r="BT361" i="1"/>
  <c r="BV361" i="1" s="1"/>
  <c r="BL185" i="1"/>
  <c r="BH185" i="1"/>
  <c r="BL462" i="1"/>
  <c r="BH462" i="1"/>
  <c r="BT345" i="1"/>
  <c r="BV345" i="1" s="1"/>
  <c r="BO345" i="1"/>
  <c r="BO353" i="1"/>
  <c r="BT353" i="1"/>
  <c r="BV353" i="1" s="1"/>
  <c r="BO396" i="1"/>
  <c r="BT396" i="1"/>
  <c r="BV396" i="1" s="1"/>
  <c r="BO446" i="1"/>
  <c r="BT446" i="1"/>
  <c r="BV446" i="1" s="1"/>
  <c r="BO260" i="1"/>
  <c r="BT260" i="1"/>
  <c r="BV260" i="1" s="1"/>
  <c r="BL467" i="1"/>
  <c r="BH467" i="1"/>
  <c r="BN73" i="1"/>
  <c r="BM19" i="1"/>
  <c r="BH19" i="1"/>
  <c r="BS416" i="1"/>
  <c r="BV416" i="1" s="1"/>
  <c r="BO416" i="1"/>
  <c r="BL173" i="1"/>
  <c r="BH173" i="1"/>
  <c r="BL240" i="1"/>
  <c r="BH240" i="1"/>
  <c r="BT280" i="1"/>
  <c r="BV280" i="1" s="1"/>
  <c r="BO280" i="1"/>
  <c r="BT454" i="1"/>
  <c r="BM72" i="1"/>
  <c r="BH72" i="1"/>
  <c r="BH268" i="1"/>
  <c r="BM268" i="1"/>
  <c r="BM208" i="1"/>
  <c r="BH208" i="1"/>
  <c r="BT346" i="1"/>
  <c r="BV346" i="1" s="1"/>
  <c r="BO346" i="1"/>
  <c r="BO409" i="1"/>
  <c r="BT409" i="1"/>
  <c r="BV409" i="1" s="1"/>
  <c r="BG74" i="1"/>
  <c r="BL84" i="1"/>
  <c r="BH84" i="1"/>
  <c r="BO360" i="1"/>
  <c r="BT360" i="1"/>
  <c r="BV360" i="1" s="1"/>
  <c r="BM427" i="1"/>
  <c r="BH427" i="1"/>
  <c r="BM122" i="1"/>
  <c r="BH122" i="1"/>
  <c r="BN98" i="1"/>
  <c r="BT374" i="1"/>
  <c r="BV374" i="1" s="1"/>
  <c r="BO374" i="1"/>
  <c r="BO253" i="1"/>
  <c r="BT253" i="1"/>
  <c r="BV253" i="1" s="1"/>
  <c r="BT434" i="1"/>
  <c r="BV434" i="1" s="1"/>
  <c r="BO434" i="1"/>
  <c r="BH266" i="1"/>
  <c r="BM266" i="1"/>
  <c r="BO373" i="1"/>
  <c r="BT373" i="1"/>
  <c r="BV373" i="1" s="1"/>
  <c r="BM298" i="1"/>
  <c r="BH298" i="1"/>
  <c r="BT310" i="1"/>
  <c r="BV310" i="1" s="1"/>
  <c r="BO310" i="1"/>
  <c r="BO136" i="1"/>
  <c r="BT136" i="1"/>
  <c r="BV136" i="1" s="1"/>
  <c r="BL226" i="1"/>
  <c r="BH226" i="1"/>
  <c r="BO293" i="1"/>
  <c r="BT293" i="1"/>
  <c r="BV293" i="1" s="1"/>
  <c r="BT47" i="1"/>
  <c r="BV47" i="1" s="1"/>
  <c r="BO47" i="1"/>
  <c r="AA58" i="1"/>
  <c r="Z9" i="1"/>
  <c r="AC58" i="1"/>
  <c r="AZ378" i="1"/>
  <c r="BO265" i="1"/>
  <c r="BT265" i="1"/>
  <c r="BV265" i="1" s="1"/>
  <c r="AZ417" i="1"/>
  <c r="BH119" i="1"/>
  <c r="BM119" i="1"/>
  <c r="BH269" i="1"/>
  <c r="BM269" i="1"/>
  <c r="BT202" i="1"/>
  <c r="BV202" i="1" s="1"/>
  <c r="BO202" i="1"/>
  <c r="BO221" i="1"/>
  <c r="BT221" i="1"/>
  <c r="BV221" i="1" s="1"/>
  <c r="BG14" i="1"/>
  <c r="BM94" i="1"/>
  <c r="BH94" i="1"/>
  <c r="BG34" i="1"/>
  <c r="BH123" i="1"/>
  <c r="BM123" i="1"/>
  <c r="BO367" i="1"/>
  <c r="BT367" i="1"/>
  <c r="BV367" i="1" s="1"/>
  <c r="BT216" i="1"/>
  <c r="BV216" i="1" s="1"/>
  <c r="BO216" i="1"/>
  <c r="BT89" i="1"/>
  <c r="BV89" i="1" s="1"/>
  <c r="BO89" i="1"/>
  <c r="BT77" i="1"/>
  <c r="BV77" i="1" s="1"/>
  <c r="BO77" i="1"/>
  <c r="BH57" i="1"/>
  <c r="BM57" i="1"/>
  <c r="BH116" i="1"/>
  <c r="BM116" i="1"/>
  <c r="BM380" i="1"/>
  <c r="BH380" i="1"/>
  <c r="BM222" i="1"/>
  <c r="BH222" i="1"/>
  <c r="AV214" i="1"/>
  <c r="AX214" i="1"/>
  <c r="BN32" i="1"/>
  <c r="BO254" i="1"/>
  <c r="BT254" i="1"/>
  <c r="BV254" i="1" s="1"/>
  <c r="BT296" i="1"/>
  <c r="BV296" i="1" s="1"/>
  <c r="BO296" i="1"/>
  <c r="BT320" i="1"/>
  <c r="BV320" i="1" s="1"/>
  <c r="BO320" i="1"/>
  <c r="BO179" i="1"/>
  <c r="BT179" i="1"/>
  <c r="BV179" i="1" s="1"/>
  <c r="BO465" i="1"/>
  <c r="BT465" i="1"/>
  <c r="BV465" i="1" s="1"/>
  <c r="BH294" i="1"/>
  <c r="BM294" i="1"/>
  <c r="BT453" i="1"/>
  <c r="BV453" i="1" s="1"/>
  <c r="BO453" i="1"/>
  <c r="BG54" i="1"/>
  <c r="BO101" i="1"/>
  <c r="BT101" i="1"/>
  <c r="BV101" i="1" s="1"/>
  <c r="BO117" i="1"/>
  <c r="BT117" i="1"/>
  <c r="BV117" i="1" s="1"/>
  <c r="BM337" i="1"/>
  <c r="BH337" i="1"/>
  <c r="BM80" i="1"/>
  <c r="BH80" i="1"/>
  <c r="BO442" i="1"/>
  <c r="BT442" i="1"/>
  <c r="BV442" i="1" s="1"/>
  <c r="BO419" i="1"/>
  <c r="BT419" i="1"/>
  <c r="BV419" i="1" s="1"/>
  <c r="BT414" i="1"/>
  <c r="BV414" i="1" s="1"/>
  <c r="BO414" i="1"/>
  <c r="BO370" i="1"/>
  <c r="BT370" i="1"/>
  <c r="BV370" i="1" s="1"/>
  <c r="BM400" i="1"/>
  <c r="BH400" i="1"/>
  <c r="BL274" i="1"/>
  <c r="BH274" i="1"/>
  <c r="BL145" i="1"/>
  <c r="BH145" i="1"/>
  <c r="BM398" i="1"/>
  <c r="BH398" i="1"/>
  <c r="BT340" i="1"/>
  <c r="BH160" i="1"/>
  <c r="BM160" i="1"/>
  <c r="BN106" i="1"/>
  <c r="BO344" i="1"/>
  <c r="BT344" i="1"/>
  <c r="BV344" i="1" s="1"/>
  <c r="BE407" i="1"/>
  <c r="BA407" i="1"/>
  <c r="BO193" i="1"/>
  <c r="BT193" i="1"/>
  <c r="BV193" i="1" s="1"/>
  <c r="BH267" i="1"/>
  <c r="BM267" i="1"/>
  <c r="BT16" i="1"/>
  <c r="BV16" i="1" s="1"/>
  <c r="BO16" i="1"/>
  <c r="BG79" i="1"/>
  <c r="BN37" i="1"/>
  <c r="BU43" i="1"/>
  <c r="BH137" i="1"/>
  <c r="BM137" i="1"/>
  <c r="BO324" i="1"/>
  <c r="BT324" i="1"/>
  <c r="BV324" i="1" s="1"/>
  <c r="BT302" i="1"/>
  <c r="BV302" i="1" s="1"/>
  <c r="BO302" i="1"/>
  <c r="BM68" i="1"/>
  <c r="BH68" i="1"/>
  <c r="BH319" i="1"/>
  <c r="BM319" i="1"/>
  <c r="BT358" i="1"/>
  <c r="BV358" i="1" s="1"/>
  <c r="BO358" i="1"/>
  <c r="BH448" i="1"/>
  <c r="BM448" i="1"/>
  <c r="BU39" i="1"/>
  <c r="BS415" i="1"/>
  <c r="BV415" i="1" s="1"/>
  <c r="BO415" i="1"/>
  <c r="BE449" i="1"/>
  <c r="BA449" i="1"/>
  <c r="BL67" i="1"/>
  <c r="BH67" i="1"/>
  <c r="BO323" i="1"/>
  <c r="BT323" i="1"/>
  <c r="BV323" i="1" s="1"/>
  <c r="BO256" i="1"/>
  <c r="BT256" i="1"/>
  <c r="BV256" i="1" s="1"/>
  <c r="BM210" i="1"/>
  <c r="BH210" i="1"/>
  <c r="BN21" i="1"/>
  <c r="BO347" i="1"/>
  <c r="BT347" i="1"/>
  <c r="BV347" i="1" s="1"/>
  <c r="BM111" i="1"/>
  <c r="BH111" i="1"/>
  <c r="BN61" i="1"/>
  <c r="BM46" i="1"/>
  <c r="BH46" i="1"/>
  <c r="BM41" i="1"/>
  <c r="BH41" i="1"/>
  <c r="BH422" i="1"/>
  <c r="BM422" i="1"/>
  <c r="BM393" i="1"/>
  <c r="BH393" i="1"/>
  <c r="BN17" i="1"/>
  <c r="BT343" i="1"/>
  <c r="BV343" i="1" s="1"/>
  <c r="BO343" i="1"/>
  <c r="BS250" i="1"/>
  <c r="BV250" i="1" s="1"/>
  <c r="BO250" i="1"/>
  <c r="AO52" i="17" l="1"/>
  <c r="AQ52" i="17"/>
  <c r="AQ298" i="17"/>
  <c r="AO298" i="17"/>
  <c r="AN8" i="17"/>
  <c r="AQ18" i="17"/>
  <c r="AO18" i="17"/>
  <c r="AR28" i="17"/>
  <c r="AT28" i="17" s="1"/>
  <c r="AP28" i="17"/>
  <c r="AQ32" i="17"/>
  <c r="AO32" i="17"/>
  <c r="AO173" i="17"/>
  <c r="AQ173" i="17"/>
  <c r="AR30" i="17"/>
  <c r="AT30" i="17" s="1"/>
  <c r="AP30" i="17"/>
  <c r="AO40" i="17"/>
  <c r="AQ40" i="17"/>
  <c r="AO20" i="17"/>
  <c r="AQ20" i="17"/>
  <c r="AO24" i="17"/>
  <c r="AQ24" i="17"/>
  <c r="AL8" i="17"/>
  <c r="AQ282" i="17"/>
  <c r="AO282" i="17"/>
  <c r="AP53" i="17"/>
  <c r="AR53" i="17"/>
  <c r="AT53" i="17" s="1"/>
  <c r="BE315" i="17"/>
  <c r="BC315" i="17"/>
  <c r="AU311" i="17"/>
  <c r="AS311" i="17"/>
  <c r="AQ45" i="17"/>
  <c r="AO45" i="17"/>
  <c r="AO294" i="17"/>
  <c r="AQ294" i="17"/>
  <c r="AL55" i="15"/>
  <c r="AN55" i="15"/>
  <c r="AQ80" i="15"/>
  <c r="AO80" i="15"/>
  <c r="AL53" i="15"/>
  <c r="AN53" i="15"/>
  <c r="AI6" i="15"/>
  <c r="AM53" i="15"/>
  <c r="AM6" i="15" s="1"/>
  <c r="AK6" i="15"/>
  <c r="CO6" i="15"/>
  <c r="BL455" i="1"/>
  <c r="BH455" i="1"/>
  <c r="BL454" i="1"/>
  <c r="BH454" i="1"/>
  <c r="BN59" i="1"/>
  <c r="BO63" i="1"/>
  <c r="BT63" i="1"/>
  <c r="BV63" i="1" s="1"/>
  <c r="BO113" i="1"/>
  <c r="BS113" i="1"/>
  <c r="BV113" i="1" s="1"/>
  <c r="BN196" i="1"/>
  <c r="BH382" i="1"/>
  <c r="BL382" i="1"/>
  <c r="BU48" i="1"/>
  <c r="AC9" i="1"/>
  <c r="BU69" i="1"/>
  <c r="BN82" i="1"/>
  <c r="BL429" i="1"/>
  <c r="BH429" i="1"/>
  <c r="BL388" i="1"/>
  <c r="BH388" i="1"/>
  <c r="AE56" i="1"/>
  <c r="AG56" i="1"/>
  <c r="AG428" i="1"/>
  <c r="AE428" i="1"/>
  <c r="BO17" i="1"/>
  <c r="BT17" i="1"/>
  <c r="BV17" i="1" s="1"/>
  <c r="CL409" i="1"/>
  <c r="BN55" i="1"/>
  <c r="BO90" i="1"/>
  <c r="BT90" i="1"/>
  <c r="BV90" i="1" s="1"/>
  <c r="BL407" i="1"/>
  <c r="BH407" i="1"/>
  <c r="BT94" i="1"/>
  <c r="BV94" i="1" s="1"/>
  <c r="BO94" i="1"/>
  <c r="BT19" i="1"/>
  <c r="BV19" i="1" s="1"/>
  <c r="BO19" i="1"/>
  <c r="BU61" i="1"/>
  <c r="BO448" i="1"/>
  <c r="BT448" i="1"/>
  <c r="BV448" i="1" s="1"/>
  <c r="BO319" i="1"/>
  <c r="BT319" i="1"/>
  <c r="BV319" i="1" s="1"/>
  <c r="BT137" i="1"/>
  <c r="BV137" i="1" s="1"/>
  <c r="BO137" i="1"/>
  <c r="BU37" i="1"/>
  <c r="BS145" i="1"/>
  <c r="BV145" i="1" s="1"/>
  <c r="BO145" i="1"/>
  <c r="BN34" i="1"/>
  <c r="BT298" i="1"/>
  <c r="BV298" i="1" s="1"/>
  <c r="BO298" i="1"/>
  <c r="BU98" i="1"/>
  <c r="BT72" i="1"/>
  <c r="BV72" i="1" s="1"/>
  <c r="BO72" i="1"/>
  <c r="BS173" i="1"/>
  <c r="BV173" i="1" s="1"/>
  <c r="BO173" i="1"/>
  <c r="BS467" i="1"/>
  <c r="BV467" i="1" s="1"/>
  <c r="BO467" i="1"/>
  <c r="CB68" i="1"/>
  <c r="AJ314" i="1"/>
  <c r="AH314" i="1"/>
  <c r="BS180" i="1"/>
  <c r="BV180" i="1" s="1"/>
  <c r="BO180" i="1"/>
  <c r="BO125" i="1"/>
  <c r="BT125" i="1"/>
  <c r="BV125" i="1" s="1"/>
  <c r="BO197" i="1"/>
  <c r="BT197" i="1"/>
  <c r="BV197" i="1" s="1"/>
  <c r="BO183" i="1"/>
  <c r="BT183" i="1"/>
  <c r="BV183" i="1" s="1"/>
  <c r="BN80" i="1"/>
  <c r="CB33" i="1"/>
  <c r="CL392" i="1"/>
  <c r="BG373" i="1"/>
  <c r="BS217" i="1"/>
  <c r="BV217" i="1" s="1"/>
  <c r="BO217" i="1"/>
  <c r="BT170" i="1"/>
  <c r="BV170" i="1" s="1"/>
  <c r="BO170" i="1"/>
  <c r="BT30" i="1"/>
  <c r="BV30" i="1" s="1"/>
  <c r="BO30" i="1"/>
  <c r="BO365" i="1"/>
  <c r="BT365" i="1"/>
  <c r="BV365" i="1" s="1"/>
  <c r="BL340" i="1"/>
  <c r="BH340" i="1"/>
  <c r="BO393" i="1"/>
  <c r="BT393" i="1"/>
  <c r="BV393" i="1" s="1"/>
  <c r="BS67" i="1"/>
  <c r="BV67" i="1" s="1"/>
  <c r="BO67" i="1"/>
  <c r="BT160" i="1"/>
  <c r="BV160" i="1" s="1"/>
  <c r="BO160" i="1"/>
  <c r="BN54" i="1"/>
  <c r="BO294" i="1"/>
  <c r="BT294" i="1"/>
  <c r="BV294" i="1" s="1"/>
  <c r="BT123" i="1"/>
  <c r="BV123" i="1" s="1"/>
  <c r="BO123" i="1"/>
  <c r="BT427" i="1"/>
  <c r="BV427" i="1" s="1"/>
  <c r="BO427" i="1"/>
  <c r="BN74" i="1"/>
  <c r="BO268" i="1"/>
  <c r="BT268" i="1"/>
  <c r="BV268" i="1" s="1"/>
  <c r="BU73" i="1"/>
  <c r="BS185" i="1"/>
  <c r="BV185" i="1" s="1"/>
  <c r="BO185" i="1"/>
  <c r="BN25" i="1"/>
  <c r="BT88" i="1"/>
  <c r="BV88" i="1" s="1"/>
  <c r="BO88" i="1"/>
  <c r="BS71" i="1"/>
  <c r="BV71" i="1" s="1"/>
  <c r="BO71" i="1"/>
  <c r="BN22" i="1"/>
  <c r="BT204" i="1"/>
  <c r="BV204" i="1" s="1"/>
  <c r="BO204" i="1"/>
  <c r="BU23" i="1"/>
  <c r="AJ191" i="1"/>
  <c r="AH191" i="1"/>
  <c r="BT238" i="1"/>
  <c r="BV238" i="1" s="1"/>
  <c r="BO238" i="1"/>
  <c r="BS283" i="1"/>
  <c r="BV283" i="1" s="1"/>
  <c r="BO283" i="1"/>
  <c r="BT106" i="1"/>
  <c r="BV106" i="1" s="1"/>
  <c r="BO106" i="1"/>
  <c r="BT53" i="1"/>
  <c r="BV53" i="1" s="1"/>
  <c r="BO53" i="1"/>
  <c r="BN133" i="1"/>
  <c r="BT241" i="1"/>
  <c r="BV241" i="1" s="1"/>
  <c r="BO241" i="1"/>
  <c r="BU24" i="1"/>
  <c r="BL327" i="1"/>
  <c r="BH327" i="1"/>
  <c r="BU81" i="1"/>
  <c r="BU45" i="1"/>
  <c r="BO87" i="1"/>
  <c r="BT87" i="1"/>
  <c r="BV87" i="1" s="1"/>
  <c r="BO182" i="1"/>
  <c r="BT182" i="1"/>
  <c r="BV182" i="1" s="1"/>
  <c r="BT201" i="1"/>
  <c r="BV201" i="1" s="1"/>
  <c r="BO201" i="1"/>
  <c r="BS98" i="1"/>
  <c r="BV98" i="1" s="1"/>
  <c r="BO98" i="1"/>
  <c r="BN96" i="1"/>
  <c r="BO95" i="1"/>
  <c r="BT95" i="1"/>
  <c r="BV95" i="1" s="1"/>
  <c r="BU171" i="1"/>
  <c r="BT286" i="1"/>
  <c r="BV286" i="1" s="1"/>
  <c r="BO286" i="1"/>
  <c r="CB115" i="1"/>
  <c r="BO26" i="1"/>
  <c r="BT26" i="1"/>
  <c r="BV26" i="1" s="1"/>
  <c r="BT387" i="1"/>
  <c r="BV387" i="1" s="1"/>
  <c r="BO387" i="1"/>
  <c r="BO372" i="1"/>
  <c r="BT372" i="1"/>
  <c r="BV372" i="1" s="1"/>
  <c r="BT333" i="1"/>
  <c r="BV333" i="1" s="1"/>
  <c r="BO333" i="1"/>
  <c r="BN46" i="1"/>
  <c r="BO282" i="1"/>
  <c r="BT282" i="1"/>
  <c r="BV282" i="1" s="1"/>
  <c r="AK441" i="1"/>
  <c r="AM441" i="1" s="1"/>
  <c r="AI441" i="1"/>
  <c r="BO21" i="1"/>
  <c r="BT21" i="1"/>
  <c r="BV21" i="1" s="1"/>
  <c r="BO338" i="1"/>
  <c r="BT338" i="1"/>
  <c r="BV338" i="1" s="1"/>
  <c r="BT426" i="1"/>
  <c r="BV426" i="1" s="1"/>
  <c r="BO426" i="1"/>
  <c r="BO270" i="1"/>
  <c r="BT270" i="1"/>
  <c r="BV270" i="1" s="1"/>
  <c r="BO423" i="1"/>
  <c r="BT423" i="1"/>
  <c r="BV423" i="1" s="1"/>
  <c r="BZ12" i="1"/>
  <c r="BU17" i="1"/>
  <c r="BO422" i="1"/>
  <c r="BT422" i="1"/>
  <c r="BV422" i="1" s="1"/>
  <c r="BU21" i="1"/>
  <c r="CB39" i="1"/>
  <c r="CB43" i="1"/>
  <c r="BN79" i="1"/>
  <c r="BO267" i="1"/>
  <c r="BT267" i="1"/>
  <c r="BV267" i="1" s="1"/>
  <c r="BU106" i="1"/>
  <c r="BO398" i="1"/>
  <c r="BT398" i="1"/>
  <c r="BV398" i="1" s="1"/>
  <c r="BS274" i="1"/>
  <c r="BV274" i="1" s="1"/>
  <c r="BO274" i="1"/>
  <c r="BT80" i="1"/>
  <c r="BV80" i="1" s="1"/>
  <c r="BO80" i="1"/>
  <c r="BO57" i="1"/>
  <c r="BT57" i="1"/>
  <c r="BV57" i="1" s="1"/>
  <c r="BS226" i="1"/>
  <c r="BV226" i="1" s="1"/>
  <c r="BO226" i="1"/>
  <c r="BS240" i="1"/>
  <c r="BV240" i="1" s="1"/>
  <c r="BO240" i="1"/>
  <c r="BS237" i="1"/>
  <c r="BV237" i="1" s="1"/>
  <c r="BO237" i="1"/>
  <c r="BT227" i="1"/>
  <c r="BV227" i="1" s="1"/>
  <c r="BO227" i="1"/>
  <c r="BT141" i="1"/>
  <c r="BV141" i="1" s="1"/>
  <c r="BO141" i="1"/>
  <c r="BS75" i="1"/>
  <c r="BV75" i="1" s="1"/>
  <c r="BO75" i="1"/>
  <c r="BT315" i="1"/>
  <c r="BV315" i="1" s="1"/>
  <c r="BO315" i="1"/>
  <c r="BO203" i="1"/>
  <c r="BT203" i="1"/>
  <c r="BV203" i="1" s="1"/>
  <c r="BS244" i="1"/>
  <c r="BV244" i="1" s="1"/>
  <c r="BO244" i="1"/>
  <c r="BT395" i="1"/>
  <c r="BV395" i="1" s="1"/>
  <c r="BO395" i="1"/>
  <c r="CB66" i="1"/>
  <c r="BN295" i="1"/>
  <c r="BT129" i="1"/>
  <c r="BV129" i="1" s="1"/>
  <c r="BO129" i="1"/>
  <c r="CL389" i="1"/>
  <c r="BO35" i="1"/>
  <c r="BT35" i="1"/>
  <c r="BV35" i="1" s="1"/>
  <c r="BO96" i="1"/>
  <c r="BT96" i="1"/>
  <c r="BV96" i="1" s="1"/>
  <c r="BO330" i="1"/>
  <c r="BT330" i="1"/>
  <c r="BV330" i="1" s="1"/>
  <c r="BN125" i="1"/>
  <c r="BS44" i="1"/>
  <c r="BV44" i="1" s="1"/>
  <c r="BO44" i="1"/>
  <c r="CO287" i="1"/>
  <c r="BT76" i="1"/>
  <c r="BV76" i="1" s="1"/>
  <c r="BO76" i="1"/>
  <c r="AR83" i="1"/>
  <c r="AT83" i="1" s="1"/>
  <c r="AP83" i="1"/>
  <c r="BT305" i="1"/>
  <c r="BV305" i="1" s="1"/>
  <c r="BO305" i="1"/>
  <c r="BO128" i="1"/>
  <c r="BS128" i="1"/>
  <c r="BV128" i="1" s="1"/>
  <c r="BT436" i="1"/>
  <c r="BV436" i="1" s="1"/>
  <c r="BO436" i="1"/>
  <c r="BT38" i="1"/>
  <c r="BV38" i="1" s="1"/>
  <c r="BO38" i="1"/>
  <c r="BT195" i="1"/>
  <c r="BV195" i="1" s="1"/>
  <c r="BO195" i="1"/>
  <c r="AG215" i="1"/>
  <c r="AE215" i="1"/>
  <c r="BT411" i="1"/>
  <c r="BV411" i="1" s="1"/>
  <c r="BO411" i="1"/>
  <c r="BO356" i="1"/>
  <c r="BT356" i="1"/>
  <c r="BV356" i="1" s="1"/>
  <c r="BS37" i="1"/>
  <c r="BV37" i="1" s="1"/>
  <c r="BO37" i="1"/>
  <c r="BS92" i="1"/>
  <c r="BV92" i="1" s="1"/>
  <c r="BO92" i="1"/>
  <c r="BN394" i="1"/>
  <c r="BT464" i="1"/>
  <c r="BV464" i="1" s="1"/>
  <c r="BO464" i="1"/>
  <c r="BT174" i="1"/>
  <c r="BV174" i="1" s="1"/>
  <c r="BO174" i="1"/>
  <c r="BT156" i="1"/>
  <c r="BV156" i="1" s="1"/>
  <c r="BO156" i="1"/>
  <c r="BS86" i="1"/>
  <c r="BV86" i="1" s="1"/>
  <c r="BO86" i="1"/>
  <c r="BS49" i="1"/>
  <c r="BV49" i="1" s="1"/>
  <c r="BO49" i="1"/>
  <c r="BU52" i="1"/>
  <c r="BS196" i="1"/>
  <c r="BV196" i="1" s="1"/>
  <c r="BO196" i="1"/>
  <c r="BO110" i="1"/>
  <c r="BT110" i="1"/>
  <c r="BV110" i="1" s="1"/>
  <c r="CB65" i="1"/>
  <c r="BU142" i="1"/>
  <c r="BT112" i="1"/>
  <c r="BV112" i="1" s="1"/>
  <c r="BO112" i="1"/>
  <c r="BO32" i="1"/>
  <c r="BT32" i="1"/>
  <c r="BV32" i="1" s="1"/>
  <c r="BT384" i="1"/>
  <c r="BV384" i="1" s="1"/>
  <c r="BO384" i="1"/>
  <c r="BO189" i="1"/>
  <c r="BT189" i="1"/>
  <c r="BV189" i="1" s="1"/>
  <c r="BT127" i="1"/>
  <c r="BV127" i="1" s="1"/>
  <c r="BO127" i="1"/>
  <c r="BT68" i="1"/>
  <c r="BV68" i="1" s="1"/>
  <c r="BO68" i="1"/>
  <c r="BO269" i="1"/>
  <c r="BT269" i="1"/>
  <c r="BV269" i="1" s="1"/>
  <c r="BG417" i="1"/>
  <c r="BS462" i="1"/>
  <c r="BV462" i="1" s="1"/>
  <c r="BO462" i="1"/>
  <c r="BT390" i="1"/>
  <c r="BV390" i="1" s="1"/>
  <c r="BO390" i="1"/>
  <c r="BU112" i="1"/>
  <c r="BT153" i="1"/>
  <c r="BV153" i="1" s="1"/>
  <c r="BO153" i="1"/>
  <c r="BO105" i="1"/>
  <c r="BT105" i="1"/>
  <c r="BV105" i="1" s="1"/>
  <c r="BO79" i="1"/>
  <c r="BT79" i="1"/>
  <c r="BV79" i="1" s="1"/>
  <c r="BN18" i="1"/>
  <c r="BO187" i="1"/>
  <c r="BT187" i="1"/>
  <c r="BV187" i="1" s="1"/>
  <c r="BT376" i="1"/>
  <c r="BV376" i="1" s="1"/>
  <c r="BO376" i="1"/>
  <c r="BO329" i="1"/>
  <c r="BT329" i="1"/>
  <c r="BV329" i="1" s="1"/>
  <c r="BO273" i="1"/>
  <c r="BT273" i="1"/>
  <c r="BV273" i="1" s="1"/>
  <c r="BT276" i="1"/>
  <c r="BV276" i="1" s="1"/>
  <c r="BO276" i="1"/>
  <c r="BT64" i="1"/>
  <c r="BV64" i="1" s="1"/>
  <c r="BO64" i="1"/>
  <c r="BS52" i="1"/>
  <c r="BV52" i="1" s="1"/>
  <c r="BO52" i="1"/>
  <c r="BO29" i="1"/>
  <c r="BT29" i="1"/>
  <c r="BV29" i="1" s="1"/>
  <c r="BU47" i="1"/>
  <c r="AP103" i="1"/>
  <c r="AR103" i="1"/>
  <c r="AT103" i="1" s="1"/>
  <c r="BO272" i="1"/>
  <c r="BT272" i="1"/>
  <c r="BV272" i="1" s="1"/>
  <c r="CI90" i="1"/>
  <c r="BO281" i="1"/>
  <c r="BT281" i="1"/>
  <c r="BV281" i="1" s="1"/>
  <c r="BO452" i="1"/>
  <c r="BT452" i="1"/>
  <c r="BV452" i="1" s="1"/>
  <c r="CB89" i="1"/>
  <c r="BO300" i="1"/>
  <c r="BT300" i="1"/>
  <c r="BV300" i="1" s="1"/>
  <c r="AG316" i="1"/>
  <c r="AE316" i="1"/>
  <c r="BT198" i="1"/>
  <c r="BV198" i="1" s="1"/>
  <c r="BO198" i="1"/>
  <c r="BO120" i="1"/>
  <c r="BT120" i="1"/>
  <c r="BV120" i="1" s="1"/>
  <c r="BO218" i="1"/>
  <c r="BT218" i="1"/>
  <c r="BV218" i="1" s="1"/>
  <c r="BS248" i="1"/>
  <c r="BV248" i="1" s="1"/>
  <c r="BO248" i="1"/>
  <c r="BN238" i="1"/>
  <c r="CB146" i="1"/>
  <c r="AJ157" i="1"/>
  <c r="AH157" i="1"/>
  <c r="BT290" i="1"/>
  <c r="BV290" i="1" s="1"/>
  <c r="BO290" i="1"/>
  <c r="BO278" i="1"/>
  <c r="BT278" i="1"/>
  <c r="BV278" i="1" s="1"/>
  <c r="BT12" i="1"/>
  <c r="BO12" i="1"/>
  <c r="BO412" i="1"/>
  <c r="BT412" i="1"/>
  <c r="BV412" i="1" s="1"/>
  <c r="BT279" i="1"/>
  <c r="BV279" i="1" s="1"/>
  <c r="BO279" i="1"/>
  <c r="BT245" i="1"/>
  <c r="BV245" i="1" s="1"/>
  <c r="BO245" i="1"/>
  <c r="BO271" i="1"/>
  <c r="BT271" i="1"/>
  <c r="BV271" i="1" s="1"/>
  <c r="AJ109" i="1"/>
  <c r="AH109" i="1"/>
  <c r="BT46" i="1"/>
  <c r="BV46" i="1" s="1"/>
  <c r="BO46" i="1"/>
  <c r="BO111" i="1"/>
  <c r="BT111" i="1"/>
  <c r="BV111" i="1" s="1"/>
  <c r="BL449" i="1"/>
  <c r="BH449" i="1"/>
  <c r="AW214" i="1"/>
  <c r="AY214" i="1"/>
  <c r="BA214" i="1" s="1"/>
  <c r="BO380" i="1"/>
  <c r="BT380" i="1"/>
  <c r="BV380" i="1" s="1"/>
  <c r="AB58" i="1"/>
  <c r="AA9" i="1"/>
  <c r="AD58" i="1"/>
  <c r="BO266" i="1"/>
  <c r="BT266" i="1"/>
  <c r="BV266" i="1" s="1"/>
  <c r="BO122" i="1"/>
  <c r="BT122" i="1"/>
  <c r="BV122" i="1" s="1"/>
  <c r="BS200" i="1"/>
  <c r="BV200" i="1" s="1"/>
  <c r="BO200" i="1"/>
  <c r="BS458" i="1"/>
  <c r="BV458" i="1" s="1"/>
  <c r="BO458" i="1"/>
  <c r="BS107" i="1"/>
  <c r="BV107" i="1" s="1"/>
  <c r="BO107" i="1"/>
  <c r="CB38" i="1"/>
  <c r="BN76" i="1"/>
  <c r="BN13" i="1"/>
  <c r="BT400" i="1"/>
  <c r="BV400" i="1" s="1"/>
  <c r="BO400" i="1"/>
  <c r="BO337" i="1"/>
  <c r="BT337" i="1"/>
  <c r="BV337" i="1" s="1"/>
  <c r="BU32" i="1"/>
  <c r="BT116" i="1"/>
  <c r="BV116" i="1" s="1"/>
  <c r="BO116" i="1"/>
  <c r="BG378" i="1"/>
  <c r="BS84" i="1"/>
  <c r="BV84" i="1" s="1"/>
  <c r="BO84" i="1"/>
  <c r="BT208" i="1"/>
  <c r="BV208" i="1" s="1"/>
  <c r="BO208" i="1"/>
  <c r="BO417" i="1"/>
  <c r="BT417" i="1"/>
  <c r="BV417" i="1" s="1"/>
  <c r="BT225" i="1"/>
  <c r="BV225" i="1" s="1"/>
  <c r="BO225" i="1"/>
  <c r="BN99" i="1"/>
  <c r="BU51" i="1"/>
  <c r="CB51" i="1" s="1"/>
  <c r="CB15" i="1"/>
  <c r="CI15" i="1" s="1"/>
  <c r="BU12" i="1"/>
  <c r="BS206" i="1"/>
  <c r="BV206" i="1" s="1"/>
  <c r="BO206" i="1"/>
  <c r="AG413" i="1"/>
  <c r="AE413" i="1"/>
  <c r="BT430" i="1"/>
  <c r="BV430" i="1" s="1"/>
  <c r="BO430" i="1"/>
  <c r="BT219" i="1"/>
  <c r="BV219" i="1" s="1"/>
  <c r="BO219" i="1"/>
  <c r="BT212" i="1"/>
  <c r="BV212" i="1" s="1"/>
  <c r="BO212" i="1"/>
  <c r="AB126" i="1"/>
  <c r="AD126" i="1"/>
  <c r="AF126" i="1" s="1"/>
  <c r="BS40" i="1"/>
  <c r="BV40" i="1" s="1"/>
  <c r="BO40" i="1"/>
  <c r="BT130" i="1"/>
  <c r="BV130" i="1" s="1"/>
  <c r="BO130" i="1"/>
  <c r="BN19" i="1"/>
  <c r="BT100" i="1"/>
  <c r="BV100" i="1" s="1"/>
  <c r="BO100" i="1"/>
  <c r="AG169" i="1"/>
  <c r="AE169" i="1"/>
  <c r="BT41" i="1"/>
  <c r="BV41" i="1" s="1"/>
  <c r="BO41" i="1"/>
  <c r="BT210" i="1"/>
  <c r="BV210" i="1" s="1"/>
  <c r="BO210" i="1"/>
  <c r="BO222" i="1"/>
  <c r="BT222" i="1"/>
  <c r="BV222" i="1" s="1"/>
  <c r="BN14" i="1"/>
  <c r="BT119" i="1"/>
  <c r="BV119" i="1" s="1"/>
  <c r="BO119" i="1"/>
  <c r="AP45" i="17" l="1"/>
  <c r="AR45" i="17"/>
  <c r="AT45" i="17" s="1"/>
  <c r="BD315" i="17"/>
  <c r="BF315" i="17"/>
  <c r="BH315" i="17" s="1"/>
  <c r="AP282" i="17"/>
  <c r="AR282" i="17"/>
  <c r="AT282" i="17" s="1"/>
  <c r="AP24" i="17"/>
  <c r="AR24" i="17"/>
  <c r="AT24" i="17" s="1"/>
  <c r="AR40" i="17"/>
  <c r="AT40" i="17" s="1"/>
  <c r="AP40" i="17"/>
  <c r="AR173" i="17"/>
  <c r="AT173" i="17" s="1"/>
  <c r="AP173" i="17"/>
  <c r="AR298" i="17"/>
  <c r="AT298" i="17" s="1"/>
  <c r="AP298" i="17"/>
  <c r="AS30" i="17"/>
  <c r="AU30" i="17"/>
  <c r="AR32" i="17"/>
  <c r="AT32" i="17" s="1"/>
  <c r="AP32" i="17"/>
  <c r="AO8" i="17"/>
  <c r="AR18" i="17"/>
  <c r="AP18" i="17"/>
  <c r="AP20" i="17"/>
  <c r="AR20" i="17"/>
  <c r="AT20" i="17" s="1"/>
  <c r="AQ8" i="17"/>
  <c r="AR294" i="17"/>
  <c r="AT294" i="17" s="1"/>
  <c r="AP294" i="17"/>
  <c r="AV311" i="17"/>
  <c r="AX311" i="17"/>
  <c r="AU53" i="17"/>
  <c r="AS53" i="17"/>
  <c r="AS28" i="17"/>
  <c r="AU28" i="17"/>
  <c r="AP52" i="17"/>
  <c r="AR52" i="17"/>
  <c r="AT52" i="17" s="1"/>
  <c r="AO55" i="15"/>
  <c r="AQ55" i="15"/>
  <c r="AO53" i="15"/>
  <c r="AQ53" i="15"/>
  <c r="AN6" i="15"/>
  <c r="AP80" i="15"/>
  <c r="AR80" i="15"/>
  <c r="AT80" i="15" s="1"/>
  <c r="AL6" i="15"/>
  <c r="BS455" i="1"/>
  <c r="BV455" i="1" s="1"/>
  <c r="BO455" i="1"/>
  <c r="BS454" i="1"/>
  <c r="BV454" i="1" s="1"/>
  <c r="BO454" i="1"/>
  <c r="BU59" i="1"/>
  <c r="BU196" i="1"/>
  <c r="CB48" i="1"/>
  <c r="BU82" i="1"/>
  <c r="CB82" i="1" s="1"/>
  <c r="CB69" i="1"/>
  <c r="BS382" i="1"/>
  <c r="BV382" i="1" s="1"/>
  <c r="BO382" i="1"/>
  <c r="AJ428" i="1"/>
  <c r="AH428" i="1"/>
  <c r="CO338" i="1"/>
  <c r="BU55" i="1"/>
  <c r="BS388" i="1"/>
  <c r="BV388" i="1" s="1"/>
  <c r="BO388" i="1"/>
  <c r="AH56" i="1"/>
  <c r="AJ56" i="1"/>
  <c r="BS429" i="1"/>
  <c r="BV429" i="1" s="1"/>
  <c r="BO429" i="1"/>
  <c r="BU13" i="1"/>
  <c r="CI146" i="1"/>
  <c r="BN417" i="1"/>
  <c r="BU295" i="1"/>
  <c r="BS327" i="1"/>
  <c r="BV327" i="1" s="1"/>
  <c r="BO327" i="1"/>
  <c r="BU76" i="1"/>
  <c r="AH316" i="1"/>
  <c r="AJ316" i="1"/>
  <c r="CI89" i="1"/>
  <c r="BU125" i="1"/>
  <c r="CB106" i="1"/>
  <c r="BU79" i="1"/>
  <c r="CI39" i="1"/>
  <c r="CG12" i="1"/>
  <c r="BU46" i="1"/>
  <c r="CB24" i="1"/>
  <c r="CI119" i="1"/>
  <c r="AK191" i="1"/>
  <c r="AM191" i="1" s="1"/>
  <c r="AI191" i="1"/>
  <c r="BS340" i="1"/>
  <c r="BV340" i="1" s="1"/>
  <c r="BO340" i="1"/>
  <c r="BN373" i="1"/>
  <c r="AK314" i="1"/>
  <c r="AM314" i="1" s="1"/>
  <c r="AI314" i="1"/>
  <c r="CB37" i="1"/>
  <c r="CB61" i="1"/>
  <c r="CB142" i="1"/>
  <c r="AH215" i="1"/>
  <c r="AJ215" i="1"/>
  <c r="CB45" i="1"/>
  <c r="BU54" i="1"/>
  <c r="CI33" i="1"/>
  <c r="BU34" i="1"/>
  <c r="BS407" i="1"/>
  <c r="BV407" i="1" s="1"/>
  <c r="BO407" i="1"/>
  <c r="BU14" i="1"/>
  <c r="AG126" i="1"/>
  <c r="AE126" i="1"/>
  <c r="CB12" i="1"/>
  <c r="BU99" i="1"/>
  <c r="CB32" i="1"/>
  <c r="AF58" i="1"/>
  <c r="AD9" i="1"/>
  <c r="AI157" i="1"/>
  <c r="AK157" i="1"/>
  <c r="AM157" i="1" s="1"/>
  <c r="BU238" i="1"/>
  <c r="AU103" i="1"/>
  <c r="AS103" i="1"/>
  <c r="BU18" i="1"/>
  <c r="CB112" i="1"/>
  <c r="CI65" i="1"/>
  <c r="AU83" i="1"/>
  <c r="AS83" i="1"/>
  <c r="CI66" i="1"/>
  <c r="CI115" i="1"/>
  <c r="CB171" i="1"/>
  <c r="BU96" i="1"/>
  <c r="CB81" i="1"/>
  <c r="BU133" i="1"/>
  <c r="BU22" i="1"/>
  <c r="BU25" i="1"/>
  <c r="CB73" i="1"/>
  <c r="CO427" i="1"/>
  <c r="BU80" i="1"/>
  <c r="AH169" i="1"/>
  <c r="AJ169" i="1"/>
  <c r="AG58" i="1"/>
  <c r="AB9" i="1"/>
  <c r="AE58" i="1"/>
  <c r="AZ214" i="1"/>
  <c r="BB214" i="1"/>
  <c r="AK109" i="1"/>
  <c r="AM109" i="1" s="1"/>
  <c r="AI109" i="1"/>
  <c r="AN441" i="1"/>
  <c r="AL441" i="1"/>
  <c r="BU19" i="1"/>
  <c r="AH413" i="1"/>
  <c r="AJ413" i="1"/>
  <c r="BN378" i="1"/>
  <c r="CI38" i="1"/>
  <c r="BS449" i="1"/>
  <c r="BV449" i="1" s="1"/>
  <c r="BO449" i="1"/>
  <c r="CO412" i="1"/>
  <c r="CA12" i="1"/>
  <c r="BV12" i="1"/>
  <c r="CB47" i="1"/>
  <c r="CB52" i="1"/>
  <c r="BU394" i="1"/>
  <c r="CI43" i="1"/>
  <c r="CB21" i="1"/>
  <c r="CB17" i="1"/>
  <c r="CB23" i="1"/>
  <c r="BU74" i="1"/>
  <c r="CI68" i="1"/>
  <c r="CB98" i="1"/>
  <c r="AT18" i="17" l="1"/>
  <c r="AT8" i="17" s="1"/>
  <c r="AR8" i="17"/>
  <c r="AV30" i="17"/>
  <c r="AX30" i="17"/>
  <c r="AS173" i="17"/>
  <c r="AU173" i="17"/>
  <c r="AV28" i="17"/>
  <c r="AX28" i="17"/>
  <c r="AS24" i="17"/>
  <c r="AU24" i="17"/>
  <c r="BI315" i="17"/>
  <c r="BG315" i="17"/>
  <c r="AS294" i="17"/>
  <c r="AU294" i="17"/>
  <c r="AS20" i="17"/>
  <c r="AU20" i="17"/>
  <c r="AU32" i="17"/>
  <c r="AS32" i="17"/>
  <c r="AS298" i="17"/>
  <c r="AU298" i="17"/>
  <c r="AS40" i="17"/>
  <c r="AU40" i="17"/>
  <c r="AY311" i="17"/>
  <c r="BA311" i="17" s="1"/>
  <c r="AW311" i="17"/>
  <c r="AS52" i="17"/>
  <c r="AU52" i="17"/>
  <c r="AX53" i="17"/>
  <c r="AV53" i="17"/>
  <c r="AU18" i="17"/>
  <c r="AS18" i="17"/>
  <c r="AP8" i="17"/>
  <c r="AU282" i="17"/>
  <c r="AS282" i="17"/>
  <c r="AU45" i="17"/>
  <c r="AS45" i="17"/>
  <c r="AP55" i="15"/>
  <c r="AR55" i="15"/>
  <c r="AT55" i="15" s="1"/>
  <c r="AU80" i="15"/>
  <c r="AS80" i="15"/>
  <c r="AQ6" i="15"/>
  <c r="AP53" i="15"/>
  <c r="AR53" i="15"/>
  <c r="AO6" i="15"/>
  <c r="CB59" i="1"/>
  <c r="CB196" i="1"/>
  <c r="CI48" i="1"/>
  <c r="CI69" i="1"/>
  <c r="AI56" i="1"/>
  <c r="AK56" i="1"/>
  <c r="AM56" i="1" s="1"/>
  <c r="AI428" i="1"/>
  <c r="AK428" i="1"/>
  <c r="AM428" i="1" s="1"/>
  <c r="CB55" i="1"/>
  <c r="AN157" i="1"/>
  <c r="AL157" i="1"/>
  <c r="CI32" i="1"/>
  <c r="CB99" i="1"/>
  <c r="CB14" i="1"/>
  <c r="CB54" i="1"/>
  <c r="CI61" i="1"/>
  <c r="AN191" i="1"/>
  <c r="AL191" i="1"/>
  <c r="CB79" i="1"/>
  <c r="CB125" i="1"/>
  <c r="AI316" i="1"/>
  <c r="AK316" i="1"/>
  <c r="AM316" i="1" s="1"/>
  <c r="CB295" i="1"/>
  <c r="CB80" i="1"/>
  <c r="CB133" i="1"/>
  <c r="CB74" i="1"/>
  <c r="CI52" i="1"/>
  <c r="BU378" i="1"/>
  <c r="BE214" i="1"/>
  <c r="BC214" i="1"/>
  <c r="AH58" i="1"/>
  <c r="AJ58" i="1"/>
  <c r="AG9" i="1"/>
  <c r="AX103" i="1"/>
  <c r="AV103" i="1"/>
  <c r="CB238" i="1"/>
  <c r="AK215" i="1"/>
  <c r="AM215" i="1" s="1"/>
  <c r="AI215" i="1"/>
  <c r="AN314" i="1"/>
  <c r="AL314" i="1"/>
  <c r="BU373" i="1"/>
  <c r="BU417" i="1"/>
  <c r="CI23" i="1"/>
  <c r="CI73" i="1"/>
  <c r="CI112" i="1"/>
  <c r="CI17" i="1"/>
  <c r="CI51" i="1"/>
  <c r="AK413" i="1"/>
  <c r="AM413" i="1" s="1"/>
  <c r="AI413" i="1"/>
  <c r="AO441" i="1"/>
  <c r="AQ441" i="1"/>
  <c r="CB22" i="1"/>
  <c r="CI81" i="1"/>
  <c r="CI171" i="1"/>
  <c r="CI12" i="1"/>
  <c r="AH126" i="1"/>
  <c r="AJ126" i="1"/>
  <c r="CI45" i="1"/>
  <c r="CI142" i="1"/>
  <c r="CI37" i="1"/>
  <c r="CB46" i="1"/>
  <c r="CI106" i="1"/>
  <c r="CB76" i="1"/>
  <c r="CB13" i="1"/>
  <c r="CI98" i="1"/>
  <c r="CI21" i="1"/>
  <c r="CI47" i="1"/>
  <c r="CH12" i="1"/>
  <c r="CC12" i="1"/>
  <c r="CO449" i="1"/>
  <c r="CB19" i="1"/>
  <c r="AN109" i="1"/>
  <c r="AL109" i="1"/>
  <c r="AE9" i="1"/>
  <c r="AK169" i="1"/>
  <c r="AM169" i="1" s="1"/>
  <c r="AI169" i="1"/>
  <c r="CB25" i="1"/>
  <c r="AV83" i="1"/>
  <c r="AX83" i="1"/>
  <c r="CB18" i="1"/>
  <c r="AF9" i="1"/>
  <c r="CB34" i="1"/>
  <c r="CI24" i="1"/>
  <c r="CO327" i="1"/>
  <c r="AS8" i="17" l="1"/>
  <c r="AX52" i="17"/>
  <c r="AV52" i="17"/>
  <c r="AV40" i="17"/>
  <c r="AX40" i="17"/>
  <c r="AV294" i="17"/>
  <c r="AX294" i="17"/>
  <c r="AX24" i="17"/>
  <c r="AV24" i="17"/>
  <c r="AV173" i="17"/>
  <c r="AX173" i="17"/>
  <c r="AU8" i="17"/>
  <c r="AV18" i="17"/>
  <c r="AX18" i="17"/>
  <c r="AV32" i="17"/>
  <c r="AX32" i="17"/>
  <c r="AX282" i="17"/>
  <c r="AV282" i="17"/>
  <c r="AY53" i="17"/>
  <c r="BA53" i="17" s="1"/>
  <c r="AW53" i="17"/>
  <c r="AZ311" i="17"/>
  <c r="BB311" i="17"/>
  <c r="AV298" i="17"/>
  <c r="AX298" i="17"/>
  <c r="AX20" i="17"/>
  <c r="AV20" i="17"/>
  <c r="BL315" i="17"/>
  <c r="BJ315" i="17"/>
  <c r="AW28" i="17"/>
  <c r="AY28" i="17"/>
  <c r="BA28" i="17" s="1"/>
  <c r="AW30" i="17"/>
  <c r="AY30" i="17"/>
  <c r="BA30" i="17" s="1"/>
  <c r="AX45" i="17"/>
  <c r="AV45" i="17"/>
  <c r="AT53" i="15"/>
  <c r="AT6" i="15" s="1"/>
  <c r="AR6" i="15"/>
  <c r="AX80" i="15"/>
  <c r="AV80" i="15"/>
  <c r="AS55" i="15"/>
  <c r="AU55" i="15"/>
  <c r="AS53" i="15"/>
  <c r="AU53" i="15"/>
  <c r="AP6" i="15"/>
  <c r="CI14" i="1"/>
  <c r="CI59" i="1"/>
  <c r="CI196" i="1"/>
  <c r="CI82" i="1"/>
  <c r="CI55" i="1"/>
  <c r="AN56" i="1"/>
  <c r="AL56" i="1"/>
  <c r="AN428" i="1"/>
  <c r="AL428" i="1"/>
  <c r="AL169" i="1"/>
  <c r="AN169" i="1"/>
  <c r="AK126" i="1"/>
  <c r="AM126" i="1" s="1"/>
  <c r="AI126" i="1"/>
  <c r="CI18" i="1"/>
  <c r="AO109" i="1"/>
  <c r="AQ109" i="1"/>
  <c r="AL215" i="1"/>
  <c r="AN215" i="1"/>
  <c r="BD214" i="1"/>
  <c r="BF214" i="1"/>
  <c r="BH214" i="1" s="1"/>
  <c r="CI74" i="1"/>
  <c r="CI80" i="1"/>
  <c r="AQ191" i="1"/>
  <c r="AO191" i="1"/>
  <c r="CI34" i="1"/>
  <c r="AY83" i="1"/>
  <c r="BA83" i="1" s="1"/>
  <c r="AW83" i="1"/>
  <c r="AO314" i="1"/>
  <c r="AQ314" i="1"/>
  <c r="AY103" i="1"/>
  <c r="BA103" i="1" s="1"/>
  <c r="AW103" i="1"/>
  <c r="CO9" i="1"/>
  <c r="CI25" i="1"/>
  <c r="CI19" i="1"/>
  <c r="CI13" i="1"/>
  <c r="H15" i="1" s="1"/>
  <c r="CI76" i="1"/>
  <c r="AR441" i="1"/>
  <c r="AT441" i="1" s="1"/>
  <c r="AP441" i="1"/>
  <c r="CI238" i="1"/>
  <c r="AL316" i="1"/>
  <c r="AN316" i="1"/>
  <c r="CI79" i="1"/>
  <c r="CI54" i="1"/>
  <c r="CI46" i="1"/>
  <c r="AK58" i="1"/>
  <c r="AI58" i="1"/>
  <c r="AH9" i="1"/>
  <c r="CJ12" i="1"/>
  <c r="CI22" i="1"/>
  <c r="AL413" i="1"/>
  <c r="AN413" i="1"/>
  <c r="AJ9" i="1"/>
  <c r="CI133" i="1"/>
  <c r="CI295" i="1"/>
  <c r="CI125" i="1"/>
  <c r="CI99" i="1"/>
  <c r="AQ157" i="1"/>
  <c r="AO157" i="1"/>
  <c r="AY45" i="17" l="1"/>
  <c r="BA45" i="17" s="1"/>
  <c r="AW45" i="17"/>
  <c r="AW20" i="17"/>
  <c r="AY20" i="17"/>
  <c r="BA20" i="17" s="1"/>
  <c r="BC311" i="17"/>
  <c r="BE311" i="17"/>
  <c r="AY282" i="17"/>
  <c r="BA282" i="17" s="1"/>
  <c r="AW282" i="17"/>
  <c r="AZ28" i="17"/>
  <c r="BB28" i="17"/>
  <c r="AV8" i="17"/>
  <c r="AY18" i="17"/>
  <c r="AW18" i="17"/>
  <c r="AW24" i="17"/>
  <c r="AY24" i="17"/>
  <c r="BA24" i="17" s="1"/>
  <c r="AW40" i="17"/>
  <c r="AY40" i="17"/>
  <c r="BA40" i="17" s="1"/>
  <c r="CA315" i="17"/>
  <c r="BM315" i="17"/>
  <c r="BK315" i="17"/>
  <c r="BB53" i="17"/>
  <c r="AZ53" i="17"/>
  <c r="AZ30" i="17"/>
  <c r="BB30" i="17"/>
  <c r="AY298" i="17"/>
  <c r="BA298" i="17" s="1"/>
  <c r="AW298" i="17"/>
  <c r="AY32" i="17"/>
  <c r="BA32" i="17" s="1"/>
  <c r="AW32" i="17"/>
  <c r="AW52" i="17"/>
  <c r="AY52" i="17"/>
  <c r="BA52" i="17" s="1"/>
  <c r="AX8" i="17"/>
  <c r="AW173" i="17"/>
  <c r="AY173" i="17"/>
  <c r="BA173" i="17" s="1"/>
  <c r="AW294" i="17"/>
  <c r="AY294" i="17"/>
  <c r="BA294" i="17" s="1"/>
  <c r="AX53" i="15"/>
  <c r="AV53" i="15"/>
  <c r="AU6" i="15"/>
  <c r="AX55" i="15"/>
  <c r="AV55" i="15"/>
  <c r="AY80" i="15"/>
  <c r="BA80" i="15" s="1"/>
  <c r="AW80" i="15"/>
  <c r="AS6" i="15"/>
  <c r="H16" i="1"/>
  <c r="AO428" i="1"/>
  <c r="AQ428" i="1"/>
  <c r="AQ56" i="1"/>
  <c r="AO56" i="1"/>
  <c r="AM58" i="1"/>
  <c r="AK9" i="1"/>
  <c r="AO169" i="1"/>
  <c r="AQ169" i="1"/>
  <c r="AR314" i="1"/>
  <c r="AT314" i="1" s="1"/>
  <c r="AP314" i="1"/>
  <c r="AO215" i="1"/>
  <c r="AQ215" i="1"/>
  <c r="AR109" i="1"/>
  <c r="AT109" i="1" s="1"/>
  <c r="AP109" i="1"/>
  <c r="AQ316" i="1"/>
  <c r="AO316" i="1"/>
  <c r="AL126" i="1"/>
  <c r="AN126" i="1"/>
  <c r="AO413" i="1"/>
  <c r="AQ413" i="1"/>
  <c r="AR157" i="1"/>
  <c r="AT157" i="1" s="1"/>
  <c r="AP157" i="1"/>
  <c r="AL58" i="1"/>
  <c r="AN58" i="1"/>
  <c r="AI9" i="1"/>
  <c r="AS441" i="1"/>
  <c r="AU441" i="1"/>
  <c r="AZ103" i="1"/>
  <c r="BB103" i="1"/>
  <c r="AZ83" i="1"/>
  <c r="BB83" i="1"/>
  <c r="AR191" i="1"/>
  <c r="AT191" i="1" s="1"/>
  <c r="AP191" i="1"/>
  <c r="BI214" i="1"/>
  <c r="BG214" i="1"/>
  <c r="BO315" i="17" l="1"/>
  <c r="BT315" i="17"/>
  <c r="AZ173" i="17"/>
  <c r="BB173" i="17"/>
  <c r="AZ32" i="17"/>
  <c r="BB32" i="17"/>
  <c r="BE30" i="17"/>
  <c r="BC30" i="17"/>
  <c r="BP315" i="17"/>
  <c r="BN315" i="17"/>
  <c r="AZ40" i="17"/>
  <c r="BB40" i="17"/>
  <c r="BA18" i="17"/>
  <c r="BA8" i="17" s="1"/>
  <c r="AY8" i="17"/>
  <c r="BB282" i="17"/>
  <c r="AZ282" i="17"/>
  <c r="BB20" i="17"/>
  <c r="AZ20" i="17"/>
  <c r="AZ294" i="17"/>
  <c r="BB294" i="17"/>
  <c r="AZ298" i="17"/>
  <c r="BB298" i="17"/>
  <c r="CH315" i="17"/>
  <c r="BB24" i="17"/>
  <c r="AZ24" i="17"/>
  <c r="BE28" i="17"/>
  <c r="BC28" i="17"/>
  <c r="BB45" i="17"/>
  <c r="AZ45" i="17"/>
  <c r="BB52" i="17"/>
  <c r="AZ52" i="17"/>
  <c r="BC53" i="17"/>
  <c r="BE53" i="17"/>
  <c r="AZ18" i="17"/>
  <c r="BB18" i="17"/>
  <c r="AW8" i="17"/>
  <c r="BD311" i="17"/>
  <c r="BF311" i="17"/>
  <c r="BH311" i="17" s="1"/>
  <c r="BB80" i="15"/>
  <c r="AZ80" i="15"/>
  <c r="AX6" i="15"/>
  <c r="AW53" i="15"/>
  <c r="AY53" i="15"/>
  <c r="AV6" i="15"/>
  <c r="AW55" i="15"/>
  <c r="AY55" i="15"/>
  <c r="BA55" i="15" s="1"/>
  <c r="AR428" i="1"/>
  <c r="AT428" i="1" s="1"/>
  <c r="AP428" i="1"/>
  <c r="AR56" i="1"/>
  <c r="AT56" i="1" s="1"/>
  <c r="AP56" i="1"/>
  <c r="AP215" i="1"/>
  <c r="AR215" i="1"/>
  <c r="AT215" i="1" s="1"/>
  <c r="AL9" i="1"/>
  <c r="BC83" i="1"/>
  <c r="BE83" i="1"/>
  <c r="BC103" i="1"/>
  <c r="BE103" i="1"/>
  <c r="AU157" i="1"/>
  <c r="AS157" i="1"/>
  <c r="AO126" i="1"/>
  <c r="AQ126" i="1"/>
  <c r="AU109" i="1"/>
  <c r="AS109" i="1"/>
  <c r="AS314" i="1"/>
  <c r="AU314" i="1"/>
  <c r="AP169" i="1"/>
  <c r="AR169" i="1"/>
  <c r="AT169" i="1" s="1"/>
  <c r="AP413" i="1"/>
  <c r="AR413" i="1"/>
  <c r="AT413" i="1" s="1"/>
  <c r="BL214" i="1"/>
  <c r="BJ214" i="1"/>
  <c r="AM9" i="1"/>
  <c r="AS191" i="1"/>
  <c r="AU191" i="1"/>
  <c r="AV441" i="1"/>
  <c r="AX441" i="1"/>
  <c r="AO58" i="1"/>
  <c r="AQ58" i="1"/>
  <c r="AN9" i="1"/>
  <c r="AP316" i="1"/>
  <c r="AR316" i="1"/>
  <c r="AT316" i="1" s="1"/>
  <c r="BF53" i="17" l="1"/>
  <c r="BH53" i="17" s="1"/>
  <c r="BD53" i="17"/>
  <c r="BC45" i="17"/>
  <c r="BE45" i="17"/>
  <c r="BE24" i="17"/>
  <c r="BC24" i="17"/>
  <c r="BE20" i="17"/>
  <c r="BC20" i="17"/>
  <c r="BB8" i="17"/>
  <c r="BC18" i="17"/>
  <c r="BE18" i="17"/>
  <c r="BD28" i="17"/>
  <c r="BF28" i="17"/>
  <c r="BH28" i="17" s="1"/>
  <c r="BE294" i="17"/>
  <c r="BC294" i="17"/>
  <c r="BE40" i="17"/>
  <c r="BC40" i="17"/>
  <c r="BD30" i="17"/>
  <c r="BF30" i="17"/>
  <c r="BH30" i="17" s="1"/>
  <c r="BE173" i="17"/>
  <c r="BC173" i="17"/>
  <c r="BG311" i="17"/>
  <c r="BI311" i="17"/>
  <c r="BC298" i="17"/>
  <c r="BE298" i="17"/>
  <c r="AZ8" i="17"/>
  <c r="BE52" i="17"/>
  <c r="BC52" i="17"/>
  <c r="BC282" i="17"/>
  <c r="BE282" i="17"/>
  <c r="BC32" i="17"/>
  <c r="BE32" i="17"/>
  <c r="BV315" i="17"/>
  <c r="BR315" i="17"/>
  <c r="BZ315" i="17"/>
  <c r="BS315" i="17"/>
  <c r="CL315" i="17"/>
  <c r="CN315" i="17" s="1"/>
  <c r="BB53" i="15"/>
  <c r="AZ53" i="15"/>
  <c r="AW6" i="15"/>
  <c r="BB55" i="15"/>
  <c r="AZ55" i="15"/>
  <c r="BA53" i="15"/>
  <c r="BA6" i="15" s="1"/>
  <c r="AY6" i="15"/>
  <c r="BC80" i="15"/>
  <c r="BE80" i="15"/>
  <c r="AQ9" i="1"/>
  <c r="AU428" i="1"/>
  <c r="AS428" i="1"/>
  <c r="AU56" i="1"/>
  <c r="AS56" i="1"/>
  <c r="AV191" i="1"/>
  <c r="AX191" i="1"/>
  <c r="AP58" i="1"/>
  <c r="AR58" i="1"/>
  <c r="AO9" i="1"/>
  <c r="AS413" i="1"/>
  <c r="AU413" i="1"/>
  <c r="AS169" i="1"/>
  <c r="AU169" i="1"/>
  <c r="AV109" i="1"/>
  <c r="AX109" i="1"/>
  <c r="AV157" i="1"/>
  <c r="AX157" i="1"/>
  <c r="AV314" i="1"/>
  <c r="AX314" i="1"/>
  <c r="BD103" i="1"/>
  <c r="BF103" i="1"/>
  <c r="BH103" i="1" s="1"/>
  <c r="AU316" i="1"/>
  <c r="AS316" i="1"/>
  <c r="AW441" i="1"/>
  <c r="AY441" i="1"/>
  <c r="BA441" i="1" s="1"/>
  <c r="CA214" i="1"/>
  <c r="BM214" i="1"/>
  <c r="BK214" i="1"/>
  <c r="AP126" i="1"/>
  <c r="AR126" i="1"/>
  <c r="AT126" i="1" s="1"/>
  <c r="BD83" i="1"/>
  <c r="BF83" i="1"/>
  <c r="BH83" i="1" s="1"/>
  <c r="AS215" i="1"/>
  <c r="AU215" i="1"/>
  <c r="BU315" i="17" l="1"/>
  <c r="CB315" i="17"/>
  <c r="CI315" i="17" s="1"/>
  <c r="BF52" i="17"/>
  <c r="BH52" i="17" s="1"/>
  <c r="BD52" i="17"/>
  <c r="BD298" i="17"/>
  <c r="BF298" i="17"/>
  <c r="BH298" i="17" s="1"/>
  <c r="BG28" i="17"/>
  <c r="BI28" i="17"/>
  <c r="BF20" i="17"/>
  <c r="BH20" i="17" s="1"/>
  <c r="BD20" i="17"/>
  <c r="BF282" i="17"/>
  <c r="BH282" i="17" s="1"/>
  <c r="BD282" i="17"/>
  <c r="BL311" i="17"/>
  <c r="BJ311" i="17"/>
  <c r="BD294" i="17"/>
  <c r="BF294" i="17"/>
  <c r="BH294" i="17" s="1"/>
  <c r="BE8" i="17"/>
  <c r="BF45" i="17"/>
  <c r="BH45" i="17" s="1"/>
  <c r="BD45" i="17"/>
  <c r="BI30" i="17"/>
  <c r="BG30" i="17"/>
  <c r="BC8" i="17"/>
  <c r="BD18" i="17"/>
  <c r="BF18" i="17"/>
  <c r="BF24" i="17"/>
  <c r="BH24" i="17" s="1"/>
  <c r="BD24" i="17"/>
  <c r="BG53" i="17"/>
  <c r="BI53" i="17"/>
  <c r="CG315" i="17"/>
  <c r="CC315" i="17"/>
  <c r="BD32" i="17"/>
  <c r="BF32" i="17"/>
  <c r="BH32" i="17" s="1"/>
  <c r="BD173" i="17"/>
  <c r="BF173" i="17"/>
  <c r="BH173" i="17" s="1"/>
  <c r="BD40" i="17"/>
  <c r="BF40" i="17"/>
  <c r="BH40" i="17" s="1"/>
  <c r="AZ6" i="15"/>
  <c r="BE53" i="15"/>
  <c r="BC53" i="15"/>
  <c r="BB6" i="15"/>
  <c r="BF80" i="15"/>
  <c r="BH80" i="15" s="1"/>
  <c r="BD80" i="15"/>
  <c r="BE55" i="15"/>
  <c r="BC55" i="15"/>
  <c r="AV56" i="1"/>
  <c r="AX56" i="1"/>
  <c r="AV428" i="1"/>
  <c r="AX428" i="1"/>
  <c r="CH214" i="1"/>
  <c r="AX413" i="1"/>
  <c r="AV413" i="1"/>
  <c r="AW191" i="1"/>
  <c r="AY191" i="1"/>
  <c r="BA191" i="1" s="1"/>
  <c r="BG103" i="1"/>
  <c r="BI103" i="1"/>
  <c r="AY109" i="1"/>
  <c r="BA109" i="1" s="1"/>
  <c r="AW109" i="1"/>
  <c r="AT58" i="1"/>
  <c r="AR9" i="1"/>
  <c r="AW314" i="1"/>
  <c r="AY314" i="1"/>
  <c r="BA314" i="1" s="1"/>
  <c r="AY157" i="1"/>
  <c r="BA157" i="1" s="1"/>
  <c r="AW157" i="1"/>
  <c r="AS126" i="1"/>
  <c r="AU126" i="1"/>
  <c r="AZ441" i="1"/>
  <c r="BB441" i="1"/>
  <c r="BG83" i="1"/>
  <c r="BI83" i="1"/>
  <c r="BP214" i="1"/>
  <c r="BN214" i="1"/>
  <c r="AX215" i="1"/>
  <c r="AV215" i="1"/>
  <c r="BT214" i="1"/>
  <c r="BO214" i="1"/>
  <c r="AX316" i="1"/>
  <c r="AV316" i="1"/>
  <c r="AX169" i="1"/>
  <c r="AV169" i="1"/>
  <c r="AS58" i="1"/>
  <c r="AU58" i="1"/>
  <c r="AP9" i="1"/>
  <c r="BJ53" i="17" l="1"/>
  <c r="BL53" i="17"/>
  <c r="BH18" i="17"/>
  <c r="BH8" i="17" s="1"/>
  <c r="BF8" i="17"/>
  <c r="BL30" i="17"/>
  <c r="BJ30" i="17"/>
  <c r="BG282" i="17"/>
  <c r="BI282" i="17"/>
  <c r="BL28" i="17"/>
  <c r="BJ28" i="17"/>
  <c r="BI52" i="17"/>
  <c r="BG52" i="17"/>
  <c r="BI24" i="17"/>
  <c r="BG24" i="17"/>
  <c r="BI173" i="17"/>
  <c r="BG173" i="17"/>
  <c r="BI40" i="17"/>
  <c r="BG40" i="17"/>
  <c r="BG32" i="17"/>
  <c r="BI32" i="17"/>
  <c r="BG18" i="17"/>
  <c r="BI18" i="17"/>
  <c r="BD8" i="17"/>
  <c r="BG45" i="17"/>
  <c r="BI45" i="17"/>
  <c r="BI294" i="17"/>
  <c r="BG294" i="17"/>
  <c r="BK311" i="17"/>
  <c r="CA311" i="17"/>
  <c r="BM311" i="17"/>
  <c r="BI20" i="17"/>
  <c r="BG20" i="17"/>
  <c r="BG298" i="17"/>
  <c r="BI298" i="17"/>
  <c r="BF55" i="15"/>
  <c r="BH55" i="15" s="1"/>
  <c r="BD55" i="15"/>
  <c r="BF53" i="15"/>
  <c r="BD53" i="15"/>
  <c r="BC6" i="15"/>
  <c r="BG80" i="15"/>
  <c r="BI80" i="15"/>
  <c r="BE6" i="15"/>
  <c r="AY428" i="1"/>
  <c r="BA428" i="1" s="1"/>
  <c r="AW428" i="1"/>
  <c r="AY56" i="1"/>
  <c r="BA56" i="1" s="1"/>
  <c r="AW56" i="1"/>
  <c r="AX58" i="1"/>
  <c r="AV58" i="1"/>
  <c r="AU9" i="1"/>
  <c r="AY316" i="1"/>
  <c r="BA316" i="1" s="1"/>
  <c r="AW316" i="1"/>
  <c r="AW215" i="1"/>
  <c r="AY215" i="1"/>
  <c r="BA215" i="1" s="1"/>
  <c r="BE441" i="1"/>
  <c r="BC441" i="1"/>
  <c r="AX126" i="1"/>
  <c r="AV126" i="1"/>
  <c r="BJ103" i="1"/>
  <c r="BL103" i="1"/>
  <c r="AW413" i="1"/>
  <c r="AY413" i="1"/>
  <c r="BA413" i="1" s="1"/>
  <c r="AS9" i="1"/>
  <c r="AZ314" i="1"/>
  <c r="BB314" i="1"/>
  <c r="AT9" i="1"/>
  <c r="AW169" i="1"/>
  <c r="AY169" i="1"/>
  <c r="BA169" i="1" s="1"/>
  <c r="BL83" i="1"/>
  <c r="BJ83" i="1"/>
  <c r="AZ157" i="1"/>
  <c r="BB157" i="1"/>
  <c r="AZ109" i="1"/>
  <c r="BB109" i="1"/>
  <c r="BR214" i="1"/>
  <c r="BU214" i="1" s="1"/>
  <c r="CB214" i="1" s="1"/>
  <c r="CI214" i="1" s="1"/>
  <c r="CL214" i="1"/>
  <c r="BS214" i="1"/>
  <c r="BV214" i="1" s="1"/>
  <c r="BZ214" i="1"/>
  <c r="AZ191" i="1"/>
  <c r="BB191" i="1"/>
  <c r="BL173" i="17" l="1"/>
  <c r="BJ173" i="17"/>
  <c r="BJ52" i="17"/>
  <c r="BL52" i="17"/>
  <c r="BL298" i="17"/>
  <c r="BJ298" i="17"/>
  <c r="BO311" i="17"/>
  <c r="BT311" i="17"/>
  <c r="BL294" i="17"/>
  <c r="BJ294" i="17"/>
  <c r="BI8" i="17"/>
  <c r="BJ18" i="17"/>
  <c r="BL18" i="17"/>
  <c r="CA28" i="17"/>
  <c r="BM28" i="17"/>
  <c r="BK28" i="17"/>
  <c r="CA30" i="17"/>
  <c r="BM30" i="17"/>
  <c r="BK30" i="17"/>
  <c r="BP311" i="17"/>
  <c r="BN311" i="17"/>
  <c r="BL32" i="17"/>
  <c r="BJ32" i="17"/>
  <c r="BJ282" i="17"/>
  <c r="BL282" i="17"/>
  <c r="BJ20" i="17"/>
  <c r="BL20" i="17"/>
  <c r="CH311" i="17"/>
  <c r="BJ45" i="17"/>
  <c r="BL45" i="17"/>
  <c r="BG8" i="17"/>
  <c r="BL40" i="17"/>
  <c r="BJ40" i="17"/>
  <c r="BJ24" i="17"/>
  <c r="BL24" i="17"/>
  <c r="BK53" i="17"/>
  <c r="CA53" i="17"/>
  <c r="BM53" i="17"/>
  <c r="BI53" i="15"/>
  <c r="BG53" i="15"/>
  <c r="BD6" i="15"/>
  <c r="BI55" i="15"/>
  <c r="BG55" i="15"/>
  <c r="BJ80" i="15"/>
  <c r="BL80" i="15"/>
  <c r="BH53" i="15"/>
  <c r="BH6" i="15" s="1"/>
  <c r="BF6" i="15"/>
  <c r="AX9" i="1"/>
  <c r="AZ56" i="1"/>
  <c r="BB56" i="1"/>
  <c r="AZ428" i="1"/>
  <c r="BB428" i="1"/>
  <c r="BB169" i="1"/>
  <c r="AZ169" i="1"/>
  <c r="CA83" i="1"/>
  <c r="BK83" i="1"/>
  <c r="BM83" i="1"/>
  <c r="BK103" i="1"/>
  <c r="BM103" i="1"/>
  <c r="CA103" i="1"/>
  <c r="BD441" i="1"/>
  <c r="BF441" i="1"/>
  <c r="BH441" i="1" s="1"/>
  <c r="CG214" i="1"/>
  <c r="CJ214" i="1" s="1"/>
  <c r="CC214" i="1"/>
  <c r="BE314" i="1"/>
  <c r="BC314" i="1"/>
  <c r="BB215" i="1"/>
  <c r="AZ215" i="1"/>
  <c r="AW58" i="1"/>
  <c r="AY58" i="1"/>
  <c r="AV9" i="1"/>
  <c r="BC191" i="1"/>
  <c r="BE191" i="1"/>
  <c r="BE109" i="1"/>
  <c r="BC109" i="1"/>
  <c r="BC157" i="1"/>
  <c r="BE157" i="1"/>
  <c r="BB413" i="1"/>
  <c r="AZ413" i="1"/>
  <c r="AW126" i="1"/>
  <c r="AY126" i="1"/>
  <c r="BA126" i="1" s="1"/>
  <c r="BB316" i="1"/>
  <c r="AZ316" i="1"/>
  <c r="BK282" i="17" l="1"/>
  <c r="CA282" i="17"/>
  <c r="BM282" i="17"/>
  <c r="BM52" i="17"/>
  <c r="BK52" i="17"/>
  <c r="CA52" i="17"/>
  <c r="BZ311" i="17"/>
  <c r="CL311" i="17"/>
  <c r="CN311" i="17" s="1"/>
  <c r="BR311" i="17"/>
  <c r="BS311" i="17"/>
  <c r="BV311" i="17" s="1"/>
  <c r="BO53" i="17"/>
  <c r="BT53" i="17"/>
  <c r="BP30" i="17"/>
  <c r="BN30" i="17"/>
  <c r="CH53" i="17"/>
  <c r="CA40" i="17"/>
  <c r="BM40" i="17"/>
  <c r="BK40" i="17"/>
  <c r="BK45" i="17"/>
  <c r="CA45" i="17"/>
  <c r="BM45" i="17"/>
  <c r="BM20" i="17"/>
  <c r="BK20" i="17"/>
  <c r="CA20" i="17"/>
  <c r="BO30" i="17"/>
  <c r="BT30" i="17"/>
  <c r="CH28" i="17"/>
  <c r="CA294" i="17"/>
  <c r="BM294" i="17"/>
  <c r="BK294" i="17"/>
  <c r="CA298" i="17"/>
  <c r="BK298" i="17"/>
  <c r="BM298" i="17"/>
  <c r="CA173" i="17"/>
  <c r="BM173" i="17"/>
  <c r="BK173" i="17"/>
  <c r="BP28" i="17"/>
  <c r="BN28" i="17"/>
  <c r="BJ8" i="17"/>
  <c r="BK18" i="17"/>
  <c r="BM18" i="17"/>
  <c r="CA18" i="17"/>
  <c r="BM24" i="17"/>
  <c r="BK24" i="17"/>
  <c r="CA24" i="17"/>
  <c r="BK32" i="17"/>
  <c r="CA32" i="17"/>
  <c r="BM32" i="17"/>
  <c r="BO28" i="17"/>
  <c r="BT28" i="17"/>
  <c r="BN53" i="17"/>
  <c r="BP53" i="17"/>
  <c r="CH30" i="17"/>
  <c r="BL8" i="17"/>
  <c r="BJ53" i="15"/>
  <c r="BL53" i="15"/>
  <c r="BI6" i="15"/>
  <c r="BK80" i="15"/>
  <c r="BM80" i="15"/>
  <c r="CA80" i="15"/>
  <c r="BJ55" i="15"/>
  <c r="BL55" i="15"/>
  <c r="BG6" i="15"/>
  <c r="BC428" i="1"/>
  <c r="BE428" i="1"/>
  <c r="BE56" i="1"/>
  <c r="BC56" i="1"/>
  <c r="BB126" i="1"/>
  <c r="AZ126" i="1"/>
  <c r="BA58" i="1"/>
  <c r="AY9" i="1"/>
  <c r="BI441" i="1"/>
  <c r="BG441" i="1"/>
  <c r="BD157" i="1"/>
  <c r="BF157" i="1"/>
  <c r="BH157" i="1" s="1"/>
  <c r="BB58" i="1"/>
  <c r="AZ58" i="1"/>
  <c r="AW9" i="1"/>
  <c r="BD314" i="1"/>
  <c r="BF314" i="1"/>
  <c r="BH314" i="1" s="1"/>
  <c r="CH103" i="1"/>
  <c r="BC316" i="1"/>
  <c r="BE316" i="1"/>
  <c r="BE413" i="1"/>
  <c r="BC413" i="1"/>
  <c r="BD109" i="1"/>
  <c r="BF109" i="1"/>
  <c r="BH109" i="1" s="1"/>
  <c r="BD191" i="1"/>
  <c r="BF191" i="1"/>
  <c r="BH191" i="1" s="1"/>
  <c r="BT103" i="1"/>
  <c r="BO103" i="1"/>
  <c r="BE215" i="1"/>
  <c r="BC215" i="1"/>
  <c r="BP103" i="1"/>
  <c r="BN103" i="1"/>
  <c r="BE169" i="1"/>
  <c r="BC169" i="1"/>
  <c r="BT83" i="1"/>
  <c r="BO83" i="1"/>
  <c r="BP83" i="1"/>
  <c r="BN83" i="1"/>
  <c r="CH83" i="1"/>
  <c r="BO298" i="17" l="1"/>
  <c r="BT298" i="17"/>
  <c r="BO294" i="17"/>
  <c r="BT294" i="17"/>
  <c r="BO20" i="17"/>
  <c r="BT20" i="17"/>
  <c r="BP40" i="17"/>
  <c r="BN40" i="17"/>
  <c r="BO52" i="17"/>
  <c r="BT52" i="17"/>
  <c r="CH32" i="17"/>
  <c r="BO24" i="17"/>
  <c r="BT24" i="17"/>
  <c r="BP32" i="17"/>
  <c r="BN32" i="17"/>
  <c r="CH18" i="17"/>
  <c r="CA8" i="17"/>
  <c r="CA12" i="17"/>
  <c r="BP173" i="17"/>
  <c r="BN173" i="17"/>
  <c r="BP298" i="17"/>
  <c r="BN298" i="17"/>
  <c r="CH294" i="17"/>
  <c r="BO45" i="17"/>
  <c r="BT45" i="17"/>
  <c r="BO40" i="17"/>
  <c r="BT40" i="17"/>
  <c r="CG311" i="17"/>
  <c r="CC311" i="17"/>
  <c r="BO282" i="17"/>
  <c r="BT282" i="17"/>
  <c r="CH24" i="17"/>
  <c r="BO18" i="17"/>
  <c r="BT18" i="17"/>
  <c r="BM8" i="17"/>
  <c r="BS28" i="17"/>
  <c r="BV28" i="17" s="1"/>
  <c r="CL28" i="17"/>
  <c r="CN28" i="17" s="1"/>
  <c r="BR28" i="17"/>
  <c r="BU28" i="17" s="1"/>
  <c r="CB28" i="17" s="1"/>
  <c r="CI28" i="17" s="1"/>
  <c r="BZ28" i="17"/>
  <c r="BO173" i="17"/>
  <c r="BT173" i="17"/>
  <c r="CH298" i="17"/>
  <c r="CH20" i="17"/>
  <c r="CH45" i="17"/>
  <c r="CH40" i="17"/>
  <c r="BR30" i="17"/>
  <c r="BU30" i="17" s="1"/>
  <c r="CB30" i="17" s="1"/>
  <c r="CI30" i="17" s="1"/>
  <c r="BS30" i="17"/>
  <c r="BV30" i="17" s="1"/>
  <c r="BZ30" i="17"/>
  <c r="CL30" i="17"/>
  <c r="CN30" i="17" s="1"/>
  <c r="CH52" i="17"/>
  <c r="CH282" i="17"/>
  <c r="BS53" i="17"/>
  <c r="BV53" i="17" s="1"/>
  <c r="BZ53" i="17"/>
  <c r="CL53" i="17"/>
  <c r="CN53" i="17" s="1"/>
  <c r="BR53" i="17"/>
  <c r="BU53" i="17" s="1"/>
  <c r="CB53" i="17" s="1"/>
  <c r="CI53" i="17" s="1"/>
  <c r="BO32" i="17"/>
  <c r="BT32" i="17"/>
  <c r="BN24" i="17"/>
  <c r="BP24" i="17"/>
  <c r="BP18" i="17"/>
  <c r="BN18" i="17"/>
  <c r="BK8" i="17"/>
  <c r="CH173" i="17"/>
  <c r="BP294" i="17"/>
  <c r="BN294" i="17"/>
  <c r="BN20" i="17"/>
  <c r="BP20" i="17"/>
  <c r="BN45" i="17"/>
  <c r="BP45" i="17"/>
  <c r="BU311" i="17"/>
  <c r="CB311" i="17"/>
  <c r="CI311" i="17" s="1"/>
  <c r="BN52" i="17"/>
  <c r="BP52" i="17"/>
  <c r="BN282" i="17"/>
  <c r="BP282" i="17"/>
  <c r="BN80" i="15"/>
  <c r="BP80" i="15"/>
  <c r="BM55" i="15"/>
  <c r="CA55" i="15"/>
  <c r="BK55" i="15"/>
  <c r="BL6" i="15"/>
  <c r="BT80" i="15"/>
  <c r="BO80" i="15"/>
  <c r="CH80" i="15"/>
  <c r="BM53" i="15"/>
  <c r="CA53" i="15"/>
  <c r="BK53" i="15"/>
  <c r="BJ6" i="15"/>
  <c r="BD56" i="1"/>
  <c r="BF56" i="1"/>
  <c r="BH56" i="1" s="1"/>
  <c r="BD428" i="1"/>
  <c r="BF428" i="1"/>
  <c r="BH428" i="1" s="1"/>
  <c r="BF413" i="1"/>
  <c r="BH413" i="1" s="1"/>
  <c r="BD413" i="1"/>
  <c r="BG157" i="1"/>
  <c r="BI157" i="1"/>
  <c r="BA9" i="1"/>
  <c r="BG109" i="1"/>
  <c r="BI109" i="1"/>
  <c r="AZ9" i="1"/>
  <c r="CL83" i="1"/>
  <c r="CN83" i="1" s="1"/>
  <c r="BZ83" i="1"/>
  <c r="BR83" i="1"/>
  <c r="BU83" i="1" s="1"/>
  <c r="BS83" i="1"/>
  <c r="BV83" i="1" s="1"/>
  <c r="CL103" i="1"/>
  <c r="CN103" i="1" s="1"/>
  <c r="BZ103" i="1"/>
  <c r="BR103" i="1"/>
  <c r="BU103" i="1" s="1"/>
  <c r="BS103" i="1"/>
  <c r="BV103" i="1" s="1"/>
  <c r="BE58" i="1"/>
  <c r="BC58" i="1"/>
  <c r="BB9" i="1"/>
  <c r="BL441" i="1"/>
  <c r="BJ441" i="1"/>
  <c r="BE126" i="1"/>
  <c r="BC126" i="1"/>
  <c r="BF169" i="1"/>
  <c r="BH169" i="1" s="1"/>
  <c r="BD169" i="1"/>
  <c r="BF215" i="1"/>
  <c r="BH215" i="1" s="1"/>
  <c r="BD215" i="1"/>
  <c r="BI191" i="1"/>
  <c r="BG191" i="1"/>
  <c r="BF316" i="1"/>
  <c r="BH316" i="1" s="1"/>
  <c r="BD316" i="1"/>
  <c r="BI314" i="1"/>
  <c r="BG314" i="1"/>
  <c r="BR40" i="17" l="1"/>
  <c r="BU40" i="17" s="1"/>
  <c r="CB40" i="17" s="1"/>
  <c r="CI40" i="17" s="1"/>
  <c r="BS40" i="17"/>
  <c r="CL40" i="17"/>
  <c r="CN40" i="17" s="1"/>
  <c r="BZ40" i="17"/>
  <c r="BR24" i="17"/>
  <c r="BU24" i="17" s="1"/>
  <c r="CB24" i="17" s="1"/>
  <c r="CI24" i="17" s="1"/>
  <c r="BS24" i="17"/>
  <c r="BZ24" i="17"/>
  <c r="CL24" i="17"/>
  <c r="CN24" i="17" s="1"/>
  <c r="BZ32" i="17"/>
  <c r="CL32" i="17"/>
  <c r="CN32" i="17" s="1"/>
  <c r="BR32" i="17"/>
  <c r="BU32" i="17" s="1"/>
  <c r="CB32" i="17" s="1"/>
  <c r="CI32" i="17" s="1"/>
  <c r="BS32" i="17"/>
  <c r="BV32" i="17" s="1"/>
  <c r="BV24" i="17"/>
  <c r="BZ18" i="17"/>
  <c r="BR18" i="17"/>
  <c r="CL18" i="17"/>
  <c r="CN18" i="17" s="1"/>
  <c r="BS18" i="17"/>
  <c r="BP8" i="17"/>
  <c r="BS282" i="17"/>
  <c r="BV282" i="17" s="1"/>
  <c r="BZ282" i="17"/>
  <c r="CL282" i="17"/>
  <c r="CN282" i="17" s="1"/>
  <c r="BR282" i="17"/>
  <c r="CG28" i="17"/>
  <c r="CJ28" i="17" s="1"/>
  <c r="CC28" i="17"/>
  <c r="BS45" i="17"/>
  <c r="BV45" i="17" s="1"/>
  <c r="BZ45" i="17"/>
  <c r="CL45" i="17"/>
  <c r="CN45" i="17" s="1"/>
  <c r="BR45" i="17"/>
  <c r="BU45" i="17" s="1"/>
  <c r="CB45" i="17" s="1"/>
  <c r="CI45" i="17" s="1"/>
  <c r="CG30" i="17"/>
  <c r="CJ30" i="17" s="1"/>
  <c r="CC30" i="17"/>
  <c r="BV18" i="17"/>
  <c r="BT8" i="17"/>
  <c r="BV40" i="17"/>
  <c r="BR20" i="17"/>
  <c r="BU20" i="17" s="1"/>
  <c r="CB20" i="17" s="1"/>
  <c r="CI20" i="17" s="1"/>
  <c r="BS20" i="17"/>
  <c r="BV20" i="17" s="1"/>
  <c r="BZ20" i="17"/>
  <c r="CL20" i="17"/>
  <c r="CN20" i="17" s="1"/>
  <c r="BZ298" i="17"/>
  <c r="CL298" i="17"/>
  <c r="CN298" i="17" s="1"/>
  <c r="BR298" i="17"/>
  <c r="BS298" i="17"/>
  <c r="BV298" i="17" s="1"/>
  <c r="BR52" i="17"/>
  <c r="BU52" i="17" s="1"/>
  <c r="CB52" i="17" s="1"/>
  <c r="CI52" i="17" s="1"/>
  <c r="BS52" i="17"/>
  <c r="BV52" i="17" s="1"/>
  <c r="BZ52" i="17"/>
  <c r="CL52" i="17"/>
  <c r="CN52" i="17" s="1"/>
  <c r="BR294" i="17"/>
  <c r="BS294" i="17"/>
  <c r="BV294" i="17" s="1"/>
  <c r="CL294" i="17"/>
  <c r="CN294" i="17" s="1"/>
  <c r="BZ294" i="17"/>
  <c r="BN8" i="17"/>
  <c r="CG53" i="17"/>
  <c r="CJ53" i="17" s="1"/>
  <c r="CC53" i="17"/>
  <c r="BO8" i="17"/>
  <c r="BR173" i="17"/>
  <c r="BU173" i="17" s="1"/>
  <c r="CB173" i="17" s="1"/>
  <c r="CI173" i="17" s="1"/>
  <c r="BS173" i="17"/>
  <c r="BV173" i="17" s="1"/>
  <c r="BZ173" i="17"/>
  <c r="CL173" i="17"/>
  <c r="CN173" i="17" s="1"/>
  <c r="CH55" i="15"/>
  <c r="BT55" i="15"/>
  <c r="BO55" i="15"/>
  <c r="BT53" i="15"/>
  <c r="BO53" i="15"/>
  <c r="BM6" i="15"/>
  <c r="BN53" i="15"/>
  <c r="BP53" i="15"/>
  <c r="BK6" i="15"/>
  <c r="BZ80" i="15"/>
  <c r="BS80" i="15"/>
  <c r="BV80" i="15" s="1"/>
  <c r="BR80" i="15"/>
  <c r="BU80" i="15" s="1"/>
  <c r="CB80" i="15" s="1"/>
  <c r="CI80" i="15" s="1"/>
  <c r="CL80" i="15"/>
  <c r="CN80" i="15" s="1"/>
  <c r="CH53" i="15"/>
  <c r="CA7" i="15"/>
  <c r="CA6" i="15"/>
  <c r="BN55" i="15"/>
  <c r="BP55" i="15"/>
  <c r="BG428" i="1"/>
  <c r="BI428" i="1"/>
  <c r="BE9" i="1"/>
  <c r="BG56" i="1"/>
  <c r="BI56" i="1"/>
  <c r="BL314" i="1"/>
  <c r="BJ314" i="1"/>
  <c r="BG316" i="1"/>
  <c r="BI316" i="1"/>
  <c r="BL191" i="1"/>
  <c r="BJ191" i="1"/>
  <c r="CB103" i="1"/>
  <c r="BL109" i="1"/>
  <c r="BJ109" i="1"/>
  <c r="BL157" i="1"/>
  <c r="BJ157" i="1"/>
  <c r="BF126" i="1"/>
  <c r="BH126" i="1" s="1"/>
  <c r="BD126" i="1"/>
  <c r="CG103" i="1"/>
  <c r="CJ103" i="1" s="1"/>
  <c r="CC103" i="1"/>
  <c r="CB83" i="1"/>
  <c r="BF58" i="1"/>
  <c r="BD58" i="1"/>
  <c r="BC9" i="1"/>
  <c r="CG83" i="1"/>
  <c r="CJ83" i="1" s="1"/>
  <c r="CC83" i="1"/>
  <c r="BI413" i="1"/>
  <c r="BG413" i="1"/>
  <c r="BI169" i="1"/>
  <c r="BG169" i="1"/>
  <c r="BI215" i="1"/>
  <c r="BG215" i="1"/>
  <c r="BM441" i="1"/>
  <c r="CA441" i="1"/>
  <c r="BK441" i="1"/>
  <c r="CL14" i="17" l="1"/>
  <c r="CN14" i="17"/>
  <c r="BU294" i="17"/>
  <c r="CB294" i="17"/>
  <c r="CI294" i="17" s="1"/>
  <c r="CG298" i="17"/>
  <c r="CC298" i="17"/>
  <c r="CG45" i="17"/>
  <c r="CJ45" i="17" s="1"/>
  <c r="CC45" i="17"/>
  <c r="BU282" i="17"/>
  <c r="CB282" i="17"/>
  <c r="CI282" i="17" s="1"/>
  <c r="CG18" i="17"/>
  <c r="BZ8" i="17"/>
  <c r="CC8" i="17" s="1"/>
  <c r="BZ12" i="17"/>
  <c r="CC12" i="17" s="1"/>
  <c r="CC18" i="17"/>
  <c r="CG24" i="17"/>
  <c r="CJ24" i="17" s="1"/>
  <c r="CC24" i="17"/>
  <c r="CG294" i="17"/>
  <c r="CC294" i="17"/>
  <c r="BS8" i="17"/>
  <c r="CG32" i="17"/>
  <c r="CJ32" i="17" s="1"/>
  <c r="CC32" i="17"/>
  <c r="CG173" i="17"/>
  <c r="CJ173" i="17" s="1"/>
  <c r="CC173" i="17"/>
  <c r="CG52" i="17"/>
  <c r="CJ52" i="17" s="1"/>
  <c r="CC52" i="17"/>
  <c r="BU298" i="17"/>
  <c r="CB298" i="17"/>
  <c r="CI298" i="17" s="1"/>
  <c r="CG20" i="17"/>
  <c r="CJ20" i="17" s="1"/>
  <c r="CC20" i="17"/>
  <c r="CG282" i="17"/>
  <c r="CC282" i="17"/>
  <c r="BV8" i="17"/>
  <c r="BU18" i="17"/>
  <c r="BR8" i="17"/>
  <c r="CG40" i="17"/>
  <c r="CJ40" i="17" s="1"/>
  <c r="CC40" i="17"/>
  <c r="BO6" i="15"/>
  <c r="BS55" i="15"/>
  <c r="BV55" i="15" s="1"/>
  <c r="BR55" i="15"/>
  <c r="BU55" i="15" s="1"/>
  <c r="CB55" i="15" s="1"/>
  <c r="CI55" i="15" s="1"/>
  <c r="CL55" i="15"/>
  <c r="BZ55" i="15"/>
  <c r="CH7" i="15"/>
  <c r="BS53" i="15"/>
  <c r="BV53" i="15" s="1"/>
  <c r="BR53" i="15"/>
  <c r="CL53" i="15"/>
  <c r="CN53" i="15" s="1"/>
  <c r="BZ53" i="15"/>
  <c r="BP6" i="15"/>
  <c r="BT6" i="15"/>
  <c r="CG80" i="15"/>
  <c r="CJ80" i="15" s="1"/>
  <c r="CC80" i="15"/>
  <c r="BN6" i="15"/>
  <c r="BL428" i="1"/>
  <c r="BJ428" i="1"/>
  <c r="BL56" i="1"/>
  <c r="BJ56" i="1"/>
  <c r="BJ413" i="1"/>
  <c r="BL413" i="1"/>
  <c r="CI83" i="1"/>
  <c r="BM314" i="1"/>
  <c r="CA314" i="1"/>
  <c r="BK314" i="1"/>
  <c r="BP441" i="1"/>
  <c r="BN441" i="1"/>
  <c r="BJ169" i="1"/>
  <c r="BL169" i="1"/>
  <c r="BI58" i="1"/>
  <c r="BG58" i="1"/>
  <c r="BD9" i="1"/>
  <c r="CA157" i="1"/>
  <c r="BK157" i="1"/>
  <c r="BM157" i="1"/>
  <c r="CA109" i="1"/>
  <c r="BK109" i="1"/>
  <c r="BM109" i="1"/>
  <c r="BJ316" i="1"/>
  <c r="BL316" i="1"/>
  <c r="CH441" i="1"/>
  <c r="BH58" i="1"/>
  <c r="BF9" i="1"/>
  <c r="CI103" i="1"/>
  <c r="BT441" i="1"/>
  <c r="BO441" i="1"/>
  <c r="BJ215" i="1"/>
  <c r="BL215" i="1"/>
  <c r="BI126" i="1"/>
  <c r="BG126" i="1"/>
  <c r="CA191" i="1"/>
  <c r="BM191" i="1"/>
  <c r="BK191" i="1"/>
  <c r="CB18" i="17" l="1"/>
  <c r="BU8" i="17"/>
  <c r="CJ18" i="17"/>
  <c r="BS6" i="15"/>
  <c r="CG55" i="15"/>
  <c r="CJ55" i="15" s="1"/>
  <c r="CC55" i="15"/>
  <c r="CG53" i="15"/>
  <c r="BZ7" i="15"/>
  <c r="CC7" i="15" s="1"/>
  <c r="BZ6" i="15"/>
  <c r="CC6" i="15" s="1"/>
  <c r="CC53" i="15"/>
  <c r="BV6" i="15"/>
  <c r="BU53" i="15"/>
  <c r="BR6" i="15"/>
  <c r="CA428" i="1"/>
  <c r="CH428" i="1" s="1"/>
  <c r="BK428" i="1"/>
  <c r="BM428" i="1"/>
  <c r="BK56" i="1"/>
  <c r="BM56" i="1"/>
  <c r="CA56" i="1"/>
  <c r="CH56" i="1" s="1"/>
  <c r="BP191" i="1"/>
  <c r="BN191" i="1"/>
  <c r="BM215" i="1"/>
  <c r="CA215" i="1"/>
  <c r="BK215" i="1"/>
  <c r="BT191" i="1"/>
  <c r="BO191" i="1"/>
  <c r="CH191" i="1"/>
  <c r="BJ126" i="1"/>
  <c r="BL126" i="1"/>
  <c r="CH109" i="1"/>
  <c r="BJ58" i="1"/>
  <c r="BL58" i="1"/>
  <c r="BL9" i="1" s="1"/>
  <c r="BI9" i="1"/>
  <c r="CH314" i="1"/>
  <c r="BM413" i="1"/>
  <c r="CA413" i="1"/>
  <c r="BK413" i="1"/>
  <c r="BT157" i="1"/>
  <c r="BO157" i="1"/>
  <c r="BT314" i="1"/>
  <c r="BO314" i="1"/>
  <c r="BH9" i="1"/>
  <c r="BK316" i="1"/>
  <c r="BM316" i="1"/>
  <c r="CA316" i="1"/>
  <c r="BO109" i="1"/>
  <c r="BT109" i="1"/>
  <c r="BP157" i="1"/>
  <c r="BN157" i="1"/>
  <c r="BM169" i="1"/>
  <c r="CA169" i="1"/>
  <c r="BK169" i="1"/>
  <c r="BR441" i="1"/>
  <c r="CL441" i="1"/>
  <c r="BZ441" i="1"/>
  <c r="BS441" i="1"/>
  <c r="BV441" i="1" s="1"/>
  <c r="BP109" i="1"/>
  <c r="BN109" i="1"/>
  <c r="CH157" i="1"/>
  <c r="BG9" i="1"/>
  <c r="BP314" i="1"/>
  <c r="BN314" i="1"/>
  <c r="CJ13" i="17" l="1"/>
  <c r="CJ8" i="17"/>
  <c r="CJ12" i="17"/>
  <c r="CJ9" i="17"/>
  <c r="CJ10" i="17"/>
  <c r="CI18" i="17"/>
  <c r="CB8" i="17"/>
  <c r="CB12" i="17"/>
  <c r="CG7" i="15"/>
  <c r="CJ7" i="15" s="1"/>
  <c r="CJ6" i="15"/>
  <c r="CJ53" i="15"/>
  <c r="CB53" i="15"/>
  <c r="BU6" i="15"/>
  <c r="BN56" i="1"/>
  <c r="BP56" i="1"/>
  <c r="BT428" i="1"/>
  <c r="BO428" i="1"/>
  <c r="BP428" i="1"/>
  <c r="BN428" i="1"/>
  <c r="BT56" i="1"/>
  <c r="BO56" i="1"/>
  <c r="BO169" i="1"/>
  <c r="BT169" i="1"/>
  <c r="CH215" i="1"/>
  <c r="CH316" i="1"/>
  <c r="BN413" i="1"/>
  <c r="BP413" i="1"/>
  <c r="BO215" i="1"/>
  <c r="BT215" i="1"/>
  <c r="BR314" i="1"/>
  <c r="CL314" i="1"/>
  <c r="CN314" i="1" s="1"/>
  <c r="BZ314" i="1"/>
  <c r="BS314" i="1"/>
  <c r="BV314" i="1" s="1"/>
  <c r="BR109" i="1"/>
  <c r="BU109" i="1" s="1"/>
  <c r="BZ109" i="1"/>
  <c r="BS109" i="1"/>
  <c r="BV109" i="1" s="1"/>
  <c r="CL109" i="1"/>
  <c r="CN109" i="1" s="1"/>
  <c r="BN169" i="1"/>
  <c r="BP169" i="1"/>
  <c r="CL157" i="1"/>
  <c r="CN157" i="1" s="1"/>
  <c r="BZ157" i="1"/>
  <c r="BS157" i="1"/>
  <c r="BV157" i="1" s="1"/>
  <c r="BR157" i="1"/>
  <c r="BU157" i="1" s="1"/>
  <c r="BT316" i="1"/>
  <c r="BO316" i="1"/>
  <c r="CH413" i="1"/>
  <c r="BM58" i="1"/>
  <c r="BK58" i="1"/>
  <c r="CA58" i="1"/>
  <c r="BJ9" i="1"/>
  <c r="CB441" i="1"/>
  <c r="CI441" i="1" s="1"/>
  <c r="BU441" i="1"/>
  <c r="CG441" i="1"/>
  <c r="CJ441" i="1" s="1"/>
  <c r="CC441" i="1"/>
  <c r="CH169" i="1"/>
  <c r="BN316" i="1"/>
  <c r="BP316" i="1"/>
  <c r="BO413" i="1"/>
  <c r="BT413" i="1"/>
  <c r="BM126" i="1"/>
  <c r="CA126" i="1"/>
  <c r="BK126" i="1"/>
  <c r="BN215" i="1"/>
  <c r="BP215" i="1"/>
  <c r="CL191" i="1"/>
  <c r="CN191" i="1" s="1"/>
  <c r="BZ191" i="1"/>
  <c r="BS191" i="1"/>
  <c r="BV191" i="1" s="1"/>
  <c r="BR191" i="1"/>
  <c r="BU191" i="1" s="1"/>
  <c r="CB191" i="1" s="1"/>
  <c r="CI191" i="1" s="1"/>
  <c r="H103" i="17" l="1"/>
  <c r="H141" i="17"/>
  <c r="H70" i="17"/>
  <c r="H178" i="17"/>
  <c r="H112" i="17"/>
  <c r="H106" i="17"/>
  <c r="H113" i="17"/>
  <c r="H179" i="17"/>
  <c r="H69" i="17"/>
  <c r="H93" i="17"/>
  <c r="H200" i="17"/>
  <c r="H74" i="17"/>
  <c r="H80" i="17"/>
  <c r="H111" i="17"/>
  <c r="H160" i="17"/>
  <c r="H101" i="17"/>
  <c r="H175" i="17"/>
  <c r="H156" i="17"/>
  <c r="H64" i="17"/>
  <c r="H78" i="17"/>
  <c r="H62" i="17"/>
  <c r="H140" i="17"/>
  <c r="H105" i="17"/>
  <c r="H123" i="17"/>
  <c r="H61" i="17"/>
  <c r="H56" i="17"/>
  <c r="H165" i="17"/>
  <c r="H128" i="17"/>
  <c r="H152" i="17"/>
  <c r="H193" i="17"/>
  <c r="H138" i="17"/>
  <c r="H85" i="17"/>
  <c r="H109" i="17"/>
  <c r="H97" i="17"/>
  <c r="H118" i="17"/>
  <c r="H55" i="17"/>
  <c r="H66" i="17"/>
  <c r="H174" i="17"/>
  <c r="H99" i="17"/>
  <c r="H186" i="17"/>
  <c r="H119" i="17"/>
  <c r="H98" i="17"/>
  <c r="H143" i="17"/>
  <c r="H20" i="17"/>
  <c r="H166" i="17"/>
  <c r="H171" i="17"/>
  <c r="H190" i="17"/>
  <c r="H24" i="17"/>
  <c r="H26" i="17"/>
  <c r="H65" i="17"/>
  <c r="H155" i="17"/>
  <c r="H130" i="17"/>
  <c r="H91" i="17"/>
  <c r="H28" i="17"/>
  <c r="H218" i="17"/>
  <c r="H188" i="17"/>
  <c r="H176" i="17"/>
  <c r="H30" i="17"/>
  <c r="H75" i="17"/>
  <c r="H184" i="17"/>
  <c r="H72" i="17"/>
  <c r="H163" i="17"/>
  <c r="H148" i="17"/>
  <c r="H172" i="17"/>
  <c r="H71" i="17"/>
  <c r="H154" i="17"/>
  <c r="H32" i="17"/>
  <c r="H120" i="17"/>
  <c r="H168" i="17"/>
  <c r="H146" i="17"/>
  <c r="H45" i="17"/>
  <c r="H137" i="17"/>
  <c r="H161" i="17"/>
  <c r="H40" i="17"/>
  <c r="H42" i="17"/>
  <c r="H86" i="17"/>
  <c r="H133" i="17"/>
  <c r="H50" i="17"/>
  <c r="H191" i="17"/>
  <c r="H231" i="17"/>
  <c r="H235" i="17"/>
  <c r="H242" i="17"/>
  <c r="H248" i="17"/>
  <c r="H252" i="17"/>
  <c r="H256" i="17"/>
  <c r="H260" i="17"/>
  <c r="H264" i="17"/>
  <c r="H110" i="17"/>
  <c r="H227" i="17"/>
  <c r="H328" i="17"/>
  <c r="H278" i="17"/>
  <c r="H117" i="17"/>
  <c r="H229" i="17"/>
  <c r="H195" i="17"/>
  <c r="H333" i="17"/>
  <c r="H344" i="17"/>
  <c r="H355" i="17"/>
  <c r="H373" i="17"/>
  <c r="H238" i="17"/>
  <c r="H332" i="17"/>
  <c r="H341" i="17"/>
  <c r="H289" i="17"/>
  <c r="H177" i="17"/>
  <c r="H279" i="17"/>
  <c r="H346" i="17"/>
  <c r="H356" i="17"/>
  <c r="H291" i="17"/>
  <c r="H267" i="17"/>
  <c r="H334" i="17"/>
  <c r="H369" i="17"/>
  <c r="H379" i="17"/>
  <c r="H388" i="17"/>
  <c r="H342" i="17"/>
  <c r="H274" i="17"/>
  <c r="H368" i="17"/>
  <c r="H380" i="17"/>
  <c r="H357" i="17"/>
  <c r="H384" i="17"/>
  <c r="H398" i="17"/>
  <c r="H406" i="17"/>
  <c r="H301" i="17"/>
  <c r="H288" i="17"/>
  <c r="H275" i="17"/>
  <c r="H413" i="17"/>
  <c r="H429" i="17"/>
  <c r="H444" i="17"/>
  <c r="H397" i="17"/>
  <c r="H408" i="17"/>
  <c r="H418" i="17"/>
  <c r="H426" i="17"/>
  <c r="H436" i="17"/>
  <c r="H319" i="17"/>
  <c r="H460" i="17"/>
  <c r="H308" i="17"/>
  <c r="H461" i="17"/>
  <c r="H472" i="17"/>
  <c r="H430" i="17"/>
  <c r="H451" i="17"/>
  <c r="H471" i="17"/>
  <c r="H311" i="17"/>
  <c r="H315" i="17"/>
  <c r="H457" i="17"/>
  <c r="H407" i="17"/>
  <c r="H435" i="17"/>
  <c r="H456" i="17"/>
  <c r="H469" i="17"/>
  <c r="H67" i="17"/>
  <c r="H95" i="17"/>
  <c r="H60" i="17"/>
  <c r="H206" i="17"/>
  <c r="H122" i="17"/>
  <c r="H322" i="17"/>
  <c r="H82" i="17"/>
  <c r="H182" i="17"/>
  <c r="H212" i="17"/>
  <c r="H134" i="17"/>
  <c r="H208" i="17"/>
  <c r="H29" i="17"/>
  <c r="H27" i="17"/>
  <c r="H199" i="17"/>
  <c r="H81" i="17"/>
  <c r="H149" i="17"/>
  <c r="H94" i="17"/>
  <c r="H164" i="17"/>
  <c r="H150" i="17"/>
  <c r="H34" i="17"/>
  <c r="H225" i="17"/>
  <c r="H153" i="17"/>
  <c r="H36" i="17"/>
  <c r="H181" i="17"/>
  <c r="H58" i="17"/>
  <c r="H59" i="17"/>
  <c r="H41" i="17"/>
  <c r="H129" i="17"/>
  <c r="H102" i="17"/>
  <c r="H38" i="17"/>
  <c r="H214" i="17"/>
  <c r="H127" i="17"/>
  <c r="H114" i="17"/>
  <c r="H104" i="17"/>
  <c r="H203" i="17"/>
  <c r="H219" i="17"/>
  <c r="H232" i="17"/>
  <c r="H236" i="17"/>
  <c r="H244" i="17"/>
  <c r="H249" i="17"/>
  <c r="H253" i="17"/>
  <c r="H257" i="17"/>
  <c r="H261" i="17"/>
  <c r="H265" i="17"/>
  <c r="H226" i="17"/>
  <c r="H228" i="17"/>
  <c r="H147" i="17"/>
  <c r="H46" i="17"/>
  <c r="H220" i="17"/>
  <c r="H324" i="17"/>
  <c r="H327" i="17"/>
  <c r="H299" i="17"/>
  <c r="H348" i="17"/>
  <c r="H361" i="17"/>
  <c r="H296" i="17"/>
  <c r="H243" i="17"/>
  <c r="H336" i="17"/>
  <c r="H285" i="17"/>
  <c r="H358" i="17"/>
  <c r="H162" i="17"/>
  <c r="H335" i="17"/>
  <c r="H350" i="17"/>
  <c r="H359" i="17"/>
  <c r="H240" i="17"/>
  <c r="H268" i="17"/>
  <c r="H337" i="17"/>
  <c r="H372" i="17"/>
  <c r="H381" i="17"/>
  <c r="H391" i="17"/>
  <c r="H371" i="17"/>
  <c r="H351" i="17"/>
  <c r="H370" i="17"/>
  <c r="H385" i="17"/>
  <c r="H366" i="17"/>
  <c r="H386" i="17"/>
  <c r="H400" i="17"/>
  <c r="H414" i="17"/>
  <c r="H318" i="17"/>
  <c r="H390" i="17"/>
  <c r="H399" i="17"/>
  <c r="H416" i="17"/>
  <c r="H434" i="17"/>
  <c r="H449" i="17"/>
  <c r="H402" i="17"/>
  <c r="H410" i="17"/>
  <c r="H420" i="17"/>
  <c r="H428" i="17"/>
  <c r="H307" i="17"/>
  <c r="H450" i="17"/>
  <c r="H462" i="17"/>
  <c r="H411" i="17"/>
  <c r="H466" i="17"/>
  <c r="H320" i="17"/>
  <c r="H433" i="17"/>
  <c r="H304" i="17"/>
  <c r="H422" i="17"/>
  <c r="H438" i="17"/>
  <c r="H443" i="17"/>
  <c r="H459" i="17"/>
  <c r="H281" i="17"/>
  <c r="H284" i="17"/>
  <c r="H321" i="17"/>
  <c r="H298" i="17"/>
  <c r="H18" i="17"/>
  <c r="H115" i="17"/>
  <c r="H185" i="17"/>
  <c r="H142" i="17"/>
  <c r="H159" i="17"/>
  <c r="H25" i="17"/>
  <c r="H323" i="17"/>
  <c r="H22" i="17"/>
  <c r="H210" i="17"/>
  <c r="H87" i="17"/>
  <c r="H204" i="17"/>
  <c r="H84" i="17"/>
  <c r="H31" i="17"/>
  <c r="H224" i="17"/>
  <c r="H131" i="17"/>
  <c r="H83" i="17"/>
  <c r="H198" i="17"/>
  <c r="H196" i="17"/>
  <c r="H37" i="17"/>
  <c r="H33" i="17"/>
  <c r="H63" i="17"/>
  <c r="H116" i="17"/>
  <c r="H194" i="17"/>
  <c r="H173" i="17"/>
  <c r="H90" i="17"/>
  <c r="H197" i="17"/>
  <c r="H157" i="17"/>
  <c r="H151" i="17"/>
  <c r="H216" i="17"/>
  <c r="H43" i="17"/>
  <c r="H39" i="17"/>
  <c r="H135" i="17"/>
  <c r="H211" i="17"/>
  <c r="H73" i="17"/>
  <c r="H47" i="17"/>
  <c r="H180" i="17"/>
  <c r="H215" i="17"/>
  <c r="H233" i="17"/>
  <c r="H237" i="17"/>
  <c r="H246" i="17"/>
  <c r="H250" i="17"/>
  <c r="H254" i="17"/>
  <c r="H258" i="17"/>
  <c r="H262" i="17"/>
  <c r="H77" i="17"/>
  <c r="H52" i="17"/>
  <c r="H325" i="17"/>
  <c r="H125" i="17"/>
  <c r="H48" i="17"/>
  <c r="H54" i="17"/>
  <c r="H241" i="17"/>
  <c r="H330" i="17"/>
  <c r="H273" i="17"/>
  <c r="H292" i="17"/>
  <c r="H365" i="17"/>
  <c r="H209" i="17"/>
  <c r="H245" i="17"/>
  <c r="H338" i="17"/>
  <c r="H345" i="17"/>
  <c r="H360" i="17"/>
  <c r="H222" i="17"/>
  <c r="H340" i="17"/>
  <c r="H352" i="17"/>
  <c r="H363" i="17"/>
  <c r="H329" i="17"/>
  <c r="H269" i="17"/>
  <c r="H272" i="17"/>
  <c r="H375" i="17"/>
  <c r="H383" i="17"/>
  <c r="H393" i="17"/>
  <c r="H382" i="17"/>
  <c r="H354" i="17"/>
  <c r="H374" i="17"/>
  <c r="H286" i="17"/>
  <c r="H287" i="17"/>
  <c r="H389" i="17"/>
  <c r="H401" i="17"/>
  <c r="H283" i="17"/>
  <c r="H427" i="17"/>
  <c r="H312" i="17"/>
  <c r="H404" i="17"/>
  <c r="H423" i="17"/>
  <c r="H437" i="17"/>
  <c r="H453" i="17"/>
  <c r="H403" i="17"/>
  <c r="H412" i="17"/>
  <c r="H421" i="17"/>
  <c r="H431" i="17"/>
  <c r="H317" i="17"/>
  <c r="H452" i="17"/>
  <c r="H463" i="17"/>
  <c r="H446" i="17"/>
  <c r="H468" i="17"/>
  <c r="H417" i="17"/>
  <c r="H295" i="17"/>
  <c r="H458" i="17"/>
  <c r="H310" i="17"/>
  <c r="H440" i="17"/>
  <c r="H447" i="17"/>
  <c r="H302" i="17"/>
  <c r="H187" i="17"/>
  <c r="H313" i="17"/>
  <c r="H465" i="17"/>
  <c r="H213" i="17"/>
  <c r="H19" i="17"/>
  <c r="H100" i="17"/>
  <c r="H167" i="17"/>
  <c r="H23" i="17"/>
  <c r="H107" i="17"/>
  <c r="H21" i="17"/>
  <c r="H145" i="17"/>
  <c r="H89" i="17"/>
  <c r="H108" i="17"/>
  <c r="H189" i="17"/>
  <c r="H68" i="17"/>
  <c r="H170" i="17"/>
  <c r="H144" i="17"/>
  <c r="H79" i="17"/>
  <c r="H92" i="17"/>
  <c r="H136" i="17"/>
  <c r="H183" i="17"/>
  <c r="H223" i="17"/>
  <c r="H139" i="17"/>
  <c r="H202" i="17"/>
  <c r="H124" i="17"/>
  <c r="H35" i="17"/>
  <c r="H201" i="17"/>
  <c r="H121" i="17"/>
  <c r="H88" i="17"/>
  <c r="H205" i="17"/>
  <c r="H76" i="17"/>
  <c r="H221" i="17"/>
  <c r="H158" i="17"/>
  <c r="H96" i="17"/>
  <c r="H280" i="17"/>
  <c r="H44" i="17"/>
  <c r="H207" i="17"/>
  <c r="H217" i="17"/>
  <c r="H53" i="17"/>
  <c r="H230" i="17"/>
  <c r="H234" i="17"/>
  <c r="H239" i="17"/>
  <c r="H247" i="17"/>
  <c r="H251" i="17"/>
  <c r="H255" i="17"/>
  <c r="H259" i="17"/>
  <c r="H263" i="17"/>
  <c r="H126" i="17"/>
  <c r="H132" i="17"/>
  <c r="H326" i="17"/>
  <c r="H57" i="17"/>
  <c r="H49" i="17"/>
  <c r="H192" i="17"/>
  <c r="H169" i="17"/>
  <c r="H331" i="17"/>
  <c r="H343" i="17"/>
  <c r="H282" i="17"/>
  <c r="H277" i="17"/>
  <c r="H51" i="17"/>
  <c r="H276" i="17"/>
  <c r="H339" i="17"/>
  <c r="H353" i="17"/>
  <c r="H364" i="17"/>
  <c r="H271" i="17"/>
  <c r="H290" i="17"/>
  <c r="H294" i="17"/>
  <c r="H367" i="17"/>
  <c r="H266" i="17"/>
  <c r="H270" i="17"/>
  <c r="H347" i="17"/>
  <c r="H376" i="17"/>
  <c r="H309" i="17"/>
  <c r="H395" i="17"/>
  <c r="H387" i="17"/>
  <c r="H362" i="17"/>
  <c r="H378" i="17"/>
  <c r="H349" i="17"/>
  <c r="H377" i="17"/>
  <c r="H394" i="17"/>
  <c r="H405" i="17"/>
  <c r="H293" i="17"/>
  <c r="H314" i="17"/>
  <c r="H396" i="17"/>
  <c r="H409" i="17"/>
  <c r="H425" i="17"/>
  <c r="H439" i="17"/>
  <c r="H392" i="17"/>
  <c r="H303" i="17"/>
  <c r="H415" i="17"/>
  <c r="H305" i="17"/>
  <c r="H316" i="17"/>
  <c r="H445" i="17"/>
  <c r="H297" i="17"/>
  <c r="H464" i="17"/>
  <c r="H448" i="17"/>
  <c r="H470" i="17"/>
  <c r="H419" i="17"/>
  <c r="H442" i="17"/>
  <c r="H300" i="17"/>
  <c r="H432" i="17"/>
  <c r="H441" i="17"/>
  <c r="H454" i="17"/>
  <c r="H306" i="17"/>
  <c r="H424" i="17"/>
  <c r="H455" i="17"/>
  <c r="H467" i="17"/>
  <c r="CI53" i="15"/>
  <c r="CB7" i="15"/>
  <c r="CB6" i="15"/>
  <c r="CL56" i="1"/>
  <c r="BZ56" i="1"/>
  <c r="BR56" i="1"/>
  <c r="BU56" i="1" s="1"/>
  <c r="BS56" i="1"/>
  <c r="BV56" i="1" s="1"/>
  <c r="CL428" i="1"/>
  <c r="CN428" i="1" s="1"/>
  <c r="CN10" i="1" s="1"/>
  <c r="BS428" i="1"/>
  <c r="BV428" i="1" s="1"/>
  <c r="BR428" i="1"/>
  <c r="BZ428" i="1"/>
  <c r="BR215" i="1"/>
  <c r="BU215" i="1" s="1"/>
  <c r="CB215" i="1" s="1"/>
  <c r="CI215" i="1" s="1"/>
  <c r="BS215" i="1"/>
  <c r="BV215" i="1" s="1"/>
  <c r="CL215" i="1"/>
  <c r="BZ215" i="1"/>
  <c r="CH126" i="1"/>
  <c r="CG314" i="1"/>
  <c r="CJ314" i="1" s="1"/>
  <c r="CC314" i="1"/>
  <c r="BS413" i="1"/>
  <c r="BV413" i="1" s="1"/>
  <c r="BR413" i="1"/>
  <c r="CL413" i="1"/>
  <c r="CN413" i="1" s="1"/>
  <c r="BZ413" i="1"/>
  <c r="BO126" i="1"/>
  <c r="BT126" i="1"/>
  <c r="CL316" i="1"/>
  <c r="CN316" i="1" s="1"/>
  <c r="BZ316" i="1"/>
  <c r="BS316" i="1"/>
  <c r="BV316" i="1" s="1"/>
  <c r="BR316" i="1"/>
  <c r="CH58" i="1"/>
  <c r="CH10" i="1" s="1"/>
  <c r="CA10" i="1"/>
  <c r="CA9" i="1"/>
  <c r="CB157" i="1"/>
  <c r="BS169" i="1"/>
  <c r="BV169" i="1" s="1"/>
  <c r="BR169" i="1"/>
  <c r="BU169" i="1" s="1"/>
  <c r="CB169" i="1" s="1"/>
  <c r="CI169" i="1" s="1"/>
  <c r="BZ169" i="1"/>
  <c r="CL169" i="1"/>
  <c r="CN169" i="1" s="1"/>
  <c r="CG109" i="1"/>
  <c r="CJ109" i="1" s="1"/>
  <c r="CC109" i="1"/>
  <c r="CB56" i="1"/>
  <c r="CG191" i="1"/>
  <c r="CJ191" i="1" s="1"/>
  <c r="CC191" i="1"/>
  <c r="BN58" i="1"/>
  <c r="BP58" i="1"/>
  <c r="BK9" i="1"/>
  <c r="CB109" i="1"/>
  <c r="CB314" i="1"/>
  <c r="CI314" i="1" s="1"/>
  <c r="BU314" i="1"/>
  <c r="BN126" i="1"/>
  <c r="BP126" i="1"/>
  <c r="BT58" i="1"/>
  <c r="BO58" i="1"/>
  <c r="BM9" i="1"/>
  <c r="CG157" i="1"/>
  <c r="CJ157" i="1" s="1"/>
  <c r="CC157" i="1"/>
  <c r="CI7" i="15" l="1"/>
  <c r="CG428" i="1"/>
  <c r="CJ428" i="1" s="1"/>
  <c r="CC428" i="1"/>
  <c r="CB428" i="1"/>
  <c r="CI428" i="1" s="1"/>
  <c r="BU428" i="1"/>
  <c r="CG56" i="1"/>
  <c r="CC56" i="1"/>
  <c r="BT9" i="1"/>
  <c r="CG316" i="1"/>
  <c r="CJ316" i="1" s="1"/>
  <c r="CC316" i="1"/>
  <c r="CG215" i="1"/>
  <c r="CJ215" i="1" s="1"/>
  <c r="CC215" i="1"/>
  <c r="BS126" i="1"/>
  <c r="BV126" i="1" s="1"/>
  <c r="BR126" i="1"/>
  <c r="BU126" i="1" s="1"/>
  <c r="BZ126" i="1"/>
  <c r="CL126" i="1"/>
  <c r="CN126" i="1" s="1"/>
  <c r="BS58" i="1"/>
  <c r="BS9" i="1" s="1"/>
  <c r="BR58" i="1"/>
  <c r="CL58" i="1"/>
  <c r="CL10" i="1" s="1"/>
  <c r="BZ58" i="1"/>
  <c r="BP9" i="1"/>
  <c r="CB413" i="1"/>
  <c r="CI413" i="1" s="1"/>
  <c r="BU413" i="1"/>
  <c r="BN9" i="1"/>
  <c r="CB316" i="1"/>
  <c r="CI316" i="1" s="1"/>
  <c r="BU316" i="1"/>
  <c r="BO9" i="1"/>
  <c r="CI109" i="1"/>
  <c r="CI56" i="1"/>
  <c r="CG169" i="1"/>
  <c r="CJ169" i="1" s="1"/>
  <c r="CC169" i="1"/>
  <c r="CI157" i="1"/>
  <c r="CH9" i="1"/>
  <c r="CG413" i="1"/>
  <c r="CJ413" i="1" s="1"/>
  <c r="CC413" i="1"/>
  <c r="H47" i="1" l="1"/>
  <c r="H52" i="1"/>
  <c r="CJ56" i="1"/>
  <c r="CG58" i="1"/>
  <c r="CG10" i="1" s="1"/>
  <c r="CJ10" i="1" s="1"/>
  <c r="BZ9" i="1"/>
  <c r="BZ10" i="1"/>
  <c r="CC10" i="1" s="1"/>
  <c r="CC58" i="1"/>
  <c r="BU58" i="1"/>
  <c r="CJ5" i="1"/>
  <c r="BR9" i="1"/>
  <c r="CJ4" i="1"/>
  <c r="CG126" i="1"/>
  <c r="CJ126" i="1" s="1"/>
  <c r="CC126" i="1"/>
  <c r="CB126" i="1"/>
  <c r="BV58" i="1"/>
  <c r="BV9" i="1" l="1"/>
  <c r="CG9" i="1"/>
  <c r="CJ58" i="1"/>
  <c r="CI126" i="1"/>
  <c r="CB58" i="1"/>
  <c r="BU9" i="1"/>
  <c r="CC9" i="1"/>
  <c r="CJ9" i="1" l="1"/>
  <c r="CI58" i="1"/>
  <c r="CG4" i="1"/>
  <c r="CG5" i="1"/>
  <c r="CB9" i="1"/>
  <c r="CH4" i="1"/>
  <c r="CH5" i="1"/>
  <c r="CB10" i="1"/>
  <c r="H20" i="1" l="1"/>
  <c r="H17" i="1"/>
  <c r="H35" i="1"/>
  <c r="H36" i="1"/>
  <c r="H31" i="1"/>
  <c r="H14" i="1"/>
  <c r="H23" i="1"/>
  <c r="H39" i="1"/>
  <c r="H28" i="1"/>
  <c r="H44" i="1"/>
  <c r="H57" i="1"/>
  <c r="H12" i="1"/>
  <c r="H13" i="1"/>
  <c r="H26" i="1"/>
  <c r="H21" i="1"/>
  <c r="H32" i="1"/>
  <c r="H42" i="1"/>
  <c r="H33" i="1"/>
  <c r="H41" i="1"/>
  <c r="H51" i="1"/>
  <c r="H55" i="1"/>
  <c r="H18" i="1"/>
  <c r="H45" i="1"/>
  <c r="H22" i="1"/>
  <c r="H53" i="1"/>
  <c r="H49" i="1"/>
  <c r="H37" i="1"/>
  <c r="H46" i="1"/>
  <c r="H34" i="1"/>
  <c r="H29" i="1"/>
  <c r="H38" i="1"/>
  <c r="H19" i="1"/>
  <c r="H48" i="1"/>
  <c r="H54" i="1"/>
  <c r="H50" i="1"/>
  <c r="H40" i="1"/>
  <c r="H27" i="1"/>
  <c r="H43" i="1"/>
  <c r="H25" i="1"/>
  <c r="H30" i="1"/>
  <c r="H24" i="1"/>
  <c r="H56" i="1"/>
  <c r="CI9" i="1"/>
  <c r="CI10" i="1"/>
  <c r="H466" i="1"/>
  <c r="H447" i="1"/>
  <c r="H403" i="1"/>
  <c r="H430" i="1"/>
  <c r="H422" i="1"/>
  <c r="H381" i="1"/>
  <c r="H375" i="1"/>
  <c r="H330" i="1"/>
  <c r="H327" i="1"/>
  <c r="H321" i="1"/>
  <c r="H308" i="1"/>
  <c r="H199" i="1"/>
  <c r="H281" i="1"/>
  <c r="H271" i="1"/>
  <c r="H255" i="1"/>
  <c r="H229" i="1"/>
  <c r="H214" i="1"/>
  <c r="H127" i="1"/>
  <c r="H190" i="1"/>
  <c r="H134" i="1"/>
  <c r="H77" i="1"/>
  <c r="H103" i="1"/>
  <c r="H185" i="1"/>
  <c r="H87" i="1"/>
  <c r="H71" i="1"/>
  <c r="H465" i="1"/>
  <c r="H443" i="1"/>
  <c r="H401" i="1"/>
  <c r="H429" i="1"/>
  <c r="H405" i="1"/>
  <c r="H394" i="1"/>
  <c r="H371" i="1"/>
  <c r="H326" i="1"/>
  <c r="H334" i="1"/>
  <c r="H319" i="1"/>
  <c r="H306" i="1"/>
  <c r="H193" i="1"/>
  <c r="H278" i="1"/>
  <c r="H270" i="1"/>
  <c r="H254" i="1"/>
  <c r="H225" i="1"/>
  <c r="H197" i="1"/>
  <c r="H209" i="1"/>
  <c r="H126" i="1"/>
  <c r="H187" i="1"/>
  <c r="H131" i="1"/>
  <c r="H73" i="1"/>
  <c r="H100" i="1"/>
  <c r="H168" i="1"/>
  <c r="H80" i="1"/>
  <c r="H180" i="1"/>
  <c r="H464" i="1"/>
  <c r="H424" i="1"/>
  <c r="H428" i="1"/>
  <c r="H418" i="1"/>
  <c r="H374" i="1"/>
  <c r="H392" i="1"/>
  <c r="H368" i="1"/>
  <c r="H343" i="1"/>
  <c r="H354" i="1"/>
  <c r="H341" i="1"/>
  <c r="H333" i="1"/>
  <c r="H239" i="1"/>
  <c r="H280" i="1"/>
  <c r="H95" i="1"/>
  <c r="H261" i="1"/>
  <c r="H235" i="1"/>
  <c r="H198" i="1"/>
  <c r="H156" i="1"/>
  <c r="H154" i="1"/>
  <c r="H91" i="1"/>
  <c r="H157" i="1"/>
  <c r="H112" i="1"/>
  <c r="H109" i="1"/>
  <c r="H191" i="1"/>
  <c r="H105" i="1"/>
  <c r="H60" i="1"/>
  <c r="H79" i="1"/>
  <c r="H164" i="1"/>
  <c r="H208" i="1"/>
  <c r="H288" i="1"/>
  <c r="H303" i="1"/>
  <c r="H399" i="1"/>
  <c r="H444" i="1"/>
  <c r="H104" i="1"/>
  <c r="H119" i="1"/>
  <c r="H252" i="1"/>
  <c r="H298" i="1"/>
  <c r="H361" i="1"/>
  <c r="H397" i="1"/>
  <c r="H206" i="1"/>
  <c r="H234" i="1"/>
  <c r="H387" i="1"/>
  <c r="H75" i="1"/>
  <c r="H121" i="1"/>
  <c r="H130" i="1"/>
  <c r="H256" i="1"/>
  <c r="H314" i="1"/>
  <c r="H383" i="1"/>
  <c r="H408" i="1"/>
  <c r="H226" i="1"/>
  <c r="H228" i="1"/>
  <c r="H70" i="1"/>
  <c r="H329" i="1"/>
  <c r="H448" i="1"/>
  <c r="H461" i="1"/>
  <c r="H414" i="1"/>
  <c r="H425" i="1"/>
  <c r="H411" i="1"/>
  <c r="H382" i="1"/>
  <c r="H400" i="1"/>
  <c r="H342" i="1"/>
  <c r="H349" i="1"/>
  <c r="H346" i="1"/>
  <c r="H325" i="1"/>
  <c r="H220" i="1"/>
  <c r="H301" i="1"/>
  <c r="H282" i="1"/>
  <c r="H259" i="1"/>
  <c r="H233" i="1"/>
  <c r="H237" i="1"/>
  <c r="H150" i="1"/>
  <c r="H143" i="1"/>
  <c r="H240" i="1"/>
  <c r="H151" i="1"/>
  <c r="H99" i="1"/>
  <c r="H118" i="1"/>
  <c r="H200" i="1"/>
  <c r="H110" i="1"/>
  <c r="H84" i="1"/>
  <c r="H446" i="1"/>
  <c r="H457" i="1"/>
  <c r="H413" i="1"/>
  <c r="H419" i="1"/>
  <c r="H404" i="1"/>
  <c r="H380" i="1"/>
  <c r="H395" i="1"/>
  <c r="H339" i="1"/>
  <c r="H340" i="1"/>
  <c r="H331" i="1"/>
  <c r="H322" i="1"/>
  <c r="H216" i="1"/>
  <c r="H296" i="1"/>
  <c r="H274" i="1"/>
  <c r="H258" i="1"/>
  <c r="H232" i="1"/>
  <c r="H227" i="1"/>
  <c r="H141" i="1"/>
  <c r="H136" i="1"/>
  <c r="H210" i="1"/>
  <c r="H148" i="1"/>
  <c r="H93" i="1"/>
  <c r="H115" i="1"/>
  <c r="H195" i="1"/>
  <c r="H108" i="1"/>
  <c r="H67" i="1"/>
  <c r="H145" i="1"/>
  <c r="H420" i="1"/>
  <c r="H456" i="1"/>
  <c r="H385" i="1"/>
  <c r="H407" i="1"/>
  <c r="H409" i="1"/>
  <c r="H367" i="1"/>
  <c r="H360" i="1"/>
  <c r="H307" i="1"/>
  <c r="H359" i="1"/>
  <c r="H355" i="1"/>
  <c r="H279" i="1"/>
  <c r="H293" i="1"/>
  <c r="H299" i="1"/>
  <c r="H265" i="1"/>
  <c r="H246" i="1"/>
  <c r="H211" i="1"/>
  <c r="H170" i="1"/>
  <c r="H194" i="1"/>
  <c r="H107" i="1"/>
  <c r="H167" i="1"/>
  <c r="H165" i="1"/>
  <c r="H124" i="1"/>
  <c r="H59" i="1"/>
  <c r="H117" i="1"/>
  <c r="H92" i="1"/>
  <c r="H111" i="1"/>
  <c r="H152" i="1"/>
  <c r="H169" i="1"/>
  <c r="H297" i="1"/>
  <c r="H358" i="1"/>
  <c r="H406" i="1"/>
  <c r="H460" i="1"/>
  <c r="H159" i="1"/>
  <c r="H178" i="1"/>
  <c r="H219" i="1"/>
  <c r="H184" i="1"/>
  <c r="H318" i="1"/>
  <c r="H421" i="1"/>
  <c r="H146" i="1"/>
  <c r="H351" i="1"/>
  <c r="H98" i="1"/>
  <c r="H189" i="1"/>
  <c r="H183" i="1"/>
  <c r="H230" i="1"/>
  <c r="H205" i="1"/>
  <c r="H332" i="1"/>
  <c r="H433" i="1"/>
  <c r="H114" i="1"/>
  <c r="H260" i="1"/>
  <c r="H286" i="1"/>
  <c r="H450" i="1"/>
  <c r="H435" i="1"/>
  <c r="H391" i="1"/>
  <c r="H416" i="1"/>
  <c r="H426" i="1"/>
  <c r="H373" i="1"/>
  <c r="H364" i="1"/>
  <c r="H312" i="1"/>
  <c r="H316" i="1"/>
  <c r="H96" i="1"/>
  <c r="H292" i="1"/>
  <c r="H305" i="1"/>
  <c r="H241" i="1"/>
  <c r="H267" i="1"/>
  <c r="H251" i="1"/>
  <c r="H215" i="1"/>
  <c r="H290" i="1"/>
  <c r="H186" i="1"/>
  <c r="H116" i="1"/>
  <c r="H176" i="1"/>
  <c r="H222" i="1"/>
  <c r="H61" i="1"/>
  <c r="H82" i="1"/>
  <c r="H149" i="1"/>
  <c r="H68" i="1"/>
  <c r="H217" i="1"/>
  <c r="H449" i="1"/>
  <c r="H431" i="1"/>
  <c r="H388" i="1"/>
  <c r="H410" i="1"/>
  <c r="H423" i="1"/>
  <c r="H370" i="1"/>
  <c r="H363" i="1"/>
  <c r="H309" i="1"/>
  <c r="H310" i="1"/>
  <c r="H362" i="1"/>
  <c r="H295" i="1"/>
  <c r="H300" i="1"/>
  <c r="H238" i="1"/>
  <c r="H266" i="1"/>
  <c r="H250" i="1"/>
  <c r="H212" i="1"/>
  <c r="H174" i="1"/>
  <c r="H181" i="1"/>
  <c r="H113" i="1"/>
  <c r="H172" i="1"/>
  <c r="H177" i="1"/>
  <c r="H58" i="1"/>
  <c r="H78" i="1"/>
  <c r="H140" i="1"/>
  <c r="H64" i="1"/>
  <c r="H86" i="1"/>
  <c r="H442" i="1"/>
  <c r="H453" i="1"/>
  <c r="H412" i="1"/>
  <c r="H415" i="1"/>
  <c r="H468" i="1"/>
  <c r="H372" i="1"/>
  <c r="H389" i="1"/>
  <c r="H338" i="1"/>
  <c r="H335" i="1"/>
  <c r="H348" i="1"/>
  <c r="H315" i="1"/>
  <c r="H213" i="1"/>
  <c r="H289" i="1"/>
  <c r="H273" i="1"/>
  <c r="H257" i="1"/>
  <c r="H231" i="1"/>
  <c r="H221" i="1"/>
  <c r="H137" i="1"/>
  <c r="H133" i="1"/>
  <c r="H283" i="1"/>
  <c r="H144" i="1"/>
  <c r="H89" i="1"/>
  <c r="H94" i="1"/>
  <c r="H162" i="1"/>
  <c r="H76" i="1"/>
  <c r="H120" i="1"/>
  <c r="H125" i="1"/>
  <c r="H102" i="1"/>
  <c r="H242" i="1"/>
  <c r="H276" i="1"/>
  <c r="H357" i="1"/>
  <c r="H441" i="1"/>
  <c r="H65" i="1"/>
  <c r="H192" i="1"/>
  <c r="H268" i="1"/>
  <c r="H311" i="1"/>
  <c r="H376" i="1"/>
  <c r="H437" i="1"/>
  <c r="H203" i="1"/>
  <c r="H277" i="1"/>
  <c r="H417" i="1"/>
  <c r="H85" i="1"/>
  <c r="H81" i="1"/>
  <c r="H224" i="1"/>
  <c r="H272" i="1"/>
  <c r="H324" i="1"/>
  <c r="H398" i="1"/>
  <c r="H451" i="1"/>
  <c r="H248" i="1"/>
  <c r="H345" i="1"/>
  <c r="H155" i="1"/>
  <c r="H366" i="1"/>
  <c r="H439" i="1"/>
  <c r="H454" i="1"/>
  <c r="H462" i="1"/>
  <c r="H384" i="1"/>
  <c r="H396" i="1"/>
  <c r="H386" i="1"/>
  <c r="H353" i="1"/>
  <c r="H302" i="1"/>
  <c r="H356" i="1"/>
  <c r="H347" i="1"/>
  <c r="H247" i="1"/>
  <c r="H287" i="1"/>
  <c r="H294" i="1"/>
  <c r="H263" i="1"/>
  <c r="H275" i="1"/>
  <c r="H204" i="1"/>
  <c r="H163" i="1"/>
  <c r="H171" i="1"/>
  <c r="H101" i="1"/>
  <c r="H161" i="1"/>
  <c r="H135" i="1"/>
  <c r="H173" i="1"/>
  <c r="H66" i="1"/>
  <c r="H122" i="1"/>
  <c r="H196" i="1"/>
  <c r="H63" i="1"/>
  <c r="H432" i="1"/>
  <c r="H438" i="1"/>
  <c r="H467" i="1"/>
  <c r="H379" i="1"/>
  <c r="H393" i="1"/>
  <c r="H377" i="1"/>
  <c r="H350" i="1"/>
  <c r="H365" i="1"/>
  <c r="H344" i="1"/>
  <c r="H337" i="1"/>
  <c r="H243" i="1"/>
  <c r="H284" i="1"/>
  <c r="H291" i="1"/>
  <c r="H262" i="1"/>
  <c r="H236" i="1"/>
  <c r="H201" i="1"/>
  <c r="H160" i="1"/>
  <c r="H166" i="1"/>
  <c r="H97" i="1"/>
  <c r="H158" i="1"/>
  <c r="H132" i="1"/>
  <c r="H129" i="1"/>
  <c r="H62" i="1"/>
  <c r="H142" i="1"/>
  <c r="H463" i="1"/>
  <c r="H445" i="1"/>
  <c r="H147" i="1"/>
  <c r="H427" i="1"/>
  <c r="H402" i="1"/>
  <c r="H378" i="1"/>
  <c r="H369" i="1"/>
  <c r="H323" i="1"/>
  <c r="H320" i="1"/>
  <c r="H313" i="1"/>
  <c r="H304" i="1"/>
  <c r="H188" i="1"/>
  <c r="H249" i="1"/>
  <c r="H269" i="1"/>
  <c r="H253" i="1"/>
  <c r="H223" i="1"/>
  <c r="H202" i="1"/>
  <c r="H123" i="1"/>
  <c r="H182" i="1"/>
  <c r="H128" i="1"/>
  <c r="H69" i="1"/>
  <c r="H74" i="1"/>
  <c r="H139" i="1"/>
  <c r="H83" i="1"/>
  <c r="H90" i="1"/>
  <c r="H175" i="1"/>
  <c r="H264" i="1"/>
  <c r="H352" i="1"/>
  <c r="H390" i="1"/>
  <c r="H455" i="1"/>
  <c r="H72" i="1"/>
  <c r="H207" i="1"/>
  <c r="H179" i="1"/>
  <c r="H245" i="1"/>
  <c r="H317" i="1"/>
  <c r="H436" i="1"/>
  <c r="H440" i="1"/>
  <c r="H106" i="1"/>
  <c r="H336" i="1"/>
  <c r="H88" i="1"/>
  <c r="H138" i="1"/>
  <c r="H218" i="1"/>
  <c r="H285" i="1"/>
  <c r="H328" i="1"/>
  <c r="H458" i="1"/>
  <c r="H459" i="1"/>
  <c r="H153" i="1"/>
  <c r="H452" i="1"/>
  <c r="H244" i="1"/>
  <c r="H434" i="1"/>
  <c r="CG8" i="17" l="1"/>
  <c r="CI13" i="17"/>
  <c r="CI9" i="17"/>
  <c r="CH12" i="17"/>
  <c r="CI12" i="17"/>
  <c r="CG13" i="17"/>
  <c r="CG9" i="17"/>
  <c r="CI8" i="17"/>
  <c r="CG12" i="17"/>
  <c r="CH8" i="17"/>
  <c r="CH10" i="17"/>
  <c r="CI10" i="17"/>
  <c r="CI11" i="17" s="1"/>
  <c r="CH9" i="17"/>
  <c r="CG10" i="17"/>
  <c r="CH13" i="17"/>
  <c r="CH11" i="17" l="1"/>
  <c r="CG11" i="17"/>
  <c r="CI14" i="17"/>
  <c r="CH14" i="17"/>
  <c r="CG14" i="17"/>
</calcChain>
</file>

<file path=xl/sharedStrings.xml><?xml version="1.0" encoding="utf-8"?>
<sst xmlns="http://schemas.openxmlformats.org/spreadsheetml/2006/main" count="10339" uniqueCount="1609">
  <si>
    <t>1.1.1.</t>
  </si>
  <si>
    <t>1.1.1.2.</t>
  </si>
  <si>
    <t>Pēcdoktorantūras pētniecības atbalsts</t>
  </si>
  <si>
    <t>-</t>
  </si>
  <si>
    <t>IZM</t>
  </si>
  <si>
    <t>ERAF</t>
  </si>
  <si>
    <t>1.1.1.2/16/I/001</t>
  </si>
  <si>
    <t>Valsts izglītības attīstības aģentūra</t>
  </si>
  <si>
    <t>Atbalsts pēcdoktorantūras pētniecības īstenošanai</t>
  </si>
  <si>
    <t>1.2.1.</t>
  </si>
  <si>
    <t>1.2.1.1.</t>
  </si>
  <si>
    <t>EM</t>
  </si>
  <si>
    <t>1.2.1.1/16/I/001</t>
  </si>
  <si>
    <t>Ekonomikas ministrija</t>
  </si>
  <si>
    <t>Kompetences centru pārvaldības projekts</t>
  </si>
  <si>
    <t>1.2.1.2.</t>
  </si>
  <si>
    <t>1.2.1.2/16/I/001</t>
  </si>
  <si>
    <t>Latvijas Investīciju un attīstības aģentūra</t>
  </si>
  <si>
    <t>Tehnoloģiju pārneses programma</t>
  </si>
  <si>
    <t>1.2.2.</t>
  </si>
  <si>
    <t>1.2.2.3.</t>
  </si>
  <si>
    <t>1.2.2.3/16/I/002</t>
  </si>
  <si>
    <t>Latvijas Informācijas un komunikācijas tehnoloģijas asociācija</t>
  </si>
  <si>
    <t>Mazo un mikro komersantu apmācības inovāciju  un digitālo tehnoloģiju attīstībai Latvijā</t>
  </si>
  <si>
    <t>1.2.2.3/16/I/003</t>
  </si>
  <si>
    <t xml:space="preserve">Latvijas Investīciju un attīstības aģentūra </t>
  </si>
  <si>
    <t>Apmācību īstenošana ārvalstu investoru piesaistei</t>
  </si>
  <si>
    <t>2.1.1.</t>
  </si>
  <si>
    <t>0.2.1.1.</t>
  </si>
  <si>
    <t>SM</t>
  </si>
  <si>
    <t>2.1.1.0/16/I/001</t>
  </si>
  <si>
    <t>Latvijas Valsts radio un televīzijas centrs, VSIA</t>
  </si>
  <si>
    <t>Elektroniskās sakaru infrastruktūras pieejamības uzlabošana
lauku teritorijās</t>
  </si>
  <si>
    <t>2.2.1.</t>
  </si>
  <si>
    <t>2.2.1.1.</t>
  </si>
  <si>
    <t>VARAM</t>
  </si>
  <si>
    <t>2.2.1.1/16/I/001</t>
  </si>
  <si>
    <t>Vides aizsardzības un reģionālās attīstības ministrija</t>
  </si>
  <si>
    <t>Publiskās pārvaldes informācijas un komunikāciju tehnoloģiju arhitektūras pārvaldības sistēma (PIKTAPS)</t>
  </si>
  <si>
    <t>2.2.1.1/16/I/003</t>
  </si>
  <si>
    <t>Labklājības ministrija</t>
  </si>
  <si>
    <t xml:space="preserve">Deinstitucionalizācijas procesu atbalsta sistēma (1.kārta) </t>
  </si>
  <si>
    <t>3.1.1.</t>
  </si>
  <si>
    <t>3.1.1.6.</t>
  </si>
  <si>
    <t>Reģionālie biznesa inkubatori un radošo industriju inkubators</t>
  </si>
  <si>
    <t>3.1.1.6/16/I/001</t>
  </si>
  <si>
    <t>3.1.2.</t>
  </si>
  <si>
    <t>Riska kapitāls</t>
  </si>
  <si>
    <t>3.0.0.0/16/FI/001</t>
  </si>
  <si>
    <t>Attīstības finanšu institūcija Altum, AS</t>
  </si>
  <si>
    <t>Finansēšanas nolīgums par Fondu fonda un Finanšu instrumentu īstenošanu Nr. 3.0.0.0/16/FI/001</t>
  </si>
  <si>
    <t>3.2.1.</t>
  </si>
  <si>
    <t>3.2.1.2.</t>
  </si>
  <si>
    <t>3.2.1.2/16/I/001</t>
  </si>
  <si>
    <t>Starptautiskās konkurētspējas veicināšana</t>
  </si>
  <si>
    <t>3.2.1.2/16/I/002</t>
  </si>
  <si>
    <t>Latvijas starptautiskās konkurētspējas veicināšana tūrismā</t>
  </si>
  <si>
    <t>3.3.1.</t>
  </si>
  <si>
    <t>0.3.3.1.</t>
  </si>
  <si>
    <t>3.3.1.0/16/I/005</t>
  </si>
  <si>
    <t>Valmieras pašvaldība</t>
  </si>
  <si>
    <t>Uzņēmējdarbības attīstību veicinošas satiksmes infrastruktūras un inženierkomunikācijas pārbūve Cempu un Paula Valdena ielu industriālo teritoriju attīstībai</t>
  </si>
  <si>
    <t>3.3.1.0/16/I/003</t>
  </si>
  <si>
    <t>Alūksnes novada pašvaldība</t>
  </si>
  <si>
    <t>MULTIFUNKCIONĀLAS SERVISA ĒKAS IZBŪVE PILSSALĀ</t>
  </si>
  <si>
    <t>3.3.1.0/16/I/008</t>
  </si>
  <si>
    <t>Krāslavas novada pašvaldība</t>
  </si>
  <si>
    <t>Ceļu un citas nepieciešamās infrastruktūras nodrošināšana darbavietu radīšanai un privāto investīciju piesaistei Krāslavas novadā</t>
  </si>
  <si>
    <t>3.3.1.0/16/I/007</t>
  </si>
  <si>
    <t>Ogres novada pašvaldība</t>
  </si>
  <si>
    <t>Uzņēmējdarbības attīstība Kartonfabrikas rajonā, pārbūvējot uzņēmējiem svarīgu ielas posmu Ogrē</t>
  </si>
  <si>
    <t>3.3.1.0/16/I/002</t>
  </si>
  <si>
    <t>Valkas novada pašvaldība</t>
  </si>
  <si>
    <t>Ielu pārbūve uzņēmējdarbības attīstībai Valkas novadā</t>
  </si>
  <si>
    <t>3.4.2.</t>
  </si>
  <si>
    <t>3.4.2.1.</t>
  </si>
  <si>
    <t>VK</t>
  </si>
  <si>
    <t>ESF</t>
  </si>
  <si>
    <t>3.4.2.0/15/I/001</t>
  </si>
  <si>
    <t>Valsts administrācijas skola</t>
  </si>
  <si>
    <t>Valsts pārvaldes cilvēkresursu profesionālā pilnveide labāka regulējuma izstrādē mazo un vidējo komersantu atbalsta jomā</t>
  </si>
  <si>
    <t>3.4.2.0/15/I/002</t>
  </si>
  <si>
    <t>Valsts pārvaldes cilvēkresursu profesionālā pilnveide korupcijas novēršanas un ēnu ekonomikas mazināšanas jomā</t>
  </si>
  <si>
    <t>3.4.2.0/15/I/003</t>
  </si>
  <si>
    <t>Valsts Kanceleja</t>
  </si>
  <si>
    <t>Augstākā līmeņa vadītāju attīstības programma</t>
  </si>
  <si>
    <t>3.4.2.0/16/I/001</t>
  </si>
  <si>
    <t>Valsts kontrole</t>
  </si>
  <si>
    <t>Publiskā sektora revidentu profesionālā pilnveide komercdarbības vides sakārtošanas, korupcijas novēršanas un ēnu ekonomikas mazināšanas jomā</t>
  </si>
  <si>
    <t>4.2.1.</t>
  </si>
  <si>
    <t>4.2.1.1.</t>
  </si>
  <si>
    <t>4.2.1.1/16/FI/001</t>
  </si>
  <si>
    <t>Finansēšanas nolīgums par Finanšu instrumenta īstenošanu Nr.4.2.1.1/16/FI/001</t>
  </si>
  <si>
    <t>4.2.1.1/16/I/001</t>
  </si>
  <si>
    <t>Atbalsts daudzdzīvokļu dzīvojamo māju energoefektivitātes paaugstināšanas pasākumu īstenošanai daudzdzīvokļu māju dzīvokļu īpašniekiem</t>
  </si>
  <si>
    <t>4.4.1.</t>
  </si>
  <si>
    <t>0.4.4.1.</t>
  </si>
  <si>
    <t>4.4.1.0/16/I/001</t>
  </si>
  <si>
    <t>Satiksmes ministrija</t>
  </si>
  <si>
    <t>Elektrotransportlīdzekļu uzlādes infrastruktūras izveidošana.</t>
  </si>
  <si>
    <t>4.5.1.</t>
  </si>
  <si>
    <t>4.5.1.1.</t>
  </si>
  <si>
    <t>KF</t>
  </si>
  <si>
    <t>4.5.1.1/16/I/003</t>
  </si>
  <si>
    <t>Daugavpils satiksme, AS</t>
  </si>
  <si>
    <t>Videi draudzīga sabiedriskā transporta attīstība Daugavpils pilsētā</t>
  </si>
  <si>
    <t>5.1.2.</t>
  </si>
  <si>
    <t>0.5.1.2.</t>
  </si>
  <si>
    <t>Samazināt plūdu riskus lauku teritorijās</t>
  </si>
  <si>
    <t>ZM</t>
  </si>
  <si>
    <t>5.1.2.0/16/I/003</t>
  </si>
  <si>
    <t>Zemkopības ministrijas nekustamie īpašumi</t>
  </si>
  <si>
    <t>Auces poldera sūkņu stacijas Līvbērzes pagastā, Jelgavas novadā pārbūve</t>
  </si>
  <si>
    <t>5.1.2.0/16/I/004</t>
  </si>
  <si>
    <t xml:space="preserve">Kalnciema poldera sūkņu stacijas Valgundes pagastā, Jelgavas novadā pārbūve </t>
  </si>
  <si>
    <t>5.1.2.0/16/I/005</t>
  </si>
  <si>
    <t xml:space="preserve">Vārpas poldera sūkņu stacijas Līvbērzes pagastā, Jelgavas novadā pārbūve </t>
  </si>
  <si>
    <t>5.1.2.0/16/I/006</t>
  </si>
  <si>
    <t xml:space="preserve">Ruduļa poldera aizsargdambja D-1 Līvbērzes pagastā, Jelgavas novadā atjaunošana </t>
  </si>
  <si>
    <t>5.3.1.</t>
  </si>
  <si>
    <t>0.5.3.1.</t>
  </si>
  <si>
    <t>5.3.1.0/16/I/010</t>
  </si>
  <si>
    <t>Liepājas ūdens, SIA</t>
  </si>
  <si>
    <t>Ūdenssaimniecības attīstība Liepājā, 6.kārta</t>
  </si>
  <si>
    <t>5.3.1.0/16/I/003</t>
  </si>
  <si>
    <t>Mārupes komunālie pakalpojumi, SIA</t>
  </si>
  <si>
    <t>Ūdenssaimniecības pakalpojumu attīstība Mārupē, 4.kārta</t>
  </si>
  <si>
    <t>5.3.1.0/16/I/004</t>
  </si>
  <si>
    <t>Valgums-S, PSIA (Salaspils)</t>
  </si>
  <si>
    <t>Ūdenssaimniecības attīstība Salaspils novada Salaspilī un Saulkalnē, III kārta</t>
  </si>
  <si>
    <t>5.3.1.0/16/I/005</t>
  </si>
  <si>
    <t>ŪDEKA, PSIA (Ventspils)</t>
  </si>
  <si>
    <t>Ūdenssaimniecības attīstība Ventspilī, VI kārta</t>
  </si>
  <si>
    <t>5.4.2.</t>
  </si>
  <si>
    <t>5.4.2.1.</t>
  </si>
  <si>
    <t>5.4.2.1/16/I/001</t>
  </si>
  <si>
    <t>Dabas aizsardzības pārvalde</t>
  </si>
  <si>
    <t>Priekšnosacījumu izveide labākai bioloģiskās daudzveidības saglabāšanai un ekosistēmu aizsardzībai Latvijā</t>
  </si>
  <si>
    <t>5.6.2.</t>
  </si>
  <si>
    <t>0.5.6.2.</t>
  </si>
  <si>
    <t>5.6.2.0/16/I/002</t>
  </si>
  <si>
    <t>Alūksnes pilsētas rūpnieciskās apbūves teritorijas attīstība 1.kārta</t>
  </si>
  <si>
    <t>5.6.2.0/16/I/006</t>
  </si>
  <si>
    <t>Ludzas novada pašvaldība</t>
  </si>
  <si>
    <t>Infrastruktūras attīstība uzņēmējdarbības veicināšanai Ludzas, Kārsavas un Ciblas novados</t>
  </si>
  <si>
    <t>6.1.3.</t>
  </si>
  <si>
    <t>6.1.3.1.</t>
  </si>
  <si>
    <t>6.1.3.1/16/I/001</t>
  </si>
  <si>
    <t>Rīgas pilsētas pašvaldība</t>
  </si>
  <si>
    <t>Salu tilta kompleksa atjaunošana, pārbūve un izbūve, 1.kārta</t>
  </si>
  <si>
    <t>6.1.5.</t>
  </si>
  <si>
    <t>0.6.1.5.</t>
  </si>
  <si>
    <t>6.1.5.0/15/I/001</t>
  </si>
  <si>
    <t xml:space="preserve">Valsts galvenā autoceļa A13 Krievijas robeža (Grebņeva) - Rēzekne - Daugavpils - Lietuvas robeža (Medumi), km 156,40 – 163,05 segas pārbūve </t>
  </si>
  <si>
    <t>6.1.5.0/15/I/003</t>
  </si>
  <si>
    <t>Valsts galvenā autoceļa A11 Liepāja - Lietuvas robeža (Rucava), km 21,85 – 45,02 segas pārbūve (tilts)</t>
  </si>
  <si>
    <t>6.1.5.0/15/I/004</t>
  </si>
  <si>
    <t xml:space="preserve">Valsts galvenā autoceļa A1 Rīga (Baltezers) – Igaunijas robeža (Ainaži), km 89,40 – 101,36 segas pārbūve </t>
  </si>
  <si>
    <t>6.1.5.0/15/I/006</t>
  </si>
  <si>
    <t>Valsts galvenā autoceļa A9 Rīga (Skulte) – Liepāja, km 163,28 – 185,80 segas pārbūve</t>
  </si>
  <si>
    <t>6.1.5.0/15/I/008</t>
  </si>
  <si>
    <t xml:space="preserve">Valsts galvenā autoceļa A12 Jēkabpils – Rēzekne – Ludza – Krievijas robeža (Terehova), km 106,00 – 114,34 segas pārbūve </t>
  </si>
  <si>
    <t>6.1.5.0/15/I/009</t>
  </si>
  <si>
    <t xml:space="preserve">Valsts galvenā autoceļa A13 Krievijas robeža (Grebņeva) - Rēzekne - Daugavpils - Lietuvas robeža (Medumi), km 113,12 – 134,70 segas pārbūve </t>
  </si>
  <si>
    <t>6.1.5.0/15/I/010</t>
  </si>
  <si>
    <t>Valsts galvenā autoceļa A3 Inčukalns - Valmiera - Igaunijas robeža (Valka), km 60,20 – 79,45 segas pārbūve</t>
  </si>
  <si>
    <t>6.1.5.0/15/I/011</t>
  </si>
  <si>
    <t>Valsts galvenā autoceļa A10 Rīga - Ventspils, km 20,06 – 23,84 un 36,49 – 38,57 segas pārbūve</t>
  </si>
  <si>
    <t>6.1.5.0/15/I/012</t>
  </si>
  <si>
    <t>Valsts galvenā autoceļa A10 Rīga - Ventspils, km 57,76 – 68,60 segas pārbūve (rotācijas aplis)</t>
  </si>
  <si>
    <t>6.1.5.0/16/I/002</t>
  </si>
  <si>
    <t>Valsts galvenā autoceļa A13 Krievijas robeža (Grebņeva) - Rēzekne - Daugavpils - Lietuvas robeža (Medumi), km 144,70 - 156,40 segas pārbūve</t>
  </si>
  <si>
    <t>6.3.1.</t>
  </si>
  <si>
    <t>0.6.3.1.</t>
  </si>
  <si>
    <t>6.3.1.0/16/I/001</t>
  </si>
  <si>
    <t>Valsts reģionālā autoceļa P62 Krāslava - Preiļi - Madona posma Atašiene - Ļūmāni (km 104,20 – 113,40) pārbūve (tilts)</t>
  </si>
  <si>
    <t>6.3.1.0/16/I/002</t>
  </si>
  <si>
    <t>Valsts reģionālā autoceļa P87 Bauska - Aizkraukle posma Krustojums ar P76 – Aizkraukle (km 76,36-77,391 un km 77,939-78,48) pārbūve</t>
  </si>
  <si>
    <t>6.3.1.0/16/I/004</t>
  </si>
  <si>
    <t>Valsts reģionālā autoceļa P30 Cēsis - Vecpiebalga - Madona posma km 24,60 – 38,00 pārbūve (tilts)</t>
  </si>
  <si>
    <t>6.3.1.0/16/I/005</t>
  </si>
  <si>
    <t>Valsts reģionālā autoceļa P30 Cēsis – Vecpiebalga – Madona posma Brežģu kalns – Vecpiebalga km 38,00 – 49,00 pārbūve</t>
  </si>
  <si>
    <t>6.3.1.0/16/I/006</t>
  </si>
  <si>
    <t>Valsts reģionālā autoceļa P32 Augšlīgatne – Skrīveri posma Augšlīgatne - Nītaure km 0,006 – 13,96 pārbūve (tilts)</t>
  </si>
  <si>
    <t>6.3.1.0/16/I/007</t>
  </si>
  <si>
    <t xml:space="preserve">Valsts reģionālā autoceļa P73 Vecumnieki – Nereta – Subate posma Valles pagasta robeža - tilts pār Iecavu (km 7,30 – 20,89) pārbūve </t>
  </si>
  <si>
    <t>6.3.1.0/16/I/008</t>
  </si>
  <si>
    <t>Valsts reģionālā autoceļa P73 Vecumnieki – Nereta – Subate posma Krasti - Ērberģe km 29,20-40,33 pārbūve (tilts)</t>
  </si>
  <si>
    <t>6.3.1.0/16/I/009</t>
  </si>
  <si>
    <t>Valsts reģionālā autoceļa P85 Rīgas HES - Jaunjelgava posma krustojums ar P88 - Enkurnieki (km 40,20 – 48,80) pārbūve (tilts)</t>
  </si>
  <si>
    <t>6.3.1.0/16/I/010</t>
  </si>
  <si>
    <t>Valsts reģionālā autoceļa P120 Talsi – Stende – Kuldīga posma Talsi – Stende km 1,56 – 10,91 pārbūve (ceļa pārvads)</t>
  </si>
  <si>
    <t>6.3.1.0/16/I/011</t>
  </si>
  <si>
    <t>Valsts reģionālā autoceļa P11 Kocēni – Limbaži – Tūja posma Lauciņi – Augstroze km 19,22 – 27,70 pārbūve (tilts)</t>
  </si>
  <si>
    <t>6.3.1.0/16/I/012</t>
  </si>
  <si>
    <t>Valsts reģionālā autoceļa P89 Ķekava – Skaistkalne posma Bārbele – Lietuvas robeža km 47,05 – 55,80 pārbūve (tilts)</t>
  </si>
  <si>
    <t>6.3.1.0/16/I/013</t>
  </si>
  <si>
    <t>Valsts reģionālā autoceļa P62 Krāslava - Preiļi - Madona posma Krāslava – Krāslavas stacija km 0,80 – 4,00 pārbūve (tilts)</t>
  </si>
  <si>
    <t>6.3.1.0/16/I/014</t>
  </si>
  <si>
    <t xml:space="preserve">Valsts reģionālā autoceļa P68 Daugavpils - Skrudaliena - Baltkrievijas robeža (Silene) posma Daugavpils - krustojums ar P66 km 3,320 - 7,840 pārbūve </t>
  </si>
  <si>
    <t>6.3.1.0/16/I/015</t>
  </si>
  <si>
    <t xml:space="preserve">Valsts reģionālā autoceļa P128 Sloka - Talsi posma Apšuciems - P131 km 24,48 - 32,02 pārbūve </t>
  </si>
  <si>
    <t>6.3.1.0/16/I/016</t>
  </si>
  <si>
    <t>Valsts reģionālā autoceļa P73 Vecumnieki - Nereta - Subate posma km 57,56 - 65,10 pārbūve</t>
  </si>
  <si>
    <t>6.3.1.0/16/I/017</t>
  </si>
  <si>
    <t>Valsts reģionālā autoceļa P36 Rēzekne - Gulbene km 3,98 - 12,25 (posma Rēzekne - Audriņi) pārbūve</t>
  </si>
  <si>
    <t>6.3.1.0/16/I/020</t>
  </si>
  <si>
    <t xml:space="preserve">Valsts reģionālā autoceļa P37 Pļaviņas – Madona – Gulbene posma km 80,43 – 90,40 pārbūve </t>
  </si>
  <si>
    <t>7.1.1.</t>
  </si>
  <si>
    <t>0.7.1.1.</t>
  </si>
  <si>
    <t>LM</t>
  </si>
  <si>
    <t>7.1.1.0/15/I/001</t>
  </si>
  <si>
    <t>Nodarbinātības valsts aģentūra</t>
  </si>
  <si>
    <t>Atbalsts bezdarbnieku izglītībai</t>
  </si>
  <si>
    <t>7.1.2.</t>
  </si>
  <si>
    <t>7.1.2.1.</t>
  </si>
  <si>
    <t>7.1.2.1/15/I/001</t>
  </si>
  <si>
    <t>EURES tīkla darbība Latvijā</t>
  </si>
  <si>
    <t>7.1.2.2.</t>
  </si>
  <si>
    <t>7.1.2.2/16/I/001</t>
  </si>
  <si>
    <t>Darba tirgus prognozēšanas sistēmas pilnveide</t>
  </si>
  <si>
    <t>7.2.1.</t>
  </si>
  <si>
    <t>7.2.1.2/15/I/001</t>
  </si>
  <si>
    <t>Sākotnējās profesionālās izglītības programmu īstenošana Jauniešu garantijas ietvaros</t>
  </si>
  <si>
    <t>7.3.1.</t>
  </si>
  <si>
    <t>0.7.3.1.</t>
  </si>
  <si>
    <t>7.3.1.0/16/I/001</t>
  </si>
  <si>
    <t>Valsts darba inspekcija</t>
  </si>
  <si>
    <t xml:space="preserve">Darba drošības normatīvo aktu praktiskās ieviešanas un uzraudzības pilnveidošana </t>
  </si>
  <si>
    <t>7.3.2.</t>
  </si>
  <si>
    <t>0.7.3.2.</t>
  </si>
  <si>
    <t>7.3.2.0/16/I/001</t>
  </si>
  <si>
    <t>Atbalsts ilgākam darba mūžam</t>
  </si>
  <si>
    <t>8.1.3.</t>
  </si>
  <si>
    <t>0.8.1.3.</t>
  </si>
  <si>
    <t>8.1.3.0/16/I/015</t>
  </si>
  <si>
    <t>profesionālās izglītības kompetences centrs "Rīgas Valsts tehnikums"</t>
  </si>
  <si>
    <t>Profesionālās izglītības kompetences centra "Rīgas Valsts tehnikums" modernizēšana specifiskā atbalsta mērķa 8.1.3. "Palielināt modernizēto profesionālās izglītības iestāžu skaitu" ietvaros</t>
  </si>
  <si>
    <t>8.1.3.0/16/I/013</t>
  </si>
  <si>
    <t>Rīgas Mākslas un mediju tehnikums</t>
  </si>
  <si>
    <t>Rīgas Mākslas un mediju tehnikuma modernizēšana specifiskā atbalsta mērķa 8.1.3. “Palielināt modernizēto profesionālās izglītības iestāžu skaitu” ietvaros</t>
  </si>
  <si>
    <t>8.1.3.0/16/I/005</t>
  </si>
  <si>
    <t>Ogres tehnikums</t>
  </si>
  <si>
    <t>“Ogres tehnikuma modernizēšana specifiskā atbalsta mērķa 8.1.3. "Palielināt modernizēto profesionālās izglītības iestāžu skaitu" ietvaros”</t>
  </si>
  <si>
    <t>8.1.3.0/16/I/007</t>
  </si>
  <si>
    <t>Jelgavas tehnikums</t>
  </si>
  <si>
    <t>Jelgavas Tehnikuma infrastruktūras uzlabošana un mācību aprīkojuma modernizācija, 2.kārta</t>
  </si>
  <si>
    <t>8.1.3.0/16/I/006</t>
  </si>
  <si>
    <t>Valmieras tehnikums</t>
  </si>
  <si>
    <t>Vālmieras tehnikuma modernizēšana</t>
  </si>
  <si>
    <t>8.1.3.0/16/I/002</t>
  </si>
  <si>
    <t>Priekuļu tehnikums</t>
  </si>
  <si>
    <t>Priekuļu tehnikuma modernizēšana specifiskā atbalsta mērķa 8.1.3. “Palielināt modernizēto profesionālās izglītības iestāžu skaitu” ietvaros</t>
  </si>
  <si>
    <t>8.1.3.0/16/I/003</t>
  </si>
  <si>
    <t>profesionālās izglītības kompetences centrs "Liepājas Valsts tehnikums"</t>
  </si>
  <si>
    <t>8.1.3.0/16/I/008</t>
  </si>
  <si>
    <t>Kandavas lauksaimniecības tehnikums</t>
  </si>
  <si>
    <t>Kandavas Lauksaimniecības tehnikuma modernizēšana specifiskā atbalsta mērķa 8.1.3. "Palielināt modernizēto profesionālās izglītības iestāžu skaitu" ietvaros</t>
  </si>
  <si>
    <t>8.1.3.0/16/I/009</t>
  </si>
  <si>
    <t xml:space="preserve">Saldus tehnikums </t>
  </si>
  <si>
    <t xml:space="preserve">Saldus tehnikuma modernizēšana specifiskā atbalsta mērķa 8.1.3. “Palielināt modernizēto profesionālās izglītības iestāžu skaitu” ietvaros  </t>
  </si>
  <si>
    <t>8.1.3.0/16/I/016</t>
  </si>
  <si>
    <t xml:space="preserve">Kuldīgas Tehnoloģiju un tūrisma tehnikums </t>
  </si>
  <si>
    <t xml:space="preserve">Kuldīgas Tehnoloģiju un tūrisma tehnikuma modernizēšana specifiskā atbalsta mērķa 8.1.3. “Palielināt modernizēto profesionālās izglītības iestāžu skaitu” ietvaros  </t>
  </si>
  <si>
    <t>8.1.3.0/16/I/004</t>
  </si>
  <si>
    <t>Rēzeknes tehnikums</t>
  </si>
  <si>
    <t>Rēzeknes tehnikuma modernizēšana specifiskā atbalsta mērķa 8.1.3. "Palielināt modernizēto profesionālās izglītības iestāžu skaitu" ietvaros</t>
  </si>
  <si>
    <t>8.1.3.0/16/I/011</t>
  </si>
  <si>
    <t>Daugavpils Būvniecības tehnikums</t>
  </si>
  <si>
    <t>Daugavpils Būvniecības tehnikuma modernizēšana specifiskā atbalsta mērķa 8.1.3. “Palielināt modernizēto profesionālās izglītības iestāžu skaitu” ietvaros</t>
  </si>
  <si>
    <t>8.1.3.0/16/I/001</t>
  </si>
  <si>
    <t xml:space="preserve">Daugavpils tehnikums </t>
  </si>
  <si>
    <t>Daugavpils tehnikuma modernizēšana specifiskā atbalsta mērķa 8.1.3. “Palielināt modernizēto profesionālās izglītības iestāžu skaitu” ietvaros</t>
  </si>
  <si>
    <t>8.1.3.0/16/I/014</t>
  </si>
  <si>
    <t xml:space="preserve">Ventspils Mūzikas vidusskola </t>
  </si>
  <si>
    <t>Valsts Ventspils Mūzikas vidusskolas infrastruktūras attīstība</t>
  </si>
  <si>
    <t>8.2.4.</t>
  </si>
  <si>
    <t>0.8.2.4.</t>
  </si>
  <si>
    <t>8.2.4.0/15/I/001</t>
  </si>
  <si>
    <t>Nodibinājums "Akadēmiskās informācijas centrs"</t>
  </si>
  <si>
    <t>Atbalsts EQAR aģentūrai izvirzīto prasību izpildei</t>
  </si>
  <si>
    <t>8.3.1.</t>
  </si>
  <si>
    <t>8.3.1.1.</t>
  </si>
  <si>
    <t>Kompetenču pieejā balstīta vispārējās izglītības satura aprobācija</t>
  </si>
  <si>
    <t>8.3.1.1/16/I/002</t>
  </si>
  <si>
    <t>Valsts izglītības satura centrs</t>
  </si>
  <si>
    <t>Kompetenču pieeja mācību saturā</t>
  </si>
  <si>
    <t>8.3.2.</t>
  </si>
  <si>
    <t>8.3.2.1.</t>
  </si>
  <si>
    <t>8.3.2.1/16/I/002</t>
  </si>
  <si>
    <t>Nacionāla un starptautiska mēroga pasākumu īstenošana izglītojamo talantu attīstībai</t>
  </si>
  <si>
    <t>8.3.2.2.</t>
  </si>
  <si>
    <t>Atbalsts izglītojamo individuālo kompetenču attīstībai</t>
  </si>
  <si>
    <t>8.3.2.2/16/I/001</t>
  </si>
  <si>
    <t>8.3.3.</t>
  </si>
  <si>
    <t>0.8.3.3.</t>
  </si>
  <si>
    <t>8.3.3.0/15/I/001</t>
  </si>
  <si>
    <t>Jaunatnes starptautisko programmu aģentūra</t>
  </si>
  <si>
    <t>“PROTI un DARI!”</t>
  </si>
  <si>
    <t>8.3.4.</t>
  </si>
  <si>
    <t>0.8.3.4.</t>
  </si>
  <si>
    <t>8.3.4.0/16/I/001</t>
  </si>
  <si>
    <t>Izglītības kvalitātes valsts dienests</t>
  </si>
  <si>
    <t>Atbalsts priekšlaicīgas mācību pārtraukšanas samazināšanai.</t>
  </si>
  <si>
    <t>8.3.5.</t>
  </si>
  <si>
    <t>0.8.3.5.</t>
  </si>
  <si>
    <t>8.3.5.0/16/I/001</t>
  </si>
  <si>
    <t>Karjeras atbalsts vispārējās un profesionālās izglītības iestādēs</t>
  </si>
  <si>
    <t>8.3.6.</t>
  </si>
  <si>
    <t>8.3.6.1.</t>
  </si>
  <si>
    <t>8.3.6.1/16/I/001</t>
  </si>
  <si>
    <t>Izglītības un zinātnes ministrija</t>
  </si>
  <si>
    <t>Dalība starptautiskos izglītības pētījumos</t>
  </si>
  <si>
    <t>8.4.1.</t>
  </si>
  <si>
    <t>0.8.4.1.</t>
  </si>
  <si>
    <t>8.4.1.0/16/I/001</t>
  </si>
  <si>
    <t>Nodarbināto personu profesionālās kompetences pilnveide</t>
  </si>
  <si>
    <t>8.5.1.</t>
  </si>
  <si>
    <t>0.8.5.1.</t>
  </si>
  <si>
    <t>8.5.1.0/16/I/001</t>
  </si>
  <si>
    <t>Latvijas Darba devēju konfederācija</t>
  </si>
  <si>
    <t xml:space="preserve">Profesionālo izglītības iestāžu audzēkņu dalība darba vidē balstītās mācībās un mācību praksēs uzņēmumos. </t>
  </si>
  <si>
    <t>8.5.2.</t>
  </si>
  <si>
    <t>0.8.5.2.</t>
  </si>
  <si>
    <t>8.5.2.0/16/I/001</t>
  </si>
  <si>
    <t>Nozaru kvalifikācijas sistēmas pilnveide profesionālās izglītības attīstībai un kvalitātes nodrošināšanai</t>
  </si>
  <si>
    <t>8.5.3.</t>
  </si>
  <si>
    <t>0.8.5.3.</t>
  </si>
  <si>
    <t>8.5.3.0/16/I/001</t>
  </si>
  <si>
    <t>Profesionālās izglītības iestāžu efektīva pārvaldība un personāla kompetences pilnveide</t>
  </si>
  <si>
    <t>9.1.1.</t>
  </si>
  <si>
    <t>9.1.1.1.</t>
  </si>
  <si>
    <t>9.1.1.1/15/I/001</t>
  </si>
  <si>
    <t>Subsidētās darbavietas bezdarbniekiem</t>
  </si>
  <si>
    <t>9.1.1.2.</t>
  </si>
  <si>
    <t>9.1.1.2/15/I/001</t>
  </si>
  <si>
    <t>Atbalsts ilgstošajiem bezdarbniekiem</t>
  </si>
  <si>
    <t>9.1.1.3.</t>
  </si>
  <si>
    <t>Atbalsts sociālajai uzņēmējdarbībai</t>
  </si>
  <si>
    <t>9.1.1.3/15/I/001</t>
  </si>
  <si>
    <t>9.1.2.</t>
  </si>
  <si>
    <t>0.9.1.2.</t>
  </si>
  <si>
    <t>TM</t>
  </si>
  <si>
    <t>9.1.2.0/16/I/001</t>
  </si>
  <si>
    <t>Ieslodzījuma vietu pārvalde</t>
  </si>
  <si>
    <t>Bijušo ieslodzīto integrācija sabiedrībā un darba tirgū</t>
  </si>
  <si>
    <t>9.1.3.</t>
  </si>
  <si>
    <t>0.9.1.3.</t>
  </si>
  <si>
    <t>9.1.3.0/16/I/001</t>
  </si>
  <si>
    <t>Resocializācijas sistēmas efektivitātes paaugstināšana</t>
  </si>
  <si>
    <t>9.1.4.</t>
  </si>
  <si>
    <t>9.1.4.1.</t>
  </si>
  <si>
    <t>Profesionālā rehabilitācija</t>
  </si>
  <si>
    <t>9.1.4.1/16/I/001</t>
  </si>
  <si>
    <t>Sociālās integrācijas valsts aģentūra</t>
  </si>
  <si>
    <t>Personu ar invaliditāti vai garīga rakstura traucējumiem integrācija nodarbinātībā un sabiedrībā</t>
  </si>
  <si>
    <t>9.1.4.2.</t>
  </si>
  <si>
    <t>9.1.4.2/16/I/001</t>
  </si>
  <si>
    <t>Nacionālais rehabilitācijas centrs "Vaivari"</t>
  </si>
  <si>
    <t>VSIA NRC „Vaivari” funkcionēšanas novērtēšanas un asistīvo tehnoloģiju apmaiņas sistēmas izveide un ieviešana</t>
  </si>
  <si>
    <t>9.1.4.3.</t>
  </si>
  <si>
    <t>9.1.4.3/16/I/001</t>
  </si>
  <si>
    <t>Veselības un darbspēju ekspertīzes ārstu valsts komisija</t>
  </si>
  <si>
    <t>Bērnu invaliditātes noteikšanas sistēmas pilnveide.</t>
  </si>
  <si>
    <t>9.1.4.4.</t>
  </si>
  <si>
    <t>9.1.4.4/16/I/001</t>
  </si>
  <si>
    <t>Sabiedrības integrācijas fonds</t>
  </si>
  <si>
    <t>Dažādības veicināšana</t>
  </si>
  <si>
    <t>9.2.1.</t>
  </si>
  <si>
    <t>9.2.1.1.</t>
  </si>
  <si>
    <t>Profesionāla sociālā darba attīstība pašvaldībās</t>
  </si>
  <si>
    <t>9.2.1.1/15/I/001</t>
  </si>
  <si>
    <t>9.2.1.2.</t>
  </si>
  <si>
    <t>Iekļaujoša darba tirgus un nabadzības risku pētījumi un monitorings</t>
  </si>
  <si>
    <t>9.2.1.2/15/I/001</t>
  </si>
  <si>
    <t>9.2.1.3.</t>
  </si>
  <si>
    <t>9.2.1.3/16/I/001</t>
  </si>
  <si>
    <t>Valsts bērnu tiesību aizsardzības inspekcija</t>
  </si>
  <si>
    <t>Atbalsta sistēmas pilnveide bērniem ar saskarsmes grūtībām, uzvedības traucējumiem un vardarbību ģimenē</t>
  </si>
  <si>
    <t>9.2.2.</t>
  </si>
  <si>
    <t>9.2.2.1.</t>
  </si>
  <si>
    <t>Deinstitucionalizācija</t>
  </si>
  <si>
    <t>9.2.2.1/15/I/001</t>
  </si>
  <si>
    <t>Zemgales plānošanas reģions</t>
  </si>
  <si>
    <t>Atver sirdi Zemgalē</t>
  </si>
  <si>
    <t>9.2.2.1/15/I/002</t>
  </si>
  <si>
    <t>Rīgas Plānošanas reģions</t>
  </si>
  <si>
    <t>Deinstitucionalizācija un sociālie pakalpojumi personām ar invaliditāti un bērniem</t>
  </si>
  <si>
    <t>9.2.2.1/15/I/003</t>
  </si>
  <si>
    <t>Vidzemes plānošanas reģions</t>
  </si>
  <si>
    <t>Vidzeme iekļauj</t>
  </si>
  <si>
    <t>9.2.2.1/15/I/004</t>
  </si>
  <si>
    <t>Kurzemes plānošanas reģions</t>
  </si>
  <si>
    <t>Kurzeme visiem</t>
  </si>
  <si>
    <t>9.2.2.1/15/I/005</t>
  </si>
  <si>
    <t>Latgales plānošanas reģions</t>
  </si>
  <si>
    <t>Deinstitucionalizācijas pasākumu īstenošana Latgales reģionā</t>
  </si>
  <si>
    <t>9.2.2.2.</t>
  </si>
  <si>
    <t>Sociālo pakalpojumu atbalsta sistēmas pilnveide</t>
  </si>
  <si>
    <t>9.2.2.2/16/I/001</t>
  </si>
  <si>
    <t>9.2.3.</t>
  </si>
  <si>
    <t>0.9.2.3.</t>
  </si>
  <si>
    <t>VM</t>
  </si>
  <si>
    <t>9.2.3.0/15/I/001</t>
  </si>
  <si>
    <t>Nacionālais veselības dienests</t>
  </si>
  <si>
    <t>VESELĪBAS TĪKLU ATTĪSTĪBAS VADLĪNIJU UN KVALITĀTES NODROŠINĀŠANAS SISTĒMAS IZSTRĀDE UN IEVIEŠANA PRIORITĀRO VESELĪBAS JOMU IETVAROS</t>
  </si>
  <si>
    <t>9.2.4.</t>
  </si>
  <si>
    <t>9.2.4.1.</t>
  </si>
  <si>
    <t>9.2.4.1/16/I/001</t>
  </si>
  <si>
    <t>Veselības ministrija</t>
  </si>
  <si>
    <t>Kompleksi veselības veicināšanas un slimību profilakses pasākumi</t>
  </si>
  <si>
    <t>9.2.4.2.</t>
  </si>
  <si>
    <t>9.2.4.2/16/I/001</t>
  </si>
  <si>
    <t>Ādažu novada pašvaldība</t>
  </si>
  <si>
    <t>Pasākumi vietējās sabiedrības veselības veicināšanai Ādažu novadā</t>
  </si>
  <si>
    <t>9.2.4.2/16/I/002</t>
  </si>
  <si>
    <t>Aglonas novada pašvaldība</t>
  </si>
  <si>
    <t>Veselības veicināšanas pasākumi Aglonas novadā</t>
  </si>
  <si>
    <t>9.2.4.2/16/I/004</t>
  </si>
  <si>
    <t>Gulbenes novada dome</t>
  </si>
  <si>
    <t xml:space="preserve">Veselības veicināšanas un slimību profilakses pasākumi Gulbenes novadā </t>
  </si>
  <si>
    <t>9.2.4.2/16/I/006</t>
  </si>
  <si>
    <t>Līvānu novada dome</t>
  </si>
  <si>
    <t>Veselības veicināšanas un slimību profilakses pasākumu īstenošana Līvānu novada iedzīvotājiem</t>
  </si>
  <si>
    <t>9.2.4.2/16/I/011</t>
  </si>
  <si>
    <t>Tukuma novada dome</t>
  </si>
  <si>
    <t xml:space="preserve">Veselības veicināšanas un slimību profilakses pakalpojumu pieejamība Tukuma novadā, jo īpaši teritoriālās, nabadzības un sociālās atstumtības riskam pakļautajiem iedzīvotājiem, īstenojot vietēja mēroga pasākumus. </t>
  </si>
  <si>
    <t>9.2.4.2/16/I/015</t>
  </si>
  <si>
    <t>Jēkabpils novada pašvaldība</t>
  </si>
  <si>
    <t>Veselības veicināšanas un slimību profilakses pieejamības uzlabošana Jēkabpils novada pašvaldībā</t>
  </si>
  <si>
    <t>9.2.4.2/16/I/019</t>
  </si>
  <si>
    <t>Kokneses novada dome</t>
  </si>
  <si>
    <t xml:space="preserve">Koknese-veselīgākā vide visiem! </t>
  </si>
  <si>
    <t>9.2.4.2/16/I/020</t>
  </si>
  <si>
    <t>Dagdas novada pašvaldība</t>
  </si>
  <si>
    <t>Pasākumi vietējās sabiedrības veselības veicināšanai un slimību profilaksei Dagdas novadā.</t>
  </si>
  <si>
    <t>9.2.4.2/16/I/021</t>
  </si>
  <si>
    <t>Rīgas Domes Labklājības departaments</t>
  </si>
  <si>
    <t>Mēs par veselīgu Rīgu! – daudzveidīgi un pieejami veselības veicināšanas un slimību profilakses pasākumi</t>
  </si>
  <si>
    <t>9.2.4.2/16/I/035</t>
  </si>
  <si>
    <t>Valkas novada dome</t>
  </si>
  <si>
    <t>Veselības veicināšanas un slimību profilakses pasākumi Valkas novadā</t>
  </si>
  <si>
    <t>9.2.4.2/16/I/037</t>
  </si>
  <si>
    <t>Vecumnieku novada dome</t>
  </si>
  <si>
    <t>Veselības veicināšanas un slimību profilakses pasākumi Vecumnieku novadā</t>
  </si>
  <si>
    <t>9.2.4.2/16/I/098</t>
  </si>
  <si>
    <t>Naukšēnu novada pašvaldība</t>
  </si>
  <si>
    <t>Veselības veicināšanas un slimību profilakses pakalpojumu pieejamības uzlabošana Naukšēnu novada iedzīvotājiem</t>
  </si>
  <si>
    <t>9.3.1.</t>
  </si>
  <si>
    <t>9.3.1.2.</t>
  </si>
  <si>
    <t>9.3.1.2/16/I/001</t>
  </si>
  <si>
    <t>VSIA NRC „Vaivari” infrastruktūras attīstība funkcionēšanas novērtēšanas un asistīvo tehnoloģiju apmaiņas fonda izveidei</t>
  </si>
  <si>
    <t>10.1.1.</t>
  </si>
  <si>
    <t>0.10.1.1.</t>
  </si>
  <si>
    <t>FM</t>
  </si>
  <si>
    <t>10.1.1.0/15/TP/001</t>
  </si>
  <si>
    <t>Finanšu ministrija</t>
  </si>
  <si>
    <t>Kohēzijas politikas fondu izvērtēšanas nodrošināšana un kapacitātes palielināšana Latvijā ES fondu 2014. – 2020. gada plānošanas periodā</t>
  </si>
  <si>
    <t>10.1.2.</t>
  </si>
  <si>
    <t>0.10.1.2.</t>
  </si>
  <si>
    <t>10.1.2.0/15/TP/001</t>
  </si>
  <si>
    <t>Centrālā finanšu un līgumu aģentūra</t>
  </si>
  <si>
    <t>Eiropas Sociālā fonda atbalsts Kohēzijas politikas fondu ieviešanai un vadībai Centrālajā finanšu un līgumu aģentūrā</t>
  </si>
  <si>
    <t>10.1.2.0/15/TP/002</t>
  </si>
  <si>
    <t>Atbalsts Valsts kancelejas kā Eiropas Savienības fondu atbildīgās iestādes informācijas un publicitātes pasākumiem</t>
  </si>
  <si>
    <t>10.1.2.0/15/TP/003</t>
  </si>
  <si>
    <t>Kohēzijas politikas fondu informācijas un komunikācijas pasākumu nodrošināšana Latvijā ES fondu 2014. – 2020. gada plānošanas periodā</t>
  </si>
  <si>
    <t>10.1.2.0/15/TP/004</t>
  </si>
  <si>
    <t>Kultūras ministrija</t>
  </si>
  <si>
    <t xml:space="preserve">Tehniskā palīdzība Kultūras ministrijai kā ES fondu atbildīgajai iestādei Latvijā informācijas un komunikācijas pasākumu īstenošanai </t>
  </si>
  <si>
    <t>10.1.2.0/15/TP/005</t>
  </si>
  <si>
    <t>Atbalsts Veselības ministrijai Eiropas Savienības fondu informācijas un komunikācijas pasākumu darbību īstenošanai</t>
  </si>
  <si>
    <t>10.1.2.0/15/TP/006</t>
  </si>
  <si>
    <t>„Izglītības un zinātnes ministrijas ES  fondu 2014. – 2020. gada plānošanas perioda informācijas un publicitātes projekts, 1.kārta”</t>
  </si>
  <si>
    <t>10.1.2.0/15/TP/007</t>
  </si>
  <si>
    <t>Sabiedrības informēšana par uzņēmējdarbības un energoefektivitātes pasākumiem</t>
  </si>
  <si>
    <t>10.1.2.0/15/TP/008</t>
  </si>
  <si>
    <t>Tieslietu ministrija</t>
  </si>
  <si>
    <t>Tehniskā palīdzība Tieslietu ministrijai kā atbildīgajai iestādei informācijas un publicitātes pasākumu īstenošanā</t>
  </si>
  <si>
    <t>10.1.2.0/15/TP/009</t>
  </si>
  <si>
    <t>Tehniskā palīdzība publicitātei un sabiedrības informēšanai labklājības jomā (1.kārta)</t>
  </si>
  <si>
    <t>10.1.2.0/15/TP/010</t>
  </si>
  <si>
    <t>Tehniskā palīdzība Satiksmes ministrijas informācijas un komunikācijas pasākumiem par Kohēzijas politikas fondiem, 2016.-2018.gadā</t>
  </si>
  <si>
    <t>10.1.2.0/15/TP/011</t>
  </si>
  <si>
    <t>Eiropas Sociālā fonda atbalsts Vides aizsardzības un reģionālās attīstības ministrijai publicitātes pasākumu par Kohēzijas politikas fondiem nodrošināšanai.</t>
  </si>
  <si>
    <t>11.1.1.</t>
  </si>
  <si>
    <t>0.11.1.1.</t>
  </si>
  <si>
    <t>11.1.1.0/15/TP/001</t>
  </si>
  <si>
    <t>Jēkabpils pilsētas pašvaldība</t>
  </si>
  <si>
    <t>Tehniskā palīdzība integrēto teritoriju investīciju projektu iesniegumu atlases nodrošināšanai Jēkabpils pilsētas pašvaldībā.</t>
  </si>
  <si>
    <t>11.1.1.0/15/TP/002</t>
  </si>
  <si>
    <t>Iepirkumu uzraudzības birojs</t>
  </si>
  <si>
    <t>ERAF tehniskā palīdzība Iepirkumu uzraudzības birojam Eiropas Savienības fondu administrēšanā un uzraudzībā</t>
  </si>
  <si>
    <t>11.1.1.0/15/TP/003</t>
  </si>
  <si>
    <t>Valsts kase</t>
  </si>
  <si>
    <t>Tehniskā palīdzība Valsts kases kā sertifikācijas iestādes  funkciju nodrošināšanai</t>
  </si>
  <si>
    <t>11.1.1.0/15/TP/004</t>
  </si>
  <si>
    <t>Eiropas Reģionālās attīstības fonda atbalsts Kohēzijas politikas fondu ieviešanai un vadībai Centrālajā finanšu un līgumu aģentūrā</t>
  </si>
  <si>
    <t>11.1.1.0/15/TP/005</t>
  </si>
  <si>
    <t>Liepājas pilsētas pašvaldība</t>
  </si>
  <si>
    <t xml:space="preserve">Tehniskā palīdzība integrētu teritoriju investīciju projektu iesniegumu atlases nodrošināšanai Liepājā </t>
  </si>
  <si>
    <t>11.1.1.0/15/TP/006</t>
  </si>
  <si>
    <t xml:space="preserve">Tehniskā palīdzība Valsts kancelejas kā Eiropas Savienības fondu atbildīgās iestādes funkciju nodrošināšanai
</t>
  </si>
  <si>
    <t>11.1.1.0/15/TP/007</t>
  </si>
  <si>
    <t>Tehniskā palīdzība Eiropas Savienības fondu atbildīgajai iestādei Latvijā</t>
  </si>
  <si>
    <t>11.1.1.0/15/TP/008</t>
  </si>
  <si>
    <t>Tehniskā palīdzība Veselības ministrijai kā Eiropas Savienības fondu atbildīgajai iestādei</t>
  </si>
  <si>
    <t>11.1.1.0/15/TP/009</t>
  </si>
  <si>
    <t>Jūrmalas pilsētas dome</t>
  </si>
  <si>
    <t>Atbalsts integrētu teritoriālo investīciju īstenošanai Jūrmalas pilsētas pašvaldībā</t>
  </si>
  <si>
    <t>11.1.1.0/15/TP/011</t>
  </si>
  <si>
    <t>Izglītības un zinātnes ministrijas kapacitātes stiprināšana Eiropas Savienības struktūrfondu plānošanai, ieviešanai un uzraudzībai 2014-2020.gada plānošanas periodā, 1.kārta</t>
  </si>
  <si>
    <t>11.1.1.0/15/TP/012</t>
  </si>
  <si>
    <t>Atbalsts EM un LIAA vadības funkciju nodrošināšanā</t>
  </si>
  <si>
    <t>11.1.1.0/15/TP/013</t>
  </si>
  <si>
    <t>Tehniskā palīdzība Tieslietu ministrijas kā atbildīgās iestādes darbības nodrošināšanai</t>
  </si>
  <si>
    <t>11.1.1.0/15/TP/014</t>
  </si>
  <si>
    <t>Eiropas Savienības fondu administrēšana Labklājības ministrijā 2014.-2020.gada plānošanas periodā (1.kārta)</t>
  </si>
  <si>
    <t>11.1.1.0/15/TP/015</t>
  </si>
  <si>
    <t>Jelgavas pilsētas dome</t>
  </si>
  <si>
    <t xml:space="preserve">Integrētu teritoriālo investīciju projektu iesniegumu atlases nodrošināšana Jelgavas pilsētas pašvaldībā </t>
  </si>
  <si>
    <t>11.1.1.0/15/TP/016</t>
  </si>
  <si>
    <t>Tehniskā palīdzība Satiksmes ministrijai kā Eiropas Savienības fondu atbildīgajai iestādei 2016.-2018.gadā</t>
  </si>
  <si>
    <t>11.1.1.0/15/TP/017</t>
  </si>
  <si>
    <t>Valmieras pilsētas pašvaldība</t>
  </si>
  <si>
    <t>Projektu atlases kontroles sistēmas izveide un ieviešana Valmieras pilsētas pašvaldībā</t>
  </si>
  <si>
    <t>11.1.1.0/15/TP/018</t>
  </si>
  <si>
    <t>Daugavpils pilsētas pašvaldība</t>
  </si>
  <si>
    <t>Daugavpils pilsētas pašvaldības kapacitātes palielināšana Eiropas Savienības fondu plānošanas un izvērtēšanas procesa nodrošināšanai</t>
  </si>
  <si>
    <t>11.1.1.0/15/TP/020</t>
  </si>
  <si>
    <t>Rēzeknes pilsētas dome</t>
  </si>
  <si>
    <t>Tehniskās palīdzības nodrošināšana Eiropas Savienības fondu projektu iesniegumu atlases veikšanai Rēzeknes pilsētas pašvaldībā 2014. – 2020.gada plānošanas periodā.</t>
  </si>
  <si>
    <t>11.1.1.0/15/TP/021</t>
  </si>
  <si>
    <t>Eiropas Reģionālās attīstības fonda atbalsts Vides aizsardzības un reģionālās attīstības ministrijai Kohēzijas politikas fondu plānošanā, ieviešanā, uzraudzībā un kontrolē</t>
  </si>
  <si>
    <t>11.1.1.0/15/TP/022</t>
  </si>
  <si>
    <t>Ventspils pilsētas dome</t>
  </si>
  <si>
    <t>Atbalsts integrēto teritoriālo investīciju projektu atlasei Ventspilī</t>
  </si>
  <si>
    <t>12.1.1.</t>
  </si>
  <si>
    <t>0.12.1.1.</t>
  </si>
  <si>
    <t>12.1.1.0/15/TP/001</t>
  </si>
  <si>
    <t>Tehniskā palīdzība Finanšu ministrijai kā Eiropas Savienības fondu Revīzijas iestādei</t>
  </si>
  <si>
    <t>12.1.1.0/15/TP/002</t>
  </si>
  <si>
    <t>Tehniskā palīdzība Eiropas Savienības struktūrfondu un Kohēzijas fonda vadošajai iestādei Latvijā 2014.-2020.gada plānošanas periodā</t>
  </si>
  <si>
    <t>12.1.1.0/15/TP/003</t>
  </si>
  <si>
    <t>Horizontālā principa “Vienlīdzīgas iespējas” politikas koordinēšanas funkciju nodrošināšana Labklājības ministrijā (2015.-2018. gads)</t>
  </si>
  <si>
    <t>12.1.1.0/15/TP/004</t>
  </si>
  <si>
    <t xml:space="preserve">Kohēzijas fonda atbalsts Kohēzijas politikas fondu ieviešanai un vadībai Centrālajā finanšu un līgumu aģentūrā </t>
  </si>
  <si>
    <t>12.1.1.0/15/TP/005</t>
  </si>
  <si>
    <t>Darbības programmas “Izaugsme un nodarbinātība” horizontālā principa “Ilgtspējīga attīstība” politikas koordinācija – plānošana un īstenošanas uzraudzība Vides aizsardzības un reģionālās attīstības ministrijā</t>
  </si>
  <si>
    <t>Pasākuma numurs</t>
  </si>
  <si>
    <t>Kārtas numurs</t>
  </si>
  <si>
    <t>Fonds</t>
  </si>
  <si>
    <t>Projekta Nr.</t>
  </si>
  <si>
    <t>Projekta iesniedzējs</t>
  </si>
  <si>
    <t>Projekta nosaukums</t>
  </si>
  <si>
    <t xml:space="preserve">2017.gads </t>
  </si>
  <si>
    <t>decembris</t>
  </si>
  <si>
    <t>kopā</t>
  </si>
  <si>
    <t>Kompetences centri</t>
  </si>
  <si>
    <t>Tehnoloģiju pārneses sistēma</t>
  </si>
  <si>
    <t>IKT un netehnoloģiskām apmācības</t>
  </si>
  <si>
    <t>Platjoslu interneta attīstība</t>
  </si>
  <si>
    <t>Ieguldījumi IKT</t>
  </si>
  <si>
    <t>Biznesa inkubatori</t>
  </si>
  <si>
    <t>Starptautiskā konkurētspēja</t>
  </si>
  <si>
    <t>Pašvaldību inftasruktūras attīstība uzņēmējdarbībai.</t>
  </si>
  <si>
    <t>Valsts pārvaldes darbinieku apmācības</t>
  </si>
  <si>
    <t xml:space="preserve">Daudzīvokļu māju energoefektivitāte </t>
  </si>
  <si>
    <t>Elektrotransporta infrastruktūra</t>
  </si>
  <si>
    <t>Tramvaji</t>
  </si>
  <si>
    <t>Ūdenssaimniecība</t>
  </si>
  <si>
    <t>Biotopu un sugu kartēšana</t>
  </si>
  <si>
    <t>Degradēto teritoriju revitalizācija</t>
  </si>
  <si>
    <t>Salu tilta rekonstrukcija</t>
  </si>
  <si>
    <t>Valsts galveno ceļu rekonstrukcija</t>
  </si>
  <si>
    <t>Reģionālo ceļu rekonstrukcija</t>
  </si>
  <si>
    <t>Jauniešu garantijas</t>
  </si>
  <si>
    <t>Darba drošības uzlabošana</t>
  </si>
  <si>
    <t>Gados vecāku nodarbināto darbspēju uzlabošana</t>
  </si>
  <si>
    <t>Ieguldījumi profesionālās izglītības infrastruktūrā</t>
  </si>
  <si>
    <t>Atbalsts EQAR aģentūrai</t>
  </si>
  <si>
    <t>Izglītojamo talantu attīstība</t>
  </si>
  <si>
    <t xml:space="preserve">Individuālo kompetenču attīstība </t>
  </si>
  <si>
    <t>NVA nereģistrēto NEET jauniešu prasmju attīstīšana</t>
  </si>
  <si>
    <t>Priekšlaicīgas mācību pārtraukšanas samazināšana</t>
  </si>
  <si>
    <t>Karjeras pieejas uzlabošana</t>
  </si>
  <si>
    <t>Starptautiskie un nacionālie pētījumi</t>
  </si>
  <si>
    <t xml:space="preserve">Mūžizglītība </t>
  </si>
  <si>
    <t>Darbavidē balstītās mācības un mācību prakses</t>
  </si>
  <si>
    <t>Profesionālās izglītības kvalifikācijsa atbilstība Eiropas prasībām</t>
  </si>
  <si>
    <t xml:space="preserve">Profesionālās izglītības pārvaldība </t>
  </si>
  <si>
    <t xml:space="preserve">Sociālā uzņēmējdarbība </t>
  </si>
  <si>
    <t>Ieslodzīto integrācija sabiedrībā</t>
  </si>
  <si>
    <t xml:space="preserve">Resocializācijas sistēma </t>
  </si>
  <si>
    <t>Funkcionēšanas novērtēšanas un tehnisko palīglīdzekļu apmaiņas sistēmas izveide</t>
  </si>
  <si>
    <t>Bērnu invaliditātes noteikšanas sistēmas pilnveide</t>
  </si>
  <si>
    <t>Diskriminācijas novēršana</t>
  </si>
  <si>
    <t>Profesionāla sociālā darba attīstība</t>
  </si>
  <si>
    <t>Darba tirgus un nabadzības risku pētījumi</t>
  </si>
  <si>
    <t>Atbalsts bērniem ar uzvedības traucējumiem</t>
  </si>
  <si>
    <t>Attīstības vadlīnijas un kvalitātes nodrošināšanas sistēma</t>
  </si>
  <si>
    <t>Kompleksā veselības veicināšana</t>
  </si>
  <si>
    <t>Veselības veicināšana pašvaldībās</t>
  </si>
  <si>
    <t>Infrastruktūra funkcionalitātes novērtēšanai un tehnisko palīglīdzekļu apmaiņas sistēmai</t>
  </si>
  <si>
    <t>TP KP fondu izvērtēšanas kapacitātei</t>
  </si>
  <si>
    <t>TP informācijai un komunikācijai</t>
  </si>
  <si>
    <t>TP KP fondu plānošanai, ieviešanai, uzraudzībai un kontrolei</t>
  </si>
  <si>
    <t>TP KP fondu plānošanai, ieviešanai, uzraudzībai, kontrolei, revīzijai un e-kohēzijai</t>
  </si>
  <si>
    <t>3.4.1.</t>
  </si>
  <si>
    <t>0.3.4.1.</t>
  </si>
  <si>
    <t>Tiesnešu apmācības</t>
  </si>
  <si>
    <t>3.4.1.0/16/I/001</t>
  </si>
  <si>
    <t>Tiesu administrācija</t>
  </si>
  <si>
    <t>Justīcija attīstībai</t>
  </si>
  <si>
    <t>5.1.1.</t>
  </si>
  <si>
    <t>0.5.1.1.</t>
  </si>
  <si>
    <t>Plūdu risku samazināšana blīvi apdzīvotās teritorijās</t>
  </si>
  <si>
    <t>5.1.1.0/15/I/001</t>
  </si>
  <si>
    <t xml:space="preserve">Novērst plūdu un krasta erozijas risku apdraudējumu Ogres pilsētas teritorijā, veicot Ogres upes neapplūstoša aizsargdambja rekonstrukciju  </t>
  </si>
  <si>
    <t>5.1.2.0/16/I/001</t>
  </si>
  <si>
    <t>Rīgas HES ūdenskrātuves Ikšķiles aizsargdambja (pik 00/00-36/42) atjaunošana</t>
  </si>
  <si>
    <t>5.1.2.0/16/I/002</t>
  </si>
  <si>
    <t>Rīgas HES ūdenskrātuves Ogres aizsargdambja (pik 00/00-24/67)  atjaunošana</t>
  </si>
  <si>
    <t>6.1.5.0/15/I/002</t>
  </si>
  <si>
    <t>Valsts galvenā autoceļa A9 Rīga (Skulte) – Liepāja, km 24,40 – 38,18 segas pārbūve (tilts)</t>
  </si>
  <si>
    <t>6.1.5.0/15/I/005</t>
  </si>
  <si>
    <t>Valsts galvenā autoceļa A2 Rīga - Sigulda - Igaunijas rob. (Veclaicene), km 15,40 – 25,50 segas pārbūve (abas brauktuves)</t>
  </si>
  <si>
    <t>6.1.5.0/15/I/007</t>
  </si>
  <si>
    <t>Valsts galvenā autoceļa A9 Rīga (Skulte) – Liepāja, km 38,24 – 60,15 segas pārbūve (tilts)</t>
  </si>
  <si>
    <t>6.3.1.0/16/I/003</t>
  </si>
  <si>
    <t>Valsts reģionālā autoceļa P104 Tukums – Auce – Lietuvas robeža (Vītiņi) posmu km 55,70 – 60,80 un km 63,39 – 65,22 pārbūve</t>
  </si>
  <si>
    <t>7.2.1.1/15/I/001</t>
  </si>
  <si>
    <t>Izpilde</t>
  </si>
  <si>
    <t>Plānots</t>
  </si>
  <si>
    <t>2017 janvāris</t>
  </si>
  <si>
    <t>2017 februāris</t>
  </si>
  <si>
    <t>2017 marts</t>
  </si>
  <si>
    <t>2017 aprīlis</t>
  </si>
  <si>
    <t>Informācija par specifisko atbalsta mērķi</t>
  </si>
  <si>
    <t>Nr.p.k.</t>
  </si>
  <si>
    <t>Specifiskā atbalsta mērķa numurs</t>
  </si>
  <si>
    <t>Specifiskā atbasta mērķa/pasākuma nosaukums</t>
  </si>
  <si>
    <t>Atbildīgā nozares ministrija
[1]</t>
  </si>
  <si>
    <t>%</t>
  </si>
  <si>
    <t>Projekti, kuriem plāns nav izpildīts par vairāk kā 200 tūkst. euro</t>
  </si>
  <si>
    <t>Izmaiņas</t>
  </si>
  <si>
    <t>7.2.1.2. ESF/JNI</t>
  </si>
  <si>
    <t>7.2.1.1. ESF/JNI</t>
  </si>
  <si>
    <t>2017 maijs</t>
  </si>
  <si>
    <t>Izpilde(+)/Neizpilde(-)</t>
  </si>
  <si>
    <t>1.2.2.2.</t>
  </si>
  <si>
    <t>Inovāciju motivācijas programma</t>
  </si>
  <si>
    <t>1.2.2.2/16/I/001</t>
  </si>
  <si>
    <t>1.2.2.3/16/I/001</t>
  </si>
  <si>
    <t>Latvijas Tirdzniecības un rūpniecības kamera</t>
  </si>
  <si>
    <t>LTRK netehnoloģisko apmācību projekts</t>
  </si>
  <si>
    <t>3.1.1.1., 3.1.1.2., 3.1.1.3., 3.1.1.1.4., 3.1.2.1., 3.1.2.2.</t>
  </si>
  <si>
    <t>3.3.1.0/16/I/004</t>
  </si>
  <si>
    <t>Cēsu novada pašvaldība</t>
  </si>
  <si>
    <t>Rīgas ielas posma rekonstrukcija uzņēmējdarbības vides uzlabošanai, Cēsis, Cēsu novadā</t>
  </si>
  <si>
    <t>3.3.1.0/16/I/001</t>
  </si>
  <si>
    <t>Līvānu novada pašvaldība</t>
  </si>
  <si>
    <t>Līvānu pilsētas ielas pārbūve uzņēmējdarbības attīstības veicināšanai</t>
  </si>
  <si>
    <t>3.3.1.0/16/I/021</t>
  </si>
  <si>
    <t>Kokneses novada pašvaldība</t>
  </si>
  <si>
    <t>Uzņēmējdarbības veicināšanai nepieciešamās infrastruktūras attīstība Kokneses novada Kokneses ciemā</t>
  </si>
  <si>
    <t>3.3.1.0/16/I/019</t>
  </si>
  <si>
    <t>Krustpils novada pašvaldība</t>
  </si>
  <si>
    <t>Asfaltbetona ceļa seguma izbūve industriālās teritorijas sasniedzamībai un attīstībai industriālajā teritorijā pie Krustpils stacijas</t>
  </si>
  <si>
    <t>3.3.1.0/16/I/025</t>
  </si>
  <si>
    <t>Mālpils novada pašvaldība</t>
  </si>
  <si>
    <t>Uzņēmējdarbības veicināšanai nepieciešamās infrastruktūras attīstība Mālpils novadā</t>
  </si>
  <si>
    <t>3.3.1.0/16/I/026</t>
  </si>
  <si>
    <t>Uzņēmējdarbības veicināšanai nepieciešamās infrastruktūras attīstība Sidgundas ciemā, Mālpils novadā</t>
  </si>
  <si>
    <t>3.3.1.0/16/I/027</t>
  </si>
  <si>
    <t>Uzņēmējdarbības veicināšanai nepieciešamās infrastruktūras attīstība  Mālpils ciemā, Mālpils novadā</t>
  </si>
  <si>
    <t>3.3.1.0/16/I/018</t>
  </si>
  <si>
    <t>Uzņēmējdarbības attīstībai nepieciešamās infrastruktūras attīstība Naukšēnu pagastā</t>
  </si>
  <si>
    <t>3.3.1.0/16/I/028</t>
  </si>
  <si>
    <t>Varakļānu novada pašvaldība</t>
  </si>
  <si>
    <t>Uzņēmējdarbības infrastruktūras attīstība Varakļānu pilsētā</t>
  </si>
  <si>
    <t>3.3.1.0/16/I/029</t>
  </si>
  <si>
    <t>Uzņēmējdarbības vides attīstībai nepieciešamās infrastruktūras uzlabošana Varakļānu novadā, Murmastienes pagastā</t>
  </si>
  <si>
    <t>3.3.1.0/16/I/034</t>
  </si>
  <si>
    <t>Uzņēmējdarbības infrastruktūras attīstība Varakļānu pagastā</t>
  </si>
  <si>
    <t>5.3.1.0/16/I/011</t>
  </si>
  <si>
    <t>VINDA, VSIA (Cēsis)</t>
  </si>
  <si>
    <t>Cēsu ūdenssaimniecības attīstības projekta V kārta</t>
  </si>
  <si>
    <t>5.3.1.0/16/I/014</t>
  </si>
  <si>
    <t>Jūrmalas ūdens, SIA</t>
  </si>
  <si>
    <t xml:space="preserve">Jūrmalas ūdenssaimniecības attīstība IV kārta  </t>
  </si>
  <si>
    <t>5.3.1.0/16/I/001</t>
  </si>
  <si>
    <t>Saltavots, SIA (Sigulda)</t>
  </si>
  <si>
    <t>Ūdenssaimniecības pakalpojumu attīstība Siguldas notekūdeņu aglomerācijā, V kārta</t>
  </si>
  <si>
    <t>5.6.2.0/16/I/021</t>
  </si>
  <si>
    <t>Jēkabpils Daugavas kreisā krasta degradēto teritoriju atjaunošana un publiskas infrastruktūras uzlabošana uzņēmējdarbības attīstībai</t>
  </si>
  <si>
    <t>5.6.2.0/16/I/012</t>
  </si>
  <si>
    <t>Industriālās teritorijas piekļuves uzlabošana un revitalizācija uzņēmējdarbības attīstībai Jēkabpilī</t>
  </si>
  <si>
    <t>5.6.2.0/16/I/016</t>
  </si>
  <si>
    <t>Aizkraukles novada pašvaldība</t>
  </si>
  <si>
    <t>Esošās rūpnieciskās teritorijas infrastruktūras sakārtošana  Jaunceltnes  un Gaismas ielas posmā, uzlabojot tās piemērotību  ražošanas uzņēmumu attīstības vajadzībām</t>
  </si>
  <si>
    <t>5.6.2.0/16/I/001</t>
  </si>
  <si>
    <t xml:space="preserve">Degradēto teritoriju revitalziācija Cēsu novadā 1. kārta </t>
  </si>
  <si>
    <t>5.6.2.0/16/I/010</t>
  </si>
  <si>
    <t>Gulbenes novada pašvaldība</t>
  </si>
  <si>
    <t>Infrastruktūras uzlabošana uzņēmējdarbības attīstībai Brīvības ielas zonā</t>
  </si>
  <si>
    <t>5.6.2.0/16/I/017</t>
  </si>
  <si>
    <t>Kuldīgas novada pašvaldība</t>
  </si>
  <si>
    <t>Kuldīgas pilsētas ziemeļu daļas industriālās teritorijas attīstība</t>
  </si>
  <si>
    <t>5.6.2.0/16/I/004</t>
  </si>
  <si>
    <t>Ražošanas teritorijas izveidošana atjaunojot degradēto teritoriju Valkā</t>
  </si>
  <si>
    <t>5.6.2.0/16/I/003</t>
  </si>
  <si>
    <t>Publiskās infrastruktūras kvalitātes uzlabošana Līvānu industriālās zonas sasniedzamībai un uzņēmējdarbības attīstības veicināšanai.</t>
  </si>
  <si>
    <t>6.1.5.0/16/I/001</t>
  </si>
  <si>
    <t>Valsts galvenā autoceļa A12 Jēkabpils – Rēzekne – Ludza – Krievijas robeža (Terehova), km 114,34 – 125,14 segas pārbūve</t>
  </si>
  <si>
    <t>9.2.4.2/16/I/005</t>
  </si>
  <si>
    <t>"Dzīvo vesels Alūksnes novadā!"</t>
  </si>
  <si>
    <t>9.2.4.2/16/I/008</t>
  </si>
  <si>
    <t>Pasākumi vietējās sabiedrības veselības veicināšanai un slimību profilaksei Jūrmalā</t>
  </si>
  <si>
    <t>9.2.4.2/16/I/041</t>
  </si>
  <si>
    <t>Saldus novada pašvaldība</t>
  </si>
  <si>
    <t>Pasākumi vietējās sabiedrības veselības veicināšanai un slimību profilaksei Saldus novadā</t>
  </si>
  <si>
    <t>9.2.4.2/16/I/055</t>
  </si>
  <si>
    <t xml:space="preserve">Aknīstes novada pašvaldība </t>
  </si>
  <si>
    <t>Veselības veicināšanas un slimību profilakses pasākumi Aknīstes novadā</t>
  </si>
  <si>
    <t>9.2.4.2/16/I/084</t>
  </si>
  <si>
    <t>Burtnieku novada pašvaldība</t>
  </si>
  <si>
    <t>“Pasākumi vietējās sabiedrības veselības veicināšanai un slimību profilaksei Burtnieku novadā”</t>
  </si>
  <si>
    <t>9.2.4.2/16/I/085</t>
  </si>
  <si>
    <t>Kompleksu veselības veicināšanas un slimību profilakses pasākumu īstenošana Jelgavas pilsētā, 1.kārta</t>
  </si>
  <si>
    <t>9.2.4.2/16/I/101</t>
  </si>
  <si>
    <t>Veselības veicināšanas un slimību profilakses pasākumi Daugavpils pilsētas pašvaldībā</t>
  </si>
  <si>
    <t>5.1.2.0/17/I/003</t>
  </si>
  <si>
    <t xml:space="preserve">Arāja poldera aizsargdambju D-1, pik.00/00-46/84 un D-2, pik. 00/00-42/29 atjaunošana Otaņķu pagastā, Nīcas novadā </t>
  </si>
  <si>
    <t>5.1.2.0/17/I/002</t>
  </si>
  <si>
    <t>Valsts nozīmes ūdensnotekas Roja , ŪSIK kods 374:01, atjaunošana, pik. 463/63 -778/86 Īves, Lubes, Ārlavas un Valdgales pagastā, Talsu novadā</t>
  </si>
  <si>
    <t>2.2.1.1/16/I/002</t>
  </si>
  <si>
    <t>Valsts ieņēmumu dienests</t>
  </si>
  <si>
    <t>Nodokļu informācijas pakalpojumu modernizācija MAIS kodols</t>
  </si>
  <si>
    <t>2.2.1.1/16/I/004</t>
  </si>
  <si>
    <t>Kultūras informācijas sistēmu centrs</t>
  </si>
  <si>
    <t>Mašīntulkošana</t>
  </si>
  <si>
    <t>2.2.1.1/17/I/001</t>
  </si>
  <si>
    <t>Zemkopības ministrija</t>
  </si>
  <si>
    <t>Zemkopības ministrijas un tās pakļautībā esošo iestāžu IKT attīstība. 1.kārta</t>
  </si>
  <si>
    <t>4.5.1.1/16/I/001</t>
  </si>
  <si>
    <t>Liepājas tramvajs, SIA</t>
  </si>
  <si>
    <t>Tramvaja līnijas un piegulošās teritorijas kompleksa rekonstrukcija”</t>
  </si>
  <si>
    <t>5.3.1.0/16/I/002</t>
  </si>
  <si>
    <t>Jelgavas ūdens, SIA</t>
  </si>
  <si>
    <t>Ūdenssaimniecības pakalpojumu attīstība Jelgavā, V kārta</t>
  </si>
  <si>
    <t>5.3.1.0/16/I/006</t>
  </si>
  <si>
    <t>Jēkabpils ūdens, SIA</t>
  </si>
  <si>
    <t>Ūdenssaimniecības pakalpojumu attīstība Jēkabpilī, 4.kāta</t>
  </si>
  <si>
    <t>6.1.1.</t>
  </si>
  <si>
    <t>0.6.1.1.</t>
  </si>
  <si>
    <t>Atbalsts lielajām ostām</t>
  </si>
  <si>
    <t>Ventspils Brīvostas pārvalde</t>
  </si>
  <si>
    <t>Pievadceļu attīstība Ventspils Brīvostas teritorijā esošajiem termināļiem un industriālajām zonām</t>
  </si>
  <si>
    <t>PIKC Liepājas Mūzikas, mākslas un dizaina vidusskolas profesionālās kultūrizglītības mācību vides modernizēšana </t>
  </si>
  <si>
    <t>9.2.4.2/16/I/016</t>
  </si>
  <si>
    <t>Viesītes novada pašvaldība</t>
  </si>
  <si>
    <t>Vietējās sabiedrības veselības veicināšana un slimību profilakse Viesītes novadā</t>
  </si>
  <si>
    <t>Vietējās sabiedrības veselības veicināšana un slimību profilakse Aizkraukles novadā</t>
  </si>
  <si>
    <t>9.2.4.2/16/I/049</t>
  </si>
  <si>
    <t>"Veselības veicināšanas un slimību profilakses pasākumi Jēkabpilī"</t>
  </si>
  <si>
    <t>2017 jūnijs</t>
  </si>
  <si>
    <t>9.2.4.2/16/I/023</t>
  </si>
  <si>
    <t>3.4.2.2/16/I/002</t>
  </si>
  <si>
    <t>4.2.1.2/16/I/002</t>
  </si>
  <si>
    <t>4.2.1.2/17/I/004</t>
  </si>
  <si>
    <t>4.2.2.0/16/I/002</t>
  </si>
  <si>
    <t>5.3.1.0/16/I/007</t>
  </si>
  <si>
    <t>5.6.1.0/17/I/001</t>
  </si>
  <si>
    <t>5.6.1.0/17/I/002</t>
  </si>
  <si>
    <t>5.6.2.0/16/I/005</t>
  </si>
  <si>
    <t>5.6.2.0/16/I/008</t>
  </si>
  <si>
    <t>5.6.2.0/16/I/009</t>
  </si>
  <si>
    <t>6.1.1.0/17/I/001</t>
  </si>
  <si>
    <t>6.1.5.0/16/I/003</t>
  </si>
  <si>
    <t>8.1.3.0/16/I/012</t>
  </si>
  <si>
    <t>8.1.3.0/17/I/001</t>
  </si>
  <si>
    <t>9.2.4.2/16/I/012</t>
  </si>
  <si>
    <t>9.2.4.2/16/I/014</t>
  </si>
  <si>
    <t>9.2.4.2/16/I/027</t>
  </si>
  <si>
    <t>9.2.4.2/16/I/030</t>
  </si>
  <si>
    <t>9.2.4.2/16/I/031</t>
  </si>
  <si>
    <t>9.2.4.2/16/I/043</t>
  </si>
  <si>
    <t>9.2.4.2/16/I/044</t>
  </si>
  <si>
    <t>9.2.4.2/16/I/047</t>
  </si>
  <si>
    <t>9.2.4.2/16/I/052</t>
  </si>
  <si>
    <t>9.2.4.2/16/I/070</t>
  </si>
  <si>
    <t>9.2.4.2/16/I/072</t>
  </si>
  <si>
    <t>9.2.4.2/16/I/103</t>
  </si>
  <si>
    <t>9.2.4.2/16/I/104</t>
  </si>
  <si>
    <t>9.2.4.2/16/I/105</t>
  </si>
  <si>
    <t>9.2.4.2/16/I/088</t>
  </si>
  <si>
    <t>Pasākumi vietējās sabiedrības veselības veicināšanai un slimību profilaksei Ventspilī</t>
  </si>
  <si>
    <t>Dobeles ūdens, SIA</t>
  </si>
  <si>
    <t>KANALIZĀCIJAS TĪKLU PAPLAŠINĀŠANA DOBELES AGLOMERĀCIJĀ II kārta.</t>
  </si>
  <si>
    <t>5.6.1.</t>
  </si>
  <si>
    <t>0.5.6.1.</t>
  </si>
  <si>
    <t>Rīgas revitalizācija</t>
  </si>
  <si>
    <t>KM</t>
  </si>
  <si>
    <t>Kultūras un sporta centrs "Daugavas stadions", VSIA</t>
  </si>
  <si>
    <t>Kultūras un sporta kvartāla izveide Grīziņkalna apkaimē</t>
  </si>
  <si>
    <t>Tukuma novada pašvaldība</t>
  </si>
  <si>
    <t>Degradētās teritorijas sakārtošana zonā Melnezera iela - Laustiķis (Melnezera iela)</t>
  </si>
  <si>
    <t>Publiskās infrastruktūras kvalitātes uzlabošana Līvānu industriālajā zonā uzņēmējdarbības attīstības veicināšanai.</t>
  </si>
  <si>
    <t>Infarastruktūras uzlabošana industriālās zonas  attīstībai Lizumā</t>
  </si>
  <si>
    <t>Valsts galvenā autoceļa A12 Jēkabpils – Rēzekne – Ludza – Krievijas robeža (Terehova), km 54,60 – 72,78 segas pārbūve</t>
  </si>
  <si>
    <t>Rīgas Tūrisma un radošās industrijas tehnikums, PSIA</t>
  </si>
  <si>
    <t>Rīgas Tūrisma un radošās industrijas tehnikuma modernizēšana specifiskā atbalsta mērķa 8.1.3. “Palielināt modernizēto profesionālās izglītības iestāžu skaitu” ietvaros</t>
  </si>
  <si>
    <t xml:space="preserve"> Smiltenes tehnikums </t>
  </si>
  <si>
    <t>Profesionālās izglītības kompetences centrs „Smiltenes tehnikums”</t>
  </si>
  <si>
    <t>Veselības veicināšanas un slimību profilakses pasākumi Krustpils novada iedzīvotājiem</t>
  </si>
  <si>
    <t>Stopiņu novada dome</t>
  </si>
  <si>
    <t xml:space="preserve">Stopiņu novada iedzīvotāju veselības veicināšanas un slimību profilakses pasākumi </t>
  </si>
  <si>
    <t>Rēzeknes novada pašvaldība</t>
  </si>
  <si>
    <t>Dzīvo veselīgi Rēzeknes novadā!</t>
  </si>
  <si>
    <t>Pasākumi veselības veicināšanai un slimību profilaksei Ogres novada iedzīvotājiem</t>
  </si>
  <si>
    <t>Raunas novada dome</t>
  </si>
  <si>
    <t>Vietējās sabiedrības veselības veicināšanas pasākumi Raunas novadā.</t>
  </si>
  <si>
    <t>Rojas novada dome</t>
  </si>
  <si>
    <t>Esi vesels – ieguldījums tavai nākotnei!”</t>
  </si>
  <si>
    <t>Dobeles novada pašvaldība</t>
  </si>
  <si>
    <t>Veselības veicināšanas un slimību profilakses pakalpojumu pieejamības uzlabošana Dobeles novada iedzīvotājiem</t>
  </si>
  <si>
    <t>Smiltenes novada dome</t>
  </si>
  <si>
    <t>Pasākumi vietējās sabiedrības veselības veicināšanai Smiltenes novadā</t>
  </si>
  <si>
    <t>Daugavpils novada dome</t>
  </si>
  <si>
    <t>Pasākumi vietējas sabiedrības veselības veicināšanai un slimību profilaksei Daugavpils novadā</t>
  </si>
  <si>
    <t>Rugāju novada dome</t>
  </si>
  <si>
    <t xml:space="preserve">DZĪVO VESELS! - veselīga dzīvesveida un profilakses veicināšanas pasākumi Rugāju novada iedzīvotājiem </t>
  </si>
  <si>
    <t>"Liepāja.Vesels.Aktīvs.Laimīgs."</t>
  </si>
  <si>
    <t>Vecpiebalgas novada pašvaldība</t>
  </si>
  <si>
    <t>Veselības veicināšanas pasākumi Vecpiebalgas novadā</t>
  </si>
  <si>
    <t>Pasākumi Cēsu novada pašvaldības iedzīvotāju
veselibas veicināšanai un slimību profilaksei</t>
  </si>
  <si>
    <t>VEF Kultūras pils rekonstrukcija</t>
  </si>
  <si>
    <t>4.2.2.</t>
  </si>
  <si>
    <t>0.4.2.2.</t>
  </si>
  <si>
    <t>Pašvaldību ēku energoefektivitāte</t>
  </si>
  <si>
    <t xml:space="preserve">Energoefektivitātes paaugstināšanas pasākumi ģimenes krīzes centra "Dzeguzīte" ēkā Kokneses novada Iršu pagastā </t>
  </si>
  <si>
    <t>4.2.1.2.</t>
  </si>
  <si>
    <t>Valsts ēku energoefektivitāte</t>
  </si>
  <si>
    <t>Valsts akciju sabiedrība "Valsts nekustamie īpašumi"</t>
  </si>
  <si>
    <t>Administratīvās ēkas Jūras ielā 34, Ventspilī  energoefektivitātes paaugstināšana</t>
  </si>
  <si>
    <t>Banku augstskola</t>
  </si>
  <si>
    <t>Paaugstināt valsts ēkas Rīgā, K.Valdemāra ielā 163 energoefektivitāti</t>
  </si>
  <si>
    <t>3.4.2.2.</t>
  </si>
  <si>
    <t>Sociālā dialoga veidošana</t>
  </si>
  <si>
    <t>Latvijas Brīvo arodbiedrību savienība</t>
  </si>
  <si>
    <t>Latvijas Brīvo arodbiedrību savienības divpusējā sociālā dialoga attīstība labāka tiesiskā regulējuma izstrādē uzņēmējdarbības vides sakārtošanai</t>
  </si>
  <si>
    <t>Talsu novada pašvaldība</t>
  </si>
  <si>
    <t>Vietējās sabiedrības veselības veicināšanas un slimību profilakses pasākumi Talsu novadā</t>
  </si>
  <si>
    <t>Plānotā maksājuma pieprasījuma iesniegšanas prognoze (ES fondu daļa)</t>
  </si>
  <si>
    <t>3.3.1.0/16/I/012</t>
  </si>
  <si>
    <t>INFRASTRUKTŪRAS UZLABOŠANA INDUSTRIĀLĀS TERITORIJAS ATTĪSTĪBAI ALŪKSNES NOVADA JAUNLAICENES CIEMĀ</t>
  </si>
  <si>
    <t>Liepājas speciālās ekonomiskās zonas pārvalde</t>
  </si>
  <si>
    <t>Liepājas ostas sauszemes pievadceļu attīstība</t>
  </si>
  <si>
    <t>6.3.1.0/16/I/018</t>
  </si>
  <si>
    <t>Valsts reģionālā autoceļa P76 Aizkraukle – Jēkabpils posma km 33,45 – 38,43 pārbūve (tilts)</t>
  </si>
  <si>
    <t>6.3.1.0/16/I/019</t>
  </si>
  <si>
    <t>Valsts reģionālā autoceļa P62 Krāslava – Preiļi – Madona km 44,15 – 57,54 (posma Bašķi – Preiļi) pārbūve (tilts)</t>
  </si>
  <si>
    <t xml:space="preserve">Valsts reģionālā autoceļa P37 Pļaviņas - Madona - Gulbene posma km 71,50 - 80,43 pārbūve (tunelis)  </t>
  </si>
  <si>
    <t xml:space="preserve">Valsts reģionālā autoceļa P5 Ulbroka - Ogre posma km 20,54 - 25,00 pārbūve  </t>
  </si>
  <si>
    <t>9.2.4.2/16/I/007</t>
  </si>
  <si>
    <t>Amatas novada pašvaldība</t>
  </si>
  <si>
    <t>Vietējās sabiedrības veselības veicināšanas un slimību profilakses pasākumu īstenošana Amatas novadā.</t>
  </si>
  <si>
    <t>9.2.4.2/16/I/022</t>
  </si>
  <si>
    <t>Jaunjelgavas novada dome</t>
  </si>
  <si>
    <t xml:space="preserve">Vietējās sabiedrības veselības veicināšana un slimību profilakses pasākumi Jaunjelgavas novadā </t>
  </si>
  <si>
    <t>9.2.4.2/16/I/032</t>
  </si>
  <si>
    <t>Mārupes novada Dome</t>
  </si>
  <si>
    <t>Veselības veicināšanas un slimību profilakses pasākumi Mārupes novadā</t>
  </si>
  <si>
    <t>9.2.4.2/16/I/040</t>
  </si>
  <si>
    <t>Veselības veicināšanas un slimību profilakses pasākumi Valmierā</t>
  </si>
  <si>
    <t>AV</t>
  </si>
  <si>
    <t>9.2.4.2/16/I/065</t>
  </si>
  <si>
    <t>Ropažu novada pašvaldība</t>
  </si>
  <si>
    <t>„Veselības veicināšanas un slimību profilakses pasākumi Ropažu novadā”</t>
  </si>
  <si>
    <t>9.2.4.2/16/I/106</t>
  </si>
  <si>
    <t>Slimību profilakses un kontroles centrs</t>
  </si>
  <si>
    <t>Slimību profilakses un kontroles centra organizēti vietēja mēroga pasākumi sabiedrības veselības veicināšanai un slimību profilaksei 14 pašvaldībās</t>
  </si>
  <si>
    <t>11.1.1.0/15/TP/010</t>
  </si>
  <si>
    <t>Rīgas dome</t>
  </si>
  <si>
    <t>Tehniskā palīdzība Rīgas pilsētas pašvaldības integrēto teritoriālo investīciju projektu iesniegumu atlases nodrošināšanai Eiropas Savienības fondu 2014.-2020.gada plānošanas periodā</t>
  </si>
  <si>
    <t>2017 jūlijs</t>
  </si>
  <si>
    <t>x</t>
  </si>
  <si>
    <t>Latvijas Organiskās sintēzes institūts</t>
  </si>
  <si>
    <t>Daugavpils pilsētas dome</t>
  </si>
  <si>
    <t>Bauskas novada pašvaldība</t>
  </si>
  <si>
    <t xml:space="preserve">Privāto investīciju palielināšana Bauskas pilsētas dienvidu aglomerācijā uzņēmējdarbības veicināšanai </t>
  </si>
  <si>
    <t>Siguldas novada pašvaldība</t>
  </si>
  <si>
    <t>Smiltenes novada pašvaldība</t>
  </si>
  <si>
    <t>Jelgavas novada pašvaldība</t>
  </si>
  <si>
    <t>3.3.1.0/16/I/016</t>
  </si>
  <si>
    <t>Mārupes novada pašvaldība</t>
  </si>
  <si>
    <t>Uzņēmējdarbības attīstībai nepieciešamās infrastruktūras attīstība Mārupes novadā</t>
  </si>
  <si>
    <t>4.2.1.2/17/I/001</t>
  </si>
  <si>
    <t>Latvijas Organiskās sintēzes institūta noliktavas ēkas siltināšana</t>
  </si>
  <si>
    <t>4.2.2.0/16/I/001</t>
  </si>
  <si>
    <t>Energoefektivitātes paaugstināšana Daugavpils pilsētas izglītības iestādes sporta zāles korpusā Marijas ielā 1D, Daugavpilī </t>
  </si>
  <si>
    <t>Energoefektivitātes paaugstināšana Daugavpils Kultūras pilī, Smilšu ielā 92, Daugavpilī</t>
  </si>
  <si>
    <t>4.2.2.0/17/I/001</t>
  </si>
  <si>
    <t>Energoefektivitātes paaugstināšana Daugavpils pilsētas pirmsskolas izglītības iestādē Nr.3 - Raipoles iela 8, Daugavpilī</t>
  </si>
  <si>
    <t>4.2.2.0/16/I/003</t>
  </si>
  <si>
    <t xml:space="preserve">Energoefektivitātes paaugstināšana Daugavpils pilsētas pirmsskolas izglītības iestādē Nr.5 - Stāvā ielā 41, Daugavpilī </t>
  </si>
  <si>
    <t>4.2.2.0/17/I/012</t>
  </si>
  <si>
    <t>Energoefektivitātes uzlabošana P/A “Spodra” administratīvajā ēkā un ēkas pārbūve</t>
  </si>
  <si>
    <t>Kandavas novada dome</t>
  </si>
  <si>
    <t>5.1.2.0/17/I/005</t>
  </si>
  <si>
    <t>Zvidzienas poldera sūkņu stacijas pārbūve Ošupes pagastā, Madonas novadā</t>
  </si>
  <si>
    <t>5.1.2.0/17/I/001</t>
  </si>
  <si>
    <t>Valsts nozīmes ūdensnotekas Alokste, ŪSIK kods 35444:01, atjaunošana, pik.148/62 - 437/00 un pik.437/00 - 503/41 Lažas, Kazdangas un Kalvenes pagastā, Aizputes novadā</t>
  </si>
  <si>
    <t>5.1.2.0/17/I/004</t>
  </si>
  <si>
    <t xml:space="preserve">Valsts nozīmes ūdensnotekas Kūdupe, ŪSIK kods 6814:01, pik.48/65- 122/25, 146/20- 192/25 atjaunošana Pededzes pagastā, Alūksnes novadā </t>
  </si>
  <si>
    <t>Siguldas novada dome</t>
  </si>
  <si>
    <t>5.6.2.0/16/I/020</t>
  </si>
  <si>
    <t>Siguldas pils kompleksa ēku pārbūve, revitalizācija uzņēmējdarbības atbalstam</t>
  </si>
  <si>
    <t>5.6.2.0/16/I/022</t>
  </si>
  <si>
    <t>Autoceļa Jaunpriedaines -Spicieri rekonstrukcija uzņēmējdarbības attīstībai</t>
  </si>
  <si>
    <t>9.2.4.2/16/I/017</t>
  </si>
  <si>
    <t>Cesvaines novada dome</t>
  </si>
  <si>
    <t>Veselai un laimīgai ģimenei Cesvaines novadā</t>
  </si>
  <si>
    <t>9.2.4.2/16/I/018</t>
  </si>
  <si>
    <t>Esi vesels Siguldas novadā!</t>
  </si>
  <si>
    <t>9.2.4.2/16/I/024</t>
  </si>
  <si>
    <t>Sabiedrības veselības veicināšanas un slimību profilakses pasākumu īstenošanas Ludzas novadā</t>
  </si>
  <si>
    <t>9.2.4.2/16/I/033</t>
  </si>
  <si>
    <t>Slimību profilakses un Veselības veicināšanas pasākumi Jelgavas novadā</t>
  </si>
  <si>
    <t>9.2.4.2/16/I/038</t>
  </si>
  <si>
    <t>Iecavas novada dome</t>
  </si>
  <si>
    <t>Vietējās sabiedrības veselības veicināšana un slimību profilakse Iecavas novadā</t>
  </si>
  <si>
    <t>9.2.4.2/16/I/075</t>
  </si>
  <si>
    <t>Priekules novada pašvaldība</t>
  </si>
  <si>
    <t>Celies, velies, ripo droši!</t>
  </si>
  <si>
    <t>9.2.4.2/16/I/080</t>
  </si>
  <si>
    <t xml:space="preserve">Slimību profilakses un veselības veicināšanas pasākumi Kandavas novadā
</t>
  </si>
  <si>
    <t>6.1.1.0/17/I/002</t>
  </si>
  <si>
    <t>3.3.1.0/17/I/004</t>
  </si>
  <si>
    <t>4.2.2.0/17/I/002</t>
  </si>
  <si>
    <t>6.3.1.0/17/I/002</t>
  </si>
  <si>
    <t>6.3.1.0/17/I/001</t>
  </si>
  <si>
    <t>Skaits</t>
  </si>
  <si>
    <t>euro</t>
  </si>
  <si>
    <t>1.1.1.4.</t>
  </si>
  <si>
    <t>P&amp;A infrastruktūras attīstība</t>
  </si>
  <si>
    <t>Elektronikas un datorzinātņu institūts</t>
  </si>
  <si>
    <t>Latvijas Biomedicīnas pētījumu un studiju centrs</t>
  </si>
  <si>
    <t>Latvijas Lauksaimniecības universitāte</t>
  </si>
  <si>
    <t xml:space="preserve"> Latvijas Universitāte</t>
  </si>
  <si>
    <t>Latvijas Universitātes pētniecības infrastruktūras modernizācija un resursu koncentrācija viedās specializācijas jomās</t>
  </si>
  <si>
    <t>Latvijas Universitātes Cietvielu fizikas institūts</t>
  </si>
  <si>
    <t>Latvijas Universitātes Cietvielu fizikas institūta pētniecības infrastruktūras attīstība</t>
  </si>
  <si>
    <t>Pārtikas drošības, dzīvnieku veselības un vides zinātniskais institūts "BIOR"</t>
  </si>
  <si>
    <t>Rīgas Tehniskā universitāte</t>
  </si>
  <si>
    <t>Ventspils Augstskola</t>
  </si>
  <si>
    <t>Vidzemes Augstskola</t>
  </si>
  <si>
    <t>Vidzemes Augstskolas zinātniskās infrastruktūras attīstīšana pētnieciskās un inovatīvās kapacitātes stiprināšanai</t>
  </si>
  <si>
    <t>2.2.1.1/17/I/002</t>
  </si>
  <si>
    <t>Centrālā statistikas pārvalde</t>
  </si>
  <si>
    <t>Oficiālās statistikas portāls</t>
  </si>
  <si>
    <t>2.2.1.1/17/I/003</t>
  </si>
  <si>
    <t>E - muita (1.kārta)</t>
  </si>
  <si>
    <t>Tiesu IS attīstība</t>
  </si>
  <si>
    <t>Prokuratūra</t>
  </si>
  <si>
    <t>Prokuratūras IS ProIS attīstība</t>
  </si>
  <si>
    <t>Ieslodzījuma vietu pārvaldes informācijas sistēmas pilnveidošana</t>
  </si>
  <si>
    <t>Probācijas dienests</t>
  </si>
  <si>
    <t>Probācijas lietu uzskaites sistēmas pilnveidošana</t>
  </si>
  <si>
    <t>Valsts tiesu medicīnas ekspertīžu centrs</t>
  </si>
  <si>
    <t>Tiesu medicīnas ekspertīzes un izpētes procesu optimizācija un attīstība</t>
  </si>
  <si>
    <t>VRAA</t>
  </si>
  <si>
    <t>Vienotā datu telpa</t>
  </si>
  <si>
    <t>E-iepirkumu un e-izsoļu platformas attīstība</t>
  </si>
  <si>
    <t>Teritoriālās attīstības plānošanas procesu un informācijas sistēmas attīstība</t>
  </si>
  <si>
    <t>2.2.1.2.</t>
  </si>
  <si>
    <t>Digitalizācija</t>
  </si>
  <si>
    <t>2.2.1.2/17/I/001</t>
  </si>
  <si>
    <t>Latvijas Nacionālā bibliotēka</t>
  </si>
  <si>
    <t>Kultūras mantojuma satura digitalizācija (1.kārta)</t>
  </si>
  <si>
    <t>Jelgavas pilsētas pašvaldība</t>
  </si>
  <si>
    <t xml:space="preserve">Piekļuves uzlabošana Rubeņu ceļa industriālās zonas attīstībai, I kārta </t>
  </si>
  <si>
    <t>3.3.1.0/16/I/031</t>
  </si>
  <si>
    <t>Liepājas pašvaldība</t>
  </si>
  <si>
    <t>Uzņēmējdarbības vides attīstība Liepājā, I kārta.</t>
  </si>
  <si>
    <t>Uzņēmējdarbības vides attīstība Liepājā, II kārta</t>
  </si>
  <si>
    <t>Rēzeknes pilsētas pašvaldība</t>
  </si>
  <si>
    <t>Atbalsts komercdarbības attīstībai, atjaunojot industriālajām vajadzībām nepieciešamo publisko infrastruktūru ii kārta. Komunālās ielas pārbūve</t>
  </si>
  <si>
    <t>Balvu novada pašvaldība</t>
  </si>
  <si>
    <t>Limbažu novada pašvaldība</t>
  </si>
  <si>
    <t>Madonas novada pašvaldība</t>
  </si>
  <si>
    <t>3.3.1.0/16/I/010</t>
  </si>
  <si>
    <t>Uzņēmējdarbības atbalsta pasākumi Siguldas novada pašvaldības ražošanas apbūves piegulošajās teritorijās</t>
  </si>
  <si>
    <t>3.3.1.0/16/I/015</t>
  </si>
  <si>
    <t>Auces novada pašvaldība</t>
  </si>
  <si>
    <t>Uzņēmējdarbības attīstībai nepieciešamās infrastruktūras attīstība Auces pilsētā</t>
  </si>
  <si>
    <t>3.3.1.0/16/I/020</t>
  </si>
  <si>
    <t>Muižas ielas industriālās teritorijas infrastruktūras sakārtošana ražošanas zonas pieejamības un uzņēmējdarbības vides uzlabošanai Ādažu novadā</t>
  </si>
  <si>
    <t>Ilūkstes novada pašvaldība</t>
  </si>
  <si>
    <t>3.3.1.0/16/I/009</t>
  </si>
  <si>
    <t>Uzņēmējdarbības attīstībai nepieciešamās infrastruktūras attīstība Jelgavas novadā 1.kārta</t>
  </si>
  <si>
    <t>3.3.1.0/16/I/032</t>
  </si>
  <si>
    <t>Uzņēmējdarbības attīstībai nepieciešamās infrastruktūras attīstība Jelgavas novadā 2.kārta</t>
  </si>
  <si>
    <t>Ķekavas novada pašvaldība</t>
  </si>
  <si>
    <t>Olaines novada pašvaldība</t>
  </si>
  <si>
    <t>3.3.1.0/16/I/033</t>
  </si>
  <si>
    <t>Ozolnieku novada pašvaldība</t>
  </si>
  <si>
    <t>Uzņēmējdarbībai nozīmīgas infrastruktūras attīstīšana Ozolnieku novada Cenu pagastā I kārta</t>
  </si>
  <si>
    <t>Uzņēmējdarbībai nozīmīgas infrastruktūras attīstīšana Ozolnieku novada Ozolnieku pagastā</t>
  </si>
  <si>
    <t>Pāvilostas novada pašvaldība</t>
  </si>
  <si>
    <t>3.3.1.0/17/I/001</t>
  </si>
  <si>
    <t>Ventspils novada pašvaldība</t>
  </si>
  <si>
    <t>Uzņēmējdarbības attīstībai nepieciešamās infrastruktūras attīstība Ventspils novada Vārves pagastā</t>
  </si>
  <si>
    <t>3.4.2.2/16/I/001</t>
  </si>
  <si>
    <t>Sociālā dialoga attīstība labāka tiesiskā regulējuma izstrādei</t>
  </si>
  <si>
    <t>4.2.1.2/16/I/001</t>
  </si>
  <si>
    <t xml:space="preserve">Profesionālās izglītības kompetences centrs 
“Rīgas Tehniskā koledža”
</t>
  </si>
  <si>
    <t>Energoefektivitātes pasākumu veikšanas Rīgas Tehniskās koledžas ēkā Braslas ielā 16</t>
  </si>
  <si>
    <t>4.2.1.2/16/I/003</t>
  </si>
  <si>
    <t>Energoefektivitātes pasākumu veikšanas Rīgas Tehniskās koledžas ēkā Lēdmanes ielā 3</t>
  </si>
  <si>
    <t>Malnavas koledža</t>
  </si>
  <si>
    <t>Olaines Mehānikas un tehnoloģijas koledža</t>
  </si>
  <si>
    <t>Energoefektivitātes paaugstināšana Liepājas pirmsskolas izglītības iestādē “Dzintariņš” Dzintaru ielā 90, Liepājā</t>
  </si>
  <si>
    <t>4.2.2.0/17/I/003</t>
  </si>
  <si>
    <t>Pilsētas domes ēku kompleksa energoefektivitātes paaugstināšana</t>
  </si>
  <si>
    <t>4.2.2.0/17/I/010</t>
  </si>
  <si>
    <t>Bērnu sociālo pakalpojumu centra ēkas Viļānu ielā  10, Rēzeknē energoefektivitātes paaugstināšana</t>
  </si>
  <si>
    <t>Kompleksi energoefektivitātes pasākumi siltumnīcefekta gāzu emisijas samazināšanai Rīgas 273.pirmsskolas izglītības iestādes ēkā Ilūkstes ielā 101 k-4, Rīgā</t>
  </si>
  <si>
    <t>Kompleksi energoefektivitātes pasākumi siltumnīcefekta gāzu emisijas samazināšanai Rīgas pirmsskolas izglītības iestādes "Māra" ēkā Zebiekstes ielā 1, Rīgā</t>
  </si>
  <si>
    <t>Kompleksi energoefektivitātes pasākumi siltumnīcefekta gāzu emisijas samazināšanai Rīgas pirmsskolas izglītības iestādes "Pērlīte" ēkā, Jelgavas ielā 86A, Rīgā</t>
  </si>
  <si>
    <t>Kompleksi energoefektivitātes pasākumi siltumnīcefekta gāzu emisijas samazināšanai Rīgas 266.pirmsskolas izglītības iestādes ēkā Pļavnieku ielā 4, Rīgā</t>
  </si>
  <si>
    <t>Kompleksi energoefektivitātes pasākumi siltumnīcefekta gāzu emisijas samazināšanai Rīgas 259.pirmsskolas izglītības iestādes ēkā Jāņa Grestes ielā 3, Rīgā</t>
  </si>
  <si>
    <t>Kompleksi energoefektivitātes pasākumi siltumnīcefekta gāzu emisijas samazināšanai Rīgas 270.pirmsskolas izglītības iestādes ēkā Salnas ielā 18, Rīgā</t>
  </si>
  <si>
    <t>Kompleksi energoefektivitātes pasākumi siltumnīcefekta gāzu emisijas samazināšanai Rīgas 106.pirmsskolas izglītības iestādes ēkā Ūnijas ielā 83, Rīgā</t>
  </si>
  <si>
    <t>Kompleksi energoefektivitātes pasākumi siltumnīcefekta gāzu emisijas samazināšanai Rīgas 234.pirmsskolas izglītības iestādes ēkā Kurzemes prospektā 86C, Rīgā</t>
  </si>
  <si>
    <t>Kompleksi energoefektivitātes pasākumi siltumnīcefekta gāzu emisijas samazināšanai Rīgas 104.pirmsskolas izglītības iestādes ēkā Slokas ielā 207, Rīgā</t>
  </si>
  <si>
    <t>Kompleksi energoefektivitātes pasākumi siltumnīcefekta gāzu emisijas samazināšanai Rīgas pirmsskolas izglītības iestādes "Dzirnaviņas" ēkā Tālavas gatvē 7, Rīgā</t>
  </si>
  <si>
    <t>Kompleksi energoefektivitātes pasākumi siltumnīcefekta gāzu emisijas samazināšanai Rīgas pirmsskolas izglītības iestādes "Dardedze" ēkā Slokas ielā 209, Rīgā</t>
  </si>
  <si>
    <t>Kompleksi energoefektivitātes pasākumi siltumnīcefekta gāzu emisijas samazināšanai Rīgas 46.pirmsskolas izglītības iestādes ēkā Vecumnieku ielā 5A, Rīgā</t>
  </si>
  <si>
    <t>Kompleksi energoefektivitātes pasākumi siltumnīcefekta gāzu emisijas samazināšanai Rīgas 215.pirmsskolas izglītības iestādes ēkā Usmas ielā 10, Rīgā</t>
  </si>
  <si>
    <t>Kompleksi energoefektivitātes pasākumi siltumnīcefekta gāzu emisijas samazināšanai Rīgas 80.pirmsskolas izglītības iestādes ēkā Garajā ielā 24, Rīgā</t>
  </si>
  <si>
    <t>Kompleksi energoefektivitātes pasākumi siltumnīcefekta gāzu emisijas samazināšanai Rīgas pirmsskolas izglītības iestādes "Kadiķītis" ēkā Garajā ielā 31, Rīgā</t>
  </si>
  <si>
    <t>Kompleksi energoefektivitātes pasākumi siltumnīcefekta gāzu emisijas samazināšanai Rīgas 154.pirmsskolas izglītības iestādes ēkā Andromedas gatvē 3, Rīgā</t>
  </si>
  <si>
    <t>Kompleksi energoefektivitātes pasākumi siltumnīcefekta gāzu emisijas samazināšanai Rīgas pirmsskolas izglītības iestādes "Kamolītis" ēkā Iļģuciema ielā 4, Rīgā</t>
  </si>
  <si>
    <t>Kompleksi energoefektivitātes pasākumi siltumnīcefekta gāzu emisijas samazināšanai Rīgas 220.pirmsskolas izglītības iestādes ēkā Aglonas ielā 4A, Rīgā</t>
  </si>
  <si>
    <t>Kompleksi energoefektivitātes pasākumi siltumnīcefekta gāzu emisijas samazināšanai Rīgas 14.pirmsskolas izglītības iestādes ēkā Vircavas ielā 2, Rīgā</t>
  </si>
  <si>
    <t>Kompleksi energoefektivitātes pasākumi siltumnīcefekta gāzu emisijas samazināšanai Rīgas 62.pirmsskolas izglītības iestādes ēkā Alīses ielā 19, Rīgā</t>
  </si>
  <si>
    <t>Kompleksi energoefektivitātes pasākumi siltumnīcefekta gāzu emisijas samazināšanai Rīgas 255.pirmsskolas izglītības iestādes ēkā Akadēmiķa Mstislava Keldiša ielā 5, Rīgā</t>
  </si>
  <si>
    <t>Kompleksi energoefektivitātes pasākumi siltumnīcefekta gāzu emisijas samazināšanai Rīgas pirmsskolas izglītības iestādes "Annele" ēkā Anniņmuižas bulvārī 78, Rīgā</t>
  </si>
  <si>
    <t>Kompleksi energoefektivitātes pasākumi siltumnīcefekta gāzu emisijas samazināšanai Rīgas pirmsskolas izglītības iestādes "Laismiņa" ēkā Slokas ielā 211, Rīgā</t>
  </si>
  <si>
    <t>Kompleksi energoefektivitātes pasākumi siltumnīcefekta gāzu emisijas samazināšanai Rīgas pirmsskolas izglītības iestādes "Imanta" ēkā Vecumnieku ielā 7, Rīgā</t>
  </si>
  <si>
    <t>Kompleksi energoefektivitātes pasākumi siltumnīcefekta gāzu emisijas samazināšanai Rīgas 261.pirmsskolas izglītības iestādes ēkā Jaunrozes ielā 12, Rīgā</t>
  </si>
  <si>
    <t>Kompleksi energoefektivitātes pasākumi siltumnīcefekta gāzu emisijas samazināšanai Rīgas 243.pirmsskolas izglītības iestādes ēkā Saktas ielā 3A, Rīgā</t>
  </si>
  <si>
    <t>Kompleksi energoefektivitātes pasākumi siltumnīcefekta gāzu emisijas samazināšanai Rīgas pirmsskolas izglītības iestādes "Kamenīte" ēkā Slokas ielā 126A, Rīgā</t>
  </si>
  <si>
    <t>Kompleksi energoefektivitātes pasākumi siltumnīcefekta gāzu emisijas samazināšanai Rīgas pirmsskolas izglītības iestādes "Margrietiņa" ēkā Slokas ielā 126, Rīgā</t>
  </si>
  <si>
    <t>Kompleksi energoefektivitātes pasākumi siltumnīcefekta gāzu emisijas samazināšanai Rīgas 224.pirmsskolas izglītības iestādes ēkā Prūšu ielā 82, Rīgā</t>
  </si>
  <si>
    <t>Kompleksi energoefektivitātes pasākumi siltumnīcefekta gāzu emisijas samazināšanai Rīgas 197.pirmsskolas izglītības iestādes ēkā Birzes ielā 44, Rīgā</t>
  </si>
  <si>
    <t>Kompleksi energoefektivitātes pasākumi siltumnīcefekta gāzu emisijas samazināšanai Rīgas 94.pirmsskolas izglītības iestādes ēkā Krišjāņa Barona ielā 97B, Rīgā</t>
  </si>
  <si>
    <t>Apes novada dome</t>
  </si>
  <si>
    <t>4.2.2.0/17/I/008</t>
  </si>
  <si>
    <t>Grobiņas novada dome</t>
  </si>
  <si>
    <t>Ēkas Skolas ielā 1, Grobiņā, Grobiņas novadā energoefektivitātes uzlabošana</t>
  </si>
  <si>
    <t>Gulbenes novada sociālā dienesta ēkas energoefektivitātes paaugstināšana</t>
  </si>
  <si>
    <t>Ķeguma novada dome</t>
  </si>
  <si>
    <t>Ēkas Ogrē, Parka ielā 1 siltināšana un rekonstrukcija, pielāgojot pirmsskolas izglītības iestādes vajadzībām</t>
  </si>
  <si>
    <t>Pļaviņu novada dome</t>
  </si>
  <si>
    <t>4.2.2.0/17/I/004</t>
  </si>
  <si>
    <t>Novadnieku pagasta administratīvās ēkas ar sporta zāli energoefektivitātes paaugstināšana</t>
  </si>
  <si>
    <t>Sējas novada dome</t>
  </si>
  <si>
    <t>Energoefektivitātes paaugstināšana kultūras namā "Loja", Lojā, Sējas novadā</t>
  </si>
  <si>
    <t>5.1.1.0/17/I/001</t>
  </si>
  <si>
    <t>Novērst plūdu un krasta erozijas risku apdraudējumu Ogres pilsētas teritorijā, veicot vecā aizsargdambja pārbūvi un jauna aizsargmola (straumvirzes) būvniecību pie Ogres upes ietekas Daugavā </t>
  </si>
  <si>
    <t>Ventspils pilsētas pašvaldība</t>
  </si>
  <si>
    <t>Novērst plūdu un krasta erozijas risku apdraudējumu pilsētas teritorijā</t>
  </si>
  <si>
    <t>5.3.1.0/16/I/008</t>
  </si>
  <si>
    <t>Ķekavas nami, SIA</t>
  </si>
  <si>
    <t>„Ūdenssaimniecības pakalpojumu attīstība Ķekavā, 4. kārta”</t>
  </si>
  <si>
    <t>5.3.1.0/16/I/009</t>
  </si>
  <si>
    <t>Tukuma ūdens, SIA</t>
  </si>
  <si>
    <t>Ūdenssaimniecības pakalpojumu attīstība Tukumā, II kārta</t>
  </si>
  <si>
    <t>Līvāni, SIA Līvānu dzīvokļu un komunālā saimniecība</t>
  </si>
  <si>
    <t>Salacgrīvas ūdens, SIA</t>
  </si>
  <si>
    <t>Ūdenssaimniecības infrastruktūras attīstība Salacgrīvas pilsētā 3.kārta</t>
  </si>
  <si>
    <t>5.5.1.</t>
  </si>
  <si>
    <t>Ieguldījumi kultūras un dabas mantojumā</t>
  </si>
  <si>
    <t>0.5.5.1.</t>
  </si>
  <si>
    <t>Alūksnes novada dome</t>
  </si>
  <si>
    <t>Gaismas ceļš caur gadsimtiem</t>
  </si>
  <si>
    <t>5.6.2.0/17/I/002</t>
  </si>
  <si>
    <t>Uzņēmējdarbību veicinošās infrastruktūras izveide rūpniecisko teritoriju atjaunošanai Rēzeknes pilsētas Ziemeļu rajona Rēzeknes speciālās ekonomiskās zonas teritorijā </t>
  </si>
  <si>
    <t>5.6.2.0/16/I/015</t>
  </si>
  <si>
    <t>Ceļa posma Madonas šoseja- Saukaspurvs A11 pārbūve Barkavas pagastā, Madonas novadā’</t>
  </si>
  <si>
    <t>5.6.2.0/16/I/007</t>
  </si>
  <si>
    <t xml:space="preserve"> Publiskās infrastruktūras kvalitātes uzlabošana pašvaldības autoceļa "Gaļas kombināts-Straumēni" teritorijā.</t>
  </si>
  <si>
    <t>5.6.2.0/17/I/003</t>
  </si>
  <si>
    <t xml:space="preserve">Degradēto rūpniecisko teritoriju reģenerācija Daugavpils pilsētas un Daugavpils novada teritorijās </t>
  </si>
  <si>
    <t>5.6.2.0/16/I/018</t>
  </si>
  <si>
    <t xml:space="preserve">Rēzeknes pilsētas pašvaldība                            </t>
  </si>
  <si>
    <t>Industriālo teritoriju tīklojuma izveide uzņēmējdarbības veicināšanai Rēzeknes pilsētas, Rēzeknes un Viļānu novados</t>
  </si>
  <si>
    <t>5.6.3.</t>
  </si>
  <si>
    <t>Inčukalna sanācija</t>
  </si>
  <si>
    <t>0.5.6.3.</t>
  </si>
  <si>
    <t>Valsts vides dienests</t>
  </si>
  <si>
    <t>“Vēsturiski piesārņoto vietu “Inčukalna sērskābie gudrona dīķi” sanācijas darbi” II posms</t>
  </si>
  <si>
    <t>Lipājas ostas ūdens infrastruktūras uzlabošana</t>
  </si>
  <si>
    <t>6.1.4.</t>
  </si>
  <si>
    <t>6.1.4.2.</t>
  </si>
  <si>
    <t>Nacionālas nozīmes attīstības centru integrēšana TEN-T tīklā</t>
  </si>
  <si>
    <t>6.1.4.2/17/I/002</t>
  </si>
  <si>
    <t>Grīzupes ielas pārbūve posmā no Liepājas pilsētas robežas līdz Cukura ielas aplim</t>
  </si>
  <si>
    <t>6.1.4.2/17/I/001</t>
  </si>
  <si>
    <t xml:space="preserve">Latgales ielas posma no Daugavpils ielas līdz Ludzas ielas un Kr. Barona ielas krustojumam pārbūve, Rēzeknē  un Ludzas ielas pārbūve Rēzeknē </t>
  </si>
  <si>
    <t>6.1.4.2/17/I/003</t>
  </si>
  <si>
    <t>Ventspils pilsētas pašvaldības iestāde "Komunālā pārvalde"</t>
  </si>
  <si>
    <t>Alternatīva tranzītmaršruta izveide TEN-T tīklam Ventspilī</t>
  </si>
  <si>
    <t>6.1.5.0/17/I/002</t>
  </si>
  <si>
    <t>Valsts galvenā autoceļa A9 Rīga (Skulte) - Liepāja, km 97,58-99,74 un 102,92-113,13 segas pārbūve</t>
  </si>
  <si>
    <t>Valsts galvenā autoceļa A4 Rīgas apvedceļš (Baltezers - Saulkalne), km 12,48 - 19,68 segas pārbūve</t>
  </si>
  <si>
    <t>6.1.5.0/17/I/001</t>
  </si>
  <si>
    <t xml:space="preserve">Valsts galvenā autoceļa A11 Liepāja - Lietuvas robeža (Rucava), km 50,547 - 58,997 segas pārbūve.  </t>
  </si>
  <si>
    <t xml:space="preserve">Valsts reģionālā autoceļa P30 Cēsis - Vecpiebalga - Madona posma km 2,14 - 8,02 pārbūve  </t>
  </si>
  <si>
    <t>Valsts reģionālā autoceļa P32 Augšlīgatne – Skrīveri posma km 47,20 – 60,29 pārbūve (tilts)</t>
  </si>
  <si>
    <t>6.3.1.0/17/I/004</t>
  </si>
  <si>
    <t>Valsts reģionālā autoceļa P62 Krāslava – Preiļi – Madona km 88,00 – 99,53 pārbūve</t>
  </si>
  <si>
    <t>8.1.1.</t>
  </si>
  <si>
    <t>Ieguldījumi augstskolu STEM infrastruktūrā</t>
  </si>
  <si>
    <t>0.8.1.1.</t>
  </si>
  <si>
    <t>Jāzepa Vītola Latvijas Mūzikas akadēmija</t>
  </si>
  <si>
    <t>Jāzepa Vītola Latvijas Mūzikas akadēmijas īstenoto radošo industriju studiju programmu modernizācija</t>
  </si>
  <si>
    <t>Liepājas Universitāte</t>
  </si>
  <si>
    <t>Liepājas Universitātes STEM studiju programmu modernizācija</t>
  </si>
  <si>
    <t xml:space="preserve"> Latvijas Lauksaimniecības universitāte</t>
  </si>
  <si>
    <t>LLU STEM studiju programmu modernizācija</t>
  </si>
  <si>
    <t>Latvijas Sporta pedagoģijas akadēmija</t>
  </si>
  <si>
    <t>Modernizētās LSPA STEM studiju programmas veselības aprūpē</t>
  </si>
  <si>
    <t>Latvijas Universitāte</t>
  </si>
  <si>
    <t>Latvijas Universitātes STEM studiju virzienu infrastruktūras modernizācija un resursu koncentrācija</t>
  </si>
  <si>
    <t>Transporta un sakaru institūts</t>
  </si>
  <si>
    <t>Transporta un sakaru institūta STEM studiju programmu modernizācija</t>
  </si>
  <si>
    <t>Vidzemes Augstskolas STEM studiju vides modernizācija</t>
  </si>
  <si>
    <t>8.1.2.</t>
  </si>
  <si>
    <t>Ieguldījumi vispārējās izglītības infrastruktūrā</t>
  </si>
  <si>
    <t>0.8.1.2.</t>
  </si>
  <si>
    <t>Jelgavas pašvaldība</t>
  </si>
  <si>
    <t xml:space="preserve">Mācību vides uzlabošana Jelgavas Valsts ģimnāzijā un Jelgavas Tehnoloģiju vidusskolā </t>
  </si>
  <si>
    <t>Liepājas Valsts 1.ģimnāzijas attīstība par metodisko centru STEm un IKT jomā</t>
  </si>
  <si>
    <t>Gulbenes pašvaldība</t>
  </si>
  <si>
    <t>Līvānu pašvaldība</t>
  </si>
  <si>
    <t>Līvānu 1. vidusskolas mācību vides uzlabošana, veicot jaunu dabaszinību kabinetu izveidi, nodrošinot ergonomisku vidi mācību telpās, iegādājoties mēbeles un veicot mačību telpu remontu, IKT tehnoloģiju iegāde</t>
  </si>
  <si>
    <t>Ludzas vispārējās izglītības iestāžu mācību vides modernizācija</t>
  </si>
  <si>
    <t>3</t>
  </si>
  <si>
    <t>Ikšķiles novada pašvaldība  </t>
  </si>
  <si>
    <t>"Ikšķiles vidusskolas pārbūve" </t>
  </si>
  <si>
    <t>8.1.2.0/17/I/001</t>
  </si>
  <si>
    <t>Salaspils pašvaldība</t>
  </si>
  <si>
    <t>Ventspils tehnikums</t>
  </si>
  <si>
    <t>Cēsu Profesionālās vidusskolas modernizācija</t>
  </si>
  <si>
    <t>8.1.3.0/16/I/010</t>
  </si>
  <si>
    <t xml:space="preserve">Rīgas Dizaina un mākslas vidusskola </t>
  </si>
  <si>
    <t>Profesionālās izglītības kompetences centra "Rīgas Dizaina un mākslas vidusskola" infrastruktūras modernizācija</t>
  </si>
  <si>
    <t xml:space="preserve">Liepājas Mūzikas, mākslas un dizaina vidusskola </t>
  </si>
  <si>
    <t>Daugavpils Dizaina un mākslas vidusskolas "Saules skola" infrastruktūras modernizācijas II kārtas īstenošana un kultūrizglītības reģionālā metodiskā centra izveidošana</t>
  </si>
  <si>
    <t>8.1.4.</t>
  </si>
  <si>
    <t>Ieguldījumi koledžu STEM infrastruktūrā</t>
  </si>
  <si>
    <t>0.8.1.4.</t>
  </si>
  <si>
    <t>8.1.4.0/17/I/001</t>
  </si>
  <si>
    <t>profesionālās izglītības kompetences centrs "Rīgas Tehniskā koledža"</t>
  </si>
  <si>
    <t>Rīgas Tehniskās koledžas infrastruktūras attīstība</t>
  </si>
  <si>
    <t>8.1.4.0/17/I/002</t>
  </si>
  <si>
    <t>Rīgas Stradiņa universitātes Sarkanā Krusta medicīnas koledža</t>
  </si>
  <si>
    <t>STEM izglītības programmu infrastruktūras modernizēšana RSU Sarkanā Krusta medicīnas koledžā</t>
  </si>
  <si>
    <t>8.1.4.0/17/I/004</t>
  </si>
  <si>
    <t>Augstākās izglītības studiju programmas "Uzņēmējdarbība lauksaimniecībā" infrastruktūras un aprīkojuma modernizēšana Malnavas koledžā</t>
  </si>
  <si>
    <t>8.1.4.0/17/I/005</t>
  </si>
  <si>
    <t>Studiju mācību vides uzlabošana Olaines Mehānikas un tehnoloģiju koledžā</t>
  </si>
  <si>
    <t>8.1.4.0/17/I/007</t>
  </si>
  <si>
    <t>Jēkabpils Agrobiznesa koledža</t>
  </si>
  <si>
    <t>Jēkabpils Agrobiznesa koledžas STEM studiju mācību vides uzlabošana</t>
  </si>
  <si>
    <t>9.2.4.2/16/I/026</t>
  </si>
  <si>
    <t>Salaspils novada pašvaldība</t>
  </si>
  <si>
    <t>Veselības veicināšanas un slimību profilakses pasākumi Salaspils novadā</t>
  </si>
  <si>
    <t>9.2.4.2/16/I/028</t>
  </si>
  <si>
    <t>Alojas novada dome</t>
  </si>
  <si>
    <t>Pasākumi vietējās sabiedrības veselības veicināšanai un slimību profilaksei Alojas novadā</t>
  </si>
  <si>
    <t>9.2.4.2/16/I/029</t>
  </si>
  <si>
    <t>Auces novada  iedzīvotāju  iesaistīšana veselības veicināšanas un nostiprināšanas pasākumos</t>
  </si>
  <si>
    <t>9.2.4.2/16/I/034</t>
  </si>
  <si>
    <t>Neretas novada pašvaldība</t>
  </si>
  <si>
    <t>Dzīvo vesels Neretas novadā!</t>
  </si>
  <si>
    <t>9.2.4.2/16/I/036</t>
  </si>
  <si>
    <t>Strenču novada dome</t>
  </si>
  <si>
    <t xml:space="preserve">Veselības veicināšana un slimību profilakses pasākumi Strenču novadā </t>
  </si>
  <si>
    <t>9.2.4.2/16/I/039</t>
  </si>
  <si>
    <t>Skrundas novada pašvaldība</t>
  </si>
  <si>
    <t>Veselības veicināšanas pasākumi Skrundas novadā1.kārta</t>
  </si>
  <si>
    <t>9.2.4.2/16/I/042</t>
  </si>
  <si>
    <t>9.2.4.2/16/I/045</t>
  </si>
  <si>
    <t>Baltinavas novada dome</t>
  </si>
  <si>
    <t>Dzīvo aktīvs Baltinavā!</t>
  </si>
  <si>
    <t>9.2.4.2/16/I/046</t>
  </si>
  <si>
    <t>Carnikavas novada dome</t>
  </si>
  <si>
    <t>Pasākumi vietējās sabiedrības veselības veicināšanai un slimību profilaksei Carnikavas novadā</t>
  </si>
  <si>
    <t>9.2.4.2/16/I/048</t>
  </si>
  <si>
    <t>Salas novada pašvaldība</t>
  </si>
  <si>
    <t>Vietējās sabiedrības veselības veicināšanas un slimību profilakses pasākumi Salas novadā</t>
  </si>
  <si>
    <t>9.2.4.2/16/I/050</t>
  </si>
  <si>
    <t>Pasākumi vietējās sabiedrības veselības veicināšanai Balvu novadā</t>
  </si>
  <si>
    <t>9.2.4.2/16/I/051</t>
  </si>
  <si>
    <t>Beverīnas novada pašvaldība</t>
  </si>
  <si>
    <t>Veselas un veselīgas sabiedrības veidošana Beverīnas novadā</t>
  </si>
  <si>
    <t>9.2.4.2/16/I/053</t>
  </si>
  <si>
    <t>Rūjienas novada pašvaldība</t>
  </si>
  <si>
    <t>Esi vesels, Rūjienas novada iedzīvotāj!</t>
  </si>
  <si>
    <t>9.2.4.2/16/I/054</t>
  </si>
  <si>
    <t>SVEIKS UN VESELS VENTSPILS NOVADĀ!</t>
  </si>
  <si>
    <t>9.2.4.2/16/I/056</t>
  </si>
  <si>
    <t>Pasākumi vietējās sabiedrības veselības veicināšanai un slimību profilaksei Pāvilostas novadā.</t>
  </si>
  <si>
    <t>9.2.4.2/16/I/057</t>
  </si>
  <si>
    <t>Pasākumi vietējās sabiedrības veselības veicināšanai un slimību profilaksei Apes novadā</t>
  </si>
  <si>
    <t>9.2.4.2/16/I/058</t>
  </si>
  <si>
    <t>Pasākumi vietējās sabiedrības veselības veicināšanai un slimību profilaksei Ilūkstes novadā</t>
  </si>
  <si>
    <t>9.2.4.2/16/I/059</t>
  </si>
  <si>
    <t>Pasākumi vietējās sabiedrības veselības veicināšanai un slimību profilaksei Limbažu novadā</t>
  </si>
  <si>
    <t>9.2.4.2/16/I/060</t>
  </si>
  <si>
    <t>Rundāles novada dome</t>
  </si>
  <si>
    <t>Pasākumi Rundāles novadā vietējās sabiedrības veselības veicināšanai un slimību profilaksei</t>
  </si>
  <si>
    <t>9.2.4.2/16/I/061</t>
  </si>
  <si>
    <t xml:space="preserve">Bauskas novada pašvaldība </t>
  </si>
  <si>
    <t>“Pasākumi Bauskas novada sabiedrības veselības veicināšanai un slimību profilaksei”</t>
  </si>
  <si>
    <t>9.2.4.2/16/I/062</t>
  </si>
  <si>
    <t>Veselības veicināšanas un slimību profilakses pasākumi Olaines novada iedzīvotājiem no 2017.gada līdz 2020. gadam.</t>
  </si>
  <si>
    <t>9.2.4.2/16/I/064</t>
  </si>
  <si>
    <t>Veselības veicināšanas un slimību profilakses pasākumu organizēšana Rēzeknes pilsētā</t>
  </si>
  <si>
    <t>9.2.4.2/16/I/066</t>
  </si>
  <si>
    <t>Slimību profilakses un veselības veicināšanas pasākumi Ozolnieku novadā</t>
  </si>
  <si>
    <t>9.2.4.2/16/I/067</t>
  </si>
  <si>
    <t>Ciblas novada pašvaldība</t>
  </si>
  <si>
    <t>Veselības veicināšana iedzīvotājiem Ciblas novadā</t>
  </si>
  <si>
    <t>9.2.4.2/16/I/069</t>
  </si>
  <si>
    <t>Kārsavas novada pašvaldība</t>
  </si>
  <si>
    <t>Veselības veicināšanas un slimību profilakse pasākumi Kārsavas novadā iedzīvotājiem</t>
  </si>
  <si>
    <t>9.2.4.2/16/I/073</t>
  </si>
  <si>
    <t>Viļakas novada dome</t>
  </si>
  <si>
    <t>Veselības veicināšanas un slimību profilakses pasākumi Viļakas novadā</t>
  </si>
  <si>
    <t>9.2.4.2/16/I/074</t>
  </si>
  <si>
    <t>Rucavas novada dome</t>
  </si>
  <si>
    <t>Veselīgs Rucavas novads</t>
  </si>
  <si>
    <t>9.2.4.2/16/I/076</t>
  </si>
  <si>
    <t>Veselības veicināšanas un slimību profilakses pasākumi Varakļānu novadā</t>
  </si>
  <si>
    <t>9.2.4.2/16/I/077</t>
  </si>
  <si>
    <t>Jaunpils novada dome</t>
  </si>
  <si>
    <t>Vesels Jaunpils novadā</t>
  </si>
  <si>
    <t>9.2.4.2/16/I/078</t>
  </si>
  <si>
    <t>Preiļu novada dome</t>
  </si>
  <si>
    <t>Pasākumi Preiļu novada vietējās sabiedrības veselības veicināšanai un slimību profilaksei</t>
  </si>
  <si>
    <t>9.2.4.2/16/I/079</t>
  </si>
  <si>
    <t>Mazsalacas novada pašvaldība</t>
  </si>
  <si>
    <t>Pasākumi Mazsalacas novada iedzīvotāju veselības veicināšanai un slimību profilaksei</t>
  </si>
  <si>
    <t>9.2.4.2/16/I/083</t>
  </si>
  <si>
    <t>Vietējās sabiedrības veselības veicināšana un slimību profilakse Ķeguma novadā</t>
  </si>
  <si>
    <t>9.2.4.2/16/I/086</t>
  </si>
  <si>
    <t>Brocēnu novada pašvaldība</t>
  </si>
  <si>
    <t>Pasākumi vietējās sabiedrības veselības veicināšanai un slimību profilaksei Brocēnu novadā</t>
  </si>
  <si>
    <t>9.2.4.2/16/I/087</t>
  </si>
  <si>
    <t>Saulkrastu novada dome</t>
  </si>
  <si>
    <t xml:space="preserve">Veselības veicināšanas pasākumi Saulkrastu novadā </t>
  </si>
  <si>
    <t>9.2.4.2/16/I/090</t>
  </si>
  <si>
    <t>Kocēnu novada dome</t>
  </si>
  <si>
    <t>Veselības veicināšanas pakalpojumu pieejamība Kocēnu novada iezīvotājiem</t>
  </si>
  <si>
    <t>9.2.4.2/16/I/091</t>
  </si>
  <si>
    <t>Veselīga dzīvesveida veicināšanas pasākumi Pļaviņu novadā</t>
  </si>
  <si>
    <t>9.2.4.2/16/I/092</t>
  </si>
  <si>
    <t>Veselības veicināšanas un slimību profilakses pasākumu īstenošana Madonas novada iedzīvotājiem</t>
  </si>
  <si>
    <t>9.2.4.2/16/I/094</t>
  </si>
  <si>
    <t>Veselības veicināšana un slimību profilakse Ķekavas novadā, 1.kārta</t>
  </si>
  <si>
    <t>9.2.4.2/16/I/095</t>
  </si>
  <si>
    <t xml:space="preserve">“Veselības veicināšanas un slimību profilakses pakalpojumu pieejamības uzlabošana Kuldīgas novada iedzīvotājiem.” </t>
  </si>
  <si>
    <t>9.2.4.2/16/I/097</t>
  </si>
  <si>
    <t>Krāslavas novada dome</t>
  </si>
  <si>
    <t>Pasākumi vietējās sabiedrības veselības veicināšanai un slimību profilaksei Krāslavas novadā</t>
  </si>
  <si>
    <t>9.2.4.2/16/I/099</t>
  </si>
  <si>
    <t>Riebiņu novada dome</t>
  </si>
  <si>
    <t>"Veselības veicināšanas un slimības profilakses uzlabošanas pasākumi Riebiņu novadā, 1.Kārta"</t>
  </si>
  <si>
    <t>9.2.4.2/16/I/100</t>
  </si>
  <si>
    <t>Grobiņas novada vietējās sabiedrības veselības veicināšana un slimību profilakse</t>
  </si>
  <si>
    <t>9.2.6.</t>
  </si>
  <si>
    <t>Ārstu apmācības</t>
  </si>
  <si>
    <t>0.9.2.6.</t>
  </si>
  <si>
    <t>Ārstniecības un ārstniecības atbalsta personāla kvalifikācijas uzlabošana</t>
  </si>
  <si>
    <t>9.3.2.</t>
  </si>
  <si>
    <t>Veselības aprūpes infrastruktūra</t>
  </si>
  <si>
    <t>0.9.3.2.</t>
  </si>
  <si>
    <t>1</t>
  </si>
  <si>
    <t>Sabiedrība ar ierobežotu atbildību "Rīgas Austrumu klīniskā universitātes slimnīca"</t>
  </si>
  <si>
    <t>SIA “Rīgas Austrumu klīniskā universitātes slimnīca” infrastruktūras attīstība</t>
  </si>
  <si>
    <t>VSIA „Bērnu klīniskā universitātes slimnīca” veselības aprūpes infrastruktūras attīstība</t>
  </si>
  <si>
    <t>Valsts sabiedrība ar ierobežotu atbildību "Nacionālais rehabilitācijas centrs "Vaivari""</t>
  </si>
  <si>
    <t>Kvalitatīvu veselības aprūpes pakalpojumu pieejamības uzlabošana Nacionālajā rehabilitācijas centrā „Vaivari”,  attīstot veselības aprūpes infrastruktūru</t>
  </si>
  <si>
    <t>Sabiedrība ar ierobežotu atbildību "LIEPĀJAS REĢIONĀLĀ SLIMNĪCA"</t>
  </si>
  <si>
    <t>Infrastruktūras attīstība SIA "Liepājas reģionālā slimnīca", uzlabojot kardioloģijas, onkoloģijas un bērnu veselības aprūpes pakalpojumu pieejamību un kvalitāti Kurzemē</t>
  </si>
  <si>
    <t>SIA "Ziemeļkurzemes reģionālā slimnīca"</t>
  </si>
  <si>
    <t>SIA “Ziemeļkurzemes reģionālā slimnīca” veselības aprūpes infrastruktūras attīstība</t>
  </si>
  <si>
    <t>SIA "JELGAVAS PILSĒTAS SLIMNĪCA"</t>
  </si>
  <si>
    <t>Veselības aprūpes infrastruktūras attīstība SIA „Jelgavas pilsētas slimnīca”, pārbūvējot C korpusu</t>
  </si>
  <si>
    <t>Sabiedrība ar ierobežotu atbildību "Vidzemes slimnīca"</t>
  </si>
  <si>
    <t>Kvalitatīvu veselības aprūpes pakalpojumu pieejamības uzlabošana Vidzemes slimnīcā, attīstot veselības aprūpes infrastruktūru</t>
  </si>
  <si>
    <t>Sabiedrība ar ierobežotu atbildību "RĒZEKNES SLIMNĪCA"</t>
  </si>
  <si>
    <t>Uzlabot kvalitatīvu veselības aprūpes pakalpojumu pieejamību, attīstot veselības aprūpes infrastruktūru SIA “RĒZEKNES SLIMNĪCA”</t>
  </si>
  <si>
    <t>2017 augusts</t>
  </si>
  <si>
    <t>8.1.2.0/17/I/002</t>
  </si>
  <si>
    <t>2.2.1.1/17/I/004</t>
  </si>
  <si>
    <t>6.1.5.0/17/I/003</t>
  </si>
  <si>
    <t>6.3.1.0/17/I/003</t>
  </si>
  <si>
    <t>6.3.1.0/17/I/005</t>
  </si>
  <si>
    <t>8.1.3.0/17/I/002</t>
  </si>
  <si>
    <t>7=6-5</t>
  </si>
  <si>
    <t>8=6/5*100</t>
  </si>
  <si>
    <t>Iepirkumam “Dabas aizsardzības plānu izstrāde īpaši aizsargājamām teritorijām” sākotnēji izsludinātajā konkursā iesniegtie piedāvājumi pārsniedza paredzēto  cenu. Iepirkums tiek izskatīts Vides aizsardzības un reģionālās attīstības ministrijā, jo, atkārtoti izsludinot, tas beidzies bez rezultāta. Maksājums pārcelts uz 2018. gadu.</t>
  </si>
  <si>
    <t>Pelnis, 67095470</t>
  </si>
  <si>
    <t>Ints.Pelnis@fm.gov.lv</t>
  </si>
  <si>
    <t>Finanšu ministre</t>
  </si>
  <si>
    <t>D.Reizniece-Ozola</t>
  </si>
  <si>
    <t xml:space="preserve">Atbilstoši aktualizētajam iepirkumu plānam samazinātas 2017.gada 2. pusgada un 2018.gada 1. ceturkšņa maksājuma pieprasījumu summas, bet palielināts noslēguma pieprasījums, kuru plāno iesniegt 2019.gada janvārī. </t>
  </si>
  <si>
    <t xml:space="preserve">Maksājuma pieprasījums iesniegts par mazāku summu, jo nācies meklēt un piesaistīt jaunus ekspertus pieaugušo personu ar garīga rakstura traucējumiem vajadzību novērtēšanai - iepriekš iesaistītie eksperti nepagarināja līgumu. Mērķa grupas individuālo vajadzību izvērtēšanas termiņš attiecīgi pagarināts, kas savukārt aizkavējis deinstitucionalizācijas plāna iepirkumu.  </t>
  </si>
  <si>
    <t xml:space="preserve">Š.g. septembrī Altum iesniedza precizētas prognozes, ar kurām samazināti izpildes plāni. Kavējuma iemesli ir skatāmi kopā ar ALTUM īstenotā projekta "Atbalsts daudzdzīvokļu dzīvojamo māju energoefektivitātes paaugstināšanas pasākumu īstenošanai daudzdzīvokļu māju dzīvokļu īpašniekiem" īstenošanu kavējošiem faktoriem. Kā arī aizdevumu  izsniegšanā nav sākotnēji prognozētās intensitātes, jo  komercbankas aktīvi  kreditē  lielāko daļu projektu.  Aizdevumiem plānotais finansējums varētu tikt novirzīts garantijām vai grantiem gadījumā, ja bankas turpina kreditēt  projektus un Altum aizdevumi nebūs nepieciešami.  </t>
  </si>
  <si>
    <t>Projekta līguma ES fondu līdzfinansējums, euro</t>
  </si>
  <si>
    <t>Projekti, kuriem plānoti vai veikti maksājumi</t>
  </si>
  <si>
    <t>Gulbenes novada vispārējo izglītības iestāžu mācību vides uzlabošana</t>
  </si>
  <si>
    <t>Valsts reģionālā attīstības aģentūra</t>
  </si>
  <si>
    <t>8.1.1.0/17/I/008</t>
  </si>
  <si>
    <t>8.1.2.0/17/I/013</t>
  </si>
  <si>
    <t>2018 septembris</t>
  </si>
  <si>
    <t>Alsungas novada dome </t>
  </si>
  <si>
    <t>Pasākumi Alsungas novada iedzīvotāju veselības veicināšanai un slimību profilaksei </t>
  </si>
  <si>
    <t>1.1.1.4/17/I/004</t>
  </si>
  <si>
    <t>3.3.1.0/17/I/002</t>
  </si>
  <si>
    <t>4.2.2.0/17/I/017</t>
  </si>
  <si>
    <t>4.2.2.0/17/I/018</t>
  </si>
  <si>
    <t>4.2.2.0/17/I/019</t>
  </si>
  <si>
    <t>4.2.2.0/17/I/020</t>
  </si>
  <si>
    <t>4.2.2.0/17/I/021</t>
  </si>
  <si>
    <t>4.2.2.0/17/I/022</t>
  </si>
  <si>
    <t>4.2.2.0/17/I/023</t>
  </si>
  <si>
    <t>4.2.2.0/17/I/024</t>
  </si>
  <si>
    <t>4.2.2.0/17/I/025</t>
  </si>
  <si>
    <t>4.2.2.0/17/I/026</t>
  </si>
  <si>
    <t>4.2.2.0/17/I/027</t>
  </si>
  <si>
    <t>4.2.2.0/17/I/028</t>
  </si>
  <si>
    <t>4.2.2.0/17/I/029</t>
  </si>
  <si>
    <t>4.2.2.0/17/I/030</t>
  </si>
  <si>
    <t>4.2.2.0/17/I/031</t>
  </si>
  <si>
    <t>4.2.2.0/17/I/032</t>
  </si>
  <si>
    <t>4.2.2.0/17/I/033</t>
  </si>
  <si>
    <t>4.2.2.0/17/I/034</t>
  </si>
  <si>
    <t>4.2.2.0/17/I/035</t>
  </si>
  <si>
    <t>4.2.2.0/17/I/037</t>
  </si>
  <si>
    <t>4.2.2.0/17/I/038</t>
  </si>
  <si>
    <t>4.2.2.0/17/I/039</t>
  </si>
  <si>
    <t>4.2.2.0/17/I/040</t>
  </si>
  <si>
    <t>4.2.2.0/17/I/042</t>
  </si>
  <si>
    <t>4.2.2.0/17/I/043</t>
  </si>
  <si>
    <t>4.2.2.0/17/I/044</t>
  </si>
  <si>
    <t>4.2.2.0/17/I/045</t>
  </si>
  <si>
    <t>4.2.2.0/17/I/046</t>
  </si>
  <si>
    <t>4.2.2.0/17/I/047</t>
  </si>
  <si>
    <t>4.2.2.0/17/I/048</t>
  </si>
  <si>
    <t>4.2.2.0/17/I/049</t>
  </si>
  <si>
    <t>5.1.1.0/17/I/002</t>
  </si>
  <si>
    <t>8.1.1.0/17/I/002</t>
  </si>
  <si>
    <t>9.3.2.0/17/I/003</t>
  </si>
  <si>
    <t xml:space="preserve">Salaspils 1.vidusskolas 4.mācību korpusa izbūve un aprīkošana </t>
  </si>
  <si>
    <t>Bērnu klīniskā universitātes slimnīca</t>
  </si>
  <si>
    <t>Projekti, kumulatīvi līdz 1 oktobrim ar negatīvu izpildi</t>
  </si>
  <si>
    <t>Projekti, kumulatīvi līdz 1oktobrim ar pārsniegtu izpildi</t>
  </si>
  <si>
    <t>9.3.2.0/17/I/001</t>
  </si>
  <si>
    <t>9.3.2.0/17/I/004</t>
  </si>
  <si>
    <r>
      <t xml:space="preserve">* izcelti (iekrāsoti) samazinājumi virs 200 000 </t>
    </r>
    <r>
      <rPr>
        <i/>
        <sz val="12"/>
        <rFont val="Times New Roman"/>
        <family val="2"/>
        <charset val="186"/>
      </rPr>
      <t xml:space="preserve">euro. </t>
    </r>
    <r>
      <rPr>
        <sz val="12"/>
        <rFont val="Times New Roman"/>
        <family val="2"/>
        <charset val="186"/>
      </rPr>
      <t>Informācija par visiem projektiem pieejama interneta tīmekļa vietnē www. esfondi.lv http://www.esfondi.lv/finansu-un-raditaju-plani-to-izpilde</t>
    </r>
  </si>
  <si>
    <r>
      <t xml:space="preserve">** izcelti (iekrāsoti) samazinājumi virs 500 000 </t>
    </r>
    <r>
      <rPr>
        <i/>
        <sz val="12"/>
        <rFont val="Times New Roman"/>
        <family val="2"/>
        <charset val="186"/>
      </rPr>
      <t xml:space="preserve">euro. </t>
    </r>
    <r>
      <rPr>
        <sz val="12"/>
        <rFont val="Times New Roman"/>
        <family val="2"/>
        <charset val="186"/>
      </rPr>
      <t xml:space="preserve"> Informācija par visiem projektiem pieejama interneta tīmekļa vietnē www. esfondi.lv http://www.esfondi.lv/finansu-un-raditaju-plani-to-izpilde</t>
    </r>
  </si>
  <si>
    <t>8.1.2.0/17/I/007</t>
  </si>
  <si>
    <t>2017oktobris</t>
  </si>
  <si>
    <t>1.1.1.4/17/I/005</t>
  </si>
  <si>
    <t>4.2.1.2/17/I/014</t>
  </si>
  <si>
    <t>4.2.2.0/17/I/006</t>
  </si>
  <si>
    <t>5.5.1.0/17/I/001</t>
  </si>
  <si>
    <t>8.1.1.0/17/I/003</t>
  </si>
  <si>
    <t>8.1.1.0/17/I/004</t>
  </si>
  <si>
    <t>8.1.2.0/17/I/003</t>
  </si>
  <si>
    <t>8.1.3.0/17/I/003</t>
  </si>
  <si>
    <t>9.2.6.0/17/I/001</t>
  </si>
  <si>
    <t>9.3.2.0/17/I/005</t>
  </si>
  <si>
    <t>Liepājas Universitāte </t>
  </si>
  <si>
    <t>Liepājas Universitātes ēkas pārbūve </t>
  </si>
  <si>
    <t>9.3.2.0/17/I/006</t>
  </si>
  <si>
    <t>3.3.1.0/17/I/006</t>
  </si>
  <si>
    <t>8.1.1.0/17/I/001</t>
  </si>
  <si>
    <t>Līvānu ūdenssaimniecības attīstības III kārta </t>
  </si>
  <si>
    <t>Kumulatīvi no 2017 gada janvāra  līdz 2017 gada 01 novembrim</t>
  </si>
  <si>
    <t>Īstenotāja aktualizētais līdz 03.11.2017</t>
  </si>
  <si>
    <t>Maksājuma pieprasījuma summas ir samazinātas atbilstoši faktiskajai izpildei, kas neatbilst plānotajam, jo no klientiem saņemtas nekvalitatīvas tehniskās specifikācijas (klientiem nav pieredzes normatīvo dokumentu sagatavošanā, strauji mainās pieteiktie apjomi, vēlmes), atteikumi no pieteiktiem pakalpojumiem (mainās pakalpojuma nepieciešamība, problēmas ar naudas plūsmu lai nodrošinātu 50% līdzfinansējumu). 
Samazināta arī plānotā summa, ievērojot līdz šim saņemto pakalpojumu pieteikumu skaitu un pieteikto pakalpojumu izpildes termiņus, kā arī ievērojot, ka daļa no izsludinātiem iepirkumiem noslēdzās bez rezultātiem. Papildus kavējošais faktors ir problēmas ar projekta īstenošanas personālu (neaizpildītas vakances, nav/maza pieredze valsts pārvaldē).</t>
  </si>
  <si>
    <t>Darbu izpildes apjomu ietekmēja nelabvēlīgi laika apstākļi (biežās un spēcīgās lietavas), kas kavēja izbūvēto ielu labiekārtošanas darbu veikšanu un iekavēšanās ar projekta 5.etapa - spiedvads Saulkalne - Salaspils saskaņošanu.</t>
  </si>
  <si>
    <t>Maksājuma pieprasījumu summas samazinājums saistīts ar to, ka gala rēķini par Salu tilta 2.kārtas 1.etapa objektu projektēšanas pakalpojumiem, kurus bija plānots saņemt 2017.gada augusta beigās, saņemti tikai 28.09., tāpēc to apmaksa tiks faktiski veikta tikai nākamajā atskaites periodā un iekļauta nākamajā maksājuma pieprasījumā, kuru plānots iesniegt decembra beigās.</t>
  </si>
  <si>
    <t>Plānoto darbu izpildes apjomu sasniegšanu ietekmējuši būvdarbiem nelabvēlīgi klimatiskie apstākļi, būvdarbu veicēja nespēja piesaistīt nepieciešamo papildu darbaspēku, iepriekš neprognozējami ierobežojumi būvdarbu veikšanai, kuri prasa papildu resursus darbu pārplānojumam citās ielās. Iespējams, ka ar būvdarbu veicēju var tik pārtrauktas līgumattiecības un būs nepieciešams izsludināt jaunu iepirkuma procedūru būvdarbu veikšanai.</t>
  </si>
  <si>
    <t>Ņemot vērā būvdarbiem nelabvēlīgos laikapstākļus, būvdarbu izpildītājs precizējis darbu izpildes laika grafiku, līdz ar to prognožu plānā tiek precizēti starpposma maksājumu laiki un apjoms, kā arī avansa pieprasījumu apjoms un termiņi.</t>
  </si>
  <si>
    <t>Projekta īstenošana kavējas, ņemot vērā nobīdi atsevišķu pasākumu ieviešanas grafikā, kas saistīts ar problēmām iepirkumos.</t>
  </si>
  <si>
    <t>Vairāku projekta darbību uzsākšana aizkavējās iepirkumu procedūru rezultātā, pārplānota savstarpēji saistīto darbību uzsākšana, atsevišķās darbībās radies finansējuma ietaupījums (piemēram, sadarbības partnesu personāla atlīdzībās, apmācību īstenošanā, semināru, braucienu organizēšanā) tiks izmantots turpmākajā projekta īstenošanā.</t>
  </si>
  <si>
    <t xml:space="preserve">Būtiskākais kavējošais faktors - ieilgušie, laikā neizsludinātie iepirkumi kā rezultātā līgumi tika noslēgti vēlāk nekā sākotnēji plānots, aizkavējusies projekta darbību īstenošana un atsevišķas darbības (“Sabiedrībā balstītu pakalpojumu īstenošana Latgales reģiona personām ar garīga rakstura traucējumiem”, darbības “Sabiedrībā balstītu pakalpojumu sniegšana bērniem ar funkcionāliem traucējumiem” un "Informatīvi un izglītojoši pasākumi.") nevar veikt paredzētajā apjomā. Pastāv risks, ka uz 31.12.2018. netiks sasniegts plānotais finanšu rādītājs. </t>
  </si>
  <si>
    <t xml:space="preserve">Projekta darbības iekavējās, jo Sociālā darbinieka un sociālā mentora pakalpojumu iepirkuma procedūrā izvēlētā pakalpojuma sniedzējam bija jāpiešķir PVN maksātāja statuss, par ievērojami mazāku summu sniegti sociālā darbinieka un sociālā mentora pakalpojumi, jo faktiskā bēgļu un patvēruma meklētāju plūsma ir ievērojami mazāka par plānoto. Atsevišķām darbībām aizkavējās iepirkuma izsludināšana, tas saistīts ar nepieciešamiem grozījumiem projekta iesniegumā un MK noteikumos Nr.102, kas ļautu iekļaut PVN pakalpojuma izmaksās. Vairākos gadījumos iepirkuma procedūras rezultātā noslēgts līgums par ievērojami zemāku summu nekā tika sākotnēji plānots, piemēram, iepirkumā par izglītojošiem pasākumiem par sociālās iekļaušanas un diskriminācijas novēršanas pasākumiem faktiskā līguma summa ir par ceturtdaļu zemāka par plānoto.  </t>
  </si>
  <si>
    <t>Projektā pirmajos divos ceturkšņos radās aizkavēšanās iepirkumu procedūrās, kas saistīta ar grūtībam atrast projektam iepirkumu speciālistu, tas ietekmēja projektu darbību un finanšu plūsmu, kas pārplānota uz vēlāku laiku - 2018.g.</t>
  </si>
  <si>
    <t>Maksājuma pieprasījuma summa koriģēta atbilstoši jaunākajām prognozēm. Uz vēlākiem maksājuma pieprasījumiem pārcelti izdevumi par komandējumiem, kas tika izņemti no iesniegtā maksājuma pieprasījuma, jo uz iesniegšanas brīdi nebija saņemtas parakstītas atskaites no visiem komandējuma dalībniekiem. 
Pārējās plānotās summas koriģētas atbilstoši jaunākajām prognozēm par izmaksu attiecināšanu. Atbilstoši noslēgtajam līgumam par videokonferenču uzstādīšanu, paredzams, ka visas iekārtas tiks uzstādītas novembrī un samaksa tiks veikta par visām piegādātajam iekārtām vienā maksājumā, nevis sadalot pa daļām kā tika plānots iepriekš.</t>
  </si>
  <si>
    <t xml:space="preserve">Precizētas izmaksas atbilstoši noslēgtajiem grozījumiem noslēgtajās vienošanās par būvdarbu, būvuzraudzības un autoruzraudzības darbu īstenošanu, sakarā ar izslēgtajām izmaksām pēc izmaiņu aktiem. </t>
  </si>
  <si>
    <t>Kavēšanās ar atsevišķu darbību uzsākšanu iepirkuma problēmu dēļ, plānoto sadarbības partneru atteikšanās no dalības projektā. Oktobrī iesniegts aktualizēts plānoto maksājumu pieprasījumu grafiks, kurā tika veikti precizējumi ņemot vērā sadarbības partneru iesniegto informāciju, prognozes, iepirkumu plānus - daļa no 2018.gada  izdevumiem pārcelti uz 2022.gadu, jo šajā laikā prognozējams lielākais sabiedrībā balstīto pakalpojumu kompensācijas pieprasījums.</t>
  </si>
  <si>
    <t>Būvdarbi aizkavējās sakarā ar nelabvēlīgiem klimatiskiem laika apstākļiem (lietavas).</t>
  </si>
  <si>
    <t xml:space="preserve">Izmaiņas maksājumu pieprasījumu summās saistītas ar to, ka projekta vadības intensitāte un faktiski nostrādātās stundas projekta vadībā nesakrīt ar sākotnēji plānoto izlīdzināto vidējo intensitāti, tāpat iekavējās darbības, kas saistītas ar būvdarbiem mācību poligonā un dabaszinību, mežsaimniecības kabinetos Rankā, līdz ar to izmaksas pārceltas uz vēlāk iesniedzamajiem maksājuma pieprasījumiem. Tiek gatavoti grozījumi projekta īstenošanas laika grafikā, kā arī finansēšanas plānā pa gadiem.  </t>
  </si>
  <si>
    <t xml:space="preserve">Darbības "Darba vides un cilvēkresursu potenciāla izvērtējums" uzsākšana aizkavējās sarežģītā iepirkuma dokumentācijas saskaņošanas procesa rezultātā, kas ietekmē  darbības "Atbalsta pasākumi mērķa grupai" uzsākšanu, jo paredzētas secīgi, un to īstenot varēs uzsākt ne ātrāk kā 2018.gada maijā. Ņemot vērā minēto tiks precizēts plānoto maksājuma pieprasījumu iesniegšanas grafiks. Sertificēto izdevumu investīcijas uz 2018.gada 31.decembri tiks nodrošināta 24-25% apjomā no MK noteiktās summas.  </t>
  </si>
  <si>
    <t>Kavējumi investīcijās saistīti ar iepirkumu procedūru kavēšanos. </t>
  </si>
  <si>
    <t>Samaksa par sniegtajiem ekspertu pakalpojumiem un citām aktivitātēm projektā tiks veikta nākošajā starpposmā. Vaučeru programmā nav iesniegti tik daudz pieteikumi kā sākotnēji bija plānots, līdz ar to netiek pieaicināti eksperti, kā arī līdz šim nav bijis pieprasījuma pēc tirgus pētījumiem pētniecības organizācijās.
09.11.2017. ir stājušies spēkā specifiskā atbalsta mērķa MK noteikumu grozījumi, kas paredz papildus atbalstāmās  darbības un attiecināmās izmaksas, kā rezultātā situācija 2018.gadā varētu būtiski uzlaboties.</t>
  </si>
  <si>
    <t>Precizēta oktobrī iesniegtā maksājuma pieprasījuma summa. Tās samazinājums lielākoties saistīts ar iepirkumu realizācijas novirzi, kuras starpība pārnesta uz novembra un janvāra maksājuma pieprasījumiem.</t>
  </si>
  <si>
    <t xml:space="preserve">Finansējuma saņēmējs regulāri aktualizē maksājumu pieprasījumu iesniegšanas grafiku, pamatojoties uz sadarbības partneru (pašvaldību) iesniegtajām prognozēm par projektā iesaistāmo mērķa grupas dalībnieku skaitu.
Lai veicinātu dalībnieku iesaisti plānotajā apmērā individuālajās klātienes konsultācijās, informatīvajos un pieredzes apmaiņas pasākumos par labās prakses piemēriem, dalībnieku iesaistīšanai tiek  pievērsta pastiprināta uzmanība, rosinājums projekta ieviešanā iesaistīt stratēģiskos partnerus, kuriem ir pieejama informācija par potenciālajiem projekta mērķa grupas jauniešiem (Sociālais dienests, Jauniešu centrs, Probācijas dienests u.tml.). </t>
  </si>
  <si>
    <t>Plānotas intensificētas darbības rudenī. Pedagogiem un iesaistītajam personālam  darba grafiks ir pakārtots mācību gadam un vasara ir atvaļinājumu laiks.
Pēc 2017. un 2018.gada finanšu plāna grozījumiem, precizēts projekta maksājuma pieprasījumu iesniegšanas grafiks.</t>
  </si>
  <si>
    <t>5.3.1.0/17/I/001</t>
  </si>
  <si>
    <t>1.1.1.4/17/I/015</t>
  </si>
  <si>
    <t>5.6.3.0/17/I/001</t>
  </si>
  <si>
    <t>8.1.1.0/17/I/010</t>
  </si>
  <si>
    <t>5.3.1.0/17/I/005</t>
  </si>
  <si>
    <t xml:space="preserve">Līgums par projekta īstenošanu noslēgts tikai 13.11.2017.   </t>
  </si>
  <si>
    <t>Projekts apstiprināts 25.10.2017 un novembra mēnesī plānojās noslēgt līgumu. Visi maksājumu pieprasījumi pārcelti uz 2018 gadu.</t>
  </si>
  <si>
    <t xml:space="preserve">Projekta iesniegums apstiprināts 27.10.2017. Maksājumi plānojās pēc līguma noslēģšanas. </t>
  </si>
  <si>
    <t>Projekts tika aptisprināts 14.11.2017., bet līgums 21.11.2017. vēl nav noslēgts</t>
  </si>
  <si>
    <t>Projekts tika aptisprināts 27.10.2017., bet līgums 21.11.2017. vēl nav noslēgts</t>
  </si>
  <si>
    <r>
      <t xml:space="preserve">Maksājumu neizpilde ir rēķināta pret pirmo - martā iesniegto plānoto maksājuma pieprasījumu iesniegšanas grafiku, kur jūlijā bija plānots avansa maksājums 595 000 </t>
    </r>
    <r>
      <rPr>
        <i/>
        <sz val="12"/>
        <rFont val="Times New Roman"/>
        <family val="1"/>
        <charset val="186"/>
      </rPr>
      <t xml:space="preserve">euro </t>
    </r>
    <r>
      <rPr>
        <sz val="12"/>
        <rFont val="Times New Roman"/>
        <family val="1"/>
        <charset val="186"/>
      </rPr>
      <t>apmērā, bet, sākot ar jūniju plānoto maksājuma pieprasījumu iesniegšanas grafiks tika precizēts, ņemot vērā nobīdi projekta ieviešanas laika grafikā, kas galvenokārt saistīta ar iepirkumu procedūru norises aizkavēšanos.</t>
    </r>
  </si>
  <si>
    <t>Rēķins par augustā veiktajiem būvdarbiem netika iesniegts, lai nodrošinātu tā iekļaušanu oktobra maksājuma pieprasījumā. Aktualizētajā maksājumu pieprasījumu iesniegšanas grafikā summa pārcelta uz 2018.gadu.</t>
  </si>
  <si>
    <r>
      <t xml:space="preserve">Objektā būvdarbi pabeigti. Sagaidāms ietaupījums indikatīvi 1,86 milj </t>
    </r>
    <r>
      <rPr>
        <i/>
        <sz val="12"/>
        <rFont val="Times New Roman"/>
        <family val="1"/>
        <charset val="186"/>
      </rPr>
      <t>euro</t>
    </r>
    <r>
      <rPr>
        <sz val="12"/>
        <rFont val="Times New Roman"/>
        <family val="1"/>
        <charset val="186"/>
      </rPr>
      <t xml:space="preserve">.  </t>
    </r>
  </si>
  <si>
    <t xml:space="preserve">Maksājuma pieprasījuma summa koriģēta atbilstoši saņemtajiem rēķiniem. Projektā paredzams ietaupījums. </t>
  </si>
  <si>
    <t>Maksājuma pieprasījumi tiek sniegti atbilstoši faktiskai darbu izpildei, kas augustā atpalika no plānotā. Septembrī un oktobrī darbi paveikti lielākā apjomā. Lielāka maksājuma pieprasījuma summa paredzēta 2018.g. sākumā, kad maksājuma pieprasījumā tiks iekļautas izmaksas par 2017.gada pēdējā ceturksnī veiktajiem darbiem.</t>
  </si>
  <si>
    <t>Problēmas iepirkumos, projekta darbinieku piesaistē, precizējumiem normatīvajos aktos (e-adreses likumā) un nepieciešamo papildu analīzes veikšanu  piemērotāko tehnisko risinājumu izvēlei. Atsevišķu aktivitāšu maksājumi pārcelti uz projekta noslēguma posmu.</t>
  </si>
  <si>
    <t xml:space="preserve">Maksājuma pieprasījumi tiek sniegti atbilstoši faktiskajai būvdarbu izpildei. Projektā radies ietaupījums. </t>
  </si>
  <si>
    <t xml:space="preserve">Būvdarbu veicējs nav iesniedzis avansa rēķinu, kuru bija plānots apmaksāt pēc līguma noslēgšanas.  </t>
  </si>
  <si>
    <r>
      <t xml:space="preserve">Maksājuma pieprasījums iesniegts atbilstoši faktiskajai būvdarbu izpildei. Būvdarbi objektā ir pabeigti. Projektā radies ietaupījums indikatīvi 0.3 milj. </t>
    </r>
    <r>
      <rPr>
        <i/>
        <sz val="12"/>
        <rFont val="Times New Roman"/>
        <family val="1"/>
        <charset val="186"/>
      </rPr>
      <t>euro</t>
    </r>
    <r>
      <rPr>
        <sz val="12"/>
        <rFont val="Times New Roman"/>
        <family val="1"/>
        <charset val="186"/>
      </rPr>
      <t xml:space="preserve"> no ERAF līdzfinansējuma summas. </t>
    </r>
  </si>
  <si>
    <r>
      <t xml:space="preserve">Objektā būvdarbi ir pabeigti. Projektā radies ietaupījums indikatīvi 1 milj. </t>
    </r>
    <r>
      <rPr>
        <i/>
        <sz val="12"/>
        <rFont val="Times New Roman"/>
        <family val="1"/>
        <charset val="186"/>
      </rPr>
      <t>euro</t>
    </r>
    <r>
      <rPr>
        <sz val="12"/>
        <rFont val="Times New Roman"/>
        <family val="1"/>
        <charset val="186"/>
      </rPr>
      <t xml:space="preserve"> no ERAF līdzfinansējuma summas.</t>
    </r>
  </si>
  <si>
    <r>
      <t xml:space="preserve">Projektā būvdarbi ir pabeigti. Projektā ietaupījums indikatīvi 0,9 milj. </t>
    </r>
    <r>
      <rPr>
        <i/>
        <sz val="12"/>
        <rFont val="Times New Roman"/>
        <family val="1"/>
        <charset val="186"/>
      </rPr>
      <t xml:space="preserve">euro </t>
    </r>
    <r>
      <rPr>
        <sz val="12"/>
        <rFont val="Times New Roman"/>
        <family val="1"/>
        <charset val="186"/>
      </rPr>
      <t>no ERAF līdzfinansējuma summas.</t>
    </r>
  </si>
  <si>
    <r>
      <t xml:space="preserve">Maksājuma pieprasījums iesniegts par mazāku summu, jo būvdarbu izpilde neatbilst iepriekš plānotajai - saistībā ar darbam nepiemērotiem laika apstākļiem, būvnieks darbus pēc tehnoloģiskā pārtraukuma atsāka vēlāk. 
Projektā paredzams ietaupījums indikatīvi 0,5 milj. </t>
    </r>
    <r>
      <rPr>
        <i/>
        <sz val="12"/>
        <rFont val="Times New Roman"/>
        <family val="1"/>
        <charset val="186"/>
      </rPr>
      <t>euro</t>
    </r>
    <r>
      <rPr>
        <sz val="12"/>
        <rFont val="Times New Roman"/>
        <family val="1"/>
        <charset val="186"/>
      </rPr>
      <t xml:space="preserve"> no KF līdzfinansējuma summas.</t>
    </r>
  </si>
  <si>
    <r>
      <t xml:space="preserve">Objektā būvdarbi ir pabeigti. Projektā indakatīvi ietaupījums ~1,4 milj. </t>
    </r>
    <r>
      <rPr>
        <i/>
        <sz val="12"/>
        <rFont val="Times New Roman"/>
        <family val="1"/>
        <charset val="186"/>
      </rPr>
      <t>euro</t>
    </r>
    <r>
      <rPr>
        <sz val="12"/>
        <rFont val="Times New Roman"/>
        <family val="1"/>
        <charset val="186"/>
      </rPr>
      <t xml:space="preserve"> no ERAF līdzfinansējuma summas.</t>
    </r>
  </si>
  <si>
    <t xml:space="preserve">Iesaistes uzsākšanu pasākumos “Subsidētās darba vietas jauniešiem bezdarbniekiem (pasākumi noteiktām mērķa grupā)”, “Pirmā darba pieredze jaunietim” un “Neformālās izglītības programmu īstenošanu” aizkavēja grozījumi MK noteikumos Nr.75, kuri stājās spēkā 03.03.2017. un MK noteikumos par pasākuma īstenošanu Nr.207, kuri stājās spēkā 01.09.2017. Kā arī tehniskas problēmas ar NVA sistēmu BURVIS, kas novērstas tikai novembra sākumā. Projektā nesaskata risku nesasniegt projekta mērķi,  kā arī projektā ir veikti grozījumi, paredzot izmaiņas iesaistāmo bezdarbnieku skaitā starp pasākumiem, tādējādi veicinot projekta mērķa sasniegšanu. </t>
  </si>
  <si>
    <r>
      <t xml:space="preserve">Š.g. 1.septembrī ALTUM ir iesniedzis precizētu plānoto maksājumu plūsmas prognozi - 2017.gada mērķi netiks sasniegti, kā arī ir risks snieguma mērķa sasniegšanai 2018.gadā. ALTUM skaidro, ka snieguma rezerves apjoms tika noteikts un iekļauts sākotnējā biznesa plānā, nerēķinoties ar to, ka faktiskā aizkavēšanās programmas MK noteikumu izstrādē bija 2 gadi. Atbilstoši pašreizējai pieredzei periods līdz būvkomersanta rēķinu apmaksas pabeigšanai ir vidēji 12 mēneši no pozitīva ALTUM atzinuma saņemšanas. Ņemot vērā šobrīd iesniegto projektu, kuriem sniegts pozitīvs atzinums, skaitu un aktuālo projektu realizācijas pieredzi, tika aktualizēta maksājumu pieprasījumos iekļauto izmaksu prognoze.
Pēdējo mēnešu laikā veikta būtiska programma realizācijas uzlabošana, kas saistīta gan ar projektu pieteicēju izglītošanu, kas rezultējas kvalitatīvākos pieteikumos, gan dokumentu procesa vienkāršošanu, tomēr arī turpmāk kopā ar Ekonomikas ministriju, Finanšu ministriju un Centrālo finanšu un līgumu aģentūru tiek analizētas iespējas uzlabot programmas realizāciju. 
Novembrī iesniegts avansa maksājuma pieprasījums ar ERAF finansējumu 2 339 150.00 </t>
    </r>
    <r>
      <rPr>
        <i/>
        <sz val="12"/>
        <rFont val="Times New Roman"/>
        <family val="1"/>
        <charset val="186"/>
      </rPr>
      <t>euro</t>
    </r>
    <r>
      <rPr>
        <sz val="12"/>
        <rFont val="Times New Roman"/>
        <family val="1"/>
        <charset val="186"/>
      </rPr>
      <t xml:space="preserve"> apmērā, kas šobrīd ir izskatīšanā.</t>
    </r>
  </si>
  <si>
    <t>Kavējumi, jo Biznesa eņģeļu ko-investīciju fonda programma tika atcelta un to neīstenos, Mikrokreditēšanas tirgū aktīvi darbojas arī banku sektors, līdz ar to pieprasījums pēc pakalpojuma nav tik liels kā sākotnēji plānots. Kavējas arī akselerācijas un riska kapitāla fondu iepirkumu process. Pārējos finanšu instrumentos vērojama laba izpilde pret sākotnēji plānotajiem apjomiem.</t>
  </si>
  <si>
    <r>
      <t xml:space="preserve">Darbi posmā no 0.006-4.12 km ir pabeigti. Pārējais posms netiks pabeigts 2017.g. būvniecības sezonā dēļ asfalta virskārtas ieklāšanai nepiemērotiem metroloģiskiem laika apstākļiem (apakškārta). 
Plānotie zemes darbu apjomi netiks izstrādāti pilnā apmērā (darbu izpildes gaitā atklājies, ka kūdras apjomi nav tik lieli, kā paredzēts būvprojektā) projektā paredzams ietaupījums indikatīvi 2 milj. </t>
    </r>
    <r>
      <rPr>
        <i/>
        <sz val="12"/>
        <rFont val="Times New Roman"/>
        <family val="1"/>
        <charset val="186"/>
      </rPr>
      <t>euro</t>
    </r>
    <r>
      <rPr>
        <sz val="12"/>
        <rFont val="Times New Roman"/>
        <family val="1"/>
        <charset val="186"/>
      </rPr>
      <t xml:space="preserve"> apmērā no ERAF līdzfinansnējuma summas.</t>
    </r>
  </si>
  <si>
    <t xml:space="preserve">Iepirkuma rezultātā piedāvājuma summa pārsniedza plānoto līgumcenu, tādēļ  līgums noslēgts tikai jūlijā. 
Darbu izpildi plānotajā apmērā negatīvi ietekmēja laika apstākļi. Atbilstoši šobrīd iesniegtajiem rēķiniem darbu apjomi ir pieauguši.  </t>
  </si>
  <si>
    <t>Iepirkuma rezultāti tika apstrīdēti un veikta iesniegto piedāvājumu atkārtota izvērtēšana, kā rezultātā būvdarbu līgums noslēgts tikai vasaras sezonas beigās. Pārplānota būvdarbu izpilde un iesniegts precizēts plānoto maksājumu pieprasījumu iesniegšanas grafiks.</t>
  </si>
  <si>
    <t xml:space="preserve">Būvdarbu izpilde notiek lēnāk nekā sākotnēji plānots nelabvēlīgu laikapstākļu dēļ un pārbūves procesā atklātu nenorādītu komunikāciju demontāžu, kas prasīja papildus laiku. Projekta darbības tiks pabeigtas 2017. gada rudenī.  Iepirkumu rezultātā noslēgtajā līgumā veidojas ietaupījums, jo iepirkumos tika iesniegti lētāki piedāvājumi nekā plānots. Novembra beigās plāno iesniegt pilno dokumentāciju  par ekspluatācijā pieņemtajām būvēm.  </t>
  </si>
  <si>
    <t>Pēc līguma noslēgšanas, maijā, prognozētās summas aktualizētas. Šobrīd aktuālājā plānoto maksājumu pieprasījumu iesniegšanas grafikā plānots 2017.gadā iesniegt maksājumus par 8,67 milj. ERAF līdzfinansējumu. Līdz septembrim iesniegtie maksājumi būtiski no plāna neatšķiras. Oktobra beigās grafiks aktualizēts, izņemot projektēšanas izmaksas maksājuma pieprasījumos, par ko samaksu veiks tikai pēc pilnīgas projektēšanas pabeigšanas.</t>
  </si>
  <si>
    <t xml:space="preserve">Kavējās būvdarbu līguma noslēgšana, jo iepirkuma rezultāti bija pārsūdzēti Iepirkumu uzraudzības birojā. 04.09.2017. tika noslēgts būvdarbu līgums. Maksājumi vēl nav veikti.  </t>
  </si>
  <si>
    <t>Atsevišķas projekta darbības uzsāktas vēlāk nekā sākotnēji plānots, kas saistīts ar  grozījumiem Ministru kabineta noteikumos Nr.467 (stājušies spēkā 02.06.2017.) un vienošanās pie 29.08.2016. sadarbības līguma starp Labklājības ministrijas un Altum saskaņošanu. Maksājuma pieprasījumus pārceļ uz 2018.gada sākumu un vērš uzmanību uz risku nesasniegt finanšu rādītāju 2018. gadā. Labklājības ministrijai ir uzdots pārskatīt ieviešanas mehānismu un virzīt risinājumu būtiskam snieguma uzlabojumam.</t>
  </si>
  <si>
    <t>Turpinās iepirkumā iesniegto piedāvājumu vērtēšana. Līdz gada beigām projektā netiks veikti maksājumi atbilstoši aktualizētajam plānoto maksājumu pieprasījumu grafikam, un visi izdevumi plānoti tikai 2018.gadā.</t>
  </si>
  <si>
    <t xml:space="preserve">Projektā aizkavējusies iepirkumu veikšana - iepirkumi tiek pakārtoti Izglītības un zinātnes ministrijas vienotajam iepirkumam, ņemot vērā līdzīgos iepirkuma priekšmetus. Attiecīgi kavējas arī pārējo projektā plānoto pasākumu uzsākšana. Lai intensificētu  maksājumu plūsmu, finansējuma saņēmējs ir precizējis plānoto maksājumu pieprasījumu iesniegšanas grafiku, paredzot 2017. gada nogalē tos iesniegt biežāk. </t>
  </si>
  <si>
    <t xml:space="preserve">Ieilgusi sadarbības partneru iesniegto karjeras atbalsta plānu pārbaude un apstiprināšana, kā arī vairāki sadarbības partneri nav varējuši nodrošināt MK noteikumu prasību - piesaistīt vienu pedagogu-karjeras konsultantu uz 700 izglītojamiem. Izglītības un zinātnes ministrija veic grozījumus MK noteikumos, paredzot izņēmumus šīs prasības piemērošanā. Lai paātrinātu maksājumu veikšanas  procesus, Centrālā finanšu un līgumu aģentūra ir vienojusies ar Valsts izglītības attīstības aģentūru par ārpuskārtas maksājuma pieprasījuma iesniegšanu decembrī, lai veicinātu 2017.gada mērķa izpildi. </t>
  </si>
  <si>
    <t>Plānojot finansējumu, tika rēķināts, ka 2016.gada septembrī 1-gadīgā izglītības programmā tiks uzņemti 1500 izglītojamie, no kuriem kvalifikāciju ieguvušo skaits sasniegs 1052 no uzņemtajiem izglītojamiem. Taču 2016.gada septembra 1-gadīgās profesionālās izglītības programmās mācības uzsāka 1206 izglītojamie jeb 80,4% no sākotnēji plānotā izglītojamo skaita, no kuriem profesionālo kvalifikāciju ieguva 875 izglītojamie jeb 83,2% no sākotnēji plānotā kvalfikāciju ieguvušo skaita. Mērķstipendija tika izmaksāta atbilstoši faktiskjamam izglītojamo skaitam, arī profesionālās izglītības iestādei vai koledžai izglītības programmu īstenošanai. Saskaņā ar vienas vienības izmaksu metodi viena vienība tika piešķirta faktiskajam kvalifikāciju ieguvušo skaitam, kā arī viena vienība atbalsta personālam tika piešķirta faktiskajam izglītojamo skaitam uz mēneša pirmo datumu. Neizlietoto finansējumu pārceļ uz pēdējo pārskata periodu. Ņemot vērā faktu, ka projekta īstenošanas beigu termiņš tiks pagarināts, tiks aktualizēts arī plānoto maksājumu pieprasījumu iesniegšanas grafiks.</t>
  </si>
  <si>
    <t xml:space="preserve">Būvniecības procesu pagarināja 2017. gada nelabvēlīgie laika apstākļi. Rēķins par būvdarbiem iesniegts vēlāk nekā attiecīgā maksājuma pieprasījuma periods, tāpēc prognozētā summa pārcelta uz nākamo maksājuma pieprasījumu. </t>
  </si>
  <si>
    <t xml:space="preserve">Kavējas  iepirkumu procedūras. Finansējuma saņēmējs norāda, ka  ir būtiskas aizkavēšanās laika grafikā:  
1) 27.02.2017. Iepirkumu uzraudzības biroja mājaslapā tika izsludināts atklāts konkurss tehnikuma metodisko korpusa/biznesa inkubatora pārbuves darbu un dienestas viensīcas jaunbūves celtniecības īstenošanā (id.Nr.VIAA 2017/07 ERAF RVT), sākotnējais piedāvājumu iesniegšanas termiņš - 27.03.2017. Termiņš tika vairākkārtīgi pagarināts (pēdējais termiņš – 11.07.2017.), jo tika saņemti jautājumi par konkursa nolikumu no pretendentiem. Bet no konkursa uzvarētāja 22.08.2017. tika saņemts atteikums slēgt iepirkuma līgumu.
2) 02.02.2017. tika izsludināts metu konkurss tehnikuma multifunkcionālās zāles jaunbūves celtniecībai (id.Nr.VIAA 2017/05 ERAF RVT), bet no vienīgā pretendenta tika saņemta vēstule ar atteikumu piedalīties sarunu procedūrā.
Radusies situācijas rada nobīdi projekta darbu īstenošanā un attiecīgi finanšu līdzekļu investīcijās. Finansējuma saņēmējs atkārtoti precizēs  plānoto maksājumu pieprasījumu iesniegšanas grafikā norādītās pārskata periodu summas pēc iepirkuma līguma noslēgšanas ar būvdarbu veicēju.
                                                                       </t>
  </si>
  <si>
    <t>Aizkavējusies līgumu slēgšana ar projekta sadarbības partneriem, ko ietekmē, piemēram, Rīgas Pedagoģijas un izglītības vadības akadēmijas (RPIVA) reorganizācija, kā arī tas, ka augstskolu docētāji atvaļinājuma laikā, kas iekrīt vasarā, nevar veikt darba pienākumus projektā. Tāpat īstenotājs skaidro, ka IKT jomas iepirkumi tiek pakārtoti Izglītības un zinātnes ministrijas iepirkumu grafikam, jo vairākiem Izglītības un zinātnes ministrijas Eiropas Sociālā fonda projektiem ir līdzīgi iepirkuma priekšmeti un tiek plānota vienota iepirkumu procedūra.</t>
  </si>
  <si>
    <t>Izmaiņas saistītas ar sākotnēji neprecīzu maksājuma pieprasījumu iesniegšanas plānošanu. Plānotie būvdarbu un būvuzraudzības iepirkumi tika izsludināti laikā. 3 būvobjektiem būvdarbi pabeigti, 2 būvobjektiem - uzsākti.</t>
  </si>
  <si>
    <t xml:space="preserve">Sākotnēji  plānotie avansi pārcelti uz vēlāku laiku, jo sarežģījumi projekta ieviešanā un par risinājumiem ilgstoši Izglītības un zinātnes ministrijas (IZM) un Latvijas darba devēju konfederācijas (LDDK) nespēja vienoties (par darba vidē balstītu mācību ieviešanu (saturu, ilgumu, formu)). Tas kavējis arī grozījumu izstrādi nozares  normatīvajos aktos, kas nosaka kārtību, kādā organizē un īsteno darba vidē balstītas mācības. Pozitīvi, ka IZM tomēr rada iespēju ņemt vērā LDDK galvenos priekšlikumus un minētie MK noteikumu grozījumi 2017.gada 19.septembrī stājušies spēkā. 
Septembrī veikti grozījumi plānoto maksājuma pieprasījmu grafīkā, balsoties uz šobrīd plānotājiem maksājumiem 2017.gadā - ņemot vērā minētās problēmas maksājuma summas tiek pārceltas uz turpmākajiem projekta ieviešanas gadiem. </t>
  </si>
  <si>
    <t>Vairāku iepirkumu rezultātu pārsūdzības Iepirkumu uzraudzības birojā, kā arī vairāku iepirkumu pārtraukšana un izsludināšana no jauna, kas radījusi līgumu noslēgšanas aizkavēšanos. Atbilstoši samazinājumam lielāka maksājuma pieprasījuma summa ir ieplānota 2018.gada jūlijā.</t>
  </si>
  <si>
    <t xml:space="preserve">Maksājumu pieprasījumu summas samazinātas, jo būvdarbu veikšana uzsākta tikai septembrī. Aizkavēšanās saistīta ar normatīvajos dokumentos nepieciešamo dokumentu sagatavošanu: atzīme par būvdarbu uzsākšanas nosacījumi izpildi saņemta 6. septembrī un būvniecībai nepiemērotiem klimatiskiem apstākļiem. Oktobrī finansējuma saņēmējs iesniedza starpposma maksājuma pieprasījumu par faktiski paveiktajiem būvdarbiem, bet nākamais avansa un starpposma maksājuma pieprasījums paredzēts decembrī, jo pārbūvei nepieciešamās iekārtas plānots piegādāt tikai decembrī. </t>
  </si>
  <si>
    <r>
      <t xml:space="preserve">Projektā būvdarbi ir pabeigti. Projektā ir radies ietaupījums indikatīvi 1,6 milj. </t>
    </r>
    <r>
      <rPr>
        <i/>
        <sz val="12"/>
        <rFont val="Times New Roman"/>
        <family val="1"/>
        <charset val="186"/>
      </rPr>
      <t>euro</t>
    </r>
    <r>
      <rPr>
        <sz val="12"/>
        <rFont val="Times New Roman"/>
        <family val="1"/>
        <charset val="186"/>
      </rPr>
      <t xml:space="preserve"> no KF līdzfinansējuma summas.</t>
    </r>
  </si>
  <si>
    <r>
      <t xml:space="preserve">Projektā maksājumu plūsma samazinājusies un  izdevumi pārcelti uz turpmākiem maksājuma pieprasījumiem, jo netika veikts avansa maksājums būvniekam (būvdarbu līgumā, kas noslēgts starp Rēzeknes tehnikumu un SIA Latvijas Energoceltnieks paredzēts avanss 20% apmērā no līguma summas (482 832.87 </t>
    </r>
    <r>
      <rPr>
        <i/>
        <sz val="12"/>
        <rFont val="Times New Roman"/>
        <family val="1"/>
        <charset val="186"/>
      </rPr>
      <t>euro</t>
    </r>
    <r>
      <rPr>
        <sz val="12"/>
        <rFont val="Times New Roman"/>
        <family val="1"/>
        <charset val="186"/>
      </rPr>
      <t xml:space="preserve"> apmērā)). Iepriekšējā maksājumu  iesniegšanas grafikā bija ieplānota avansa izmaksa 15% apmērā, bet būvnieks atteicās no avansa izmaksas.</t>
    </r>
  </si>
  <si>
    <t>Līgums par projekta īstenošanu tika noslēgts 19.09.2017 un oktobrī iesniegts pirmais plānoto maksājuma pieprasījumu iesniegšanas grafiks, kur iekļauta precīzāka infomācija par maksājumu pieprasījumiem nekā tika prognozēts gada sākumā, kad projekta iesniegums bija sagatavošanas stadijā.</t>
  </si>
  <si>
    <t>Ēkas Ogrē, Upes prospektā 16 siltināšana un rekonstrukcija, pielāgojot Ogres novada Sociālā dienesta un tā struktūrvienību vajadzībām (SAM 4.2.2.)</t>
  </si>
  <si>
    <t>2017 novembris</t>
  </si>
  <si>
    <t>1.1.1.4/17/I/002</t>
  </si>
  <si>
    <t>1.1.1.4/17/I/003</t>
  </si>
  <si>
    <t>1.1.1.4/17/I/006</t>
  </si>
  <si>
    <t>1.1.1.4/17/I/007</t>
  </si>
  <si>
    <t>1.1.1.4/17/I/009</t>
  </si>
  <si>
    <t>3.3.1.0/17/I/005</t>
  </si>
  <si>
    <t>3.3.1.0/17/I/007</t>
  </si>
  <si>
    <t>8.1.1.0/17/I/007</t>
  </si>
  <si>
    <t>8.1.1.0/17/I/013</t>
  </si>
  <si>
    <t>9.3.2.0/17/I/007</t>
  </si>
  <si>
    <t>9.3.2.0/17/I/008</t>
  </si>
  <si>
    <t>6.1.1.0/17/I/005</t>
  </si>
  <si>
    <t>8.1.3.0/17/I/007</t>
  </si>
  <si>
    <t>8.1.1.0/17/I/009</t>
  </si>
  <si>
    <t>8.1.3.0/17/I/006</t>
  </si>
  <si>
    <t>1.1.1.4/17/I/014</t>
  </si>
  <si>
    <t>2.2.1.1/17/I/033</t>
  </si>
  <si>
    <t>3.3.1.0/17/I/014</t>
  </si>
  <si>
    <t>4.2.2.0/17/I/016</t>
  </si>
  <si>
    <t>4.2.2.0/17/I/052</t>
  </si>
  <si>
    <t>Elektronikas un datorzinātņu institūta pētnieciskās infrastruktūras attīstība </t>
  </si>
  <si>
    <t>Zinātniskā institūta BIOR pētniecības resursu koncentrēšana un institucionālās kapacitātes stiprināšana </t>
  </si>
  <si>
    <t>Latvijas Organiskās sintēzes institūta infrastruktūras attīstīšana viedās specializācijas jomā -biomedicīna, medicīnas tehnoloģijas, biofarmācija un biotehnoloģijas</t>
  </si>
  <si>
    <t>Latvijas Biomedicīnas pētījumu un studiju centra infrastruktūras attīstība pētniecības un tehnoloģiju pārneses kapacitātes stiprināšanai biomedicīnas un biotehnoloģijas jomās </t>
  </si>
  <si>
    <t>LLU un tās pārraudzībā esošo zinātnisko institūciju pētniecības, attīstības infrastruktūras un institucionālās kapacitātes stiprināšana</t>
  </si>
  <si>
    <t>Rūpnieciskās zonas attīstība Jauntukuma rajonā (Parādes iela)</t>
  </si>
  <si>
    <t>8.1.2.0/17/I/024</t>
  </si>
  <si>
    <t>2.2.1.1/17/I/008</t>
  </si>
  <si>
    <t>4.2.2.0/17/I/059</t>
  </si>
  <si>
    <t>9.3.2.0/17/I/009</t>
  </si>
  <si>
    <t>2.2.1.1/17/I/013</t>
  </si>
  <si>
    <t>2.2.1.1/17/I/009</t>
  </si>
  <si>
    <t>2.2.1.1/17/I/010</t>
  </si>
  <si>
    <t>2.2.1.1/17/I/012</t>
  </si>
  <si>
    <t>2.2.1.1/17/I/011</t>
  </si>
  <si>
    <t>7+6-5</t>
  </si>
  <si>
    <t>Skaidrojums uz oktobra ziņojumu</t>
  </si>
  <si>
    <t>Kumulatīvi no 2017 gada janvāra  līdz 2017 gada 01 martam</t>
  </si>
  <si>
    <t>Kumulatīvi no 2017 gada janvāra  līdz 2017 gada 01 aprīlim</t>
  </si>
  <si>
    <t>Kumulatīvi no 2017 gada janvāra  līdz 2017 gada 01 maijam</t>
  </si>
  <si>
    <t>Kumulatīvi no 2017 gada janvāra  līdz 2017 gada 01 jūnijam</t>
  </si>
  <si>
    <t>Kumulatīvi no 2017 gada janvāra  līdz 2017 gada 01 jūlijam</t>
  </si>
  <si>
    <t>Kumulatīvi no 2017 gada janvāra  līdz 2017 gada 01 augustam</t>
  </si>
  <si>
    <t>Kumulatīvi no 2017 gada janvāra  līdz 2017 gada 01 septembrim</t>
  </si>
  <si>
    <t>Kumulatīvi no 2017 gada janvāra  līdz 2017 gada 01 oktobrim</t>
  </si>
  <si>
    <t>Kumulatīvi no 2017 gada janvāra  līdz 2017 gada 01 decembrim</t>
  </si>
  <si>
    <t xml:space="preserve">Ierobežotas projektu iesniegumu atlases (IPIA) projektiem noteikto maksājumu pieprasījumu iesniegšanas plānu līdz 2017.gada 1.decembrim  neizpildes </t>
  </si>
  <si>
    <t>Novembrī ar negatīvu izpildi</t>
  </si>
  <si>
    <t>Novembrī ar pārpildi</t>
  </si>
  <si>
    <t>Aizkavējās būvatļaujas "ar nosacījumu" izpilde un būvdarbu uzsākšana. Būvniecību kavēja nelabvēlīgie klimatiskie apstākļi: ilgstošas lietavas.</t>
  </si>
  <si>
    <t>Darbi posmā no 0.006-4.12 km ir pabeigti. Pārējais posms netiks pabeigts 2017.g. būvniecības sezonā dēļ asfalta virskārtas ieklāšanai nepiemērotiem metroloģiskiem laika apstākļiem (apakškārta). 
Plānotie zemes darbu apjomi netiks izstrādāti pilnā apmērā (darbu izpildes gaitā atklājies, ka kūdras apjomi nav tik lieli, kā paredzēts būvprojektā) projektā paredzams ietaupījums indikatīvi 2 milj. euro apmērā no ERAF līdzfinansnējuma summas.</t>
  </si>
  <si>
    <t>Projekta paredzams ietaupījums indikatīvi 2 milj. euro no KF līdzfinansējuma summas.</t>
  </si>
  <si>
    <t>Būvdarbu izpilde notiek lēnāk nekā sākotnēji plānots nelabvēlīgu laikapstākļu dēļ un pārbūves procesā atklātu nenorādītu komunikāciju demontāžu, kas prasīja papildus laiku. Projekta darbības tiks pabeigtas 2017. gada rudenī.  Iepirkumu rezultātā noslēgtajā līgumā veidojas ietaupījums, jo iepirkumos tika iesniegti lētāki piedāvājumi nekā plānots. Novembra beigās iesniegtais maksājuma pieprasījums atsaukts sakarā ar tehniskajām neprecizitātēm un sagatavošanā ir aktualizēts maksājuma pieprasījums.</t>
  </si>
  <si>
    <t xml:space="preserve">Projektā darbību uzsākšana aizkavējusies, jo iepriekš bija nepieciešams amatu saskaņojums no Valsts kancelejas, iekavējās darbinieku pieņemšana (maksājumu grafikos uz nākamajiem maksājumu pieprasījumiem pārcelti plānotie izdevumi algām, darba vietām u.c.).  Daļa darbību un atbalsta pasākumu īstenošana  tiks uzsākta pēc noslēgtajiem sadarbības līgumiem ar pašvaldībām un profesionālās izglītības iestādēm sākot no septembra. Daļa  izdevumu pārcelti uz nākamiem  maksājuma pieprasījumiem, jo ir nelielas nobīdes saistībā ar iepirkumiem. </t>
  </si>
  <si>
    <t xml:space="preserve">Objektā būvdarbi pabeigti. Sagaidāms ietaupījums indikatīvi 1,86 milj euro.  </t>
  </si>
  <si>
    <t xml:space="preserve">Nobīdes izpildes grafikā un būvdarbu rēķini iesniegti par mazāku summu, nekā plānots dēļ nepastāvīgiem laika apstākļiem. Precizēts plānoto maksājumu pieprasījumu iesniegšanas grafiks.  </t>
  </si>
  <si>
    <t>Ieilgusi sadarbības partneru iesniegto karjeras atbalsta plānu pārbaude un apstiprināšana, kā arī vairāki sadarbības partneri nav varējuši nodrošināt MK noteikumu prasību - piesaistīt vienu pedagogu-karjeras konsultantu uz 700 izglītojamiem. Izglītības un zinātnes ministrija veic grozījumus MK noteikumos, paredzot izņēmumus šīs prasības piemērošanā. Lai paātrinātu maksājumu veikšanas  procesus, Centrālā finanšu un līgumu aģentūra ir vienojusies ar Valsts izglītības attīstības aģentūru par ārpuskārtas maksājuma pieprasījuma iesniegšanu decembrī, lai veicinātu 2017.gada mērķa izpildi.  Decembrī iesniegts maksājuma papierasījums par 385 782.01  EUR.</t>
  </si>
  <si>
    <t>Objektā būvdarbi ir pabeigti. Projektā indakatīvi ietaupījums ~1,4 milj. euro no ERAF līdzfinansējuma summas.</t>
  </si>
  <si>
    <t xml:space="preserve">Aizkavējusies 9.1.4.2.pasākuma “Funkcionēšanas novērtēšanas un asistīvo tehnoloģiju (tehnisko palīglīdzekļu) apmaiņas sistēmas izveide un ieviešana” ieviešana, kas ir priekšnoteikums šī pasākuma uzsākšanai. "Vaivari" jāiesniedz Centrālai finanšu un līgumu aģentūrai grozījumi projektā.  Papildus procesus ietekmē Labklājības ministrijas stingrāka iesaiste, pirms iepirkumu sludināšanas izskatot / skaņojot dokumentāciju. 31.08.2017.finansējuma saņēmējs ir iesniedzis grozījumus saistītājā projektā 9.1.4.2. pasākuma ietvaros, pagarinot projekta īstenošanas termiņu  no 48 mēnešiem uz 74 mēnešiem, tiek iekļauta informācija par veicamajām darbībām projekta finansējuma saņēmēja maiņas gadījumā (atbilstoši Ministru kabineta noteikumu Nr.601 grozījumu projektam). </t>
  </si>
  <si>
    <t>Koriģēts atbilstoši noslēgtajiem būvdarbu līgumiem un faktiski veiktajiem darbiem.</t>
  </si>
  <si>
    <t>Sākotnējais plāns noteikts pārāk optimistisks. Projektā plānotās reklāmas aktivitātes daļēji pārceltas uz vēlāku laiku vai atceltas, plānojot citas tūrisma piedāvājuma popularizēšanas iespējas, lai nodrošinātu atbilstību komercdarbības atbalsta nosacījumiem. Ir iekavēta mērķa tirgus pētījuma organizēšana - pētījums tiks īstenots gada beigās tāpēc norēķins notiks tikai nākamajā gadā.</t>
  </si>
  <si>
    <t>Projektā būvdarbi ir pabeigti. Projektā ietaupījums indikatīvi 0,9 milj. euro no ERAF līdzfinansējuma summas.</t>
  </si>
  <si>
    <t xml:space="preserve">Projekts iesniegts nepilnīgs un turpinās tā vērtēšana. Projekts statusā  apstiprināts ar nosacījumiem  trūkumu novēšana līdz 27.12.2017. </t>
  </si>
  <si>
    <t xml:space="preserve">Projekta iesniegums tika iesniegts 27.10.2017. Maksājumi plānojās pēc līguma noslēgšanas. </t>
  </si>
  <si>
    <t xml:space="preserve">Projekts iesniegts nepilnīgs un turpinās tā vērtēšana. Projekts stausā  apstiprināts ar nosacījumiem, trūkumu novēšana līdz 27.12.2017. </t>
  </si>
  <si>
    <t>Projekts tika aptisprināts 24.10.2017., bet līgums tika noslēgts 15.11.2017., Maksājumu pieprasījumu iesniegšanas grafiks 21.11.2017. vēl nav iesniegts. Projektu plāno pabeigt 01.09.2018., līdz ar to visi paredzētie maksājumi gaidāmi līdz nākamā gada beigām.</t>
  </si>
  <si>
    <t xml:space="preserve">Sākotnējais plāns noteikts pārāk optimistisks. Projektā plānotās reklāmas aktivitātes daļēji pārceltas uz vēlāku laiku vai atceltas, plānojot citas tūrisma piedāvājuma popularizēšanas iespējas, lai nodrošinātu atbilstību komercdarbības atbalsta nosacījumiem. Ir iekavēta mērķa tirgus pētījuma organizēšana- pētījums tiks īstenots gada beigās tāpēc norēķins notiks tikai nākamajā gadā.
</t>
  </si>
  <si>
    <t>Aizkavējusies 9.1.4.2.pasākuma “Funkcionēšanas novērtēšanas un asistīvo tehnoloģiju (tehnisko palīglīdzekļu) apmaiņas sistēmas izveide un ieviešana” ieviešana, kas ir priekšnoteikums šī pasākuma uzsākšanai. "Vaivari" jāiesniedz Centrālai finanšu un līgumu aģentūrai grozījumi projektā.  Papildus procesus ietekmē Labklājības ministrijas stingrāka iesaiste, pirms iepirkumu sludināšanas izskatot / skaņojot dokumentāciju. 31.08.2017.finansējuma saņēmējs ir iesniedzis grozījumus saistītājā projektā 9.1.4.2. pasākuma ietvaros, pagarinot projekta īstenošanas termiņu  no 48 mēnešiem uz 74 mēnešiem, tiek iekļauta informācija par veicamajām darbībām projekta finansējuma saņēmēja maiņas gadījumā (atbilstoši Ministru kabineta noteikumu Nr.601 grozījumu projektam).  Finansējuma saņēmējs nav iesniedzis grozījumus projektā nepietiekamas projekta vadības kapacitātes dēļ (attiecīgajam projektam nav projekta vadītāja).</t>
  </si>
  <si>
    <t>Projektā darbību uzsākšana aizkavējusies, jo iepriekš bija nepieciešams amatu saskaņojums no Valsts kancelejas, iekavējās darbinieku pieņemšana (maksājumu grafikos uz nākamajiem maksājumu pieprasījumiem pārcelti plānotie izdevumi algām, darba vietām u.c.).  Daļa darbību un atbalsta pasākumu īstenošana  tiks uzsākta pēc noslēgtajiem sadarbības līgumiem ar pašvaldībām un profesionālās izglītības iestādēm sākot no septembra. Daļa  izdevumu pārcelti uz nākamiem  maksājuma pieprasījumiem, jo ir nelielas nobīdes saistībā ar iepirkumiem.</t>
  </si>
  <si>
    <r>
      <t xml:space="preserve">Projektā paredzams ietaupījums indikatīvi 2 milj. </t>
    </r>
    <r>
      <rPr>
        <i/>
        <sz val="12"/>
        <rFont val="Times New Roman"/>
        <family val="1"/>
        <charset val="186"/>
      </rPr>
      <t>euro</t>
    </r>
    <r>
      <rPr>
        <sz val="12"/>
        <rFont val="Times New Roman"/>
        <family val="1"/>
        <charset val="186"/>
      </rPr>
      <t xml:space="preserve"> no KF līdzfinansējuma summas.</t>
    </r>
  </si>
  <si>
    <t>Aizkavējās būvatļaujas "ar nosacījumu" izpilde un būvdarbu uzsākšana Būvniecību kavēja nelabvēlīgie klimatiskie apstākļi: ilgstošas lietavas.</t>
  </si>
  <si>
    <t xml:space="preserve">Būvniecības darbi projektā ir uzsākušies nesen. Septembrī aktualizēts plānoto maksājumu pieprasījumu iesniegšanas grafiks, precizējot prognozējamās būvniecības darbu izmaksas un nākamo starpposma un avansa maksājumu no septembra pārceļot uz oktobri. </t>
  </si>
  <si>
    <t>Projekti, kuriem plānoto maksājumu pieprasījumu summa  ar izpildi no 0 -25%</t>
  </si>
  <si>
    <t>Projekti, kuriem plānoto maksājumu pieprasījumu summa  ar izpildi no 25 -50%</t>
  </si>
  <si>
    <t>Projekti, kuriem plānoto maksājumu pieprasījumu summa  ar izpildi no 51 -75%</t>
  </si>
  <si>
    <t>Projekti, kuriem plānoto maksājumu pieprasījumu summa  ar izpildi no 76 -100%</t>
  </si>
  <si>
    <t>Projekti, kuriem plānoto maksājumu pieprasījumu summa  ar pārpildi</t>
  </si>
  <si>
    <t>izpilde virs 100%</t>
  </si>
  <si>
    <t xml:space="preserve">Projekts iesniegts nepilnīgs un turpinās tā vērtēšana, statusā "Apstiprināts ar nosacījumu". Paredzētais termiņš trūkumu novēšanai - līdz 12.01.2018. </t>
  </si>
  <si>
    <t>Vaučeru programmā nav iesniegti tik daudz pieteikumi kā sākotnēji bija plānots, līdz ar to netiek pieaicināti eksperti, kā arī līdz šim nav bijis pieprasījuma pēc tirgus pētījumiem pētniecības organizācijās.
09.11.2017. ir stājušies spēkā specifiskā atbalsta mērķa MK noteikumu grozījumi, kas paredz papildus atbalstāmās  darbības un attiecināmās izmaksas, kas uzlabos investīciju progresu.</t>
  </si>
  <si>
    <t>Īstenotāja aktualizētais līdz 08.12.2017</t>
  </si>
  <si>
    <t>Projektu iesniedzēju skaidrojumi par kavēšanās iemesliem</t>
  </si>
  <si>
    <t>4.decembrī iesniegts maksājuma pieprasījums ar KF finansējumu 2,4 milj. apmērā.</t>
  </si>
  <si>
    <t xml:space="preserve">Līgums par projekta īstenošanu noslēgts tikai 13.11.2017. </t>
  </si>
  <si>
    <t>Iepirkuma sākotnēji izsludinātajā konkursā iesniegtie piedāvājumi pārsniedza paredzēto  cenu, atkārtoti izsludinātais, beidzies bez rezultāta. Maksājums pārcelts uz 2018. gadu.</t>
  </si>
  <si>
    <t>Būvdarbiem nelabvēlīgi klimatiskie apstākļi, būvdarbu veicēja nespēja piesaistīt nepieciešamo papildu darbaspēku, iepriekš neprognozējami ierobežojumi būvdarbu veikšanai, kuri prasa papildu resursus darbu pārplānojumam citās ielās. Izmaiņas maksājuma pieprasījumā saistītas ar faktisko būvdarbu izpildes apjomu. Būvdarbi ir pārtraukti, jo 27.11.2017. noslēgta vienošanās par būvdarbu līguma saistību izpildes pārtraukšanu pirms termiņa. Būvdarbu veicējs neizlietoto avansa daļu atmaksās pasūtītājam, savukārt projekta iesniedzējs atmaksāts CFLA projekta ieviešanai piešķirtā avansa neizlieto daļu. </t>
  </si>
  <si>
    <t>Kavējas Tukuma Domes līdzfinansējuma maksājums, kas kavē nākamā maksājuma pieprasījuma  iesniegšanu. Izmaiņas maksājuma pieprasījumā veiktas atbilstoši noslēgtajiem līgumiem, līguma summām un plānotajiem darbiem.</t>
  </si>
  <si>
    <t xml:space="preserve">Līgums noslēgts 01.12.2017. </t>
  </si>
  <si>
    <t>Projekts vertēšanas procesā</t>
  </si>
  <si>
    <t>Projekts iesniegts  27.10.2017.  Līgums vēl nav noslēgts.</t>
  </si>
  <si>
    <t>Kopā</t>
  </si>
  <si>
    <t>12=10/9*100</t>
  </si>
  <si>
    <t>2017 gada izmaiņas %</t>
  </si>
  <si>
    <t>izpilde %/ skaits</t>
  </si>
  <si>
    <t xml:space="preserve">2. pielikuma 1. tabula
Informatīvajam ziņojumam “Informatīvais ziņojums par Eiropas Savienības struktūrfondu un Kohēzijas fonda investīciju ieviešanas statusu” </t>
  </si>
  <si>
    <t xml:space="preserve">2. pielikuma 2. tabula
Informatīvajam ziņojumam “Informatīvais ziņojums par Eiropas Savienības struktūrfondu un Kohēzijas fonda investīciju ieviešanas statusu” </t>
  </si>
  <si>
    <t>* Finansējuma saņēmēju aktualizētie maksājumu pieprasījumu plāni līdz 01.05.2017.</t>
  </si>
  <si>
    <r>
      <t>IPIA projektu 2017 gada maksājumu pieprasījumu kumulatīvās izmaiņas procentos pret plānoto</t>
    </r>
    <r>
      <rPr>
        <sz val="12"/>
        <rFont val="Times New Roman"/>
        <family val="1"/>
        <charset val="186"/>
      </rPr>
      <t>*</t>
    </r>
    <r>
      <rPr>
        <sz val="18"/>
        <rFont val="Times New Roman"/>
        <family val="2"/>
        <charset val="186"/>
      </rPr>
      <t>.</t>
    </r>
  </si>
  <si>
    <t>Kumulatīvi no 2017. gada janvāra  līdz 2017. gada 01. decembrim</t>
  </si>
  <si>
    <t xml:space="preserve">Ierobežotas projektu iesniegumu atlases (IPIA) projektiem noteikto maksājumu pieprasījumu iesniegšanas plānu līdz 2017. gada 1. decembrim  neizpildes </t>
  </si>
  <si>
    <t xml:space="preserve">2017. gads </t>
  </si>
  <si>
    <t xml:space="preserve">Projekti KOPĀ, kuriem plānoto maksājumu pieprasījumu summa ir lielāka par 25% </t>
  </si>
  <si>
    <t xml:space="preserve">
Pēdējo mēnešu laikā veikta būtiska programma realizācijas uzlabošana, kas saistīta gan ar projektu pieteicēju izglītošanu, kas rezultējas kvalitatīvākos pieteikumos, gan dokumentu procesa vienkāršošanu, tomēr arī turpmāk kopā ar Ekonomikas ministriju, Finanšu ministriju un Centrālo finanšu un līgumu aģentūru tiek analizētas iespējas uzlabot programmas realizāciju. Novembrī izmaksāts avanss par  ERAF finansējumu 2 339 150.00 euro.</t>
  </si>
  <si>
    <t xml:space="preserve"> Oktobra beigās grafiks aktualizēts, izņemot projektēšanas izmaksas maksājuma pieprasījumos, par ko samaksu veiks tikai pēc pilnīgas projektēšanas pabeigšanas.</t>
  </si>
  <si>
    <t>Kavējumi, jo Biznesa eņģeļu ko-investīciju fonda programma tika atcelta, Mikrokreditēšanas tirgū aktīvi darbojas arī banku sektors, līdz ar to pieprasījums pēc pakalpojuma nav tik liels kā sākotnēji plānots. Kavējās arī akselerācijas un riska kapitāla fondu iepirkumu process. Pārējos finanšu instrumentos ir laba izpilde pret sākotnēji plānotajiem apjomiem.</t>
  </si>
  <si>
    <t>Būvniecības darbi projekta ietvaros ir uzsākušies nesen. Ar pēdējiem precizējumiem - novembrī samazinātas 2017.gada nogalē plānoto maksājumu pieprasījumu summas.</t>
  </si>
  <si>
    <t xml:space="preserve">Nobīdes izpildes grafikā un būvdarbu rēķini iesniegti par mazāku summu, nekā plānots dēļ nepastāvīgiem laika apstākļiem. </t>
  </si>
  <si>
    <t xml:space="preserve">Iepirkuma rezultāti tika apstrīdēti un veikta iesniegto piedāvājumu atkārtota izvērtēšana, kā rezultātā būvdarbu līgums noslēgts tikai vasaras sezonas beigās. Pārplānota būvdarbu izpilde. </t>
  </si>
  <si>
    <t>Atsevišķas projekta darbības uzsāktas vēlāk nekā sākotnēji plānots, kas saistīts ar  grozījumiem Ministru kabineta noteikumos Nr.467 (stājušies spēkā 02.06.2017.) un vienošanās pie 29.08.2016. sadarbības līguma starp Labklājības ministrijas un Altum saskaņošanu. Maksājuma pieprasījumus pārceļ uz 2018.gada sākumu. Risks nesasniegt finanšu rādītāju 2018.gadā. Labklājības ministrijai jāpārskata ieviešanas mehānisms un jāvirza risinājums snieguma uzlabojumam (tiek virzīti investīciju nosacījumu grozījumi).</t>
  </si>
  <si>
    <t>Rēķins par augustā veiktajiem būvdarbiem netika iesniegts, summa pārcelta uz 2018.gadu.</t>
  </si>
  <si>
    <t xml:space="preserve">
Septembrī veikti grozījumi plānoto maksājuma pieprasījmu grafīkā, balsoties uz šobrīd plānotājiem maksājumiem 2017.gadā - ņemot vērā minētās problēmas maksājuma summas tiek pārceltas uz turpmākajiem projekta ieviešanas gadiem. </t>
  </si>
  <si>
    <t xml:space="preserve">Projektā paredzams ietaupījums. </t>
  </si>
  <si>
    <t>Būvdarbu izpilde neatbilst iepriekš plānotajai - saistībā ar darbam nepiemērotiem laika apstākļiem, būvnieks darbus pēc tehnoloģiskā pārtraukuma atsāka vēlāk. 
Projektā paredzams ietaupījums indikatīvi 0,5 milj. euro no KF līdzfinansējuma summas.</t>
  </si>
  <si>
    <t xml:space="preserve">Aizdevumu  izsniegšanā nav sākotnēji prognozētās intensitātes, jo  komercbankas aktīvi  kreditē  lielāko daļu projektu.  Aizdevumiem plānotais finansējums varētu tikt novirzīts garantijām vai grantiem gadījumā, ja bankas turpina kreditēt  projektus un Altum aizdevumi nebūs nepieciešami.  </t>
  </si>
  <si>
    <t>No klientiem saņemtas nekvalitatīvas tehniskās specifikācijas (klientiem nav pieredzes normatīvo dokumentu sagatavošanā, strauji mainās pieteiktie apjomi, vēlmes), atteikumi no pieteiktiem pakalpojumiem (mainās pakalpojuma nepieciešamība, problēmas ar naudas plūsmu lai nodrošinātu 50% līdzfinansējumu). 
Samazināta arī plānotā summa, ievērojot līdz šim saņemto pakalpojumu pieteikumu skaitu un pieteikto pakalpojumu izpildes termiņus, kā arī ievērojot, ka daļa no izsludinātiem iepirkumiem noslēdzās bez rezultātiem. Papildus kavējošais faktors ir problēmas ar projekta īstenošanas personālu (neaizpildītas vakances, nav/maza pieredze valsts pārvaldē).</t>
  </si>
  <si>
    <t xml:space="preserve">Nācies meklēt un piesaistīt jaunus ekspertus pieaugušo personu ar garīga rakstura traucējumiem vajadzību novērtēšanai - iepriekš iesaistītie eksperti nepagarināja līgumu. Mērķa grupas individuālo vajadzību izvērtēšanas termiņš attiecīgi pagarināts, kas savukārt aizkavējis deinstitucionalizācijas plāna iepirkumu.  </t>
  </si>
  <si>
    <t>Kavēšanās ar atsevišķu darbību uzsākšanu iepirkuma problēmu dēļ, plānoto sadarbības partneru atteikšanās no dalības projektā. Daļa no 2018.gada  izdevumiem pārcelti uz 2022.gadu, jo šajā laikā prognozējams lielākais sabiedrībā balstīto pakalpojumu kompensācijas pieprasījums.</t>
  </si>
  <si>
    <t>Pirmo maksājuma pieprasījumu  plāno iesniegt 2017.gada decembrī.</t>
  </si>
  <si>
    <t xml:space="preserve">Līgums par projekta īstenošanu noslēgts 21.11.2017. </t>
  </si>
  <si>
    <t>Gala rēķini par Salu tilta 2.kārtas 1.etapa objektu projektēšanas pakalpojumiem saņemti tikai 28.09., tāpēc tiks iekļauta nākamajā maksājuma pieprasījumā, kuru plānots iesniegt decembra beigās.</t>
  </si>
  <si>
    <t>Darbu izpilde augustā atpalika no plānotā. Septembrī un oktobrī darbi paveikti lielākā apjomā. Lielāka maksājuma pieprasījuma summa paredzēta 2018.g. sākumā, kad maksājuma pieprasījumā tiks iekļautas izmaksas par 2017.gada pēdējā ceturksnī veiktajiem darbiem.</t>
  </si>
  <si>
    <t>Darbības "Darba vides un cilvēkresursu potenciāla izvērtējums" uzsākšana aizkavējās sarežģītā iepirkuma dokumentācijas saskaņošanas procesa rezultātā, kas ietekmē  darbības "Atbalsta pasākumi mērķa grupai" uzsākšanu, jo paredzētas secīgi, un to īstenot varēs uzsākt ne ātrāk kā 2018.gada maijā. Sertificēto izdevumu investīcijas uz 2018.gada 31.decembri tiks nodrošināta 24-25% apjomā no MK noteiktā mērķa. Labklājības ministrija vērtē kopējo situāciju un piedāvās risinājumu 2018.gada sākumā.</t>
  </si>
  <si>
    <t xml:space="preserve">Sociālā darbinieka un sociālā mentora pakalpojumu iepirkuma procedūrā izvēlētā pakalpojuma sniedzējam bija jāpiešķir PVN maksātāja statuss, par ievērojami mazāku summu sniegti sociālā darbinieka un sociālā mentora pakalpojumi, jo faktiskā bēgļu un patvēruma meklētāju plūsma ir ievērojami mazāka par plānoto. Atsevišķām darbībām aizkavējās iepirkuma izsludināšana, tas saistīts ar nepieciešamiem grozījumiem projekta iesniegumā un MK noteikumos Nr.102, kas ļautu iekļaut PVN pakalpojuma izmaksās. Vairākos gadījumos iepirkuma procedūras rezultātā noslēgts līgums par ievērojami zemāku summu nekā tika sākotnēji plānots, piemēram, iepirkumā par izglītojošiem pasākumiem par sociālās iekļaušanas un diskriminācijas novēršanas pasākumiem faktiskā līguma summa ir par ceturtdaļu zemāka par plānoto.  </t>
  </si>
  <si>
    <t xml:space="preserve">Būvdarbu veikšana uzsākta tikai septembrī. Aizkavēšanās saistīta ar normatīvajos dokumentos nepieciešamo dokumentu sagatavošanu: atzīme par būvdarbu uzsākšanas nosacījumi izpildi saņemta 6. septembrī un būvniecībai nepiemērotiem klimatiskiem apstākļiem. Nākamais maksājuma pieprasījums paredzēts decembrī, jo pārbūvei nepieciešamās iekārtas plānots piegādāt tikai decembrī. </t>
  </si>
  <si>
    <t>Objektā būvdarbi ir pabeigti. Projektā radies ietaupījums indikatīvi 1 milj. euro ERAF.</t>
  </si>
  <si>
    <t xml:space="preserve">Projektā radies ietaupījums. </t>
  </si>
  <si>
    <t>Projektā būvdarbi ir pabeigti. Projektā ir radies ietaupījums indikatīvi 1,6 milj. euro KF.</t>
  </si>
  <si>
    <t>Iepirkumu procedūru kavējumi. </t>
  </si>
  <si>
    <t xml:space="preserve">Būvdarbi objektā ir pabeigti. Projektā radies ietaupījums indikatīvi 0.3 milj. euro ERAF. </t>
  </si>
  <si>
    <t>Iepirkumu procedūru norises kavējumi.</t>
  </si>
  <si>
    <t>Apmācību grupās nebija tik daudz dalībnieku, kā sākotnēji tika plānots, kā arī daži kursi tika pārcelti uz vēlāku laiku nepietiekamā dalībnieku skaita dēļ.</t>
  </si>
  <si>
    <t>Uz vēlākiem maksājuma pieprasījumiem pārcelti izdevumi par komandējumiem, kas tika izņemti no iesniegtā maksājuma pieprasījuma, jo uz iesniegšanas brīdi nebija saņemtas parakstītas atskaites no visiem komandējuma dalībniekiem. 
Atbilstoši noslēgtajam līgumam par videokonferenču uzstādīšanu, paredzams, ka visas iekārtas tiks uzstādītas novembrī un samaksa tiks veikta par visām piegādātajam iekārtām vienā maksājumā, nevis sadalot pa daļām kā tika plānots iepriekš.</t>
  </si>
  <si>
    <t>Netika veikts avansa maksājums būvniekam (būvdarbu līgumā, kas noslēgts starp Rēzeknes tehnikumu un SIA Latvijas Energoceltnieks paredzēts avanss 20% apmērā no līguma summas (482 832.87 euro apmērā)). Būvnieks atteicās no avansa izmaksas.</t>
  </si>
  <si>
    <t>Būvdarbiem nelabvēlīgi laikapstākļi.</t>
  </si>
  <si>
    <t xml:space="preserve">
Ņemot vērā darbinieku/ierēdņu ilgstošas prombūtnes un slimības lapas, pilnā apmērā nav izlietots finansējums atalgojuma pozīcijā. Arī finansējums komandējumiem un transporta izmaksām 2017. gadā izlietots mazāk nekā plānots –  projekta sadarbības partnerim VIAA pārbaudes projektu īstenošanas vietās pārsvarā bija Rīgā un Pierīgas teritorijā, tāpat izmaksas bijušas mazākas arī citās izdevumu pozīcijās.</t>
  </si>
  <si>
    <t xml:space="preserve">Izmaiņas būvdarbu iepirkumā un būvdarbu līguma slēgšanas termiņā.  </t>
  </si>
  <si>
    <t xml:space="preserve">Neaizpildītas amata vietas, kā arī saistībā ar to, ka 2017.gada 10.novembrī stājās spēkā MK noteikumu Nr.485 grozījumi, kur EM SAM 11.1.1. piešķirti papildus līdzekļi, lai nodrošinātu ES fondu 2007.- 2013.gada plānošanas perioda pēcuzraudzības pasākumus, kas turpinās vēl 2018.gadā. </t>
  </si>
  <si>
    <t xml:space="preserve">Projekta vadības intensitāte un faktiski nostrādātās stundas projekta vadībā nesakrīt ar sākotnēji plānoto izlīdzināto vidējo intensitāti, tāpat iekavējās darbības, kas saistītas ar būvdarbiem mācību poligonā un dabaszinību, mežsaimniecības kabinetos Rankā, līdz ar to izmaksas pārceltas uz vēlāk iesniedzamajiem maksājuma pieprasījumiem. </t>
  </si>
  <si>
    <t xml:space="preserve">Grozījumi noslēgtajās vienošanās par būvdarbu, būvuzraudzības un autoruzraudzības darbu īstenošanu sakarā ar izslēgtajām izmaksām pēc izmaiņu aktiem. </t>
  </si>
  <si>
    <t>Līgums par projekta īstenošanu tika noslēgts 19.09.2017.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</si>
</sst>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 #,##0.00_-;_-* &quot;-&quot;??_-;_-@_-"/>
    <numFmt numFmtId="165" formatCode="0.000000%"/>
  </numFmts>
  <fonts count="27" x14ac:knownFonts="1">
    <font>
      <sz val="12"/>
      <color theme="1"/>
      <name val="Times New Roman"/>
      <family val="2"/>
      <charset val="186"/>
    </font>
    <font>
      <sz val="10"/>
      <color rgb="FF000000"/>
      <name val="Arial"/>
      <family val="2"/>
      <charset val="186"/>
    </font>
    <font>
      <sz val="12"/>
      <color theme="1"/>
      <name val="Times New Roman"/>
      <family val="2"/>
      <charset val="186"/>
    </font>
    <font>
      <sz val="10"/>
      <name val="Times New Roman"/>
      <family val="2"/>
      <charset val="186"/>
    </font>
    <font>
      <sz val="8"/>
      <name val="Times New Roman"/>
      <family val="2"/>
      <charset val="186"/>
    </font>
    <font>
      <sz val="12"/>
      <name val="Times New Roman"/>
      <family val="2"/>
      <charset val="186"/>
    </font>
    <font>
      <sz val="11"/>
      <color theme="1"/>
      <name val="Calibri"/>
      <family val="2"/>
      <charset val="186"/>
      <scheme val="minor"/>
    </font>
    <font>
      <sz val="11"/>
      <name val="Times New Roman"/>
      <family val="2"/>
      <charset val="186"/>
    </font>
    <font>
      <b/>
      <sz val="11"/>
      <name val="Times New Roman"/>
      <family val="2"/>
      <charset val="186"/>
    </font>
    <font>
      <b/>
      <sz val="10"/>
      <name val="Times New Roman"/>
      <family val="1"/>
      <charset val="186"/>
    </font>
    <font>
      <sz val="10"/>
      <name val="Times New Roman"/>
      <family val="1"/>
      <charset val="186"/>
    </font>
    <font>
      <b/>
      <sz val="12"/>
      <name val="Times New Roman"/>
      <family val="1"/>
      <charset val="186"/>
    </font>
    <font>
      <b/>
      <sz val="11"/>
      <name val="Times New Roman"/>
      <family val="1"/>
      <charset val="186"/>
    </font>
    <font>
      <b/>
      <sz val="12"/>
      <name val="Times New Roman"/>
      <family val="2"/>
      <charset val="186"/>
    </font>
    <font>
      <sz val="12"/>
      <color rgb="FF000000"/>
      <name val="Times New Roman"/>
      <family val="2"/>
      <charset val="186"/>
    </font>
    <font>
      <i/>
      <sz val="12"/>
      <name val="Times New Roman"/>
      <family val="2"/>
      <charset val="186"/>
    </font>
    <font>
      <sz val="12"/>
      <name val="Times New Roman"/>
      <family val="1"/>
      <charset val="186"/>
    </font>
    <font>
      <sz val="12"/>
      <color rgb="FF000000"/>
      <name val="Times New Roman"/>
      <family val="1"/>
      <charset val="186"/>
    </font>
    <font>
      <sz val="18"/>
      <name val="Times New Roman"/>
      <family val="2"/>
      <charset val="186"/>
    </font>
    <font>
      <sz val="10"/>
      <color rgb="FF000000"/>
      <name val="Times New Roman"/>
      <family val="1"/>
      <charset val="186"/>
    </font>
    <font>
      <sz val="11"/>
      <name val="Times New Roman"/>
      <family val="1"/>
      <charset val="186"/>
    </font>
    <font>
      <sz val="10"/>
      <name val="Arial"/>
      <family val="2"/>
      <charset val="186"/>
    </font>
    <font>
      <sz val="12"/>
      <name val="Times New Roman"/>
      <family val="1"/>
    </font>
    <font>
      <sz val="10"/>
      <name val="Arial"/>
      <family val="2"/>
    </font>
    <font>
      <u/>
      <sz val="11"/>
      <color theme="10"/>
      <name val="Calibri"/>
      <family val="2"/>
      <charset val="186"/>
      <scheme val="minor"/>
    </font>
    <font>
      <b/>
      <sz val="18"/>
      <name val="Times New Roman"/>
      <family val="1"/>
      <charset val="186"/>
    </font>
    <font>
      <i/>
      <sz val="12"/>
      <name val="Times New Roman"/>
      <family val="1"/>
      <charset val="186"/>
    </font>
  </fonts>
  <fills count="14">
    <fill>
      <patternFill patternType="none"/>
    </fill>
    <fill>
      <patternFill patternType="gray125"/>
    </fill>
    <fill>
      <patternFill patternType="solid">
        <fgColor theme="0" tint="-0.14999847407452621"/>
        <bgColor indexed="64"/>
      </patternFill>
    </fill>
    <fill>
      <gradientFill degree="90">
        <stop position="0">
          <color theme="0"/>
        </stop>
        <stop position="1">
          <color theme="9"/>
        </stop>
      </gradientFill>
    </fill>
    <fill>
      <gradientFill degree="90">
        <stop position="0">
          <color theme="0"/>
        </stop>
        <stop position="1">
          <color rgb="FFFF0000"/>
        </stop>
      </gradientFill>
    </fill>
    <fill>
      <patternFill patternType="solid">
        <fgColor theme="0"/>
        <bgColor indexed="64"/>
      </patternFill>
    </fill>
    <fill>
      <patternFill patternType="solid">
        <fgColor rgb="FFFFFF00"/>
        <bgColor indexed="64"/>
      </patternFill>
    </fill>
    <fill>
      <patternFill patternType="solid">
        <fgColor theme="0"/>
        <bgColor auto="1"/>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tint="0.79998168889431442"/>
        <bgColor indexed="64"/>
      </patternFill>
    </fill>
    <fill>
      <gradientFill degree="90">
        <stop position="0">
          <color theme="0"/>
        </stop>
        <stop position="1">
          <color rgb="FFFF2929"/>
        </stop>
      </gradient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auto="1"/>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auto="1"/>
      </top>
      <bottom style="thin">
        <color auto="1"/>
      </bottom>
      <diagonal/>
    </border>
    <border>
      <left style="thin">
        <color rgb="FFD3D3D3"/>
      </left>
      <right style="thin">
        <color rgb="FFD3D3D3"/>
      </right>
      <top style="thin">
        <color rgb="FFD3D3D3"/>
      </top>
      <bottom style="thin">
        <color rgb="FFD3D3D3"/>
      </bottom>
      <diagonal/>
    </border>
  </borders>
  <cellStyleXfs count="14">
    <xf numFmtId="0" fontId="0" fillId="0" borderId="0"/>
    <xf numFmtId="0" fontId="1" fillId="0" borderId="0"/>
    <xf numFmtId="9" fontId="2" fillId="0" borderId="0" applyFont="0" applyFill="0" applyBorder="0" applyAlignment="0" applyProtection="0"/>
    <xf numFmtId="0" fontId="6" fillId="0" borderId="0"/>
    <xf numFmtId="164" fontId="2" fillId="0" borderId="0" applyFont="0" applyFill="0" applyBorder="0" applyAlignment="0" applyProtection="0"/>
    <xf numFmtId="0" fontId="6" fillId="0" borderId="0"/>
    <xf numFmtId="0" fontId="21" fillId="0" borderId="0"/>
    <xf numFmtId="164" fontId="21" fillId="0" borderId="0" applyFont="0" applyFill="0" applyBorder="0" applyAlignment="0" applyProtection="0"/>
    <xf numFmtId="0" fontId="23" fillId="0" borderId="0"/>
    <xf numFmtId="0" fontId="21" fillId="0" borderId="0"/>
    <xf numFmtId="164" fontId="21" fillId="0" borderId="0" applyFont="0" applyFill="0" applyBorder="0" applyAlignment="0" applyProtection="0"/>
    <xf numFmtId="0" fontId="24" fillId="0" borderId="0" applyNumberFormat="0" applyFill="0" applyBorder="0" applyAlignment="0" applyProtection="0"/>
    <xf numFmtId="0" fontId="21" fillId="0" borderId="0"/>
    <xf numFmtId="9" fontId="21" fillId="0" borderId="0" applyFont="0" applyFill="0" applyBorder="0" applyAlignment="0" applyProtection="0"/>
  </cellStyleXfs>
  <cellXfs count="373">
    <xf numFmtId="0" fontId="0" fillId="0" borderId="0" xfId="0"/>
    <xf numFmtId="0" fontId="3" fillId="0" borderId="0" xfId="1" applyFont="1"/>
    <xf numFmtId="0" fontId="5" fillId="0" borderId="0" xfId="0" applyFont="1"/>
    <xf numFmtId="0" fontId="4" fillId="2" borderId="1" xfId="1" applyFont="1" applyFill="1" applyBorder="1" applyAlignment="1">
      <alignment horizontal="center" vertical="center"/>
    </xf>
    <xf numFmtId="0" fontId="7" fillId="0" borderId="0" xfId="1" applyFont="1" applyAlignment="1">
      <alignment horizontal="center" vertical="center"/>
    </xf>
    <xf numFmtId="0" fontId="8" fillId="0" borderId="0" xfId="1" applyFont="1" applyFill="1" applyAlignment="1">
      <alignment horizontal="center" vertical="center" wrapText="1"/>
    </xf>
    <xf numFmtId="0" fontId="7" fillId="0" borderId="0" xfId="1" applyFont="1" applyFill="1" applyAlignment="1">
      <alignment horizontal="center" vertical="center"/>
    </xf>
    <xf numFmtId="0" fontId="7" fillId="0" borderId="0" xfId="1" applyFont="1"/>
    <xf numFmtId="0" fontId="5" fillId="0" borderId="0" xfId="0" applyFont="1"/>
    <xf numFmtId="0" fontId="4" fillId="2" borderId="1" xfId="1" applyFont="1" applyFill="1" applyBorder="1" applyAlignment="1">
      <alignment horizontal="center" vertical="center"/>
    </xf>
    <xf numFmtId="0" fontId="3" fillId="0" borderId="0" xfId="0" applyFont="1"/>
    <xf numFmtId="0" fontId="3" fillId="0" borderId="1" xfId="0" applyFont="1" applyBorder="1"/>
    <xf numFmtId="0" fontId="5" fillId="0" borderId="0" xfId="0" applyFont="1" applyAlignment="1">
      <alignment wrapText="1"/>
    </xf>
    <xf numFmtId="0" fontId="4" fillId="2" borderId="1" xfId="1" applyFont="1" applyFill="1" applyBorder="1" applyAlignment="1">
      <alignment horizontal="center" vertical="center" wrapText="1"/>
    </xf>
    <xf numFmtId="0" fontId="3" fillId="0" borderId="1" xfId="0" applyFont="1" applyBorder="1" applyAlignment="1">
      <alignment wrapText="1"/>
    </xf>
    <xf numFmtId="0" fontId="3" fillId="0" borderId="1" xfId="0" applyFont="1" applyFill="1" applyBorder="1"/>
    <xf numFmtId="0" fontId="3" fillId="0" borderId="1" xfId="0" applyFont="1" applyFill="1" applyBorder="1" applyAlignment="1">
      <alignment wrapText="1"/>
    </xf>
    <xf numFmtId="0" fontId="3" fillId="0" borderId="0" xfId="0" applyFont="1" applyFill="1"/>
    <xf numFmtId="0" fontId="10" fillId="0" borderId="1" xfId="1" applyFont="1" applyBorder="1" applyAlignment="1">
      <alignment horizontal="left" vertical="center"/>
    </xf>
    <xf numFmtId="0" fontId="10" fillId="0" borderId="1" xfId="1" applyFont="1" applyBorder="1" applyAlignment="1">
      <alignment horizontal="left" vertical="center" wrapText="1"/>
    </xf>
    <xf numFmtId="0" fontId="10" fillId="0" borderId="1" xfId="1" applyFont="1" applyFill="1" applyBorder="1" applyAlignment="1">
      <alignment horizontal="left" vertical="center"/>
    </xf>
    <xf numFmtId="0" fontId="10" fillId="0" borderId="1" xfId="1" applyFont="1" applyFill="1" applyBorder="1" applyAlignment="1">
      <alignment horizontal="left" vertical="center" wrapText="1"/>
    </xf>
    <xf numFmtId="0" fontId="9" fillId="0" borderId="1" xfId="1" applyFont="1" applyFill="1" applyBorder="1" applyAlignment="1">
      <alignment horizontal="center" vertical="center"/>
    </xf>
    <xf numFmtId="0" fontId="8" fillId="3" borderId="8" xfId="0" applyFont="1" applyFill="1" applyBorder="1" applyAlignment="1" applyProtection="1">
      <alignment vertical="center" wrapText="1"/>
    </xf>
    <xf numFmtId="0" fontId="5" fillId="0" borderId="1" xfId="0" applyFont="1" applyBorder="1"/>
    <xf numFmtId="0" fontId="5" fillId="0" borderId="1" xfId="0" applyFont="1" applyBorder="1" applyAlignment="1">
      <alignment wrapText="1"/>
    </xf>
    <xf numFmtId="3" fontId="5" fillId="0" borderId="1" xfId="0" applyNumberFormat="1" applyFont="1" applyBorder="1"/>
    <xf numFmtId="0" fontId="5" fillId="0" borderId="1" xfId="0" applyFont="1" applyFill="1" applyBorder="1"/>
    <xf numFmtId="0" fontId="5" fillId="0" borderId="1" xfId="0" applyFont="1" applyFill="1" applyBorder="1" applyAlignment="1">
      <alignment wrapText="1"/>
    </xf>
    <xf numFmtId="0" fontId="5" fillId="0" borderId="0" xfId="0" applyFont="1" applyFill="1"/>
    <xf numFmtId="0" fontId="12" fillId="2" borderId="1" xfId="1" applyFont="1" applyFill="1" applyBorder="1" applyAlignment="1">
      <alignment horizontal="center" vertical="center"/>
    </xf>
    <xf numFmtId="0" fontId="5" fillId="0" borderId="1" xfId="1" applyFont="1" applyBorder="1" applyAlignment="1">
      <alignment horizontal="left" vertical="center"/>
    </xf>
    <xf numFmtId="0" fontId="5" fillId="0" borderId="1" xfId="1" applyFont="1" applyBorder="1" applyAlignment="1">
      <alignment horizontal="left" vertical="center" wrapText="1"/>
    </xf>
    <xf numFmtId="0" fontId="5" fillId="0" borderId="1" xfId="1" applyFont="1" applyFill="1" applyBorder="1" applyAlignment="1">
      <alignment horizontal="left" vertical="center"/>
    </xf>
    <xf numFmtId="0" fontId="5" fillId="0" borderId="1" xfId="1" applyFont="1" applyFill="1" applyBorder="1" applyAlignment="1">
      <alignment horizontal="left" vertical="center" wrapText="1"/>
    </xf>
    <xf numFmtId="3" fontId="5" fillId="0" borderId="1" xfId="1" applyNumberFormat="1" applyFont="1" applyBorder="1" applyAlignment="1">
      <alignment horizontal="center" vertical="center"/>
    </xf>
    <xf numFmtId="3" fontId="13" fillId="0" borderId="1" xfId="0" applyNumberFormat="1" applyFont="1" applyFill="1" applyBorder="1" applyAlignment="1" applyProtection="1">
      <alignment horizontal="center" vertical="center" wrapText="1"/>
    </xf>
    <xf numFmtId="3" fontId="5" fillId="0" borderId="1" xfId="1" applyNumberFormat="1" applyFont="1" applyFill="1" applyBorder="1" applyAlignment="1">
      <alignment horizontal="center" vertical="center"/>
    </xf>
    <xf numFmtId="3" fontId="14" fillId="0" borderId="1" xfId="1" applyNumberFormat="1" applyFont="1" applyFill="1" applyBorder="1" applyAlignment="1">
      <alignment horizontal="center" vertical="center"/>
    </xf>
    <xf numFmtId="3" fontId="13" fillId="0" borderId="1" xfId="0" applyNumberFormat="1" applyFont="1" applyBorder="1" applyAlignment="1">
      <alignment horizontal="center" vertical="center"/>
    </xf>
    <xf numFmtId="3" fontId="5" fillId="0" borderId="1" xfId="0" applyNumberFormat="1" applyFont="1" applyFill="1" applyBorder="1" applyAlignment="1">
      <alignment horizontal="center" vertical="center"/>
    </xf>
    <xf numFmtId="3" fontId="5" fillId="0" borderId="1" xfId="0" applyNumberFormat="1" applyFont="1" applyBorder="1" applyAlignment="1">
      <alignment horizontal="center" vertical="center"/>
    </xf>
    <xf numFmtId="0" fontId="5" fillId="0" borderId="1" xfId="1" applyFont="1" applyFill="1" applyBorder="1" applyAlignment="1">
      <alignment horizontal="center" vertical="center"/>
    </xf>
    <xf numFmtId="0" fontId="5" fillId="0" borderId="1" xfId="0" applyFont="1" applyBorder="1" applyAlignment="1">
      <alignment horizontal="center" vertical="center"/>
    </xf>
    <xf numFmtId="0" fontId="3" fillId="0" borderId="1" xfId="0" applyFont="1" applyBorder="1" applyAlignment="1">
      <alignment vertical="center"/>
    </xf>
    <xf numFmtId="0" fontId="5" fillId="0" borderId="1" xfId="0" applyFont="1" applyBorder="1" applyAlignment="1">
      <alignment vertical="center"/>
    </xf>
    <xf numFmtId="0" fontId="5" fillId="0" borderId="1" xfId="0" applyFont="1" applyBorder="1" applyAlignment="1">
      <alignment vertical="center" wrapText="1"/>
    </xf>
    <xf numFmtId="0" fontId="3" fillId="0" borderId="1" xfId="0" applyFont="1" applyFill="1" applyBorder="1" applyAlignment="1">
      <alignment vertical="center"/>
    </xf>
    <xf numFmtId="0" fontId="5" fillId="0" borderId="1" xfId="0" applyFont="1" applyFill="1" applyBorder="1" applyAlignment="1">
      <alignment vertical="center"/>
    </xf>
    <xf numFmtId="0" fontId="5" fillId="0" borderId="1" xfId="0" applyFont="1" applyFill="1" applyBorder="1" applyAlignment="1">
      <alignment vertical="center" wrapText="1"/>
    </xf>
    <xf numFmtId="3" fontId="5" fillId="0" borderId="1" xfId="0" applyNumberFormat="1" applyFont="1" applyBorder="1" applyAlignment="1">
      <alignment vertical="center" wrapText="1"/>
    </xf>
    <xf numFmtId="9" fontId="13" fillId="4" borderId="1" xfId="2" applyFont="1" applyFill="1" applyBorder="1" applyAlignment="1" applyProtection="1">
      <alignment horizontal="center" vertical="center" wrapText="1"/>
    </xf>
    <xf numFmtId="0" fontId="10" fillId="0" borderId="1" xfId="1" applyFont="1" applyFill="1" applyBorder="1" applyAlignment="1">
      <alignment horizontal="center" vertical="center"/>
    </xf>
    <xf numFmtId="0" fontId="10" fillId="0" borderId="1" xfId="1" applyNumberFormat="1" applyFont="1" applyFill="1" applyBorder="1" applyAlignment="1">
      <alignment horizontal="left" vertical="center"/>
    </xf>
    <xf numFmtId="0" fontId="3" fillId="0" borderId="3" xfId="0" applyFont="1" applyBorder="1"/>
    <xf numFmtId="0" fontId="10" fillId="0" borderId="1" xfId="1" applyFont="1" applyBorder="1" applyAlignment="1">
      <alignment horizontal="center" vertical="center"/>
    </xf>
    <xf numFmtId="0" fontId="10" fillId="0" borderId="1" xfId="1" applyNumberFormat="1" applyFont="1" applyBorder="1" applyAlignment="1">
      <alignment horizontal="left" vertical="center"/>
    </xf>
    <xf numFmtId="14" fontId="5" fillId="0" borderId="1" xfId="1" applyNumberFormat="1" applyFont="1" applyFill="1" applyBorder="1" applyAlignment="1">
      <alignment horizontal="center" vertical="center" wrapText="1"/>
    </xf>
    <xf numFmtId="3" fontId="13" fillId="3" borderId="1" xfId="0" applyNumberFormat="1" applyFont="1" applyFill="1" applyBorder="1" applyAlignment="1" applyProtection="1">
      <alignment horizontal="center" vertical="center" wrapText="1"/>
    </xf>
    <xf numFmtId="0" fontId="13" fillId="3" borderId="1" xfId="0" applyFont="1" applyFill="1" applyBorder="1" applyAlignment="1" applyProtection="1">
      <alignment horizontal="center" vertical="center" wrapText="1"/>
    </xf>
    <xf numFmtId="0" fontId="5" fillId="0" borderId="4" xfId="0" applyFont="1" applyBorder="1" applyAlignment="1"/>
    <xf numFmtId="0" fontId="5" fillId="0" borderId="2" xfId="0" applyFont="1" applyBorder="1"/>
    <xf numFmtId="0" fontId="5" fillId="0" borderId="2" xfId="0" applyFont="1" applyBorder="1" applyAlignment="1">
      <alignment wrapText="1"/>
    </xf>
    <xf numFmtId="3" fontId="5" fillId="0" borderId="2" xfId="0" applyNumberFormat="1" applyFont="1" applyBorder="1"/>
    <xf numFmtId="0" fontId="5" fillId="0" borderId="0" xfId="0" applyFont="1" applyAlignment="1"/>
    <xf numFmtId="0" fontId="13" fillId="0" borderId="0" xfId="0" applyFont="1"/>
    <xf numFmtId="0" fontId="15" fillId="0" borderId="1" xfId="0" applyFont="1" applyBorder="1"/>
    <xf numFmtId="0" fontId="13" fillId="3" borderId="1" xfId="0" applyFont="1" applyFill="1" applyBorder="1" applyAlignment="1" applyProtection="1">
      <alignment vertical="center" wrapText="1"/>
    </xf>
    <xf numFmtId="0" fontId="13" fillId="2" borderId="7" xfId="1" applyFont="1" applyFill="1" applyBorder="1" applyAlignment="1">
      <alignment horizontal="center" vertical="center"/>
    </xf>
    <xf numFmtId="0" fontId="13" fillId="2" borderId="7" xfId="1" applyFont="1" applyFill="1" applyBorder="1" applyAlignment="1">
      <alignment horizontal="center" vertical="center" wrapText="1"/>
    </xf>
    <xf numFmtId="0" fontId="5" fillId="0" borderId="1" xfId="1" applyFont="1" applyBorder="1" applyAlignment="1">
      <alignment horizontal="center" vertical="center"/>
    </xf>
    <xf numFmtId="0" fontId="5" fillId="0" borderId="1" xfId="0" applyFont="1" applyBorder="1" applyAlignment="1">
      <alignment horizontal="left" vertical="center" wrapText="1"/>
    </xf>
    <xf numFmtId="0" fontId="16" fillId="0" borderId="0" xfId="0" applyFont="1" applyAlignment="1">
      <alignment horizontal="left"/>
    </xf>
    <xf numFmtId="3" fontId="13" fillId="3" borderId="1" xfId="0" applyNumberFormat="1" applyFont="1" applyFill="1" applyBorder="1" applyAlignment="1" applyProtection="1">
      <alignment horizontal="center" vertical="center" wrapText="1"/>
    </xf>
    <xf numFmtId="3" fontId="13" fillId="3" borderId="1" xfId="0" applyNumberFormat="1" applyFont="1" applyFill="1" applyBorder="1" applyAlignment="1" applyProtection="1">
      <alignment horizontal="center" vertical="center" wrapText="1"/>
    </xf>
    <xf numFmtId="0" fontId="10" fillId="0" borderId="0" xfId="1" applyFont="1"/>
    <xf numFmtId="3" fontId="10" fillId="0" borderId="1" xfId="1" applyNumberFormat="1" applyFont="1" applyBorder="1" applyAlignment="1">
      <alignment horizontal="left" vertical="center"/>
    </xf>
    <xf numFmtId="3" fontId="10" fillId="0" borderId="1" xfId="1" applyNumberFormat="1" applyFont="1" applyBorder="1" applyAlignment="1">
      <alignment horizontal="right" vertical="center"/>
    </xf>
    <xf numFmtId="3" fontId="10" fillId="0" borderId="1" xfId="1" applyNumberFormat="1" applyFont="1" applyFill="1" applyBorder="1" applyAlignment="1">
      <alignment horizontal="left" vertical="center"/>
    </xf>
    <xf numFmtId="3" fontId="10" fillId="0" borderId="1" xfId="1" applyNumberFormat="1" applyFont="1" applyBorder="1" applyAlignment="1">
      <alignment horizontal="center" vertical="center"/>
    </xf>
    <xf numFmtId="3" fontId="10" fillId="0" borderId="1" xfId="1" applyNumberFormat="1" applyFont="1" applyFill="1" applyBorder="1" applyAlignment="1">
      <alignment horizontal="right" vertical="center"/>
    </xf>
    <xf numFmtId="0" fontId="10" fillId="0" borderId="1" xfId="1" applyFont="1" applyBorder="1" applyAlignment="1">
      <alignment horizontal="center" vertical="center" wrapText="1"/>
    </xf>
    <xf numFmtId="0" fontId="10" fillId="0" borderId="0" xfId="1" applyFont="1" applyFill="1" applyAlignment="1">
      <alignment horizontal="left"/>
    </xf>
    <xf numFmtId="3" fontId="10" fillId="0" borderId="1" xfId="1" applyNumberFormat="1" applyFont="1" applyFill="1" applyBorder="1" applyAlignment="1">
      <alignment horizontal="center" vertical="center"/>
    </xf>
    <xf numFmtId="3" fontId="10" fillId="0" borderId="1" xfId="1" applyNumberFormat="1" applyFont="1" applyBorder="1" applyAlignment="1">
      <alignment vertical="center"/>
    </xf>
    <xf numFmtId="3" fontId="10"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3" fontId="10" fillId="5" borderId="1" xfId="1" applyNumberFormat="1" applyFont="1" applyFill="1" applyBorder="1" applyAlignment="1">
      <alignment horizontal="right" vertical="center"/>
    </xf>
    <xf numFmtId="3" fontId="10" fillId="0" borderId="0" xfId="1" applyNumberFormat="1" applyFont="1" applyFill="1" applyBorder="1" applyAlignment="1">
      <alignment horizontal="left" vertical="center"/>
    </xf>
    <xf numFmtId="3" fontId="5" fillId="0" borderId="1" xfId="2" applyNumberFormat="1" applyFont="1" applyBorder="1" applyAlignment="1">
      <alignment horizontal="center" vertical="center"/>
    </xf>
    <xf numFmtId="3" fontId="5" fillId="0" borderId="1" xfId="1" applyNumberFormat="1" applyFont="1" applyFill="1" applyBorder="1" applyAlignment="1">
      <alignment horizontal="center" vertical="center" wrapText="1"/>
    </xf>
    <xf numFmtId="3" fontId="5" fillId="0" borderId="1" xfId="1" applyNumberFormat="1" applyFont="1" applyFill="1" applyBorder="1" applyAlignment="1" applyProtection="1">
      <alignment horizontal="center" vertical="center" wrapText="1"/>
      <protection locked="0"/>
    </xf>
    <xf numFmtId="3" fontId="5" fillId="0" borderId="1" xfId="0" applyNumberFormat="1" applyFont="1" applyFill="1" applyBorder="1" applyAlignment="1">
      <alignment horizontal="center" vertical="center" wrapText="1"/>
    </xf>
    <xf numFmtId="3" fontId="5" fillId="0" borderId="1" xfId="1" applyNumberFormat="1" applyFont="1" applyFill="1" applyBorder="1" applyAlignment="1" applyProtection="1">
      <alignment horizontal="center" vertical="center"/>
    </xf>
    <xf numFmtId="14" fontId="5" fillId="0" borderId="1" xfId="1" applyNumberFormat="1" applyFont="1" applyFill="1" applyBorder="1" applyAlignment="1">
      <alignment horizontal="center" vertical="center"/>
    </xf>
    <xf numFmtId="3" fontId="5" fillId="0" borderId="0" xfId="0" applyNumberFormat="1" applyFont="1" applyBorder="1" applyAlignment="1">
      <alignment horizontal="center" vertical="center"/>
    </xf>
    <xf numFmtId="3" fontId="14" fillId="0" borderId="1" xfId="0" applyNumberFormat="1" applyFont="1" applyBorder="1" applyAlignment="1">
      <alignment horizontal="center" vertical="center"/>
    </xf>
    <xf numFmtId="0" fontId="16" fillId="0" borderId="1" xfId="0" applyFont="1" applyBorder="1" applyAlignment="1">
      <alignment horizontal="center" vertical="center" wrapText="1"/>
    </xf>
    <xf numFmtId="0" fontId="11" fillId="0" borderId="1" xfId="1" applyFont="1" applyFill="1" applyBorder="1" applyAlignment="1">
      <alignment horizontal="center" vertical="center"/>
    </xf>
    <xf numFmtId="0" fontId="16" fillId="0" borderId="1" xfId="1" applyFont="1" applyBorder="1" applyAlignment="1">
      <alignment horizontal="center" vertical="center"/>
    </xf>
    <xf numFmtId="0" fontId="16" fillId="0" borderId="1" xfId="1" applyFont="1" applyBorder="1" applyAlignment="1">
      <alignment horizontal="center" vertical="center" wrapText="1"/>
    </xf>
    <xf numFmtId="3" fontId="16" fillId="0" borderId="1" xfId="1" applyNumberFormat="1" applyFont="1" applyBorder="1" applyAlignment="1">
      <alignment horizontal="center" vertical="center"/>
    </xf>
    <xf numFmtId="0" fontId="16" fillId="0" borderId="1" xfId="1" applyFont="1" applyFill="1" applyBorder="1" applyAlignment="1">
      <alignment horizontal="center" vertical="center"/>
    </xf>
    <xf numFmtId="0" fontId="16" fillId="0" borderId="1" xfId="1" applyFont="1" applyFill="1" applyBorder="1" applyAlignment="1">
      <alignment horizontal="center" vertical="center" wrapText="1"/>
    </xf>
    <xf numFmtId="3" fontId="16" fillId="0" borderId="1" xfId="1" applyNumberFormat="1" applyFont="1" applyFill="1" applyBorder="1" applyAlignment="1">
      <alignment horizontal="center" vertical="center"/>
    </xf>
    <xf numFmtId="0" fontId="16" fillId="0" borderId="1" xfId="0" applyFont="1" applyBorder="1" applyAlignment="1">
      <alignment horizontal="center" vertical="center"/>
    </xf>
    <xf numFmtId="0" fontId="16" fillId="0" borderId="1" xfId="0" applyNumberFormat="1" applyFont="1" applyFill="1" applyBorder="1" applyAlignment="1">
      <alignment horizontal="center" vertical="center" wrapText="1"/>
    </xf>
    <xf numFmtId="3" fontId="13" fillId="3" borderId="1" xfId="0" applyNumberFormat="1" applyFont="1" applyFill="1" applyBorder="1" applyAlignment="1" applyProtection="1">
      <alignment horizontal="center" vertical="center" wrapText="1"/>
    </xf>
    <xf numFmtId="0" fontId="5" fillId="6" borderId="1" xfId="0" applyFont="1" applyFill="1" applyBorder="1" applyAlignment="1">
      <alignment vertical="center" wrapText="1"/>
    </xf>
    <xf numFmtId="9" fontId="5" fillId="0" borderId="1" xfId="2" applyFont="1" applyBorder="1" applyAlignment="1">
      <alignment horizontal="center" vertical="center"/>
    </xf>
    <xf numFmtId="3" fontId="13" fillId="3" borderId="1" xfId="0" applyNumberFormat="1" applyFont="1" applyFill="1" applyBorder="1" applyAlignment="1" applyProtection="1">
      <alignment horizontal="center" vertical="center" wrapText="1"/>
    </xf>
    <xf numFmtId="0" fontId="5" fillId="0" borderId="0" xfId="0" applyFont="1" applyBorder="1"/>
    <xf numFmtId="3" fontId="5" fillId="0" borderId="0" xfId="0" applyNumberFormat="1" applyFont="1" applyFill="1" applyBorder="1" applyAlignment="1">
      <alignment horizontal="center" vertical="center"/>
    </xf>
    <xf numFmtId="9" fontId="5" fillId="0" borderId="0" xfId="2" applyFont="1" applyBorder="1" applyAlignment="1">
      <alignment horizontal="center" vertical="center"/>
    </xf>
    <xf numFmtId="0" fontId="0" fillId="5" borderId="0" xfId="1" applyFont="1" applyFill="1" applyBorder="1" applyAlignment="1">
      <alignment horizontal="left" vertical="center" wrapText="1"/>
    </xf>
    <xf numFmtId="3" fontId="10" fillId="0" borderId="0" xfId="1" applyNumberFormat="1" applyFont="1" applyBorder="1" applyAlignment="1">
      <alignment horizontal="right" vertical="center"/>
    </xf>
    <xf numFmtId="0" fontId="10" fillId="0" borderId="0" xfId="1" applyFont="1" applyBorder="1" applyAlignment="1">
      <alignment horizontal="center" vertical="center"/>
    </xf>
    <xf numFmtId="3" fontId="13" fillId="3" borderId="1" xfId="0" applyNumberFormat="1" applyFont="1" applyFill="1" applyBorder="1" applyAlignment="1" applyProtection="1">
      <alignment horizontal="center" vertical="center" wrapText="1"/>
    </xf>
    <xf numFmtId="0" fontId="5" fillId="0" borderId="3" xfId="0" applyFont="1" applyBorder="1" applyAlignment="1">
      <alignment wrapText="1"/>
    </xf>
    <xf numFmtId="0" fontId="5" fillId="0" borderId="1" xfId="0" applyFont="1" applyBorder="1" applyAlignment="1">
      <alignment horizontal="center"/>
    </xf>
    <xf numFmtId="0" fontId="5" fillId="0" borderId="1" xfId="0" applyFont="1" applyBorder="1" applyAlignment="1">
      <alignment horizontal="center" wrapText="1"/>
    </xf>
    <xf numFmtId="0" fontId="3" fillId="0" borderId="1" xfId="0" applyFont="1" applyBorder="1" applyAlignment="1">
      <alignment horizontal="center"/>
    </xf>
    <xf numFmtId="0" fontId="3" fillId="0" borderId="1" xfId="0" applyFont="1" applyBorder="1" applyAlignment="1">
      <alignment horizontal="center" wrapText="1"/>
    </xf>
    <xf numFmtId="0" fontId="3" fillId="0" borderId="1" xfId="0" applyFont="1" applyBorder="1" applyAlignment="1">
      <alignment horizontal="center" vertical="center"/>
    </xf>
    <xf numFmtId="0" fontId="5" fillId="0" borderId="1" xfId="0" applyFont="1" applyBorder="1" applyAlignment="1">
      <alignment horizontal="center" vertical="center" wrapText="1"/>
    </xf>
    <xf numFmtId="0" fontId="10" fillId="0" borderId="1" xfId="1" applyFont="1" applyFill="1" applyBorder="1" applyAlignment="1">
      <alignment horizontal="center" vertical="center" wrapText="1"/>
    </xf>
    <xf numFmtId="0" fontId="5" fillId="0" borderId="1" xfId="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1" applyFont="1" applyBorder="1" applyAlignment="1">
      <alignment horizontal="center" vertical="center" wrapText="1"/>
    </xf>
    <xf numFmtId="0" fontId="5" fillId="0" borderId="1" xfId="0" applyFont="1" applyBorder="1" applyAlignment="1">
      <alignment horizontal="center" vertical="top" wrapText="1"/>
    </xf>
    <xf numFmtId="0" fontId="10" fillId="0" borderId="3" xfId="1" applyFont="1" applyBorder="1" applyAlignment="1">
      <alignment horizontal="center" vertical="center"/>
    </xf>
    <xf numFmtId="0" fontId="10" fillId="0" borderId="1" xfId="1" applyNumberFormat="1" applyFont="1" applyBorder="1" applyAlignment="1">
      <alignment horizontal="center" vertical="center"/>
    </xf>
    <xf numFmtId="3" fontId="5" fillId="0" borderId="1" xfId="0" applyNumberFormat="1" applyFont="1" applyBorder="1" applyAlignment="1">
      <alignment horizontal="center" vertical="center" wrapText="1"/>
    </xf>
    <xf numFmtId="0" fontId="3" fillId="0" borderId="1" xfId="0" applyFont="1" applyFill="1" applyBorder="1" applyAlignment="1">
      <alignment horizontal="center"/>
    </xf>
    <xf numFmtId="0" fontId="3" fillId="0" borderId="1" xfId="0" applyFont="1" applyFill="1" applyBorder="1" applyAlignment="1">
      <alignment horizontal="center" wrapText="1"/>
    </xf>
    <xf numFmtId="0" fontId="3"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Fill="1" applyBorder="1" applyAlignment="1">
      <alignment horizontal="center"/>
    </xf>
    <xf numFmtId="0" fontId="5" fillId="0" borderId="1" xfId="0" applyFont="1" applyFill="1" applyBorder="1" applyAlignment="1">
      <alignment horizontal="center" wrapText="1"/>
    </xf>
    <xf numFmtId="0" fontId="0" fillId="0" borderId="1" xfId="0" applyBorder="1" applyAlignment="1">
      <alignment horizontal="center"/>
    </xf>
    <xf numFmtId="3" fontId="10" fillId="0" borderId="1" xfId="1" applyNumberFormat="1" applyFont="1" applyBorder="1" applyAlignment="1">
      <alignment horizontal="center" vertical="center" wrapText="1"/>
    </xf>
    <xf numFmtId="0" fontId="1" fillId="0" borderId="1" xfId="0" applyFont="1" applyBorder="1" applyAlignment="1">
      <alignment horizontal="center"/>
    </xf>
    <xf numFmtId="3" fontId="10" fillId="5" borderId="1" xfId="1" applyNumberFormat="1" applyFont="1" applyFill="1" applyBorder="1" applyAlignment="1">
      <alignment horizontal="center" vertical="center"/>
    </xf>
    <xf numFmtId="3" fontId="19" fillId="0" borderId="1" xfId="1" applyNumberFormat="1" applyFont="1" applyFill="1" applyBorder="1" applyAlignment="1">
      <alignment horizontal="center" vertical="center"/>
    </xf>
    <xf numFmtId="3" fontId="13" fillId="3" borderId="1" xfId="0" applyNumberFormat="1" applyFont="1" applyFill="1" applyBorder="1" applyAlignment="1" applyProtection="1">
      <alignment horizontal="center" vertical="center" wrapText="1"/>
    </xf>
    <xf numFmtId="3" fontId="20" fillId="7" borderId="1" xfId="5" applyNumberFormat="1" applyFont="1" applyFill="1" applyBorder="1" applyAlignment="1" applyProtection="1">
      <alignment horizontal="center" vertical="center"/>
    </xf>
    <xf numFmtId="0" fontId="0" fillId="0" borderId="1" xfId="0" applyBorder="1"/>
    <xf numFmtId="0" fontId="16" fillId="0" borderId="0" xfId="1" applyFont="1" applyBorder="1" applyAlignment="1">
      <alignment horizontal="center" vertical="center"/>
    </xf>
    <xf numFmtId="3" fontId="10" fillId="0" borderId="0" xfId="1" applyNumberFormat="1" applyFont="1" applyBorder="1" applyAlignment="1">
      <alignment horizontal="center" vertical="center"/>
    </xf>
    <xf numFmtId="3" fontId="11" fillId="3" borderId="1" xfId="0" applyNumberFormat="1" applyFont="1" applyFill="1" applyBorder="1" applyAlignment="1" applyProtection="1">
      <alignment horizontal="center" vertical="center" wrapText="1"/>
    </xf>
    <xf numFmtId="0" fontId="10" fillId="0" borderId="0" xfId="1" applyFont="1" applyBorder="1" applyAlignment="1">
      <alignment horizontal="left" vertical="center"/>
    </xf>
    <xf numFmtId="0" fontId="10" fillId="0" borderId="0" xfId="1" applyFont="1" applyBorder="1" applyAlignment="1">
      <alignment horizontal="left" vertical="center" wrapText="1"/>
    </xf>
    <xf numFmtId="0" fontId="0" fillId="0" borderId="1" xfId="0" applyBorder="1" applyAlignment="1">
      <alignment horizontal="left"/>
    </xf>
    <xf numFmtId="0" fontId="5" fillId="0" borderId="0" xfId="0" applyFont="1" applyBorder="1" applyAlignment="1">
      <alignment horizontal="center" vertical="center"/>
    </xf>
    <xf numFmtId="3" fontId="0" fillId="0" borderId="1" xfId="0" applyNumberFormat="1" applyBorder="1" applyAlignment="1">
      <alignment horizontal="center" vertical="center"/>
    </xf>
    <xf numFmtId="0" fontId="11" fillId="0" borderId="0" xfId="0" applyFont="1"/>
    <xf numFmtId="3" fontId="11" fillId="4" borderId="1" xfId="0" applyNumberFormat="1" applyFont="1" applyFill="1" applyBorder="1" applyAlignment="1" applyProtection="1">
      <alignment horizontal="center" vertical="center" wrapText="1"/>
    </xf>
    <xf numFmtId="0" fontId="11" fillId="2" borderId="7" xfId="1" applyFont="1" applyFill="1" applyBorder="1" applyAlignment="1">
      <alignment horizontal="center" vertical="center"/>
    </xf>
    <xf numFmtId="3" fontId="11" fillId="0" borderId="1" xfId="0" applyNumberFormat="1" applyFont="1" applyFill="1" applyBorder="1" applyAlignment="1" applyProtection="1">
      <alignment horizontal="center" vertical="center" wrapText="1"/>
    </xf>
    <xf numFmtId="3" fontId="9" fillId="0" borderId="1" xfId="1" applyNumberFormat="1" applyFont="1" applyBorder="1" applyAlignment="1">
      <alignment horizontal="center" vertical="center"/>
    </xf>
    <xf numFmtId="3" fontId="11" fillId="0" borderId="1" xfId="0" applyNumberFormat="1" applyFont="1" applyFill="1" applyBorder="1" applyAlignment="1">
      <alignment horizontal="center" vertical="center"/>
    </xf>
    <xf numFmtId="3" fontId="11" fillId="0" borderId="1" xfId="0" applyNumberFormat="1" applyFont="1" applyBorder="1" applyAlignment="1">
      <alignment horizontal="center" vertical="center"/>
    </xf>
    <xf numFmtId="3" fontId="11" fillId="0" borderId="1" xfId="1" applyNumberFormat="1" applyFont="1" applyFill="1" applyBorder="1" applyAlignment="1">
      <alignment horizontal="center" vertical="center"/>
    </xf>
    <xf numFmtId="3" fontId="11" fillId="0" borderId="1" xfId="1" applyNumberFormat="1" applyFont="1" applyBorder="1" applyAlignment="1">
      <alignment horizontal="center" vertical="center"/>
    </xf>
    <xf numFmtId="3" fontId="9" fillId="0" borderId="0" xfId="1" applyNumberFormat="1" applyFont="1" applyBorder="1" applyAlignment="1">
      <alignment horizontal="center" vertical="center"/>
    </xf>
    <xf numFmtId="3" fontId="13" fillId="3" borderId="1" xfId="0" applyNumberFormat="1" applyFont="1" applyFill="1" applyBorder="1" applyAlignment="1" applyProtection="1">
      <alignment horizontal="center" vertical="center" wrapText="1"/>
    </xf>
    <xf numFmtId="0" fontId="5" fillId="0" borderId="0" xfId="0" applyFont="1" applyAlignment="1">
      <alignment horizontal="left" vertical="center"/>
    </xf>
    <xf numFmtId="0" fontId="16" fillId="0" borderId="1" xfId="0" applyFont="1" applyFill="1" applyBorder="1" applyAlignment="1">
      <alignment vertical="center" wrapText="1"/>
    </xf>
    <xf numFmtId="0" fontId="16" fillId="5" borderId="1" xfId="0" applyFont="1" applyFill="1" applyBorder="1" applyAlignment="1">
      <alignment vertical="center" wrapText="1"/>
    </xf>
    <xf numFmtId="0" fontId="16" fillId="0" borderId="1" xfId="0" applyFont="1" applyFill="1" applyBorder="1" applyAlignment="1">
      <alignment horizontal="left" vertical="center" wrapText="1"/>
    </xf>
    <xf numFmtId="3" fontId="16" fillId="0" borderId="1" xfId="0" applyNumberFormat="1" applyFont="1" applyFill="1" applyBorder="1" applyAlignment="1">
      <alignment horizontal="left" vertical="center" wrapText="1"/>
    </xf>
    <xf numFmtId="14" fontId="5" fillId="0" borderId="0" xfId="1" applyNumberFormat="1" applyFont="1" applyBorder="1" applyAlignment="1">
      <alignment horizontal="center" vertical="center"/>
    </xf>
    <xf numFmtId="3" fontId="13" fillId="4" borderId="1" xfId="0" applyNumberFormat="1" applyFont="1" applyFill="1" applyBorder="1" applyAlignment="1" applyProtection="1">
      <alignment horizontal="center" vertical="center" wrapText="1"/>
    </xf>
    <xf numFmtId="3" fontId="13" fillId="3" borderId="1" xfId="0" applyNumberFormat="1" applyFont="1" applyFill="1" applyBorder="1" applyAlignment="1" applyProtection="1">
      <alignment horizontal="center" vertical="center" wrapText="1"/>
    </xf>
    <xf numFmtId="3" fontId="13" fillId="4" borderId="1" xfId="0" applyNumberFormat="1" applyFont="1" applyFill="1" applyBorder="1" applyAlignment="1" applyProtection="1">
      <alignment horizontal="center" vertical="center" wrapText="1"/>
    </xf>
    <xf numFmtId="3" fontId="13" fillId="0" borderId="0" xfId="0" applyNumberFormat="1" applyFont="1" applyFill="1" applyBorder="1" applyAlignment="1" applyProtection="1">
      <alignment horizontal="center" vertical="center" wrapText="1"/>
    </xf>
    <xf numFmtId="0" fontId="13" fillId="3" borderId="1" xfId="0" applyFont="1" applyFill="1" applyBorder="1" applyAlignment="1" applyProtection="1">
      <alignment horizontal="center" vertical="center" wrapText="1"/>
    </xf>
    <xf numFmtId="3" fontId="13" fillId="3" borderId="1" xfId="0" applyNumberFormat="1" applyFont="1" applyFill="1" applyBorder="1" applyAlignment="1" applyProtection="1">
      <alignment horizontal="center" vertical="center" wrapText="1"/>
    </xf>
    <xf numFmtId="3" fontId="16" fillId="0" borderId="0" xfId="1" applyNumberFormat="1" applyFont="1" applyBorder="1" applyAlignment="1">
      <alignment horizontal="center" vertical="center"/>
    </xf>
    <xf numFmtId="3" fontId="16" fillId="0" borderId="1" xfId="0" applyNumberFormat="1" applyFont="1" applyFill="1" applyBorder="1" applyAlignment="1" applyProtection="1">
      <alignment horizontal="center" vertical="center" wrapText="1"/>
    </xf>
    <xf numFmtId="3" fontId="16" fillId="0" borderId="1" xfId="0" applyNumberFormat="1" applyFont="1" applyFill="1" applyBorder="1" applyAlignment="1">
      <alignment horizontal="center" vertical="center"/>
    </xf>
    <xf numFmtId="0" fontId="5" fillId="0" borderId="0" xfId="0" applyFont="1" applyBorder="1" applyAlignment="1">
      <alignment horizontal="center"/>
    </xf>
    <xf numFmtId="0" fontId="5" fillId="0" borderId="0" xfId="0" applyFont="1" applyBorder="1" applyAlignment="1">
      <alignment horizontal="center" wrapText="1"/>
    </xf>
    <xf numFmtId="0" fontId="10" fillId="0" borderId="18" xfId="1" applyFont="1" applyBorder="1" applyAlignment="1">
      <alignment horizontal="left" vertical="center"/>
    </xf>
    <xf numFmtId="3" fontId="10" fillId="0" borderId="1" xfId="1" applyNumberFormat="1" applyFont="1" applyFill="1" applyBorder="1" applyAlignment="1">
      <alignment horizontal="right"/>
    </xf>
    <xf numFmtId="0" fontId="16" fillId="0" borderId="0" xfId="0" applyFont="1" applyBorder="1" applyAlignment="1">
      <alignment horizontal="center" vertical="center"/>
    </xf>
    <xf numFmtId="0" fontId="16" fillId="0" borderId="0" xfId="0" applyFont="1" applyFill="1" applyBorder="1" applyAlignment="1">
      <alignment vertical="center" wrapText="1"/>
    </xf>
    <xf numFmtId="3" fontId="16" fillId="0" borderId="0" xfId="0" applyNumberFormat="1" applyFont="1" applyFill="1" applyBorder="1" applyAlignment="1">
      <alignment horizontal="left" vertical="center" wrapText="1"/>
    </xf>
    <xf numFmtId="4" fontId="16" fillId="0" borderId="0" xfId="0" applyNumberFormat="1" applyFont="1" applyFill="1" applyBorder="1" applyAlignment="1">
      <alignment vertical="center" wrapText="1"/>
    </xf>
    <xf numFmtId="3" fontId="13" fillId="3" borderId="1" xfId="0" applyNumberFormat="1" applyFont="1" applyFill="1" applyBorder="1" applyAlignment="1" applyProtection="1">
      <alignment horizontal="center" vertical="center" wrapText="1"/>
    </xf>
    <xf numFmtId="0" fontId="13" fillId="3" borderId="1" xfId="0" applyFont="1" applyFill="1" applyBorder="1" applyAlignment="1" applyProtection="1">
      <alignment horizontal="center" vertical="center" wrapText="1"/>
    </xf>
    <xf numFmtId="9" fontId="5" fillId="0" borderId="0" xfId="2" applyFont="1"/>
    <xf numFmtId="9" fontId="13" fillId="3" borderId="1" xfId="2" applyFont="1" applyFill="1" applyBorder="1" applyAlignment="1" applyProtection="1">
      <alignment horizontal="center" vertical="center" wrapText="1"/>
    </xf>
    <xf numFmtId="9" fontId="13" fillId="2" borderId="7" xfId="2" applyFont="1" applyFill="1" applyBorder="1" applyAlignment="1">
      <alignment horizontal="center" vertical="center"/>
    </xf>
    <xf numFmtId="9" fontId="10" fillId="0" borderId="0" xfId="2" applyFont="1" applyBorder="1" applyAlignment="1">
      <alignment horizontal="right" vertical="center"/>
    </xf>
    <xf numFmtId="9" fontId="5" fillId="0" borderId="1" xfId="2" applyFont="1" applyBorder="1"/>
    <xf numFmtId="3" fontId="13" fillId="3" borderId="1" xfId="0" applyNumberFormat="1" applyFont="1" applyFill="1" applyBorder="1" applyAlignment="1" applyProtection="1">
      <alignment horizontal="center" vertical="center" wrapText="1"/>
    </xf>
    <xf numFmtId="9" fontId="5" fillId="0" borderId="1" xfId="2" applyFont="1" applyBorder="1" applyAlignment="1">
      <alignment horizontal="center" vertical="center" wrapText="1"/>
    </xf>
    <xf numFmtId="165" fontId="5" fillId="0" borderId="0" xfId="2" applyNumberFormat="1" applyFont="1"/>
    <xf numFmtId="165" fontId="5" fillId="0" borderId="1" xfId="2" applyNumberFormat="1" applyFont="1" applyBorder="1"/>
    <xf numFmtId="165" fontId="13" fillId="3" borderId="1" xfId="2" applyNumberFormat="1" applyFont="1" applyFill="1" applyBorder="1" applyAlignment="1" applyProtection="1">
      <alignment horizontal="center" vertical="center" wrapText="1"/>
    </xf>
    <xf numFmtId="165" fontId="13" fillId="2" borderId="7" xfId="2" applyNumberFormat="1" applyFont="1" applyFill="1" applyBorder="1" applyAlignment="1">
      <alignment horizontal="center" vertical="center"/>
    </xf>
    <xf numFmtId="165" fontId="10" fillId="0" borderId="0" xfId="2" applyNumberFormat="1" applyFont="1" applyBorder="1" applyAlignment="1">
      <alignment horizontal="right" vertical="center"/>
    </xf>
    <xf numFmtId="0" fontId="13" fillId="3" borderId="1" xfId="0" applyFont="1" applyFill="1" applyBorder="1" applyAlignment="1" applyProtection="1">
      <alignment horizontal="center" vertical="center" wrapText="1"/>
    </xf>
    <xf numFmtId="3" fontId="13" fillId="4" borderId="1" xfId="0" applyNumberFormat="1" applyFont="1" applyFill="1" applyBorder="1" applyAlignment="1" applyProtection="1">
      <alignment horizontal="center" vertical="center" wrapText="1"/>
    </xf>
    <xf numFmtId="3" fontId="13" fillId="4" borderId="1" xfId="0" applyNumberFormat="1" applyFont="1" applyFill="1" applyBorder="1" applyAlignment="1" applyProtection="1">
      <alignment horizontal="center" vertical="center" wrapText="1"/>
    </xf>
    <xf numFmtId="0" fontId="5" fillId="0" borderId="1" xfId="0" applyNumberFormat="1" applyFont="1" applyFill="1" applyBorder="1" applyAlignment="1">
      <alignment horizontal="center" vertical="top" wrapText="1"/>
    </xf>
    <xf numFmtId="0" fontId="5" fillId="0" borderId="1" xfId="0" applyNumberFormat="1" applyFont="1" applyFill="1" applyBorder="1" applyAlignment="1">
      <alignment horizontal="left" vertical="top" wrapText="1"/>
    </xf>
    <xf numFmtId="3" fontId="5" fillId="0" borderId="1" xfId="1" applyNumberFormat="1" applyFont="1" applyBorder="1" applyAlignment="1">
      <alignment horizontal="center" vertical="center" wrapText="1"/>
    </xf>
    <xf numFmtId="0" fontId="5" fillId="0" borderId="0" xfId="1" applyFont="1" applyBorder="1" applyAlignment="1">
      <alignment horizontal="center" vertical="center" wrapText="1"/>
    </xf>
    <xf numFmtId="0" fontId="16" fillId="6" borderId="1" xfId="0" applyFont="1" applyFill="1" applyBorder="1" applyAlignment="1">
      <alignment vertical="center" wrapText="1"/>
    </xf>
    <xf numFmtId="0" fontId="17" fillId="6" borderId="1" xfId="0" applyFont="1" applyFill="1" applyBorder="1" applyAlignment="1">
      <alignment vertical="center" wrapText="1"/>
    </xf>
    <xf numFmtId="3" fontId="16" fillId="6" borderId="1" xfId="0" applyNumberFormat="1" applyFont="1" applyFill="1" applyBorder="1" applyAlignment="1">
      <alignment horizontal="left" vertical="center" wrapText="1"/>
    </xf>
    <xf numFmtId="3" fontId="16" fillId="6" borderId="1" xfId="0" applyNumberFormat="1" applyFont="1" applyFill="1" applyBorder="1" applyAlignment="1">
      <alignment horizontal="left" vertical="center"/>
    </xf>
    <xf numFmtId="3" fontId="16" fillId="6" borderId="0" xfId="1" applyNumberFormat="1" applyFont="1" applyFill="1" applyBorder="1" applyAlignment="1">
      <alignment horizontal="left" vertical="center" wrapText="1"/>
    </xf>
    <xf numFmtId="3" fontId="13" fillId="3" borderId="1" xfId="0" applyNumberFormat="1" applyFont="1" applyFill="1" applyBorder="1" applyAlignment="1" applyProtection="1">
      <alignment horizontal="center" vertical="center" wrapText="1"/>
    </xf>
    <xf numFmtId="0" fontId="13" fillId="3" borderId="1" xfId="0" applyFont="1" applyFill="1" applyBorder="1" applyAlignment="1" applyProtection="1">
      <alignment horizontal="center" vertical="center" wrapText="1"/>
    </xf>
    <xf numFmtId="3" fontId="11" fillId="3" borderId="1" xfId="0" applyNumberFormat="1" applyFont="1" applyFill="1" applyBorder="1" applyAlignment="1" applyProtection="1">
      <alignment horizontal="center" vertical="center" wrapText="1"/>
    </xf>
    <xf numFmtId="3" fontId="13" fillId="4" borderId="1" xfId="0" applyNumberFormat="1" applyFont="1" applyFill="1" applyBorder="1" applyAlignment="1" applyProtection="1">
      <alignment horizontal="center" vertical="center" wrapText="1"/>
    </xf>
    <xf numFmtId="0" fontId="0" fillId="0" borderId="0" xfId="0" applyFont="1" applyAlignment="1">
      <alignment horizontal="right" vertical="center" wrapText="1"/>
    </xf>
    <xf numFmtId="0" fontId="3" fillId="0" borderId="0" xfId="0" applyFont="1" applyBorder="1"/>
    <xf numFmtId="0" fontId="5" fillId="0" borderId="2" xfId="1" applyFont="1" applyBorder="1" applyAlignment="1">
      <alignment horizontal="left" vertical="center" wrapText="1"/>
    </xf>
    <xf numFmtId="3" fontId="11" fillId="0" borderId="7" xfId="0" applyNumberFormat="1" applyFont="1" applyFill="1" applyBorder="1" applyAlignment="1" applyProtection="1">
      <alignment horizontal="center" vertical="center" wrapText="1"/>
    </xf>
    <xf numFmtId="3" fontId="11" fillId="0" borderId="0" xfId="0" applyNumberFormat="1" applyFont="1" applyFill="1" applyBorder="1" applyAlignment="1" applyProtection="1">
      <alignment horizontal="center" vertical="center" wrapText="1"/>
    </xf>
    <xf numFmtId="0" fontId="5" fillId="0" borderId="0" xfId="0" applyFont="1" applyFill="1" applyBorder="1"/>
    <xf numFmtId="0" fontId="10" fillId="0" borderId="0" xfId="1" applyFont="1" applyFill="1" applyBorder="1" applyAlignment="1">
      <alignment horizontal="left"/>
    </xf>
    <xf numFmtId="0" fontId="3" fillId="0" borderId="3" xfId="0" applyFont="1" applyFill="1" applyBorder="1"/>
    <xf numFmtId="0" fontId="10" fillId="0" borderId="2" xfId="1" applyFont="1" applyBorder="1" applyAlignment="1">
      <alignment horizontal="left" vertical="center"/>
    </xf>
    <xf numFmtId="0" fontId="3" fillId="0" borderId="7" xfId="0" applyFont="1" applyBorder="1"/>
    <xf numFmtId="0" fontId="10" fillId="0" borderId="2" xfId="1" applyFont="1" applyBorder="1" applyAlignment="1">
      <alignment horizontal="left" vertical="center" wrapText="1"/>
    </xf>
    <xf numFmtId="0" fontId="3" fillId="0" borderId="7" xfId="0" applyFont="1" applyBorder="1" applyAlignment="1">
      <alignment wrapText="1"/>
    </xf>
    <xf numFmtId="0" fontId="10" fillId="0" borderId="2" xfId="1" applyFont="1" applyBorder="1" applyAlignment="1">
      <alignment horizontal="center" vertical="center"/>
    </xf>
    <xf numFmtId="0" fontId="3" fillId="0" borderId="7" xfId="0" applyFont="1" applyBorder="1" applyAlignment="1">
      <alignment vertical="center"/>
    </xf>
    <xf numFmtId="0" fontId="5" fillId="0" borderId="7" xfId="0" applyFont="1" applyBorder="1" applyAlignment="1">
      <alignment vertical="center" wrapText="1"/>
    </xf>
    <xf numFmtId="0" fontId="5" fillId="0" borderId="0" xfId="0" applyFont="1" applyBorder="1" applyAlignment="1">
      <alignment horizontal="center" vertical="center" wrapText="1"/>
    </xf>
    <xf numFmtId="3" fontId="10" fillId="0" borderId="2" xfId="1" applyNumberFormat="1" applyFont="1" applyBorder="1" applyAlignment="1">
      <alignment horizontal="right" vertical="center"/>
    </xf>
    <xf numFmtId="3" fontId="5" fillId="0" borderId="7" xfId="0" applyNumberFormat="1" applyFont="1" applyBorder="1" applyAlignment="1">
      <alignment horizontal="center" vertical="center"/>
    </xf>
    <xf numFmtId="3" fontId="10" fillId="5" borderId="2" xfId="1" applyNumberFormat="1" applyFont="1" applyFill="1" applyBorder="1" applyAlignment="1">
      <alignment horizontal="right" vertical="center"/>
    </xf>
    <xf numFmtId="3" fontId="16" fillId="0" borderId="1" xfId="0" applyNumberFormat="1" applyFont="1" applyFill="1" applyBorder="1" applyAlignment="1">
      <alignment horizontal="left" vertical="center"/>
    </xf>
    <xf numFmtId="3" fontId="16" fillId="0" borderId="0" xfId="1" applyNumberFormat="1" applyFont="1" applyFill="1" applyBorder="1" applyAlignment="1">
      <alignment horizontal="left" vertical="center" wrapText="1"/>
    </xf>
    <xf numFmtId="0" fontId="8" fillId="3" borderId="14" xfId="0" applyFont="1" applyFill="1" applyBorder="1" applyAlignment="1" applyProtection="1">
      <alignment horizontal="center" vertical="center" textRotation="90" wrapText="1"/>
    </xf>
    <xf numFmtId="0" fontId="13" fillId="3" borderId="1" xfId="0" applyFont="1" applyFill="1" applyBorder="1" applyAlignment="1" applyProtection="1">
      <alignment horizontal="center" vertical="center" wrapText="1"/>
    </xf>
    <xf numFmtId="0" fontId="8" fillId="3" borderId="7" xfId="0" applyFont="1" applyFill="1" applyBorder="1" applyAlignment="1" applyProtection="1">
      <alignment horizontal="center" vertical="center" wrapText="1"/>
    </xf>
    <xf numFmtId="0" fontId="13" fillId="3" borderId="5" xfId="0" applyFont="1" applyFill="1" applyBorder="1" applyAlignment="1" applyProtection="1">
      <alignment horizontal="center" vertical="center" wrapText="1"/>
    </xf>
    <xf numFmtId="0" fontId="8" fillId="3" borderId="7" xfId="0" applyFont="1" applyFill="1" applyBorder="1" applyAlignment="1" applyProtection="1">
      <alignment horizontal="center" vertical="center" textRotation="90" wrapText="1"/>
    </xf>
    <xf numFmtId="3" fontId="13" fillId="3" borderId="1" xfId="0" applyNumberFormat="1" applyFont="1" applyFill="1" applyBorder="1" applyAlignment="1" applyProtection="1">
      <alignment horizontal="center" vertical="center" wrapText="1"/>
    </xf>
    <xf numFmtId="3" fontId="13" fillId="4" borderId="1" xfId="0" applyNumberFormat="1" applyFont="1" applyFill="1" applyBorder="1" applyAlignment="1" applyProtection="1">
      <alignment horizontal="center" vertical="center" wrapText="1"/>
    </xf>
    <xf numFmtId="3" fontId="11" fillId="3" borderId="1" xfId="0" applyNumberFormat="1" applyFont="1" applyFill="1" applyBorder="1" applyAlignment="1" applyProtection="1">
      <alignment horizontal="center" vertical="center" wrapText="1"/>
    </xf>
    <xf numFmtId="0" fontId="10" fillId="0" borderId="7" xfId="1" applyFont="1" applyBorder="1" applyAlignment="1">
      <alignment horizontal="left" vertical="center"/>
    </xf>
    <xf numFmtId="0" fontId="10" fillId="0" borderId="7" xfId="1" applyFont="1" applyBorder="1" applyAlignment="1">
      <alignment horizontal="left" vertical="center" wrapText="1"/>
    </xf>
    <xf numFmtId="3" fontId="5" fillId="0" borderId="2" xfId="0" applyNumberFormat="1" applyFont="1" applyBorder="1" applyAlignment="1">
      <alignment horizontal="center" vertical="center"/>
    </xf>
    <xf numFmtId="3" fontId="11" fillId="0" borderId="2" xfId="0" applyNumberFormat="1" applyFont="1" applyFill="1" applyBorder="1" applyAlignment="1" applyProtection="1">
      <alignment horizontal="center" vertical="center" wrapText="1"/>
    </xf>
    <xf numFmtId="0" fontId="5" fillId="0" borderId="2" xfId="0" applyFont="1" applyBorder="1" applyAlignment="1">
      <alignment horizontal="center" vertical="center" wrapText="1"/>
    </xf>
    <xf numFmtId="0" fontId="3" fillId="0" borderId="2" xfId="0" applyFont="1" applyBorder="1" applyAlignment="1">
      <alignment horizontal="center" vertical="center"/>
    </xf>
    <xf numFmtId="0" fontId="3" fillId="0" borderId="2" xfId="0" applyFont="1" applyBorder="1" applyAlignment="1">
      <alignment horizontal="center"/>
    </xf>
    <xf numFmtId="0" fontId="3" fillId="0" borderId="2" xfId="0" applyFont="1" applyBorder="1" applyAlignment="1">
      <alignment horizontal="center" wrapText="1"/>
    </xf>
    <xf numFmtId="3" fontId="13" fillId="4" borderId="7" xfId="0" applyNumberFormat="1" applyFont="1" applyFill="1" applyBorder="1" applyAlignment="1" applyProtection="1">
      <alignment horizontal="center" vertical="center" wrapText="1"/>
    </xf>
    <xf numFmtId="0" fontId="13" fillId="3" borderId="7" xfId="0" applyFont="1" applyFill="1" applyBorder="1" applyAlignment="1" applyProtection="1">
      <alignment horizontal="center" vertical="center" wrapText="1"/>
    </xf>
    <xf numFmtId="165" fontId="13" fillId="3" borderId="7" xfId="2" applyNumberFormat="1" applyFont="1" applyFill="1" applyBorder="1" applyAlignment="1" applyProtection="1">
      <alignment horizontal="center" vertical="center" wrapText="1"/>
    </xf>
    <xf numFmtId="9" fontId="13" fillId="3" borderId="7" xfId="2" applyFont="1" applyFill="1" applyBorder="1" applyAlignment="1" applyProtection="1">
      <alignment horizontal="center" vertical="center" wrapText="1"/>
    </xf>
    <xf numFmtId="3" fontId="13" fillId="3" borderId="7" xfId="0" applyNumberFormat="1" applyFont="1" applyFill="1" applyBorder="1" applyAlignment="1" applyProtection="1">
      <alignment horizontal="center" vertical="center" wrapText="1"/>
    </xf>
    <xf numFmtId="3" fontId="11" fillId="3" borderId="7" xfId="0" applyNumberFormat="1" applyFont="1" applyFill="1" applyBorder="1" applyAlignment="1" applyProtection="1">
      <alignment horizontal="center" vertical="center" wrapText="1"/>
    </xf>
    <xf numFmtId="0" fontId="5" fillId="0" borderId="7" xfId="1" applyFont="1" applyFill="1" applyBorder="1" applyAlignment="1">
      <alignment horizontal="center" vertical="center" wrapText="1"/>
    </xf>
    <xf numFmtId="0" fontId="5" fillId="0" borderId="0" xfId="0" applyFont="1" applyFill="1" applyBorder="1" applyAlignment="1">
      <alignment horizontal="center" vertical="center" wrapText="1"/>
    </xf>
    <xf numFmtId="14" fontId="5" fillId="0" borderId="7" xfId="1" applyNumberFormat="1" applyFont="1" applyFill="1" applyBorder="1" applyAlignment="1">
      <alignment horizontal="center" vertical="center"/>
    </xf>
    <xf numFmtId="3" fontId="5" fillId="0" borderId="7" xfId="1" applyNumberFormat="1" applyFont="1" applyFill="1" applyBorder="1" applyAlignment="1">
      <alignment horizontal="center" vertical="center"/>
    </xf>
    <xf numFmtId="0" fontId="3" fillId="0" borderId="0" xfId="0" applyFont="1" applyFill="1" applyBorder="1"/>
    <xf numFmtId="3" fontId="9" fillId="0" borderId="1" xfId="1" applyNumberFormat="1" applyFont="1" applyFill="1" applyBorder="1" applyAlignment="1">
      <alignment horizontal="center" vertical="center"/>
    </xf>
    <xf numFmtId="3" fontId="20" fillId="0" borderId="1" xfId="5" applyNumberFormat="1" applyFont="1" applyFill="1" applyBorder="1" applyAlignment="1" applyProtection="1">
      <alignment horizontal="center" vertical="center"/>
    </xf>
    <xf numFmtId="0" fontId="16" fillId="0" borderId="0" xfId="0" applyFont="1" applyFill="1" applyBorder="1" applyAlignment="1">
      <alignment horizontal="left" vertical="center" wrapText="1"/>
    </xf>
    <xf numFmtId="3" fontId="5" fillId="0" borderId="1" xfId="2" applyNumberFormat="1" applyFont="1" applyFill="1" applyBorder="1" applyAlignment="1">
      <alignment horizontal="center" vertical="center"/>
    </xf>
    <xf numFmtId="0" fontId="17" fillId="0" borderId="0" xfId="0" applyFont="1" applyFill="1" applyBorder="1" applyAlignment="1">
      <alignment vertical="center" wrapText="1"/>
    </xf>
    <xf numFmtId="3" fontId="10" fillId="0" borderId="0" xfId="1" applyNumberFormat="1" applyFont="1" applyFill="1" applyBorder="1" applyAlignment="1">
      <alignment horizontal="center" vertical="center"/>
    </xf>
    <xf numFmtId="3" fontId="5" fillId="0" borderId="2" xfId="0" applyNumberFormat="1" applyFont="1" applyFill="1" applyBorder="1" applyAlignment="1">
      <alignment horizontal="center" vertical="center"/>
    </xf>
    <xf numFmtId="0" fontId="10" fillId="0" borderId="0" xfId="1" applyFont="1" applyFill="1"/>
    <xf numFmtId="3" fontId="13" fillId="0" borderId="1" xfId="0" applyNumberFormat="1" applyFont="1" applyFill="1" applyBorder="1" applyAlignment="1">
      <alignment horizontal="center" vertical="center"/>
    </xf>
    <xf numFmtId="3" fontId="16" fillId="0" borderId="0" xfId="1" applyNumberFormat="1" applyFont="1" applyFill="1" applyBorder="1" applyAlignment="1">
      <alignment horizontal="center" vertical="center"/>
    </xf>
    <xf numFmtId="0" fontId="16" fillId="0" borderId="1" xfId="0" applyFont="1" applyFill="1" applyBorder="1" applyAlignment="1">
      <alignment horizontal="center" vertical="center"/>
    </xf>
    <xf numFmtId="9" fontId="5" fillId="8" borderId="1" xfId="2" applyFont="1" applyFill="1" applyBorder="1" applyAlignment="1">
      <alignment horizontal="center" vertical="center"/>
    </xf>
    <xf numFmtId="9" fontId="5" fillId="9" borderId="1" xfId="2" applyFont="1" applyFill="1" applyBorder="1" applyAlignment="1">
      <alignment horizontal="center" vertical="center"/>
    </xf>
    <xf numFmtId="9" fontId="5" fillId="10" borderId="1" xfId="2" applyFont="1" applyFill="1" applyBorder="1" applyAlignment="1">
      <alignment horizontal="center" vertical="center"/>
    </xf>
    <xf numFmtId="9" fontId="5" fillId="11" borderId="1" xfId="2" applyFont="1" applyFill="1" applyBorder="1" applyAlignment="1">
      <alignment horizontal="center" vertical="center"/>
    </xf>
    <xf numFmtId="9" fontId="5" fillId="12" borderId="1" xfId="2" applyFont="1" applyFill="1" applyBorder="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center" vertical="center"/>
    </xf>
    <xf numFmtId="165" fontId="5" fillId="0" borderId="0" xfId="2" applyNumberFormat="1" applyFont="1" applyAlignment="1">
      <alignment horizontal="center" vertical="center"/>
    </xf>
    <xf numFmtId="9" fontId="5" fillId="0" borderId="0" xfId="2" applyFont="1" applyAlignment="1">
      <alignment horizontal="center" vertical="center"/>
    </xf>
    <xf numFmtId="0" fontId="11" fillId="0" borderId="0" xfId="0" applyFont="1" applyAlignment="1">
      <alignment horizontal="center" vertical="center"/>
    </xf>
    <xf numFmtId="0" fontId="13" fillId="0" borderId="0" xfId="0" applyFont="1" applyAlignment="1">
      <alignment horizontal="center" vertical="center"/>
    </xf>
    <xf numFmtId="0" fontId="1" fillId="0" borderId="1" xfId="0" applyFont="1" applyBorder="1" applyAlignment="1">
      <alignment horizontal="center" vertical="center"/>
    </xf>
    <xf numFmtId="0" fontId="5" fillId="0" borderId="1" xfId="0" applyNumberFormat="1" applyFont="1" applyFill="1" applyBorder="1" applyAlignment="1">
      <alignment horizontal="center" vertical="center" wrapText="1"/>
    </xf>
    <xf numFmtId="3" fontId="13" fillId="4" borderId="1" xfId="0" applyNumberFormat="1" applyFont="1" applyFill="1" applyBorder="1" applyAlignment="1" applyProtection="1">
      <alignment horizontal="center" vertical="center" wrapText="1"/>
    </xf>
    <xf numFmtId="3" fontId="0" fillId="0" borderId="1" xfId="0" applyNumberFormat="1" applyFont="1" applyBorder="1" applyAlignment="1">
      <alignment horizontal="center" vertical="center"/>
    </xf>
    <xf numFmtId="3" fontId="13" fillId="0" borderId="1" xfId="1" applyNumberFormat="1" applyFont="1" applyBorder="1" applyAlignment="1">
      <alignment horizontal="center" vertical="center"/>
    </xf>
    <xf numFmtId="3" fontId="5" fillId="7" borderId="1" xfId="5" applyNumberFormat="1" applyFont="1" applyFill="1" applyBorder="1" applyAlignment="1" applyProtection="1">
      <alignment horizontal="center" vertical="center"/>
    </xf>
    <xf numFmtId="0" fontId="14" fillId="0" borderId="1" xfId="0" applyFont="1" applyFill="1" applyBorder="1" applyAlignment="1">
      <alignment horizontal="center" vertical="center" wrapText="1"/>
    </xf>
    <xf numFmtId="9" fontId="5" fillId="0" borderId="0" xfId="2" applyFont="1" applyBorder="1" applyAlignment="1">
      <alignment horizontal="center" vertical="center" wrapText="1"/>
    </xf>
    <xf numFmtId="3" fontId="13" fillId="3" borderId="1" xfId="0" applyNumberFormat="1" applyFont="1" applyFill="1" applyBorder="1" applyAlignment="1" applyProtection="1">
      <alignment horizontal="center" vertical="center" wrapText="1"/>
    </xf>
    <xf numFmtId="3" fontId="11" fillId="3" borderId="1" xfId="0" applyNumberFormat="1" applyFont="1" applyFill="1" applyBorder="1" applyAlignment="1" applyProtection="1">
      <alignment horizontal="center" vertical="center" wrapText="1"/>
    </xf>
    <xf numFmtId="3" fontId="11" fillId="3" borderId="1" xfId="0" applyNumberFormat="1" applyFont="1" applyFill="1" applyBorder="1" applyAlignment="1" applyProtection="1">
      <alignment horizontal="center" vertical="center" wrapText="1"/>
    </xf>
    <xf numFmtId="3" fontId="13" fillId="4" borderId="1" xfId="0" applyNumberFormat="1" applyFont="1" applyFill="1" applyBorder="1" applyAlignment="1" applyProtection="1">
      <alignment horizontal="center" vertical="center" wrapText="1"/>
    </xf>
    <xf numFmtId="0" fontId="8" fillId="3" borderId="7" xfId="0" applyFont="1" applyFill="1" applyBorder="1" applyAlignment="1" applyProtection="1">
      <alignment horizontal="center" vertical="center" wrapText="1"/>
    </xf>
    <xf numFmtId="3" fontId="13" fillId="3" borderId="1" xfId="0" applyNumberFormat="1" applyFont="1" applyFill="1" applyBorder="1" applyAlignment="1" applyProtection="1">
      <alignment horizontal="center" vertical="center" wrapText="1"/>
    </xf>
    <xf numFmtId="0" fontId="8" fillId="3" borderId="14" xfId="0" applyFont="1" applyFill="1" applyBorder="1" applyAlignment="1" applyProtection="1">
      <alignment horizontal="center" vertical="center" textRotation="90" wrapText="1"/>
    </xf>
    <xf numFmtId="0" fontId="13" fillId="3" borderId="5" xfId="0" applyFont="1" applyFill="1" applyBorder="1" applyAlignment="1" applyProtection="1">
      <alignment horizontal="center" vertical="center" wrapText="1"/>
    </xf>
    <xf numFmtId="0" fontId="8" fillId="3" borderId="7" xfId="0" applyFont="1" applyFill="1" applyBorder="1" applyAlignment="1" applyProtection="1">
      <alignment horizontal="center" vertical="center" textRotation="90" wrapText="1"/>
    </xf>
    <xf numFmtId="14" fontId="5" fillId="0" borderId="0" xfId="0" applyNumberFormat="1" applyFont="1" applyAlignment="1">
      <alignment horizontal="center" vertical="center"/>
    </xf>
    <xf numFmtId="0" fontId="13" fillId="3" borderId="1" xfId="0" applyFont="1" applyFill="1" applyBorder="1" applyAlignment="1" applyProtection="1">
      <alignment horizontal="left" vertical="center" wrapText="1"/>
    </xf>
    <xf numFmtId="0" fontId="13" fillId="3" borderId="7" xfId="0" applyFont="1" applyFill="1" applyBorder="1" applyAlignment="1" applyProtection="1">
      <alignment horizontal="left" vertical="center" wrapText="1"/>
    </xf>
    <xf numFmtId="9" fontId="5" fillId="0" borderId="0" xfId="2" applyFont="1" applyFill="1" applyBorder="1" applyAlignment="1">
      <alignment horizontal="center" vertical="center"/>
    </xf>
    <xf numFmtId="9" fontId="11" fillId="0" borderId="1" xfId="2" applyFont="1" applyFill="1" applyBorder="1" applyAlignment="1" applyProtection="1">
      <alignment horizontal="center" vertical="center" wrapText="1"/>
    </xf>
    <xf numFmtId="3" fontId="11" fillId="3" borderId="1" xfId="0" applyNumberFormat="1" applyFont="1" applyFill="1" applyBorder="1" applyAlignment="1" applyProtection="1">
      <alignment horizontal="center" vertical="center" wrapText="1"/>
    </xf>
    <xf numFmtId="3" fontId="13" fillId="4" borderId="1" xfId="0" applyNumberFormat="1" applyFont="1" applyFill="1" applyBorder="1" applyAlignment="1" applyProtection="1">
      <alignment horizontal="center" vertical="center" wrapText="1"/>
    </xf>
    <xf numFmtId="3" fontId="13" fillId="3" borderId="1" xfId="0" applyNumberFormat="1" applyFont="1" applyFill="1" applyBorder="1" applyAlignment="1" applyProtection="1">
      <alignment horizontal="center" vertical="center" wrapText="1"/>
    </xf>
    <xf numFmtId="0" fontId="13" fillId="3" borderId="1" xfId="0" applyFont="1" applyFill="1" applyBorder="1" applyAlignment="1" applyProtection="1">
      <alignment horizontal="center" vertical="center" wrapText="1"/>
    </xf>
    <xf numFmtId="0" fontId="5" fillId="0" borderId="0" xfId="0" applyFont="1" applyAlignment="1">
      <alignment horizontal="right" vertical="center" wrapText="1"/>
    </xf>
    <xf numFmtId="3" fontId="13" fillId="13" borderId="1" xfId="0" applyNumberFormat="1" applyFont="1" applyFill="1" applyBorder="1" applyAlignment="1" applyProtection="1">
      <alignment horizontal="center" vertical="center" wrapText="1"/>
    </xf>
    <xf numFmtId="3" fontId="16" fillId="0" borderId="1" xfId="0" applyNumberFormat="1" applyFont="1" applyBorder="1" applyAlignment="1">
      <alignment horizontal="center" vertical="center"/>
    </xf>
    <xf numFmtId="3" fontId="13" fillId="13" borderId="1" xfId="0" applyNumberFormat="1" applyFont="1" applyFill="1" applyBorder="1" applyAlignment="1" applyProtection="1">
      <alignment horizontal="left" vertical="center" wrapText="1"/>
    </xf>
    <xf numFmtId="0" fontId="5" fillId="0" borderId="0" xfId="0" applyFont="1" applyBorder="1" applyAlignment="1">
      <alignment horizontal="left" vertical="center"/>
    </xf>
    <xf numFmtId="3" fontId="11" fillId="3" borderId="1" xfId="0" applyNumberFormat="1" applyFont="1" applyFill="1" applyBorder="1" applyAlignment="1" applyProtection="1">
      <alignment horizontal="center" vertical="center" wrapText="1"/>
    </xf>
    <xf numFmtId="3" fontId="13" fillId="3" borderId="3" xfId="0" applyNumberFormat="1" applyFont="1" applyFill="1" applyBorder="1" applyAlignment="1" applyProtection="1">
      <alignment horizontal="center" vertical="center" wrapText="1"/>
    </xf>
    <xf numFmtId="3" fontId="13" fillId="3" borderId="17" xfId="0" applyNumberFormat="1" applyFont="1" applyFill="1" applyBorder="1" applyAlignment="1" applyProtection="1">
      <alignment horizontal="center" vertical="center" wrapText="1"/>
    </xf>
    <xf numFmtId="3" fontId="13" fillId="3" borderId="4" xfId="0" applyNumberFormat="1"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17" xfId="0" applyFont="1" applyFill="1" applyBorder="1" applyAlignment="1" applyProtection="1">
      <alignment horizontal="center" vertical="center" wrapText="1"/>
    </xf>
    <xf numFmtId="165" fontId="13" fillId="3" borderId="17" xfId="0" applyNumberFormat="1" applyFont="1" applyFill="1" applyBorder="1" applyAlignment="1" applyProtection="1">
      <alignment horizontal="center" vertical="center" wrapText="1"/>
    </xf>
    <xf numFmtId="0" fontId="11" fillId="3" borderId="4" xfId="0" applyFont="1" applyFill="1" applyBorder="1" applyAlignment="1" applyProtection="1">
      <alignment horizontal="center" vertical="center" wrapText="1"/>
    </xf>
    <xf numFmtId="3" fontId="13" fillId="4" borderId="3" xfId="0" applyNumberFormat="1" applyFont="1" applyFill="1" applyBorder="1" applyAlignment="1" applyProtection="1">
      <alignment horizontal="center" vertical="center" wrapText="1"/>
    </xf>
    <xf numFmtId="3" fontId="13" fillId="4" borderId="17" xfId="0" applyNumberFormat="1" applyFont="1" applyFill="1" applyBorder="1" applyAlignment="1" applyProtection="1">
      <alignment horizontal="center" vertical="center" wrapText="1"/>
    </xf>
    <xf numFmtId="3" fontId="13" fillId="4" borderId="4" xfId="0" applyNumberFormat="1" applyFont="1" applyFill="1" applyBorder="1" applyAlignment="1" applyProtection="1">
      <alignment horizontal="center" vertical="center" wrapText="1"/>
    </xf>
    <xf numFmtId="3" fontId="13" fillId="4" borderId="1" xfId="0" applyNumberFormat="1" applyFont="1" applyFill="1" applyBorder="1" applyAlignment="1" applyProtection="1">
      <alignment horizontal="center" vertical="center" wrapText="1"/>
    </xf>
    <xf numFmtId="165" fontId="13" fillId="3" borderId="4" xfId="0" applyNumberFormat="1" applyFont="1" applyFill="1" applyBorder="1" applyAlignment="1" applyProtection="1">
      <alignment horizontal="center" vertical="center" wrapText="1"/>
    </xf>
    <xf numFmtId="4" fontId="22" fillId="0" borderId="3" xfId="9" applyNumberFormat="1" applyFont="1" applyFill="1" applyBorder="1" applyAlignment="1" applyProtection="1">
      <alignment horizontal="center" vertical="center"/>
      <protection locked="0"/>
    </xf>
    <xf numFmtId="4" fontId="22" fillId="0" borderId="17" xfId="9" applyNumberFormat="1" applyFont="1" applyFill="1" applyBorder="1" applyAlignment="1" applyProtection="1">
      <alignment horizontal="center" vertical="center"/>
      <protection locked="0"/>
    </xf>
    <xf numFmtId="4" fontId="22" fillId="0" borderId="4" xfId="9" applyNumberFormat="1" applyFont="1" applyFill="1" applyBorder="1" applyAlignment="1" applyProtection="1">
      <alignment horizontal="center" vertical="center"/>
      <protection locked="0"/>
    </xf>
    <xf numFmtId="0" fontId="8" fillId="3" borderId="2" xfId="0" applyFont="1" applyFill="1" applyBorder="1" applyAlignment="1" applyProtection="1">
      <alignment horizontal="center" vertical="center" wrapText="1"/>
    </xf>
    <xf numFmtId="0" fontId="8" fillId="3" borderId="6" xfId="0" applyFont="1" applyFill="1" applyBorder="1" applyAlignment="1" applyProtection="1">
      <alignment horizontal="center" vertical="center" wrapText="1"/>
    </xf>
    <xf numFmtId="0" fontId="8" fillId="3" borderId="7" xfId="0" applyFont="1" applyFill="1" applyBorder="1" applyAlignment="1" applyProtection="1">
      <alignment horizontal="center" vertical="center" wrapText="1"/>
    </xf>
    <xf numFmtId="14" fontId="5" fillId="0" borderId="0" xfId="0" applyNumberFormat="1" applyFont="1" applyAlignment="1">
      <alignment horizontal="left"/>
    </xf>
    <xf numFmtId="3" fontId="13" fillId="3" borderId="1" xfId="0" applyNumberFormat="1" applyFont="1" applyFill="1" applyBorder="1" applyAlignment="1" applyProtection="1">
      <alignment horizontal="center" vertical="center" wrapText="1"/>
    </xf>
    <xf numFmtId="0" fontId="13" fillId="3" borderId="1" xfId="0" applyFont="1" applyFill="1" applyBorder="1" applyAlignment="1" applyProtection="1">
      <alignment horizontal="center" vertical="center" wrapText="1"/>
    </xf>
    <xf numFmtId="0" fontId="18" fillId="0" borderId="0" xfId="0" applyFont="1" applyAlignment="1">
      <alignment horizontal="center"/>
    </xf>
    <xf numFmtId="165" fontId="18" fillId="0" borderId="0" xfId="0" applyNumberFormat="1" applyFont="1" applyAlignment="1">
      <alignment horizontal="center"/>
    </xf>
    <xf numFmtId="0" fontId="25" fillId="0" borderId="0" xfId="0" applyFont="1" applyAlignment="1">
      <alignment horizontal="center"/>
    </xf>
    <xf numFmtId="0" fontId="8" fillId="3" borderId="13" xfId="0" applyFont="1" applyFill="1" applyBorder="1" applyAlignment="1" applyProtection="1">
      <alignment horizontal="center" vertical="center" textRotation="90" wrapText="1"/>
    </xf>
    <xf numFmtId="0" fontId="8" fillId="3" borderId="12" xfId="0" applyFont="1" applyFill="1" applyBorder="1" applyAlignment="1" applyProtection="1">
      <alignment horizontal="center" vertical="center" textRotation="90" wrapText="1"/>
    </xf>
    <xf numFmtId="0" fontId="8" fillId="3" borderId="14" xfId="0" applyFont="1" applyFill="1" applyBorder="1" applyAlignment="1" applyProtection="1">
      <alignment horizontal="center" vertical="center" textRotation="90" wrapText="1"/>
    </xf>
    <xf numFmtId="0" fontId="8" fillId="3" borderId="16"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11" xfId="0" applyFont="1" applyFill="1" applyBorder="1" applyAlignment="1" applyProtection="1">
      <alignment horizontal="center" vertical="center" wrapText="1"/>
    </xf>
    <xf numFmtId="0" fontId="8" fillId="3" borderId="10" xfId="0" applyFont="1" applyFill="1" applyBorder="1" applyAlignment="1" applyProtection="1">
      <alignment horizontal="center" vertical="center" wrapText="1"/>
    </xf>
    <xf numFmtId="0" fontId="13" fillId="3" borderId="9" xfId="0" applyFont="1" applyFill="1" applyBorder="1" applyAlignment="1" applyProtection="1">
      <alignment horizontal="center" vertical="center" wrapText="1"/>
    </xf>
    <xf numFmtId="0" fontId="13" fillId="3" borderId="5" xfId="0" applyFont="1" applyFill="1" applyBorder="1" applyAlignment="1" applyProtection="1">
      <alignment horizontal="center" vertical="center" wrapText="1"/>
    </xf>
    <xf numFmtId="0" fontId="13" fillId="3" borderId="1" xfId="0" applyFont="1" applyFill="1" applyBorder="1" applyAlignment="1" applyProtection="1">
      <alignment horizontal="center" vertical="center" textRotation="90" wrapText="1"/>
    </xf>
    <xf numFmtId="0" fontId="8" fillId="3" borderId="2" xfId="0" applyFont="1" applyFill="1" applyBorder="1" applyAlignment="1" applyProtection="1">
      <alignment horizontal="center" vertical="center" textRotation="90" wrapText="1"/>
    </xf>
    <xf numFmtId="0" fontId="8" fillId="3" borderId="6" xfId="0" applyFont="1" applyFill="1" applyBorder="1" applyAlignment="1" applyProtection="1">
      <alignment horizontal="center" vertical="center" textRotation="90" wrapText="1"/>
    </xf>
    <xf numFmtId="0" fontId="8" fillId="3" borderId="7" xfId="0" applyFont="1" applyFill="1" applyBorder="1" applyAlignment="1" applyProtection="1">
      <alignment horizontal="center" vertical="center" textRotation="90" wrapText="1"/>
    </xf>
    <xf numFmtId="3" fontId="13" fillId="3" borderId="2" xfId="0" applyNumberFormat="1" applyFont="1" applyFill="1" applyBorder="1" applyAlignment="1" applyProtection="1">
      <alignment horizontal="center" vertical="center" wrapText="1"/>
    </xf>
    <xf numFmtId="3" fontId="13" fillId="3" borderId="6" xfId="0" applyNumberFormat="1" applyFont="1" applyFill="1" applyBorder="1" applyAlignment="1" applyProtection="1">
      <alignment horizontal="center" vertical="center" wrapText="1"/>
    </xf>
    <xf numFmtId="3" fontId="13" fillId="3" borderId="7" xfId="0" applyNumberFormat="1" applyFont="1" applyFill="1" applyBorder="1" applyAlignment="1" applyProtection="1">
      <alignment horizontal="center" vertical="center" wrapText="1"/>
    </xf>
    <xf numFmtId="0" fontId="5" fillId="0" borderId="0" xfId="0" applyFont="1" applyAlignment="1">
      <alignment horizontal="right" vertical="center" wrapText="1"/>
    </xf>
    <xf numFmtId="14" fontId="5" fillId="0" borderId="0" xfId="0" applyNumberFormat="1" applyFont="1" applyAlignment="1">
      <alignment horizontal="center" vertical="center"/>
    </xf>
    <xf numFmtId="3" fontId="13" fillId="13" borderId="3" xfId="0" applyNumberFormat="1" applyFont="1" applyFill="1" applyBorder="1" applyAlignment="1" applyProtection="1">
      <alignment horizontal="center" vertical="center" wrapText="1"/>
    </xf>
    <xf numFmtId="3" fontId="13" fillId="13" borderId="17" xfId="0" applyNumberFormat="1" applyFont="1" applyFill="1" applyBorder="1" applyAlignment="1" applyProtection="1">
      <alignment horizontal="center" vertical="center" wrapText="1"/>
    </xf>
    <xf numFmtId="3" fontId="13" fillId="13" borderId="4" xfId="0" applyNumberFormat="1" applyFont="1" applyFill="1" applyBorder="1" applyAlignment="1" applyProtection="1">
      <alignment horizontal="center" vertical="center" wrapText="1"/>
    </xf>
    <xf numFmtId="0" fontId="13" fillId="3" borderId="2" xfId="0" applyFont="1" applyFill="1" applyBorder="1" applyAlignment="1" applyProtection="1">
      <alignment horizontal="center" vertical="center" textRotation="90" wrapText="1"/>
    </xf>
    <xf numFmtId="0" fontId="13" fillId="3" borderId="6" xfId="0" applyFont="1" applyFill="1" applyBorder="1" applyAlignment="1" applyProtection="1">
      <alignment horizontal="center" vertical="center" textRotation="90" wrapText="1"/>
    </xf>
    <xf numFmtId="0" fontId="13" fillId="3" borderId="7" xfId="0" applyFont="1" applyFill="1" applyBorder="1" applyAlignment="1" applyProtection="1">
      <alignment horizontal="center" vertical="center" textRotation="90" wrapText="1"/>
    </xf>
    <xf numFmtId="0" fontId="13" fillId="3" borderId="2" xfId="0" applyFont="1" applyFill="1" applyBorder="1" applyAlignment="1" applyProtection="1">
      <alignment horizontal="center" vertical="center" wrapText="1"/>
    </xf>
    <xf numFmtId="0" fontId="13" fillId="3" borderId="6" xfId="0" applyFont="1" applyFill="1" applyBorder="1" applyAlignment="1" applyProtection="1">
      <alignment horizontal="center" vertical="center" wrapText="1"/>
    </xf>
    <xf numFmtId="0" fontId="13" fillId="3" borderId="7" xfId="0" applyFont="1" applyFill="1" applyBorder="1" applyAlignment="1" applyProtection="1">
      <alignment horizontal="center" vertical="center" wrapText="1"/>
    </xf>
    <xf numFmtId="0" fontId="13" fillId="3" borderId="4" xfId="0" applyFont="1" applyFill="1" applyBorder="1" applyAlignment="1" applyProtection="1">
      <alignment horizontal="center" vertical="center" wrapText="1"/>
    </xf>
  </cellXfs>
  <cellStyles count="14">
    <cellStyle name="Comma 11" xfId="4"/>
    <cellStyle name="Comma 2" xfId="7"/>
    <cellStyle name="Comma 3" xfId="10"/>
    <cellStyle name="Hyperlink 2" xfId="11"/>
    <cellStyle name="Normal" xfId="0" builtinId="0"/>
    <cellStyle name="Normal 2" xfId="3"/>
    <cellStyle name="Normal 2 2" xfId="8"/>
    <cellStyle name="Normal 2 2 2 2 2 3 13" xfId="5"/>
    <cellStyle name="Normal 3" xfId="1"/>
    <cellStyle name="Normal 3 2" xfId="9"/>
    <cellStyle name="Normal 4" xfId="6"/>
    <cellStyle name="Normal 5 2" xfId="12"/>
    <cellStyle name="Percent" xfId="2" builtinId="5"/>
    <cellStyle name="Percent 2" xfId="13"/>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2929"/>
      <color rgb="FFFF6D6D"/>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J492"/>
  <sheetViews>
    <sheetView view="pageBreakPreview" zoomScale="62" zoomScaleNormal="70" zoomScaleSheetLayoutView="62" workbookViewId="0">
      <pane xSplit="10" ySplit="11" topLeftCell="K12" activePane="bottomRight" state="frozen"/>
      <selection pane="topRight" activeCell="K1" sqref="K1"/>
      <selection pane="bottomLeft" activeCell="A12" sqref="A12"/>
      <selection pane="bottomRight" activeCell="CG9" sqref="CG9:CI9"/>
    </sheetView>
  </sheetViews>
  <sheetFormatPr defaultRowHeight="15.75" outlineLevelCol="1" x14ac:dyDescent="0.25"/>
  <cols>
    <col min="1" max="1" width="4.75" style="2" hidden="1" customWidth="1" outlineLevel="1"/>
    <col min="2" max="2" width="6.25" style="2" hidden="1" customWidth="1" outlineLevel="1"/>
    <col min="3" max="3" width="16.375" style="12" hidden="1" customWidth="1" outlineLevel="1"/>
    <col min="4" max="4" width="2.875" style="2" hidden="1" customWidth="1" outlineLevel="1"/>
    <col min="5" max="5" width="9" style="2" hidden="1" customWidth="1" outlineLevel="1"/>
    <col min="6" max="6" width="5.75" style="2" hidden="1" customWidth="1" outlineLevel="1"/>
    <col min="7" max="7" width="15.25" style="2" hidden="1" customWidth="1" outlineLevel="1"/>
    <col min="8" max="8" width="8.125" style="8" customWidth="1" collapsed="1"/>
    <col min="9" max="9" width="7.5" style="8" customWidth="1"/>
    <col min="10" max="10" width="18.625" style="12" customWidth="1"/>
    <col min="11" max="11" width="31.875" style="12" customWidth="1"/>
    <col min="12" max="12" width="9" style="8" hidden="1" customWidth="1" outlineLevel="1"/>
    <col min="13" max="13" width="14.375" style="8" hidden="1" customWidth="1" outlineLevel="1"/>
    <col min="14" max="14" width="12.125" style="8" hidden="1" customWidth="1" outlineLevel="1"/>
    <col min="15" max="15" width="14.625" style="8" hidden="1" customWidth="1" outlineLevel="1"/>
    <col min="16" max="16" width="11.125" style="8" hidden="1" customWidth="1" outlineLevel="1"/>
    <col min="17" max="17" width="16.875" style="8" hidden="1" customWidth="1" outlineLevel="1"/>
    <col min="18" max="18" width="16.5" style="8" hidden="1" customWidth="1" outlineLevel="1"/>
    <col min="19" max="19" width="11.25" style="8" hidden="1" customWidth="1" outlineLevel="1"/>
    <col min="20" max="20" width="11.125" style="8" hidden="1" customWidth="1" outlineLevel="1"/>
    <col min="21" max="24" width="11.5" style="8" hidden="1" customWidth="1" outlineLevel="1"/>
    <col min="25" max="25" width="11.5" style="198" hidden="1" customWidth="1" outlineLevel="1"/>
    <col min="26" max="27" width="11.125" style="8" hidden="1" customWidth="1" outlineLevel="1"/>
    <col min="28" max="31" width="11.375" style="8" hidden="1" customWidth="1" outlineLevel="1"/>
    <col min="32" max="32" width="11.375" style="191" hidden="1" customWidth="1" outlineLevel="1"/>
    <col min="33" max="34" width="11.125" style="8" hidden="1" customWidth="1" outlineLevel="1"/>
    <col min="35" max="38" width="10.75" style="8" hidden="1" customWidth="1" outlineLevel="1"/>
    <col min="39" max="39" width="10.75" style="191" hidden="1" customWidth="1" outlineLevel="1"/>
    <col min="40" max="41" width="11.125" style="8" hidden="1" customWidth="1" outlineLevel="1"/>
    <col min="42" max="45" width="12" style="8" hidden="1" customWidth="1" outlineLevel="1"/>
    <col min="46" max="46" width="12" style="191" hidden="1" customWidth="1" outlineLevel="1"/>
    <col min="47" max="47" width="13.875" style="8" hidden="1" customWidth="1" outlineLevel="1"/>
    <col min="48" max="48" width="13.25" style="8" hidden="1" customWidth="1" outlineLevel="1"/>
    <col min="49" max="52" width="10.625" style="8" hidden="1" customWidth="1" outlineLevel="1"/>
    <col min="53" max="53" width="10.625" style="191" hidden="1" customWidth="1" outlineLevel="1"/>
    <col min="54" max="54" width="11.75" style="8" hidden="1" customWidth="1" outlineLevel="1" collapsed="1"/>
    <col min="55" max="55" width="12.875" style="8" hidden="1" customWidth="1" outlineLevel="1"/>
    <col min="56" max="59" width="13.375" style="8" hidden="1" customWidth="1" outlineLevel="1"/>
    <col min="60" max="60" width="13.375" style="191" hidden="1" customWidth="1" outlineLevel="1"/>
    <col min="61" max="66" width="14.75" style="8" hidden="1" customWidth="1" outlineLevel="1"/>
    <col min="67" max="67" width="14.75" style="191" hidden="1" customWidth="1" outlineLevel="1"/>
    <col min="68" max="73" width="14.75" style="8" hidden="1" customWidth="1" outlineLevel="1"/>
    <col min="74" max="74" width="14.75" style="191" hidden="1" customWidth="1" outlineLevel="1"/>
    <col min="75" max="81" width="14.75" style="8" hidden="1" customWidth="1" outlineLevel="1"/>
    <col min="82" max="82" width="14.75" style="8" customWidth="1" collapsed="1"/>
    <col min="83" max="86" width="14.75" style="8" customWidth="1"/>
    <col min="87" max="88" width="15.375" style="8" customWidth="1"/>
    <col min="89" max="89" width="14.75" style="8" hidden="1" customWidth="1"/>
    <col min="90" max="90" width="15" style="8" customWidth="1"/>
    <col min="91" max="91" width="16" style="8" customWidth="1"/>
    <col min="92" max="92" width="13.75" style="155" customWidth="1"/>
    <col min="93" max="94" width="13.75" style="8" hidden="1" customWidth="1" outlineLevel="1"/>
    <col min="95" max="95" width="13.875" style="65" hidden="1" customWidth="1" outlineLevel="1"/>
    <col min="96" max="96" width="14.75" style="8" hidden="1" customWidth="1" outlineLevel="1"/>
    <col min="97" max="97" width="12.125" style="8" hidden="1" customWidth="1" outlineLevel="1"/>
    <col min="98" max="98" width="12.625" style="8" hidden="1" customWidth="1" outlineLevel="1"/>
    <col min="99" max="99" width="12.125" style="8" hidden="1" customWidth="1" outlineLevel="1"/>
    <col min="100" max="100" width="18.25" style="8" customWidth="1" collapsed="1"/>
    <col min="101" max="101" width="64.625" style="8" customWidth="1"/>
    <col min="102" max="16384" width="9" style="2"/>
  </cols>
  <sheetData>
    <row r="1" spans="1:101" s="8" customFormat="1" ht="32.25" customHeight="1" x14ac:dyDescent="0.25">
      <c r="C1" s="12"/>
      <c r="H1" s="339">
        <v>43077</v>
      </c>
      <c r="I1" s="339"/>
      <c r="J1" s="339"/>
      <c r="K1" s="12"/>
      <c r="Y1" s="198"/>
      <c r="AF1" s="191"/>
      <c r="AM1" s="191"/>
      <c r="AT1" s="191"/>
      <c r="BA1" s="191"/>
      <c r="BH1" s="191"/>
      <c r="BO1" s="191"/>
      <c r="BV1" s="191"/>
      <c r="CN1" s="155"/>
      <c r="CQ1" s="65"/>
    </row>
    <row r="2" spans="1:101" s="8" customFormat="1" ht="23.25" x14ac:dyDescent="0.35">
      <c r="B2" s="333"/>
      <c r="C2" s="334"/>
      <c r="D2" s="334"/>
      <c r="E2" s="335"/>
      <c r="H2" s="342" t="s">
        <v>1515</v>
      </c>
      <c r="I2" s="342"/>
      <c r="J2" s="342"/>
      <c r="K2" s="342"/>
      <c r="L2" s="342"/>
      <c r="M2" s="342"/>
      <c r="N2" s="342"/>
      <c r="O2" s="342"/>
      <c r="P2" s="342"/>
      <c r="Q2" s="342"/>
      <c r="R2" s="342"/>
      <c r="S2" s="342"/>
      <c r="T2" s="342"/>
      <c r="U2" s="342"/>
      <c r="V2" s="342"/>
      <c r="W2" s="342"/>
      <c r="X2" s="342"/>
      <c r="Y2" s="343"/>
      <c r="Z2" s="342"/>
      <c r="AA2" s="342"/>
      <c r="AB2" s="342"/>
      <c r="AC2" s="342"/>
      <c r="AD2" s="342"/>
      <c r="AE2" s="342"/>
      <c r="AF2" s="342"/>
      <c r="AG2" s="342"/>
      <c r="AH2" s="342"/>
      <c r="AI2" s="342"/>
      <c r="AJ2" s="342"/>
      <c r="AK2" s="342"/>
      <c r="AL2" s="342"/>
      <c r="AM2" s="342"/>
      <c r="AN2" s="342"/>
      <c r="AO2" s="342"/>
      <c r="AP2" s="342"/>
      <c r="AQ2" s="342"/>
      <c r="AR2" s="342"/>
      <c r="AS2" s="342"/>
      <c r="AT2" s="342"/>
      <c r="AU2" s="342"/>
      <c r="AV2" s="342"/>
      <c r="AW2" s="342"/>
      <c r="AX2" s="342"/>
      <c r="AY2" s="342"/>
      <c r="AZ2" s="342"/>
      <c r="BA2" s="342"/>
      <c r="BB2" s="342"/>
      <c r="BC2" s="342"/>
      <c r="BD2" s="342"/>
      <c r="BE2" s="342"/>
      <c r="BF2" s="342"/>
      <c r="BG2" s="342"/>
      <c r="BH2" s="342"/>
      <c r="BI2" s="342"/>
      <c r="BJ2" s="342"/>
      <c r="BK2" s="342"/>
      <c r="BL2" s="342"/>
      <c r="BM2" s="342"/>
      <c r="BN2" s="342"/>
      <c r="BO2" s="342"/>
      <c r="BP2" s="342"/>
      <c r="BQ2" s="342"/>
      <c r="BR2" s="342"/>
      <c r="BS2" s="342"/>
      <c r="BT2" s="342"/>
      <c r="BU2" s="342"/>
      <c r="BV2" s="342"/>
      <c r="BW2" s="342"/>
      <c r="BX2" s="342"/>
      <c r="BY2" s="342"/>
      <c r="BZ2" s="342"/>
      <c r="CA2" s="342"/>
      <c r="CB2" s="342"/>
      <c r="CC2" s="342"/>
      <c r="CD2" s="342"/>
      <c r="CE2" s="342"/>
      <c r="CF2" s="342"/>
      <c r="CG2" s="342"/>
      <c r="CH2" s="342"/>
      <c r="CI2" s="342"/>
      <c r="CJ2" s="342"/>
      <c r="CK2" s="342"/>
      <c r="CL2" s="342"/>
      <c r="CM2" s="342"/>
      <c r="CN2" s="344"/>
      <c r="CO2" s="342"/>
      <c r="CP2" s="342"/>
      <c r="CQ2" s="342"/>
      <c r="CR2" s="342"/>
      <c r="CS2" s="342"/>
      <c r="CT2" s="342"/>
      <c r="CU2" s="342"/>
      <c r="CV2" s="342"/>
      <c r="CW2" s="342"/>
    </row>
    <row r="3" spans="1:101" s="8" customFormat="1" x14ac:dyDescent="0.25">
      <c r="C3" s="12"/>
      <c r="H3" s="64"/>
      <c r="I3" s="64"/>
      <c r="J3" s="12"/>
      <c r="K3" s="118"/>
      <c r="L3" s="60"/>
      <c r="M3" s="24"/>
      <c r="N3" s="24"/>
      <c r="O3" s="24"/>
      <c r="P3" s="24"/>
      <c r="Q3" s="24"/>
      <c r="R3" s="24"/>
      <c r="S3" s="24"/>
      <c r="T3" s="24"/>
      <c r="U3" s="24"/>
      <c r="V3" s="24"/>
      <c r="W3" s="24"/>
      <c r="X3" s="24"/>
      <c r="Y3" s="199"/>
      <c r="Z3" s="24"/>
      <c r="AA3" s="24"/>
      <c r="AB3" s="24"/>
      <c r="AC3" s="24"/>
      <c r="AD3" s="24"/>
      <c r="AE3" s="24"/>
      <c r="AF3" s="195"/>
      <c r="AG3" s="24"/>
      <c r="AH3" s="24"/>
      <c r="AI3" s="24"/>
      <c r="AJ3" s="24"/>
      <c r="AK3" s="24"/>
      <c r="AL3" s="24"/>
      <c r="AM3" s="195"/>
      <c r="AN3" s="24"/>
      <c r="AO3" s="24"/>
      <c r="AP3" s="24"/>
      <c r="AQ3" s="24"/>
      <c r="AR3" s="24"/>
      <c r="AS3" s="24"/>
      <c r="AT3" s="195"/>
      <c r="AU3" s="24"/>
      <c r="AV3" s="24"/>
      <c r="BA3" s="191"/>
      <c r="BH3" s="191"/>
      <c r="BO3" s="191"/>
      <c r="BV3" s="191"/>
      <c r="CG3" s="25" t="s">
        <v>943</v>
      </c>
      <c r="CH3" s="66" t="s">
        <v>944</v>
      </c>
      <c r="CI3" s="24"/>
      <c r="CJ3" s="25" t="s">
        <v>943</v>
      </c>
      <c r="CK3" s="66" t="s">
        <v>944</v>
      </c>
      <c r="CV3" s="65"/>
    </row>
    <row r="4" spans="1:101" s="8" customFormat="1" ht="31.5" x14ac:dyDescent="0.25">
      <c r="C4" s="12"/>
      <c r="H4" s="64"/>
      <c r="I4" s="64"/>
      <c r="J4" s="12"/>
      <c r="K4" s="25" t="s">
        <v>1373</v>
      </c>
      <c r="L4" s="24"/>
      <c r="M4" s="24"/>
      <c r="N4" s="24"/>
      <c r="O4" s="24"/>
      <c r="P4" s="24"/>
      <c r="Q4" s="24"/>
      <c r="R4" s="24"/>
      <c r="S4" s="24"/>
      <c r="T4" s="24"/>
      <c r="U4" s="24"/>
      <c r="V4" s="24"/>
      <c r="W4" s="24"/>
      <c r="X4" s="24"/>
      <c r="Y4" s="199"/>
      <c r="Z4" s="24"/>
      <c r="AA4" s="24"/>
      <c r="AB4" s="24"/>
      <c r="AC4" s="24"/>
      <c r="AD4" s="24"/>
      <c r="AE4" s="24"/>
      <c r="AF4" s="195"/>
      <c r="AG4" s="24"/>
      <c r="AH4" s="24"/>
      <c r="AI4" s="24"/>
      <c r="AJ4" s="24"/>
      <c r="AK4" s="24"/>
      <c r="AL4" s="24"/>
      <c r="AM4" s="195"/>
      <c r="AN4" s="24"/>
      <c r="AO4" s="24"/>
      <c r="AP4" s="24"/>
      <c r="AQ4" s="24"/>
      <c r="AR4" s="24"/>
      <c r="AS4" s="24"/>
      <c r="AT4" s="195"/>
      <c r="AU4" s="24"/>
      <c r="AV4" s="24"/>
      <c r="BA4" s="191"/>
      <c r="BH4" s="191"/>
      <c r="BO4" s="191"/>
      <c r="BV4" s="191"/>
      <c r="CG4" s="25">
        <f>COUNTIF(CB12:CB11156, "&lt;0")</f>
        <v>214</v>
      </c>
      <c r="CH4" s="26">
        <f>SUMIF(CB12:CB1156,"&lt;0")</f>
        <v>-108482331.63</v>
      </c>
      <c r="CI4" s="25" t="s">
        <v>1516</v>
      </c>
      <c r="CJ4" s="24">
        <f>COUNTIF(BR12:BR2361, "&lt;0")</f>
        <v>48</v>
      </c>
      <c r="CK4" s="26">
        <f>SUMIF(BY11:BY1372, "&lt;0")</f>
        <v>-42912432.436499991</v>
      </c>
      <c r="CV4" s="65"/>
    </row>
    <row r="5" spans="1:101" s="8" customFormat="1" ht="32.25" thickBot="1" x14ac:dyDescent="0.3">
      <c r="C5" s="12"/>
      <c r="J5" s="12"/>
      <c r="K5" s="62" t="s">
        <v>1374</v>
      </c>
      <c r="L5" s="61"/>
      <c r="Y5" s="198"/>
      <c r="AF5" s="191"/>
      <c r="AM5" s="191"/>
      <c r="AT5" s="191"/>
      <c r="BA5" s="191"/>
      <c r="BH5" s="191"/>
      <c r="BO5" s="191"/>
      <c r="BV5" s="191"/>
      <c r="CG5" s="62">
        <f>COUNTIF(CB12:CB1156, "&gt;0")</f>
        <v>198</v>
      </c>
      <c r="CH5" s="63">
        <f>SUMIF(CB12:CB1156,"&gt;0")</f>
        <v>67721324.090000018</v>
      </c>
      <c r="CI5" s="25" t="s">
        <v>1517</v>
      </c>
      <c r="CJ5" s="24">
        <f>COUNTIF(BR12:BR3172, "&gt;0")</f>
        <v>111</v>
      </c>
      <c r="CK5" s="26">
        <f>SUMIF(BY12:BY1374, "&gt;0")</f>
        <v>34257486.879999995</v>
      </c>
      <c r="CV5" s="65"/>
    </row>
    <row r="6" spans="1:101" s="4" customFormat="1" ht="33.75" customHeight="1" x14ac:dyDescent="0.25">
      <c r="A6" s="348" t="s">
        <v>638</v>
      </c>
      <c r="B6" s="349"/>
      <c r="C6" s="350"/>
      <c r="D6" s="23"/>
      <c r="E6" s="23"/>
      <c r="F6" s="351" t="s">
        <v>551</v>
      </c>
      <c r="G6" s="352" t="s">
        <v>552</v>
      </c>
      <c r="H6" s="354" t="s">
        <v>639</v>
      </c>
      <c r="I6" s="354" t="s">
        <v>640</v>
      </c>
      <c r="J6" s="341" t="s">
        <v>553</v>
      </c>
      <c r="K6" s="341" t="s">
        <v>554</v>
      </c>
      <c r="L6" s="324" t="s">
        <v>854</v>
      </c>
      <c r="M6" s="325"/>
      <c r="N6" s="325"/>
      <c r="O6" s="325"/>
      <c r="P6" s="325"/>
      <c r="Q6" s="325"/>
      <c r="R6" s="325"/>
      <c r="S6" s="325"/>
      <c r="T6" s="325"/>
      <c r="U6" s="325"/>
      <c r="V6" s="325"/>
      <c r="W6" s="325"/>
      <c r="X6" s="325"/>
      <c r="Y6" s="326"/>
      <c r="Z6" s="325"/>
      <c r="AA6" s="325"/>
      <c r="AB6" s="325"/>
      <c r="AC6" s="325"/>
      <c r="AD6" s="325"/>
      <c r="AE6" s="325"/>
      <c r="AF6" s="325"/>
      <c r="AG6" s="325"/>
      <c r="AH6" s="325"/>
      <c r="AI6" s="325"/>
      <c r="AJ6" s="325"/>
      <c r="AK6" s="325"/>
      <c r="AL6" s="325"/>
      <c r="AM6" s="325"/>
      <c r="AN6" s="325"/>
      <c r="AO6" s="325"/>
      <c r="AP6" s="325"/>
      <c r="AQ6" s="325"/>
      <c r="AR6" s="325"/>
      <c r="AS6" s="325"/>
      <c r="AT6" s="325"/>
      <c r="AU6" s="325"/>
      <c r="AV6" s="325"/>
      <c r="AW6" s="325"/>
      <c r="AX6" s="325"/>
      <c r="AY6" s="325"/>
      <c r="AZ6" s="325"/>
      <c r="BA6" s="325"/>
      <c r="BB6" s="325"/>
      <c r="BC6" s="325"/>
      <c r="BD6" s="325"/>
      <c r="BE6" s="325"/>
      <c r="BF6" s="325"/>
      <c r="BG6" s="325"/>
      <c r="BH6" s="325"/>
      <c r="BI6" s="325"/>
      <c r="BJ6" s="325"/>
      <c r="BK6" s="325"/>
      <c r="BL6" s="325"/>
      <c r="BM6" s="325"/>
      <c r="BN6" s="325"/>
      <c r="BO6" s="325"/>
      <c r="BP6" s="325"/>
      <c r="BQ6" s="325"/>
      <c r="BR6" s="325"/>
      <c r="BS6" s="325"/>
      <c r="BT6" s="325"/>
      <c r="BU6" s="325"/>
      <c r="BV6" s="325"/>
      <c r="BW6" s="325"/>
      <c r="BX6" s="325"/>
      <c r="BY6" s="325"/>
      <c r="BZ6" s="325"/>
      <c r="CA6" s="325"/>
      <c r="CB6" s="325"/>
      <c r="CC6" s="325"/>
      <c r="CD6" s="325"/>
      <c r="CE6" s="325"/>
      <c r="CF6" s="325"/>
      <c r="CG6" s="325"/>
      <c r="CH6" s="325"/>
      <c r="CI6" s="325"/>
      <c r="CJ6" s="325"/>
      <c r="CK6" s="325"/>
      <c r="CL6" s="325"/>
      <c r="CM6" s="325"/>
      <c r="CN6" s="327"/>
      <c r="CO6" s="67"/>
      <c r="CP6" s="67"/>
      <c r="CQ6" s="67"/>
      <c r="CR6" s="67"/>
      <c r="CS6" s="67"/>
      <c r="CT6" s="67"/>
      <c r="CU6" s="67"/>
      <c r="CV6" s="340" t="s">
        <v>1326</v>
      </c>
      <c r="CW6" s="320" t="s">
        <v>1505</v>
      </c>
    </row>
    <row r="7" spans="1:101" s="5" customFormat="1" ht="15.75" customHeight="1" x14ac:dyDescent="0.25">
      <c r="A7" s="345" t="s">
        <v>640</v>
      </c>
      <c r="B7" s="355" t="s">
        <v>549</v>
      </c>
      <c r="C7" s="336" t="s">
        <v>641</v>
      </c>
      <c r="D7" s="355" t="s">
        <v>550</v>
      </c>
      <c r="E7" s="336" t="s">
        <v>642</v>
      </c>
      <c r="F7" s="337"/>
      <c r="G7" s="353"/>
      <c r="H7" s="354"/>
      <c r="I7" s="354"/>
      <c r="J7" s="341"/>
      <c r="K7" s="341"/>
      <c r="L7" s="59">
        <v>2014</v>
      </c>
      <c r="M7" s="59">
        <v>2015</v>
      </c>
      <c r="N7" s="59">
        <v>2016</v>
      </c>
      <c r="O7" s="341" t="s">
        <v>634</v>
      </c>
      <c r="P7" s="341"/>
      <c r="Q7" s="341"/>
      <c r="R7" s="190"/>
      <c r="S7" s="341" t="s">
        <v>635</v>
      </c>
      <c r="T7" s="341"/>
      <c r="U7" s="341"/>
      <c r="V7" s="321" t="s">
        <v>1506</v>
      </c>
      <c r="W7" s="322"/>
      <c r="X7" s="322"/>
      <c r="Y7" s="332"/>
      <c r="Z7" s="341" t="s">
        <v>636</v>
      </c>
      <c r="AA7" s="341"/>
      <c r="AB7" s="341"/>
      <c r="AC7" s="321" t="s">
        <v>1507</v>
      </c>
      <c r="AD7" s="322"/>
      <c r="AE7" s="322"/>
      <c r="AF7" s="323"/>
      <c r="AG7" s="341" t="s">
        <v>637</v>
      </c>
      <c r="AH7" s="341"/>
      <c r="AI7" s="341"/>
      <c r="AJ7" s="321" t="s">
        <v>1508</v>
      </c>
      <c r="AK7" s="322"/>
      <c r="AL7" s="322"/>
      <c r="AM7" s="323"/>
      <c r="AN7" s="341" t="s">
        <v>648</v>
      </c>
      <c r="AO7" s="341"/>
      <c r="AP7" s="341"/>
      <c r="AQ7" s="321" t="s">
        <v>1509</v>
      </c>
      <c r="AR7" s="322"/>
      <c r="AS7" s="322"/>
      <c r="AT7" s="323"/>
      <c r="AU7" s="340" t="s">
        <v>766</v>
      </c>
      <c r="AV7" s="340"/>
      <c r="AW7" s="340"/>
      <c r="AX7" s="321" t="s">
        <v>1510</v>
      </c>
      <c r="AY7" s="322"/>
      <c r="AZ7" s="322"/>
      <c r="BA7" s="323"/>
      <c r="BB7" s="321" t="s">
        <v>886</v>
      </c>
      <c r="BC7" s="322"/>
      <c r="BD7" s="323"/>
      <c r="BE7" s="321" t="s">
        <v>1511</v>
      </c>
      <c r="BF7" s="322"/>
      <c r="BG7" s="322"/>
      <c r="BH7" s="323"/>
      <c r="BI7" s="321" t="s">
        <v>1309</v>
      </c>
      <c r="BJ7" s="322"/>
      <c r="BK7" s="323"/>
      <c r="BL7" s="321" t="s">
        <v>1512</v>
      </c>
      <c r="BM7" s="322"/>
      <c r="BN7" s="322"/>
      <c r="BO7" s="323"/>
      <c r="BP7" s="321" t="s">
        <v>1332</v>
      </c>
      <c r="BQ7" s="322"/>
      <c r="BR7" s="323"/>
      <c r="BS7" s="321" t="s">
        <v>1513</v>
      </c>
      <c r="BT7" s="322"/>
      <c r="BU7" s="322"/>
      <c r="BV7" s="323"/>
      <c r="BW7" s="321" t="s">
        <v>1380</v>
      </c>
      <c r="BX7" s="322"/>
      <c r="BY7" s="323"/>
      <c r="BZ7" s="321" t="s">
        <v>1397</v>
      </c>
      <c r="CA7" s="322"/>
      <c r="CB7" s="322"/>
      <c r="CC7" s="323"/>
      <c r="CD7" s="328" t="s">
        <v>1468</v>
      </c>
      <c r="CE7" s="329"/>
      <c r="CF7" s="330"/>
      <c r="CG7" s="331" t="s">
        <v>1514</v>
      </c>
      <c r="CH7" s="331"/>
      <c r="CI7" s="331"/>
      <c r="CJ7" s="331"/>
      <c r="CK7" s="58">
        <v>2017</v>
      </c>
      <c r="CL7" s="58" t="s">
        <v>555</v>
      </c>
      <c r="CM7" s="340" t="s">
        <v>555</v>
      </c>
      <c r="CN7" s="320"/>
      <c r="CO7" s="340">
        <v>2018</v>
      </c>
      <c r="CP7" s="340">
        <v>2019</v>
      </c>
      <c r="CQ7" s="340">
        <v>2020</v>
      </c>
      <c r="CR7" s="340">
        <v>2021</v>
      </c>
      <c r="CS7" s="340">
        <v>2022</v>
      </c>
      <c r="CT7" s="340">
        <v>2023</v>
      </c>
      <c r="CU7" s="340">
        <v>2024</v>
      </c>
      <c r="CV7" s="340"/>
      <c r="CW7" s="320"/>
    </row>
    <row r="8" spans="1:101" s="6" customFormat="1" ht="47.25" customHeight="1" x14ac:dyDescent="0.25">
      <c r="A8" s="346"/>
      <c r="B8" s="356"/>
      <c r="C8" s="337"/>
      <c r="D8" s="356"/>
      <c r="E8" s="337"/>
      <c r="F8" s="337"/>
      <c r="G8" s="353"/>
      <c r="H8" s="354"/>
      <c r="I8" s="354"/>
      <c r="J8" s="341"/>
      <c r="K8" s="203"/>
      <c r="L8" s="59"/>
      <c r="M8" s="59"/>
      <c r="N8" s="59"/>
      <c r="O8" s="59" t="s">
        <v>633</v>
      </c>
      <c r="P8" s="59" t="s">
        <v>632</v>
      </c>
      <c r="Q8" s="59" t="s">
        <v>649</v>
      </c>
      <c r="R8" s="190" t="s">
        <v>643</v>
      </c>
      <c r="S8" s="59" t="s">
        <v>633</v>
      </c>
      <c r="T8" s="59" t="s">
        <v>632</v>
      </c>
      <c r="U8" s="59" t="s">
        <v>649</v>
      </c>
      <c r="V8" s="177" t="s">
        <v>633</v>
      </c>
      <c r="W8" s="177" t="s">
        <v>632</v>
      </c>
      <c r="X8" s="177" t="s">
        <v>649</v>
      </c>
      <c r="Y8" s="200" t="s">
        <v>643</v>
      </c>
      <c r="Z8" s="59" t="s">
        <v>633</v>
      </c>
      <c r="AA8" s="59" t="s">
        <v>632</v>
      </c>
      <c r="AB8" s="59" t="s">
        <v>649</v>
      </c>
      <c r="AC8" s="177" t="s">
        <v>633</v>
      </c>
      <c r="AD8" s="177" t="s">
        <v>632</v>
      </c>
      <c r="AE8" s="177" t="s">
        <v>649</v>
      </c>
      <c r="AF8" s="192" t="s">
        <v>643</v>
      </c>
      <c r="AG8" s="59" t="s">
        <v>633</v>
      </c>
      <c r="AH8" s="59" t="s">
        <v>632</v>
      </c>
      <c r="AI8" s="59" t="s">
        <v>649</v>
      </c>
      <c r="AJ8" s="177" t="s">
        <v>633</v>
      </c>
      <c r="AK8" s="177" t="s">
        <v>632</v>
      </c>
      <c r="AL8" s="177" t="s">
        <v>649</v>
      </c>
      <c r="AM8" s="192" t="s">
        <v>643</v>
      </c>
      <c r="AN8" s="59" t="s">
        <v>633</v>
      </c>
      <c r="AO8" s="59" t="s">
        <v>632</v>
      </c>
      <c r="AP8" s="59" t="s">
        <v>649</v>
      </c>
      <c r="AQ8" s="177" t="s">
        <v>633</v>
      </c>
      <c r="AR8" s="177" t="s">
        <v>632</v>
      </c>
      <c r="AS8" s="177" t="s">
        <v>649</v>
      </c>
      <c r="AT8" s="192" t="s">
        <v>643</v>
      </c>
      <c r="AU8" s="58" t="s">
        <v>633</v>
      </c>
      <c r="AV8" s="58" t="s">
        <v>632</v>
      </c>
      <c r="AW8" s="58" t="s">
        <v>649</v>
      </c>
      <c r="AX8" s="177" t="s">
        <v>633</v>
      </c>
      <c r="AY8" s="177" t="s">
        <v>632</v>
      </c>
      <c r="AZ8" s="177" t="s">
        <v>649</v>
      </c>
      <c r="BA8" s="192" t="s">
        <v>643</v>
      </c>
      <c r="BB8" s="73" t="s">
        <v>633</v>
      </c>
      <c r="BC8" s="73" t="s">
        <v>632</v>
      </c>
      <c r="BD8" s="73" t="s">
        <v>649</v>
      </c>
      <c r="BE8" s="177" t="s">
        <v>633</v>
      </c>
      <c r="BF8" s="177" t="s">
        <v>632</v>
      </c>
      <c r="BG8" s="177" t="s">
        <v>649</v>
      </c>
      <c r="BH8" s="192" t="s">
        <v>643</v>
      </c>
      <c r="BI8" s="110" t="s">
        <v>633</v>
      </c>
      <c r="BJ8" s="110" t="s">
        <v>632</v>
      </c>
      <c r="BK8" s="110" t="s">
        <v>649</v>
      </c>
      <c r="BL8" s="177" t="s">
        <v>633</v>
      </c>
      <c r="BM8" s="177" t="s">
        <v>632</v>
      </c>
      <c r="BN8" s="177" t="s">
        <v>649</v>
      </c>
      <c r="BO8" s="192" t="s">
        <v>643</v>
      </c>
      <c r="BP8" s="144" t="s">
        <v>633</v>
      </c>
      <c r="BQ8" s="144" t="s">
        <v>632</v>
      </c>
      <c r="BR8" s="144" t="s">
        <v>649</v>
      </c>
      <c r="BS8" s="177" t="s">
        <v>633</v>
      </c>
      <c r="BT8" s="177" t="s">
        <v>632</v>
      </c>
      <c r="BU8" s="177" t="s">
        <v>649</v>
      </c>
      <c r="BV8" s="192" t="s">
        <v>643</v>
      </c>
      <c r="BW8" s="173" t="s">
        <v>633</v>
      </c>
      <c r="BX8" s="173" t="s">
        <v>632</v>
      </c>
      <c r="BY8" s="173" t="s">
        <v>649</v>
      </c>
      <c r="BZ8" s="173" t="s">
        <v>633</v>
      </c>
      <c r="CA8" s="173" t="s">
        <v>632</v>
      </c>
      <c r="CB8" s="173" t="s">
        <v>649</v>
      </c>
      <c r="CC8" s="173" t="s">
        <v>643</v>
      </c>
      <c r="CD8" s="172" t="s">
        <v>633</v>
      </c>
      <c r="CE8" s="172" t="s">
        <v>632</v>
      </c>
      <c r="CF8" s="172" t="s">
        <v>649</v>
      </c>
      <c r="CG8" s="172" t="s">
        <v>633</v>
      </c>
      <c r="CH8" s="172" t="s">
        <v>632</v>
      </c>
      <c r="CI8" s="172" t="s">
        <v>649</v>
      </c>
      <c r="CJ8" s="172" t="s">
        <v>643</v>
      </c>
      <c r="CK8" s="58" t="s">
        <v>556</v>
      </c>
      <c r="CL8" s="117" t="s">
        <v>557</v>
      </c>
      <c r="CM8" s="165" t="s">
        <v>1398</v>
      </c>
      <c r="CN8" s="149" t="s">
        <v>645</v>
      </c>
      <c r="CO8" s="340"/>
      <c r="CP8" s="340"/>
      <c r="CQ8" s="340"/>
      <c r="CR8" s="340"/>
      <c r="CS8" s="340"/>
      <c r="CT8" s="340"/>
      <c r="CU8" s="340"/>
      <c r="CV8" s="340"/>
      <c r="CW8" s="320"/>
    </row>
    <row r="9" spans="1:101" s="6" customFormat="1" ht="31.5" x14ac:dyDescent="0.25">
      <c r="A9" s="346"/>
      <c r="B9" s="356"/>
      <c r="C9" s="337"/>
      <c r="D9" s="356"/>
      <c r="E9" s="337"/>
      <c r="F9" s="337"/>
      <c r="G9" s="353"/>
      <c r="H9" s="354"/>
      <c r="I9" s="354"/>
      <c r="J9" s="341"/>
      <c r="K9" s="67" t="s">
        <v>1327</v>
      </c>
      <c r="L9" s="59"/>
      <c r="M9" s="58">
        <f>SUM(M12:M3079)</f>
        <v>42421376.329999998</v>
      </c>
      <c r="N9" s="58">
        <f>SUM(N12:N2359)</f>
        <v>227924564.2700001</v>
      </c>
      <c r="O9" s="58">
        <f>SUM(O12:O3079)</f>
        <v>20584858.749999996</v>
      </c>
      <c r="P9" s="58">
        <f>SUM(P12:P3079)</f>
        <v>21194422.389999997</v>
      </c>
      <c r="Q9" s="196"/>
      <c r="R9" s="189"/>
      <c r="S9" s="58">
        <f t="shared" ref="S9:AX9" si="0">SUM(S12:S3176)</f>
        <v>18206655.109999999</v>
      </c>
      <c r="T9" s="58">
        <f t="shared" si="0"/>
        <v>13796863.190000003</v>
      </c>
      <c r="U9" s="58">
        <f t="shared" si="0"/>
        <v>-4409791.9200000009</v>
      </c>
      <c r="V9" s="196">
        <f t="shared" si="0"/>
        <v>38791513.85999997</v>
      </c>
      <c r="W9" s="196">
        <f t="shared" si="0"/>
        <v>34991285.579999983</v>
      </c>
      <c r="X9" s="196">
        <f t="shared" si="0"/>
        <v>-3800228</v>
      </c>
      <c r="Y9" s="196">
        <f t="shared" si="0"/>
        <v>6.8645234161219335</v>
      </c>
      <c r="Z9" s="196">
        <f t="shared" si="0"/>
        <v>21580358.419999998</v>
      </c>
      <c r="AA9" s="196">
        <f t="shared" si="0"/>
        <v>22370777.270000007</v>
      </c>
      <c r="AB9" s="196">
        <f t="shared" si="0"/>
        <v>790418.84999999963</v>
      </c>
      <c r="AC9" s="196">
        <f t="shared" si="0"/>
        <v>60371872.279999964</v>
      </c>
      <c r="AD9" s="196">
        <f t="shared" si="0"/>
        <v>57362062.849999994</v>
      </c>
      <c r="AE9" s="196">
        <f t="shared" si="0"/>
        <v>-3009810</v>
      </c>
      <c r="AF9" s="196">
        <f t="shared" si="0"/>
        <v>5.8896591153768378</v>
      </c>
      <c r="AG9" s="196">
        <f t="shared" si="0"/>
        <v>24849965.430000003</v>
      </c>
      <c r="AH9" s="196">
        <f t="shared" si="0"/>
        <v>23820210.084762901</v>
      </c>
      <c r="AI9" s="196">
        <f t="shared" si="0"/>
        <v>-1029755.3452370958</v>
      </c>
      <c r="AJ9" s="196">
        <f t="shared" si="0"/>
        <v>85221837.710000008</v>
      </c>
      <c r="AK9" s="196">
        <f t="shared" si="0"/>
        <v>81182272.934762895</v>
      </c>
      <c r="AL9" s="196">
        <f t="shared" si="0"/>
        <v>-4039567</v>
      </c>
      <c r="AM9" s="196">
        <f t="shared" si="0"/>
        <v>18.53925792571086</v>
      </c>
      <c r="AN9" s="196">
        <f t="shared" si="0"/>
        <v>18900125.360000003</v>
      </c>
      <c r="AO9" s="196">
        <f t="shared" si="0"/>
        <v>11806269.720000001</v>
      </c>
      <c r="AP9" s="196">
        <f t="shared" si="0"/>
        <v>-7093855.6400000015</v>
      </c>
      <c r="AQ9" s="196">
        <f t="shared" si="0"/>
        <v>104121963.07000002</v>
      </c>
      <c r="AR9" s="196">
        <f t="shared" si="0"/>
        <v>92988542.654762968</v>
      </c>
      <c r="AS9" s="196">
        <f t="shared" si="0"/>
        <v>-11133423</v>
      </c>
      <c r="AT9" s="196">
        <f t="shared" si="0"/>
        <v>37.744595520046467</v>
      </c>
      <c r="AU9" s="196">
        <f t="shared" si="0"/>
        <v>18564954.789999995</v>
      </c>
      <c r="AV9" s="196">
        <f t="shared" si="0"/>
        <v>21708882.350000009</v>
      </c>
      <c r="AW9" s="196">
        <f t="shared" si="0"/>
        <v>3143927.5600000015</v>
      </c>
      <c r="AX9" s="196">
        <f t="shared" si="0"/>
        <v>122686917.85999998</v>
      </c>
      <c r="AY9" s="196">
        <f t="shared" ref="AY9:CB9" si="1">SUM(AY12:AY3176)</f>
        <v>114697425.00476289</v>
      </c>
      <c r="AZ9" s="196">
        <f t="shared" si="1"/>
        <v>-7989494</v>
      </c>
      <c r="BA9" s="196">
        <f t="shared" si="1"/>
        <v>-20.206227247395606</v>
      </c>
      <c r="BB9" s="196">
        <f t="shared" si="1"/>
        <v>45132593.689999998</v>
      </c>
      <c r="BC9" s="196">
        <f t="shared" si="1"/>
        <v>26243062.519999996</v>
      </c>
      <c r="BD9" s="196">
        <f t="shared" si="1"/>
        <v>-18889531.170000009</v>
      </c>
      <c r="BE9" s="196">
        <f t="shared" si="1"/>
        <v>167819511.55000004</v>
      </c>
      <c r="BF9" s="196">
        <f t="shared" si="1"/>
        <v>140940487.52476299</v>
      </c>
      <c r="BG9" s="196">
        <f t="shared" si="1"/>
        <v>-26879024</v>
      </c>
      <c r="BH9" s="196">
        <f t="shared" si="1"/>
        <v>-203.96276119675065</v>
      </c>
      <c r="BI9" s="196">
        <f t="shared" si="1"/>
        <v>24358543.970000003</v>
      </c>
      <c r="BJ9" s="196">
        <f t="shared" si="1"/>
        <v>26265275.039999999</v>
      </c>
      <c r="BK9" s="196">
        <f t="shared" si="1"/>
        <v>1905541.0699999963</v>
      </c>
      <c r="BL9" s="196">
        <f t="shared" si="1"/>
        <v>192178055.5200001</v>
      </c>
      <c r="BM9" s="196">
        <f t="shared" si="1"/>
        <v>167205762.56476295</v>
      </c>
      <c r="BN9" s="196">
        <f t="shared" si="1"/>
        <v>-24973486</v>
      </c>
      <c r="BO9" s="196">
        <f t="shared" si="1"/>
        <v>-352.14551714814689</v>
      </c>
      <c r="BP9" s="196">
        <f t="shared" si="1"/>
        <v>40708409.609999992</v>
      </c>
      <c r="BQ9" s="196">
        <f t="shared" si="1"/>
        <v>33575837.5</v>
      </c>
      <c r="BR9" s="196">
        <f t="shared" si="1"/>
        <v>-7132572.109999992</v>
      </c>
      <c r="BS9" s="196">
        <f t="shared" si="1"/>
        <v>232886465.1300002</v>
      </c>
      <c r="BT9" s="196">
        <f t="shared" si="1"/>
        <v>200781600.06476304</v>
      </c>
      <c r="BU9" s="196">
        <f t="shared" si="1"/>
        <v>-32106059</v>
      </c>
      <c r="BV9" s="196">
        <f t="shared" si="1"/>
        <v>-356.78246384281073</v>
      </c>
      <c r="BW9" s="196">
        <f t="shared" si="1"/>
        <v>68803651.816500008</v>
      </c>
      <c r="BX9" s="196">
        <f t="shared" si="1"/>
        <v>60148706.260000013</v>
      </c>
      <c r="BY9" s="196">
        <f t="shared" si="1"/>
        <v>-8654945.5564999841</v>
      </c>
      <c r="BZ9" s="196">
        <f t="shared" si="1"/>
        <v>301690116.94650024</v>
      </c>
      <c r="CA9" s="196">
        <f t="shared" si="1"/>
        <v>260930306.32476306</v>
      </c>
      <c r="CB9" s="196">
        <f t="shared" si="1"/>
        <v>-40761007.540000059</v>
      </c>
      <c r="CC9" s="173">
        <f>CA9/BZ9</f>
        <v>0.86489510815176862</v>
      </c>
      <c r="CD9" s="174">
        <f>SUM(CD12:CD3310)</f>
        <v>32077225.482000005</v>
      </c>
      <c r="CE9" s="174">
        <v>45764560.090000018</v>
      </c>
      <c r="CF9" s="174">
        <f>SUM(CF12:CF3310)</f>
        <v>13687334.607999995</v>
      </c>
      <c r="CG9" s="174">
        <f>SUM(CG12:CG3310)</f>
        <v>333767342.4285</v>
      </c>
      <c r="CH9" s="174">
        <f>SUM(CH12:CH3310)</f>
        <v>306694866.41476303</v>
      </c>
      <c r="CI9" s="174">
        <f>SUM(CI12:CI3310)</f>
        <v>-27073672.93200016</v>
      </c>
      <c r="CJ9" s="51">
        <f>CH9/CG9</f>
        <v>0.91888818175931497</v>
      </c>
      <c r="CK9" s="74"/>
      <c r="CL9" s="117"/>
      <c r="CM9" s="117"/>
      <c r="CN9" s="149"/>
      <c r="CO9" s="74">
        <f t="shared" ref="CO9:CU9" si="2">SUM(CO12:CO3310)</f>
        <v>681177580.86825049</v>
      </c>
      <c r="CP9" s="117">
        <f t="shared" si="2"/>
        <v>353558574.11583984</v>
      </c>
      <c r="CQ9" s="117">
        <f t="shared" si="2"/>
        <v>225440282.71012434</v>
      </c>
      <c r="CR9" s="117">
        <f t="shared" si="2"/>
        <v>121504625.49000001</v>
      </c>
      <c r="CS9" s="117">
        <f t="shared" si="2"/>
        <v>77859830.079999998</v>
      </c>
      <c r="CT9" s="117">
        <f t="shared" si="2"/>
        <v>43735527.500000015</v>
      </c>
      <c r="CU9" s="117">
        <f t="shared" si="2"/>
        <v>6676662.4699999988</v>
      </c>
      <c r="CV9" s="340"/>
      <c r="CW9" s="320"/>
    </row>
    <row r="10" spans="1:101" s="7" customFormat="1" ht="31.5" x14ac:dyDescent="0.25">
      <c r="A10" s="347"/>
      <c r="B10" s="357"/>
      <c r="C10" s="338"/>
      <c r="D10" s="357"/>
      <c r="E10" s="338"/>
      <c r="F10" s="338"/>
      <c r="G10" s="353"/>
      <c r="H10" s="354"/>
      <c r="I10" s="354"/>
      <c r="J10" s="341"/>
      <c r="K10" s="67" t="s">
        <v>644</v>
      </c>
      <c r="L10" s="59"/>
      <c r="M10" s="59"/>
      <c r="N10" s="59"/>
      <c r="O10" s="59"/>
      <c r="P10" s="59"/>
      <c r="Q10" s="59"/>
      <c r="R10" s="190"/>
      <c r="S10" s="59"/>
      <c r="T10" s="59"/>
      <c r="U10" s="59"/>
      <c r="V10" s="176"/>
      <c r="W10" s="176"/>
      <c r="X10" s="176"/>
      <c r="Y10" s="200"/>
      <c r="Z10" s="59"/>
      <c r="AA10" s="59"/>
      <c r="AB10" s="59"/>
      <c r="AC10" s="176"/>
      <c r="AD10" s="176"/>
      <c r="AE10" s="176"/>
      <c r="AF10" s="192"/>
      <c r="AG10" s="59"/>
      <c r="AH10" s="59"/>
      <c r="AI10" s="59"/>
      <c r="AJ10" s="176"/>
      <c r="AK10" s="176"/>
      <c r="AL10" s="176"/>
      <c r="AM10" s="192"/>
      <c r="AN10" s="58"/>
      <c r="AO10" s="58"/>
      <c r="AP10" s="58"/>
      <c r="AQ10" s="177"/>
      <c r="AR10" s="177"/>
      <c r="AS10" s="177"/>
      <c r="AT10" s="192"/>
      <c r="AU10" s="58"/>
      <c r="AV10" s="58"/>
      <c r="AW10" s="58"/>
      <c r="AX10" s="177"/>
      <c r="AY10" s="177"/>
      <c r="AZ10" s="177"/>
      <c r="BA10" s="192"/>
      <c r="BB10" s="58"/>
      <c r="BC10" s="58"/>
      <c r="BD10" s="58"/>
      <c r="BE10" s="177"/>
      <c r="BF10" s="177"/>
      <c r="BG10" s="177"/>
      <c r="BH10" s="192"/>
      <c r="BI10" s="110"/>
      <c r="BJ10" s="110"/>
      <c r="BK10" s="110"/>
      <c r="BL10" s="177"/>
      <c r="BM10" s="177"/>
      <c r="BN10" s="177"/>
      <c r="BO10" s="192"/>
      <c r="BP10" s="144"/>
      <c r="BQ10" s="144"/>
      <c r="BR10" s="144"/>
      <c r="BS10" s="177"/>
      <c r="BT10" s="177"/>
      <c r="BU10" s="177"/>
      <c r="BV10" s="192"/>
      <c r="BW10" s="173"/>
      <c r="BX10" s="173"/>
      <c r="BY10" s="173"/>
      <c r="BZ10" s="173">
        <f>SUM(BZ12:BZ72)</f>
        <v>202861472.09650004</v>
      </c>
      <c r="CA10" s="173">
        <f>SUM(CA12:CA72)</f>
        <v>111215893.12476289</v>
      </c>
      <c r="CB10" s="173">
        <f>SUM(CB12:CB90)</f>
        <v>-96807924</v>
      </c>
      <c r="CC10" s="173">
        <f>CA10/BZ10</f>
        <v>0.54823566040109439</v>
      </c>
      <c r="CD10" s="174"/>
      <c r="CE10" s="174"/>
      <c r="CF10" s="174"/>
      <c r="CG10" s="174">
        <f>SUM(CG12:CG94)</f>
        <v>237784755.33850017</v>
      </c>
      <c r="CH10" s="204">
        <f>SUM(CH12:CH94)</f>
        <v>132795418.8547629</v>
      </c>
      <c r="CI10" s="174">
        <f>SUM(CI12:CI94)</f>
        <v>-104989336.20199999</v>
      </c>
      <c r="CJ10" s="51">
        <f>CH10/CG10</f>
        <v>0.55846901819135142</v>
      </c>
      <c r="CK10" s="58"/>
      <c r="CL10" s="58">
        <f>SUM(CL12:CL62)</f>
        <v>223082699.40050009</v>
      </c>
      <c r="CM10" s="107">
        <v>142827013.94000003</v>
      </c>
      <c r="CN10" s="156">
        <f>SUM(CN12:CN93)</f>
        <v>-88783703.659999996</v>
      </c>
      <c r="CO10" s="58"/>
      <c r="CP10" s="58"/>
      <c r="CQ10" s="58"/>
      <c r="CR10" s="58"/>
      <c r="CS10" s="58"/>
      <c r="CT10" s="58"/>
      <c r="CU10" s="58"/>
      <c r="CV10" s="340"/>
      <c r="CW10" s="320"/>
    </row>
    <row r="11" spans="1:101" s="1" customFormat="1" x14ac:dyDescent="0.2">
      <c r="A11" s="3">
        <v>1</v>
      </c>
      <c r="B11" s="3">
        <v>2</v>
      </c>
      <c r="C11" s="13">
        <v>3</v>
      </c>
      <c r="D11" s="9">
        <v>4</v>
      </c>
      <c r="E11" s="9">
        <v>5</v>
      </c>
      <c r="F11" s="9">
        <v>6</v>
      </c>
      <c r="G11" s="30">
        <v>1</v>
      </c>
      <c r="H11" s="68">
        <v>1</v>
      </c>
      <c r="I11" s="68">
        <v>2</v>
      </c>
      <c r="J11" s="69">
        <v>3</v>
      </c>
      <c r="K11" s="69">
        <v>4</v>
      </c>
      <c r="L11" s="68" t="s">
        <v>887</v>
      </c>
      <c r="M11" s="68" t="s">
        <v>887</v>
      </c>
      <c r="N11" s="68" t="s">
        <v>887</v>
      </c>
      <c r="O11" s="68" t="s">
        <v>887</v>
      </c>
      <c r="P11" s="68" t="s">
        <v>887</v>
      </c>
      <c r="Q11" s="68" t="s">
        <v>887</v>
      </c>
      <c r="R11" s="68"/>
      <c r="S11" s="68" t="s">
        <v>887</v>
      </c>
      <c r="T11" s="68" t="s">
        <v>887</v>
      </c>
      <c r="U11" s="68" t="s">
        <v>887</v>
      </c>
      <c r="V11" s="68"/>
      <c r="W11" s="68"/>
      <c r="X11" s="68"/>
      <c r="Y11" s="201"/>
      <c r="Z11" s="68" t="s">
        <v>887</v>
      </c>
      <c r="AA11" s="68" t="s">
        <v>887</v>
      </c>
      <c r="AB11" s="68" t="s">
        <v>887</v>
      </c>
      <c r="AC11" s="68"/>
      <c r="AD11" s="68"/>
      <c r="AE11" s="68"/>
      <c r="AF11" s="193"/>
      <c r="AG11" s="68" t="s">
        <v>887</v>
      </c>
      <c r="AH11" s="68" t="s">
        <v>887</v>
      </c>
      <c r="AI11" s="68" t="s">
        <v>887</v>
      </c>
      <c r="AJ11" s="68"/>
      <c r="AK11" s="68"/>
      <c r="AL11" s="68"/>
      <c r="AM11" s="193"/>
      <c r="AN11" s="68" t="s">
        <v>887</v>
      </c>
      <c r="AO11" s="69" t="s">
        <v>887</v>
      </c>
      <c r="AP11" s="68" t="s">
        <v>887</v>
      </c>
      <c r="AQ11" s="68"/>
      <c r="AR11" s="68"/>
      <c r="AS11" s="68"/>
      <c r="AT11" s="193"/>
      <c r="AU11" s="68" t="s">
        <v>887</v>
      </c>
      <c r="AV11" s="68" t="s">
        <v>887</v>
      </c>
      <c r="AW11" s="68" t="s">
        <v>887</v>
      </c>
      <c r="AX11" s="68"/>
      <c r="AY11" s="68"/>
      <c r="AZ11" s="68"/>
      <c r="BA11" s="193"/>
      <c r="BB11" s="68" t="s">
        <v>887</v>
      </c>
      <c r="BC11" s="68" t="s">
        <v>887</v>
      </c>
      <c r="BD11" s="68" t="s">
        <v>887</v>
      </c>
      <c r="BE11" s="68"/>
      <c r="BF11" s="68"/>
      <c r="BG11" s="68"/>
      <c r="BH11" s="193"/>
      <c r="BI11" s="68" t="s">
        <v>887</v>
      </c>
      <c r="BJ11" s="68" t="s">
        <v>887</v>
      </c>
      <c r="BK11" s="68" t="s">
        <v>887</v>
      </c>
      <c r="BL11" s="68"/>
      <c r="BM11" s="68"/>
      <c r="BN11" s="68"/>
      <c r="BO11" s="193"/>
      <c r="BP11" s="68" t="s">
        <v>887</v>
      </c>
      <c r="BQ11" s="68" t="s">
        <v>887</v>
      </c>
      <c r="BR11" s="68" t="s">
        <v>887</v>
      </c>
      <c r="BS11" s="68"/>
      <c r="BT11" s="68"/>
      <c r="BU11" s="68"/>
      <c r="BV11" s="193"/>
      <c r="BW11" s="68" t="s">
        <v>887</v>
      </c>
      <c r="BX11" s="68" t="s">
        <v>887</v>
      </c>
      <c r="BY11" s="68" t="s">
        <v>887</v>
      </c>
      <c r="BZ11" s="68">
        <v>5</v>
      </c>
      <c r="CA11" s="68">
        <v>6</v>
      </c>
      <c r="CB11" s="68" t="s">
        <v>1316</v>
      </c>
      <c r="CC11" s="68" t="s">
        <v>1317</v>
      </c>
      <c r="CD11" s="68" t="s">
        <v>887</v>
      </c>
      <c r="CE11" s="68" t="s">
        <v>887</v>
      </c>
      <c r="CF11" s="68" t="s">
        <v>887</v>
      </c>
      <c r="CG11" s="68">
        <v>5</v>
      </c>
      <c r="CH11" s="68">
        <v>6</v>
      </c>
      <c r="CI11" s="68" t="s">
        <v>1504</v>
      </c>
      <c r="CJ11" s="68" t="s">
        <v>1317</v>
      </c>
      <c r="CK11" s="68" t="s">
        <v>887</v>
      </c>
      <c r="CL11" s="68">
        <v>9</v>
      </c>
      <c r="CM11" s="68">
        <v>10</v>
      </c>
      <c r="CN11" s="157">
        <v>11</v>
      </c>
      <c r="CO11" s="68" t="s">
        <v>887</v>
      </c>
      <c r="CP11" s="68" t="s">
        <v>887</v>
      </c>
      <c r="CQ11" s="68" t="s">
        <v>887</v>
      </c>
      <c r="CR11" s="68" t="s">
        <v>887</v>
      </c>
      <c r="CS11" s="68" t="s">
        <v>887</v>
      </c>
      <c r="CT11" s="68" t="s">
        <v>887</v>
      </c>
      <c r="CU11" s="68" t="s">
        <v>887</v>
      </c>
      <c r="CV11" s="68">
        <v>12</v>
      </c>
      <c r="CW11" s="68">
        <v>13</v>
      </c>
    </row>
    <row r="12" spans="1:101" s="10" customFormat="1" ht="306" customHeight="1" x14ac:dyDescent="0.2">
      <c r="A12" s="11" t="s">
        <v>89</v>
      </c>
      <c r="B12" s="11" t="s">
        <v>90</v>
      </c>
      <c r="C12" s="14" t="s">
        <v>567</v>
      </c>
      <c r="D12" s="11" t="s">
        <v>3</v>
      </c>
      <c r="E12" s="11" t="s">
        <v>11</v>
      </c>
      <c r="F12" s="11" t="s">
        <v>5</v>
      </c>
      <c r="G12" s="44" t="s">
        <v>93</v>
      </c>
      <c r="H12" s="45">
        <f>SUBTOTAL(103, $CI$12:$CI12)*1</f>
        <v>1</v>
      </c>
      <c r="I12" s="45" t="s">
        <v>89</v>
      </c>
      <c r="J12" s="46" t="s">
        <v>49</v>
      </c>
      <c r="K12" s="46" t="s">
        <v>94</v>
      </c>
      <c r="L12" s="41">
        <v>0</v>
      </c>
      <c r="M12" s="41">
        <v>0</v>
      </c>
      <c r="N12" s="41">
        <v>0</v>
      </c>
      <c r="O12" s="41">
        <v>0</v>
      </c>
      <c r="P12" s="41">
        <v>0</v>
      </c>
      <c r="Q12" s="41">
        <f t="shared" ref="Q12:Q75" si="3">ROUND(P12-O12,0)</f>
        <v>0</v>
      </c>
      <c r="R12" s="197" t="str">
        <f t="shared" ref="R12:R75" si="4">IFERROR(1-(P12/O12),"nebija plānots")</f>
        <v>nebija plānots</v>
      </c>
      <c r="S12" s="41">
        <v>0</v>
      </c>
      <c r="T12" s="41">
        <v>0</v>
      </c>
      <c r="U12" s="41">
        <f>T12-S12</f>
        <v>0</v>
      </c>
      <c r="V12" s="41">
        <f t="shared" ref="V12:V75" si="5">S12+O12</f>
        <v>0</v>
      </c>
      <c r="W12" s="41">
        <f t="shared" ref="W12:W75" si="6">T12+P12</f>
        <v>0</v>
      </c>
      <c r="X12" s="41">
        <f t="shared" ref="X12:X75" si="7">ROUND(U12+Q12,0)</f>
        <v>0</v>
      </c>
      <c r="Y12" s="197" t="str">
        <f t="shared" ref="Y12:Y75" si="8">IFERROR(1-(W12/V12),"nebija plānots")</f>
        <v>nebija plānots</v>
      </c>
      <c r="Z12" s="41"/>
      <c r="AA12" s="41">
        <v>0</v>
      </c>
      <c r="AB12" s="41">
        <f>AA12-Z12</f>
        <v>0</v>
      </c>
      <c r="AC12" s="41">
        <f t="shared" ref="AC12:AC75" si="9">V12+Z12</f>
        <v>0</v>
      </c>
      <c r="AD12" s="41">
        <f t="shared" ref="AD12:AD75" si="10">W12+AA12</f>
        <v>0</v>
      </c>
      <c r="AE12" s="41">
        <f t="shared" ref="AE12:AE75" si="11">ROUND(X12+AB12,0)</f>
        <v>0</v>
      </c>
      <c r="AF12" s="109" t="str">
        <f t="shared" ref="AF12:AF75" si="12">IFERROR(1-(AD12/AC12),"nebija plānots")</f>
        <v>nebija plānots</v>
      </c>
      <c r="AG12" s="41">
        <v>350666.58</v>
      </c>
      <c r="AH12" s="41"/>
      <c r="AI12" s="41">
        <f>AH12-AG12</f>
        <v>-350666.58</v>
      </c>
      <c r="AJ12" s="41">
        <f t="shared" ref="AJ12:AJ75" si="13">AG12+AC12</f>
        <v>350666.58</v>
      </c>
      <c r="AK12" s="41">
        <f t="shared" ref="AK12:AK75" si="14">AH12+AD12</f>
        <v>0</v>
      </c>
      <c r="AL12" s="41">
        <f t="shared" ref="AL12:AL75" si="15">ROUND(AI12+AE12,0)</f>
        <v>-350667</v>
      </c>
      <c r="AM12" s="109">
        <f t="shared" ref="AM12:AM75" si="16">IFERROR(1-(AK12/AJ12),"nebija plānots")</f>
        <v>1</v>
      </c>
      <c r="AN12" s="41">
        <v>6379500</v>
      </c>
      <c r="AO12" s="41">
        <v>0</v>
      </c>
      <c r="AP12" s="41">
        <f>AO12-AN12</f>
        <v>-6379500</v>
      </c>
      <c r="AQ12" s="41">
        <f t="shared" ref="AQ12:AQ75" si="17">AN12+AJ12</f>
        <v>6730166.5800000001</v>
      </c>
      <c r="AR12" s="41">
        <f t="shared" ref="AR12:AR75" si="18">AO12+AK12</f>
        <v>0</v>
      </c>
      <c r="AS12" s="41">
        <f t="shared" ref="AS12:AS75" si="19">ROUND(AP12+AL12,0)</f>
        <v>-6730167</v>
      </c>
      <c r="AT12" s="109">
        <f t="shared" ref="AT12:AT75" si="20">IFERROR(1-(AR12/AQ12),"nebija plānots")</f>
        <v>1</v>
      </c>
      <c r="AU12" s="41">
        <v>0</v>
      </c>
      <c r="AV12" s="41">
        <v>346720.77</v>
      </c>
      <c r="AW12" s="41">
        <f t="shared" ref="AW12:AW19" si="21">AV12-AU12</f>
        <v>346720.77</v>
      </c>
      <c r="AX12" s="41">
        <f t="shared" ref="AX12:AX75" si="22">AU12+AQ12</f>
        <v>6730166.5800000001</v>
      </c>
      <c r="AY12" s="41">
        <f t="shared" ref="AY12:AY75" si="23">AV12+AR12</f>
        <v>346720.77</v>
      </c>
      <c r="AZ12" s="41">
        <f t="shared" ref="AZ12:AZ75" si="24">ROUND(AW12+AS12,0)</f>
        <v>-6383446</v>
      </c>
      <c r="BA12" s="109">
        <f t="shared" ref="BA12:BA75" si="25">IFERROR(1-(AY12/AX12),"nebija plānots")</f>
        <v>0.94848258718731449</v>
      </c>
      <c r="BB12" s="41">
        <v>1191537</v>
      </c>
      <c r="BC12" s="41">
        <v>93398.54</v>
      </c>
      <c r="BD12" s="41">
        <f t="shared" ref="BD12:BD53" si="26">BC12-BB12</f>
        <v>-1098138.46</v>
      </c>
      <c r="BE12" s="41">
        <f t="shared" ref="BE12:BE75" si="27">BB12+AX12</f>
        <v>7921703.5800000001</v>
      </c>
      <c r="BF12" s="41">
        <f t="shared" ref="BF12:BF75" si="28">BC12+AY12</f>
        <v>440119.31</v>
      </c>
      <c r="BG12" s="41">
        <f t="shared" ref="BG12:BG75" si="29">ROUND(BD12+AZ12,0)</f>
        <v>-7481584</v>
      </c>
      <c r="BH12" s="109">
        <f t="shared" ref="BH12:BH75" si="30">IFERROR(1-(BF12/BE12),"nebija plānots")</f>
        <v>0.94444133063610547</v>
      </c>
      <c r="BI12" s="41">
        <v>0</v>
      </c>
      <c r="BJ12" s="41">
        <v>0</v>
      </c>
      <c r="BK12" s="41">
        <f t="shared" ref="BK12:BK53" si="31">BJ12-BI12</f>
        <v>0</v>
      </c>
      <c r="BL12" s="41">
        <f t="shared" ref="BL12:BL75" si="32">BI12+BE12</f>
        <v>7921703.5800000001</v>
      </c>
      <c r="BM12" s="41">
        <f t="shared" ref="BM12:BM75" si="33">BJ12+BF12</f>
        <v>440119.31</v>
      </c>
      <c r="BN12" s="41">
        <f t="shared" ref="BN12:BN75" si="34">ROUND(BK12+BG12,0)</f>
        <v>-7481584</v>
      </c>
      <c r="BO12" s="109">
        <f t="shared" ref="BO12:BO75" si="35">IFERROR(1-(BM12/BL12),"nebija plānots")</f>
        <v>0.94444133063610547</v>
      </c>
      <c r="BP12" s="41">
        <v>0</v>
      </c>
      <c r="BQ12" s="41">
        <v>1791576.25</v>
      </c>
      <c r="BR12" s="41">
        <f t="shared" ref="BR12:BR55" si="36">BQ12-BP12</f>
        <v>1791576.25</v>
      </c>
      <c r="BS12" s="41">
        <f t="shared" ref="BS12:BS75" si="37">BP12+BL12</f>
        <v>7921703.5800000001</v>
      </c>
      <c r="BT12" s="41">
        <f t="shared" ref="BT12:BT75" si="38">BQ12+BM12</f>
        <v>2231695.56</v>
      </c>
      <c r="BU12" s="41">
        <f t="shared" ref="BU12:BU75" si="39">ROUND(BR12+BN12,0)</f>
        <v>-5690008</v>
      </c>
      <c r="BV12" s="109">
        <f t="shared" ref="BV12:BV75" si="40">IFERROR(1-(BT12/BS12),"nebija plānots")</f>
        <v>0.71828085493701344</v>
      </c>
      <c r="BW12" s="41">
        <v>10004144.77</v>
      </c>
      <c r="BX12" s="41">
        <v>0</v>
      </c>
      <c r="BY12" s="41">
        <f t="shared" ref="BY12:BY75" si="41">BX12-BW12</f>
        <v>-10004144.77</v>
      </c>
      <c r="BZ12" s="41">
        <f>BS12+BW12</f>
        <v>17925848.350000001</v>
      </c>
      <c r="CA12" s="41">
        <f>BT12+BX12</f>
        <v>2231695.56</v>
      </c>
      <c r="CB12" s="41">
        <f t="shared" ref="CB12:CB43" si="42">ROUND(BU12+BY12,0)</f>
        <v>-15694153</v>
      </c>
      <c r="CC12" s="109">
        <f t="shared" ref="CC12:CC75" si="43">IFERROR(1-(CA12/BZ12),"nebija plānots")</f>
        <v>0.87550404776240343</v>
      </c>
      <c r="CD12" s="41">
        <v>0</v>
      </c>
      <c r="CE12" s="41">
        <v>2508312.1</v>
      </c>
      <c r="CF12" s="41">
        <f t="shared" ref="CF12:CF75" si="44">CE12-CD12</f>
        <v>2508312.1</v>
      </c>
      <c r="CG12" s="41">
        <f t="shared" ref="CG12:CG75" si="45">BZ12+CD12</f>
        <v>17925848.350000001</v>
      </c>
      <c r="CH12" s="41">
        <f t="shared" ref="CH12:CH75" si="46">CA12+CE12</f>
        <v>4740007.66</v>
      </c>
      <c r="CI12" s="174">
        <f t="shared" ref="CI12:CI75" si="47">CB12+CF12</f>
        <v>-13185840.9</v>
      </c>
      <c r="CJ12" s="109">
        <f t="shared" ref="CJ12:CJ75" si="48">IFERROR(CH12/CG12, "nebija plānots")</f>
        <v>0.26442305922999731</v>
      </c>
      <c r="CK12" s="41">
        <v>0</v>
      </c>
      <c r="CL12" s="41">
        <f t="shared" ref="CL12:CL43" si="49">CK12+CD12+BW12+BP12+BI12+BB12+AN12+AG12+Z12+S12+O12+AU12</f>
        <v>17925848.349999998</v>
      </c>
      <c r="CM12" s="41">
        <v>4740007.66</v>
      </c>
      <c r="CN12" s="156">
        <f t="shared" ref="CN12:CN53" si="50">CM12-CL12</f>
        <v>-13185840.689999998</v>
      </c>
      <c r="CO12" s="41">
        <v>52171854.43</v>
      </c>
      <c r="CP12" s="41">
        <v>37239329.68</v>
      </c>
      <c r="CQ12" s="41">
        <v>17268048.510000002</v>
      </c>
      <c r="CR12" s="41">
        <v>2427223.94</v>
      </c>
      <c r="CS12" s="41">
        <v>0</v>
      </c>
      <c r="CT12" s="41">
        <v>2427223.94</v>
      </c>
      <c r="CU12" s="41">
        <v>0</v>
      </c>
      <c r="CV12" s="41">
        <v>107361816.59</v>
      </c>
      <c r="CW12" s="210" t="s">
        <v>1444</v>
      </c>
    </row>
    <row r="13" spans="1:101" s="17" customFormat="1" ht="106.5" customHeight="1" x14ac:dyDescent="0.2">
      <c r="A13" s="11" t="s">
        <v>46</v>
      </c>
      <c r="B13" s="11" t="s">
        <v>656</v>
      </c>
      <c r="C13" s="14" t="s">
        <v>47</v>
      </c>
      <c r="D13" s="11" t="s">
        <v>3</v>
      </c>
      <c r="E13" s="11" t="s">
        <v>11</v>
      </c>
      <c r="F13" s="11" t="s">
        <v>5</v>
      </c>
      <c r="G13" s="44" t="s">
        <v>48</v>
      </c>
      <c r="H13" s="45">
        <f>SUBTOTAL(103, $CI$12:$CI13)*1</f>
        <v>2</v>
      </c>
      <c r="I13" s="45" t="s">
        <v>46</v>
      </c>
      <c r="J13" s="46" t="s">
        <v>49</v>
      </c>
      <c r="K13" s="46" t="s">
        <v>50</v>
      </c>
      <c r="L13" s="41">
        <v>0</v>
      </c>
      <c r="M13" s="41">
        <v>0</v>
      </c>
      <c r="N13" s="41">
        <v>31597272.489999998</v>
      </c>
      <c r="O13" s="41">
        <v>1501559.09</v>
      </c>
      <c r="P13" s="41">
        <v>0</v>
      </c>
      <c r="Q13" s="41">
        <f t="shared" si="3"/>
        <v>-1501559</v>
      </c>
      <c r="R13" s="197">
        <f t="shared" si="4"/>
        <v>1</v>
      </c>
      <c r="S13" s="41">
        <v>0</v>
      </c>
      <c r="T13" s="41">
        <v>0</v>
      </c>
      <c r="U13" s="41">
        <f>T13-S13</f>
        <v>0</v>
      </c>
      <c r="V13" s="41">
        <f t="shared" si="5"/>
        <v>1501559.09</v>
      </c>
      <c r="W13" s="41">
        <f t="shared" si="6"/>
        <v>0</v>
      </c>
      <c r="X13" s="41">
        <f t="shared" si="7"/>
        <v>-1501559</v>
      </c>
      <c r="Y13" s="197">
        <f t="shared" si="8"/>
        <v>1</v>
      </c>
      <c r="Z13" s="41"/>
      <c r="AA13" s="41">
        <v>1501559.09</v>
      </c>
      <c r="AB13" s="41">
        <f>AA13-Z13</f>
        <v>1501559.09</v>
      </c>
      <c r="AC13" s="41">
        <f t="shared" si="9"/>
        <v>1501559.09</v>
      </c>
      <c r="AD13" s="41">
        <f t="shared" si="10"/>
        <v>1501559.09</v>
      </c>
      <c r="AE13" s="41">
        <f t="shared" si="11"/>
        <v>0</v>
      </c>
      <c r="AF13" s="109">
        <f t="shared" si="12"/>
        <v>0</v>
      </c>
      <c r="AG13" s="41">
        <v>3992857.16</v>
      </c>
      <c r="AH13" s="41">
        <v>1940102.2547629038</v>
      </c>
      <c r="AI13" s="41">
        <f>AH13-AG13</f>
        <v>-2052754.9052370964</v>
      </c>
      <c r="AJ13" s="41">
        <f t="shared" si="13"/>
        <v>5494416.25</v>
      </c>
      <c r="AK13" s="41">
        <f t="shared" si="14"/>
        <v>3441661.3447629036</v>
      </c>
      <c r="AL13" s="41">
        <f t="shared" si="15"/>
        <v>-2052755</v>
      </c>
      <c r="AM13" s="109">
        <f t="shared" si="16"/>
        <v>0.373607461072338</v>
      </c>
      <c r="AN13" s="41">
        <v>0</v>
      </c>
      <c r="AO13" s="95">
        <v>0</v>
      </c>
      <c r="AP13" s="41">
        <f>AO13-AN13</f>
        <v>0</v>
      </c>
      <c r="AQ13" s="41">
        <f t="shared" si="17"/>
        <v>5494416.25</v>
      </c>
      <c r="AR13" s="41">
        <f t="shared" si="18"/>
        <v>3441661.3447629036</v>
      </c>
      <c r="AS13" s="41">
        <f t="shared" si="19"/>
        <v>-2052755</v>
      </c>
      <c r="AT13" s="109">
        <f t="shared" si="20"/>
        <v>0.373607461072338</v>
      </c>
      <c r="AU13" s="41">
        <v>0</v>
      </c>
      <c r="AV13" s="41">
        <v>0</v>
      </c>
      <c r="AW13" s="41">
        <f t="shared" si="21"/>
        <v>0</v>
      </c>
      <c r="AX13" s="41">
        <f t="shared" si="22"/>
        <v>5494416.25</v>
      </c>
      <c r="AY13" s="41">
        <f t="shared" si="23"/>
        <v>3441661.3447629036</v>
      </c>
      <c r="AZ13" s="41">
        <f t="shared" si="24"/>
        <v>-2052755</v>
      </c>
      <c r="BA13" s="109">
        <f t="shared" si="25"/>
        <v>0.373607461072338</v>
      </c>
      <c r="BB13" s="41">
        <v>3992857.16</v>
      </c>
      <c r="BC13" s="41">
        <v>2574239</v>
      </c>
      <c r="BD13" s="41">
        <f t="shared" si="26"/>
        <v>-1418618.1600000001</v>
      </c>
      <c r="BE13" s="41">
        <f t="shared" si="27"/>
        <v>9487273.4100000001</v>
      </c>
      <c r="BF13" s="41">
        <f t="shared" si="28"/>
        <v>6015900.3447629036</v>
      </c>
      <c r="BG13" s="41">
        <f t="shared" si="29"/>
        <v>-3471373</v>
      </c>
      <c r="BH13" s="109">
        <f t="shared" si="30"/>
        <v>0.36589786287576764</v>
      </c>
      <c r="BI13" s="41">
        <v>0</v>
      </c>
      <c r="BJ13" s="41">
        <v>0</v>
      </c>
      <c r="BK13" s="41">
        <f t="shared" si="31"/>
        <v>0</v>
      </c>
      <c r="BL13" s="41">
        <f t="shared" si="32"/>
        <v>9487273.4100000001</v>
      </c>
      <c r="BM13" s="41">
        <f t="shared" si="33"/>
        <v>6015900.3447629036</v>
      </c>
      <c r="BN13" s="41">
        <f t="shared" si="34"/>
        <v>-3471373</v>
      </c>
      <c r="BO13" s="109">
        <f t="shared" si="35"/>
        <v>0.36589786287576764</v>
      </c>
      <c r="BP13" s="41">
        <v>0</v>
      </c>
      <c r="BQ13" s="41">
        <v>0</v>
      </c>
      <c r="BR13" s="41">
        <f t="shared" si="36"/>
        <v>0</v>
      </c>
      <c r="BS13" s="41">
        <f t="shared" si="37"/>
        <v>9487273.4100000001</v>
      </c>
      <c r="BT13" s="41">
        <f t="shared" si="38"/>
        <v>6015900.3447629036</v>
      </c>
      <c r="BU13" s="41">
        <f t="shared" si="39"/>
        <v>-3471373</v>
      </c>
      <c r="BV13" s="109">
        <f t="shared" si="40"/>
        <v>0.36589786287576764</v>
      </c>
      <c r="BW13" s="41">
        <v>3992857.16</v>
      </c>
      <c r="BX13" s="41">
        <v>0</v>
      </c>
      <c r="BY13" s="41">
        <f t="shared" si="41"/>
        <v>-3992857.16</v>
      </c>
      <c r="BZ13" s="41">
        <f>BP13+BI13+BB13+AU13+AN13+AG13+Z13+S13+O13+BW13</f>
        <v>13480130.57</v>
      </c>
      <c r="CA13" s="41">
        <f>BQ13+BJ13+BC13+AV13+AO13+AH13+AA13+T13+P13+BX13</f>
        <v>6015900.3447629036</v>
      </c>
      <c r="CB13" s="41">
        <f t="shared" si="42"/>
        <v>-7464230</v>
      </c>
      <c r="CC13" s="109">
        <f t="shared" si="43"/>
        <v>0.55372091438407312</v>
      </c>
      <c r="CD13" s="41">
        <v>0</v>
      </c>
      <c r="CE13" s="41">
        <v>0</v>
      </c>
      <c r="CF13" s="41">
        <f t="shared" si="44"/>
        <v>0</v>
      </c>
      <c r="CG13" s="41">
        <f t="shared" si="45"/>
        <v>13480130.57</v>
      </c>
      <c r="CH13" s="41">
        <f t="shared" si="46"/>
        <v>6015900.3447629036</v>
      </c>
      <c r="CI13" s="174">
        <f t="shared" si="47"/>
        <v>-7464230</v>
      </c>
      <c r="CJ13" s="109">
        <f t="shared" si="48"/>
        <v>0.44627908561592688</v>
      </c>
      <c r="CK13" s="41">
        <v>0</v>
      </c>
      <c r="CL13" s="41">
        <f t="shared" si="49"/>
        <v>13480130.57</v>
      </c>
      <c r="CM13" s="41">
        <v>9738702.3599999994</v>
      </c>
      <c r="CN13" s="156">
        <f t="shared" si="50"/>
        <v>-3741428.2100000009</v>
      </c>
      <c r="CO13" s="41">
        <v>20906461.890000001</v>
      </c>
      <c r="CP13" s="41">
        <v>22533376.979999997</v>
      </c>
      <c r="CQ13" s="41">
        <v>16659423.530000001</v>
      </c>
      <c r="CR13" s="41">
        <v>13537217.08</v>
      </c>
      <c r="CS13" s="41">
        <v>11600459.26</v>
      </c>
      <c r="CT13" s="41">
        <v>13994522.060000001</v>
      </c>
      <c r="CU13" s="41">
        <v>3741136.13</v>
      </c>
      <c r="CV13" s="41">
        <v>118439999.99000001</v>
      </c>
      <c r="CW13" s="210" t="s">
        <v>1445</v>
      </c>
    </row>
    <row r="14" spans="1:101" s="17" customFormat="1" ht="156.75" customHeight="1" x14ac:dyDescent="0.2">
      <c r="A14" s="11" t="s">
        <v>800</v>
      </c>
      <c r="B14" s="11" t="s">
        <v>801</v>
      </c>
      <c r="C14" s="14" t="s">
        <v>802</v>
      </c>
      <c r="D14" s="11" t="s">
        <v>3</v>
      </c>
      <c r="E14" s="11" t="s">
        <v>803</v>
      </c>
      <c r="F14" s="11" t="s">
        <v>5</v>
      </c>
      <c r="G14" s="44" t="s">
        <v>773</v>
      </c>
      <c r="H14" s="45">
        <f>SUBTOTAL(103, $CI$12:$CI14)*1</f>
        <v>3</v>
      </c>
      <c r="I14" s="45" t="s">
        <v>800</v>
      </c>
      <c r="J14" s="46" t="s">
        <v>804</v>
      </c>
      <c r="K14" s="50" t="s">
        <v>805</v>
      </c>
      <c r="L14" s="41">
        <v>0</v>
      </c>
      <c r="M14" s="41">
        <v>0</v>
      </c>
      <c r="N14" s="41">
        <v>0</v>
      </c>
      <c r="O14" s="41">
        <v>0</v>
      </c>
      <c r="P14" s="41">
        <v>0</v>
      </c>
      <c r="Q14" s="41">
        <f t="shared" si="3"/>
        <v>0</v>
      </c>
      <c r="R14" s="197" t="str">
        <f t="shared" si="4"/>
        <v>nebija plānots</v>
      </c>
      <c r="S14" s="41">
        <v>0</v>
      </c>
      <c r="T14" s="41">
        <v>0</v>
      </c>
      <c r="U14" s="41">
        <v>0</v>
      </c>
      <c r="V14" s="41">
        <f t="shared" si="5"/>
        <v>0</v>
      </c>
      <c r="W14" s="41">
        <f t="shared" si="6"/>
        <v>0</v>
      </c>
      <c r="X14" s="41">
        <f t="shared" si="7"/>
        <v>0</v>
      </c>
      <c r="Y14" s="197" t="str">
        <f t="shared" si="8"/>
        <v>nebija plānots</v>
      </c>
      <c r="Z14" s="41">
        <v>0</v>
      </c>
      <c r="AA14" s="41">
        <v>0</v>
      </c>
      <c r="AB14" s="41">
        <v>0</v>
      </c>
      <c r="AC14" s="41">
        <f t="shared" si="9"/>
        <v>0</v>
      </c>
      <c r="AD14" s="41">
        <f t="shared" si="10"/>
        <v>0</v>
      </c>
      <c r="AE14" s="41">
        <f t="shared" si="11"/>
        <v>0</v>
      </c>
      <c r="AF14" s="109" t="str">
        <f t="shared" si="12"/>
        <v>nebija plānots</v>
      </c>
      <c r="AG14" s="41"/>
      <c r="AH14" s="41"/>
      <c r="AI14" s="41"/>
      <c r="AJ14" s="41">
        <f t="shared" si="13"/>
        <v>0</v>
      </c>
      <c r="AK14" s="41">
        <f t="shared" si="14"/>
        <v>0</v>
      </c>
      <c r="AL14" s="41">
        <f t="shared" si="15"/>
        <v>0</v>
      </c>
      <c r="AM14" s="109" t="str">
        <f t="shared" si="16"/>
        <v>nebija plānots</v>
      </c>
      <c r="AN14" s="41"/>
      <c r="AO14" s="41"/>
      <c r="AP14" s="41"/>
      <c r="AQ14" s="41">
        <f t="shared" si="17"/>
        <v>0</v>
      </c>
      <c r="AR14" s="41">
        <f t="shared" si="18"/>
        <v>0</v>
      </c>
      <c r="AS14" s="41">
        <f t="shared" si="19"/>
        <v>0</v>
      </c>
      <c r="AT14" s="109" t="str">
        <f t="shared" si="20"/>
        <v>nebija plānots</v>
      </c>
      <c r="AU14" s="41">
        <v>4465569</v>
      </c>
      <c r="AV14" s="41">
        <v>4465568.95</v>
      </c>
      <c r="AW14" s="41">
        <f t="shared" si="21"/>
        <v>-4.9999999813735485E-2</v>
      </c>
      <c r="AX14" s="41">
        <f t="shared" si="22"/>
        <v>4465569</v>
      </c>
      <c r="AY14" s="41">
        <f t="shared" si="23"/>
        <v>4465568.95</v>
      </c>
      <c r="AZ14" s="41">
        <f t="shared" si="24"/>
        <v>0</v>
      </c>
      <c r="BA14" s="109">
        <f t="shared" si="25"/>
        <v>1.1196781390943045E-8</v>
      </c>
      <c r="BB14" s="41">
        <v>0</v>
      </c>
      <c r="BC14" s="41">
        <v>0</v>
      </c>
      <c r="BD14" s="41">
        <f t="shared" si="26"/>
        <v>0</v>
      </c>
      <c r="BE14" s="41">
        <f t="shared" si="27"/>
        <v>4465569</v>
      </c>
      <c r="BF14" s="41">
        <f t="shared" si="28"/>
        <v>4465568.95</v>
      </c>
      <c r="BG14" s="41">
        <f t="shared" si="29"/>
        <v>0</v>
      </c>
      <c r="BH14" s="109">
        <f t="shared" si="30"/>
        <v>1.1196781390943045E-8</v>
      </c>
      <c r="BI14" s="41">
        <v>3600000</v>
      </c>
      <c r="BJ14" s="41">
        <v>0</v>
      </c>
      <c r="BK14" s="41">
        <f t="shared" si="31"/>
        <v>-3600000</v>
      </c>
      <c r="BL14" s="41">
        <f t="shared" si="32"/>
        <v>8065569</v>
      </c>
      <c r="BM14" s="41">
        <f t="shared" si="33"/>
        <v>4465568.95</v>
      </c>
      <c r="BN14" s="41">
        <f t="shared" si="34"/>
        <v>-3600000</v>
      </c>
      <c r="BO14" s="109">
        <f t="shared" si="35"/>
        <v>0.44634173360862694</v>
      </c>
      <c r="BP14" s="41">
        <v>0</v>
      </c>
      <c r="BQ14" s="41"/>
      <c r="BR14" s="41">
        <f t="shared" si="36"/>
        <v>0</v>
      </c>
      <c r="BS14" s="41">
        <f t="shared" si="37"/>
        <v>8065569</v>
      </c>
      <c r="BT14" s="41">
        <f t="shared" si="38"/>
        <v>4465568.95</v>
      </c>
      <c r="BU14" s="41">
        <f t="shared" si="39"/>
        <v>-3600000</v>
      </c>
      <c r="BV14" s="109">
        <f t="shared" si="40"/>
        <v>0.44634173360862694</v>
      </c>
      <c r="BW14" s="41">
        <v>1700000</v>
      </c>
      <c r="BX14" s="41">
        <v>422456.31</v>
      </c>
      <c r="BY14" s="41">
        <f t="shared" si="41"/>
        <v>-1277543.69</v>
      </c>
      <c r="BZ14" s="41">
        <f>BP14+BI14+BB14+AU14+AN14+AG14+Z14+S14+O14+BW14</f>
        <v>9765569</v>
      </c>
      <c r="CA14" s="41">
        <f>BQ14+BJ14+BC14+AV14+AO14+AH14+AA14+T14+P14+BX14</f>
        <v>4888025.26</v>
      </c>
      <c r="CB14" s="41">
        <f t="shared" si="42"/>
        <v>-4877544</v>
      </c>
      <c r="CC14" s="109">
        <f t="shared" si="43"/>
        <v>0.49946334309859464</v>
      </c>
      <c r="CD14" s="41">
        <v>0</v>
      </c>
      <c r="CE14" s="41">
        <v>0</v>
      </c>
      <c r="CF14" s="41">
        <f t="shared" si="44"/>
        <v>0</v>
      </c>
      <c r="CG14" s="41">
        <f t="shared" si="45"/>
        <v>9765569</v>
      </c>
      <c r="CH14" s="41">
        <f t="shared" si="46"/>
        <v>4888025.26</v>
      </c>
      <c r="CI14" s="205">
        <f t="shared" si="47"/>
        <v>-4877544</v>
      </c>
      <c r="CJ14" s="109">
        <f t="shared" si="48"/>
        <v>0.50053665690140536</v>
      </c>
      <c r="CK14" s="41">
        <v>0</v>
      </c>
      <c r="CL14" s="41">
        <f t="shared" si="49"/>
        <v>9765569</v>
      </c>
      <c r="CM14" s="41">
        <v>8674826.0700000003</v>
      </c>
      <c r="CN14" s="156">
        <f t="shared" si="50"/>
        <v>-1090742.9299999997</v>
      </c>
      <c r="CO14" s="41">
        <v>6160139</v>
      </c>
      <c r="CP14" s="89">
        <v>9821637</v>
      </c>
      <c r="CQ14" s="41">
        <v>8628211</v>
      </c>
      <c r="CR14" s="41">
        <v>2640543.4600000037</v>
      </c>
      <c r="CS14" s="41"/>
      <c r="CT14" s="41">
        <v>0</v>
      </c>
      <c r="CU14" s="41">
        <v>0</v>
      </c>
      <c r="CV14" s="41">
        <v>37550530.460000001</v>
      </c>
      <c r="CW14" s="210" t="s">
        <v>1450</v>
      </c>
    </row>
    <row r="15" spans="1:101" s="17" customFormat="1" ht="129" customHeight="1" x14ac:dyDescent="0.2">
      <c r="A15" s="11" t="s">
        <v>106</v>
      </c>
      <c r="B15" s="11" t="s">
        <v>107</v>
      </c>
      <c r="C15" s="14" t="s">
        <v>108</v>
      </c>
      <c r="D15" s="11">
        <v>1</v>
      </c>
      <c r="E15" s="11" t="s">
        <v>109</v>
      </c>
      <c r="F15" s="11" t="s">
        <v>5</v>
      </c>
      <c r="G15" s="44" t="s">
        <v>621</v>
      </c>
      <c r="H15" s="45">
        <f>SUBTOTAL(103, $CI$12:$CI15)*1</f>
        <v>4</v>
      </c>
      <c r="I15" s="45" t="s">
        <v>106</v>
      </c>
      <c r="J15" s="46" t="s">
        <v>111</v>
      </c>
      <c r="K15" s="46" t="s">
        <v>622</v>
      </c>
      <c r="L15" s="41">
        <v>0</v>
      </c>
      <c r="M15" s="41">
        <v>0</v>
      </c>
      <c r="N15" s="41">
        <v>59957.56</v>
      </c>
      <c r="O15" s="41">
        <v>41064.229999999996</v>
      </c>
      <c r="P15" s="41">
        <v>41064.229999999996</v>
      </c>
      <c r="Q15" s="41">
        <f t="shared" si="3"/>
        <v>0</v>
      </c>
      <c r="R15" s="197">
        <f t="shared" si="4"/>
        <v>0</v>
      </c>
      <c r="S15" s="41">
        <v>0</v>
      </c>
      <c r="T15" s="41">
        <v>0</v>
      </c>
      <c r="U15" s="41">
        <f>T15-S15</f>
        <v>0</v>
      </c>
      <c r="V15" s="41">
        <f t="shared" si="5"/>
        <v>41064.229999999996</v>
      </c>
      <c r="W15" s="41">
        <f t="shared" si="6"/>
        <v>41064.229999999996</v>
      </c>
      <c r="X15" s="41">
        <f t="shared" si="7"/>
        <v>0</v>
      </c>
      <c r="Y15" s="197">
        <f t="shared" si="8"/>
        <v>0</v>
      </c>
      <c r="Z15" s="41">
        <v>0</v>
      </c>
      <c r="AA15" s="41">
        <v>0</v>
      </c>
      <c r="AB15" s="41">
        <f>AA15-Z15</f>
        <v>0</v>
      </c>
      <c r="AC15" s="41">
        <f t="shared" si="9"/>
        <v>41064.229999999996</v>
      </c>
      <c r="AD15" s="41">
        <f t="shared" si="10"/>
        <v>41064.229999999996</v>
      </c>
      <c r="AE15" s="41">
        <f t="shared" si="11"/>
        <v>0</v>
      </c>
      <c r="AF15" s="109">
        <f t="shared" si="12"/>
        <v>0</v>
      </c>
      <c r="AG15" s="41">
        <v>0</v>
      </c>
      <c r="AH15" s="41">
        <v>0</v>
      </c>
      <c r="AI15" s="41">
        <f>AH15-AG15</f>
        <v>0</v>
      </c>
      <c r="AJ15" s="41">
        <f t="shared" si="13"/>
        <v>41064.229999999996</v>
      </c>
      <c r="AK15" s="41">
        <f t="shared" si="14"/>
        <v>41064.229999999996</v>
      </c>
      <c r="AL15" s="41">
        <f t="shared" si="15"/>
        <v>0</v>
      </c>
      <c r="AM15" s="109">
        <f t="shared" si="16"/>
        <v>0</v>
      </c>
      <c r="AN15" s="41">
        <v>0</v>
      </c>
      <c r="AO15" s="41">
        <v>0</v>
      </c>
      <c r="AP15" s="41">
        <f>AO15-AN15</f>
        <v>0</v>
      </c>
      <c r="AQ15" s="41">
        <f t="shared" si="17"/>
        <v>41064.229999999996</v>
      </c>
      <c r="AR15" s="41">
        <f t="shared" si="18"/>
        <v>41064.229999999996</v>
      </c>
      <c r="AS15" s="41">
        <f t="shared" si="19"/>
        <v>0</v>
      </c>
      <c r="AT15" s="109">
        <f t="shared" si="20"/>
        <v>0</v>
      </c>
      <c r="AU15" s="41">
        <v>0</v>
      </c>
      <c r="AV15" s="41">
        <v>0</v>
      </c>
      <c r="AW15" s="41">
        <f t="shared" si="21"/>
        <v>0</v>
      </c>
      <c r="AX15" s="41">
        <f t="shared" si="22"/>
        <v>41064.229999999996</v>
      </c>
      <c r="AY15" s="41">
        <f t="shared" si="23"/>
        <v>41064.229999999996</v>
      </c>
      <c r="AZ15" s="41">
        <f t="shared" si="24"/>
        <v>0</v>
      </c>
      <c r="BA15" s="109">
        <f t="shared" si="25"/>
        <v>0</v>
      </c>
      <c r="BB15" s="41">
        <v>1360059</v>
      </c>
      <c r="BC15" s="41">
        <v>326491.13</v>
      </c>
      <c r="BD15" s="41">
        <f t="shared" si="26"/>
        <v>-1033567.87</v>
      </c>
      <c r="BE15" s="41">
        <f t="shared" si="27"/>
        <v>1401123.23</v>
      </c>
      <c r="BF15" s="41">
        <f t="shared" si="28"/>
        <v>367555.36</v>
      </c>
      <c r="BG15" s="41">
        <f t="shared" si="29"/>
        <v>-1033568</v>
      </c>
      <c r="BH15" s="109">
        <f t="shared" si="30"/>
        <v>0.73767092563300096</v>
      </c>
      <c r="BI15" s="41">
        <v>0</v>
      </c>
      <c r="BJ15" s="41">
        <v>0</v>
      </c>
      <c r="BK15" s="41">
        <f t="shared" si="31"/>
        <v>0</v>
      </c>
      <c r="BL15" s="41">
        <f t="shared" si="32"/>
        <v>1401123.23</v>
      </c>
      <c r="BM15" s="41">
        <f t="shared" si="33"/>
        <v>367555.36</v>
      </c>
      <c r="BN15" s="41">
        <f t="shared" si="34"/>
        <v>-1033568</v>
      </c>
      <c r="BO15" s="109">
        <f t="shared" si="35"/>
        <v>0.73767092563300096</v>
      </c>
      <c r="BP15" s="41">
        <f>1347335+1377552</f>
        <v>2724887</v>
      </c>
      <c r="BQ15" s="41">
        <v>0</v>
      </c>
      <c r="BR15" s="41">
        <f t="shared" si="36"/>
        <v>-2724887</v>
      </c>
      <c r="BS15" s="41">
        <f t="shared" si="37"/>
        <v>4126010.23</v>
      </c>
      <c r="BT15" s="41">
        <f t="shared" si="38"/>
        <v>367555.36</v>
      </c>
      <c r="BU15" s="41">
        <f t="shared" si="39"/>
        <v>-3758455</v>
      </c>
      <c r="BV15" s="109">
        <f t="shared" si="40"/>
        <v>0.9109174869883927</v>
      </c>
      <c r="BW15" s="41">
        <v>0</v>
      </c>
      <c r="BX15" s="41">
        <v>846573.14</v>
      </c>
      <c r="BY15" s="41">
        <f t="shared" si="41"/>
        <v>846573.14</v>
      </c>
      <c r="BZ15" s="41">
        <f t="shared" ref="BZ15:BZ46" si="51">BP15+BI15+BB15+AU15+AN15+AG15+Z15+S15+O15+BW15</f>
        <v>4126010.23</v>
      </c>
      <c r="CA15" s="41">
        <f>BQ15+BJ15+BC15+AV15+AO15+-AH15+AA15+T15+P15+BX15</f>
        <v>1214128.5</v>
      </c>
      <c r="CB15" s="41">
        <f t="shared" si="42"/>
        <v>-2911882</v>
      </c>
      <c r="CC15" s="109">
        <f t="shared" si="43"/>
        <v>0.70573788422235684</v>
      </c>
      <c r="CD15" s="41">
        <v>1228766</v>
      </c>
      <c r="CE15" s="41">
        <v>0</v>
      </c>
      <c r="CF15" s="41">
        <f t="shared" si="44"/>
        <v>-1228766</v>
      </c>
      <c r="CG15" s="41">
        <f t="shared" si="45"/>
        <v>5354776.2300000004</v>
      </c>
      <c r="CH15" s="41">
        <f t="shared" si="46"/>
        <v>1214128.5</v>
      </c>
      <c r="CI15" s="174">
        <f t="shared" si="47"/>
        <v>-4140648</v>
      </c>
      <c r="CJ15" s="109">
        <f t="shared" si="48"/>
        <v>0.22673748590984535</v>
      </c>
      <c r="CK15" s="41">
        <v>148785.71</v>
      </c>
      <c r="CL15" s="41">
        <f t="shared" si="49"/>
        <v>5503561.9400000004</v>
      </c>
      <c r="CM15" s="41">
        <v>1512211.42</v>
      </c>
      <c r="CN15" s="156">
        <f t="shared" si="50"/>
        <v>-3991350.5200000005</v>
      </c>
      <c r="CO15" s="41">
        <v>0</v>
      </c>
      <c r="CP15" s="41">
        <v>0</v>
      </c>
      <c r="CQ15" s="41">
        <v>0</v>
      </c>
      <c r="CR15" s="41">
        <v>0</v>
      </c>
      <c r="CS15" s="41">
        <v>0</v>
      </c>
      <c r="CT15" s="41">
        <v>0</v>
      </c>
      <c r="CU15" s="41">
        <v>0</v>
      </c>
      <c r="CV15" s="41">
        <v>2798609.87</v>
      </c>
      <c r="CW15" s="167"/>
    </row>
    <row r="16" spans="1:101" s="17" customFormat="1" ht="121.5" customHeight="1" x14ac:dyDescent="0.2">
      <c r="A16" s="11" t="s">
        <v>106</v>
      </c>
      <c r="B16" s="11" t="s">
        <v>107</v>
      </c>
      <c r="C16" s="14" t="s">
        <v>108</v>
      </c>
      <c r="D16" s="11">
        <v>1</v>
      </c>
      <c r="E16" s="11" t="s">
        <v>109</v>
      </c>
      <c r="F16" s="11" t="s">
        <v>5</v>
      </c>
      <c r="G16" s="44" t="s">
        <v>619</v>
      </c>
      <c r="H16" s="45">
        <f>SUBTOTAL(103, $CI$12:$CI16)*1</f>
        <v>5</v>
      </c>
      <c r="I16" s="45" t="s">
        <v>106</v>
      </c>
      <c r="J16" s="46" t="s">
        <v>111</v>
      </c>
      <c r="K16" s="46" t="s">
        <v>620</v>
      </c>
      <c r="L16" s="41">
        <v>0</v>
      </c>
      <c r="M16" s="41">
        <v>0</v>
      </c>
      <c r="N16" s="41">
        <v>45793.68</v>
      </c>
      <c r="O16" s="41">
        <v>23020.83</v>
      </c>
      <c r="P16" s="41">
        <v>23020.83</v>
      </c>
      <c r="Q16" s="41">
        <f t="shared" si="3"/>
        <v>0</v>
      </c>
      <c r="R16" s="197">
        <f t="shared" si="4"/>
        <v>0</v>
      </c>
      <c r="S16" s="41">
        <v>0</v>
      </c>
      <c r="T16" s="41">
        <v>0</v>
      </c>
      <c r="U16" s="41">
        <f>T16-S16</f>
        <v>0</v>
      </c>
      <c r="V16" s="41">
        <f t="shared" si="5"/>
        <v>23020.83</v>
      </c>
      <c r="W16" s="41">
        <f t="shared" si="6"/>
        <v>23020.83</v>
      </c>
      <c r="X16" s="41">
        <f t="shared" si="7"/>
        <v>0</v>
      </c>
      <c r="Y16" s="197">
        <f t="shared" si="8"/>
        <v>0</v>
      </c>
      <c r="Z16" s="41">
        <v>0</v>
      </c>
      <c r="AA16" s="41">
        <v>0</v>
      </c>
      <c r="AB16" s="41">
        <f>AA16-Z16</f>
        <v>0</v>
      </c>
      <c r="AC16" s="41">
        <f t="shared" si="9"/>
        <v>23020.83</v>
      </c>
      <c r="AD16" s="41">
        <f t="shared" si="10"/>
        <v>23020.83</v>
      </c>
      <c r="AE16" s="41">
        <f t="shared" si="11"/>
        <v>0</v>
      </c>
      <c r="AF16" s="109">
        <f t="shared" si="12"/>
        <v>0</v>
      </c>
      <c r="AG16" s="41">
        <v>0</v>
      </c>
      <c r="AH16" s="41">
        <v>0</v>
      </c>
      <c r="AI16" s="41">
        <f>AH16-AG16</f>
        <v>0</v>
      </c>
      <c r="AJ16" s="41">
        <f t="shared" si="13"/>
        <v>23020.83</v>
      </c>
      <c r="AK16" s="41">
        <f t="shared" si="14"/>
        <v>23020.83</v>
      </c>
      <c r="AL16" s="41">
        <f t="shared" si="15"/>
        <v>0</v>
      </c>
      <c r="AM16" s="109">
        <f t="shared" si="16"/>
        <v>0</v>
      </c>
      <c r="AN16" s="41">
        <v>1362480.34</v>
      </c>
      <c r="AO16" s="96">
        <v>1351406.62</v>
      </c>
      <c r="AP16" s="41">
        <f>AO16-AN16</f>
        <v>-11073.719999999972</v>
      </c>
      <c r="AQ16" s="41">
        <f t="shared" si="17"/>
        <v>1385501.1700000002</v>
      </c>
      <c r="AR16" s="41">
        <f t="shared" si="18"/>
        <v>1374427.4500000002</v>
      </c>
      <c r="AS16" s="41">
        <f t="shared" si="19"/>
        <v>-11074</v>
      </c>
      <c r="AT16" s="109">
        <f t="shared" si="20"/>
        <v>7.9925735465095071E-3</v>
      </c>
      <c r="AU16" s="41">
        <v>0</v>
      </c>
      <c r="AV16" s="41">
        <v>11055.12</v>
      </c>
      <c r="AW16" s="41">
        <f t="shared" si="21"/>
        <v>11055.12</v>
      </c>
      <c r="AX16" s="41">
        <f t="shared" si="22"/>
        <v>1385501.1700000002</v>
      </c>
      <c r="AY16" s="41">
        <f t="shared" si="23"/>
        <v>1385482.5700000003</v>
      </c>
      <c r="AZ16" s="41">
        <f t="shared" si="24"/>
        <v>-19</v>
      </c>
      <c r="BA16" s="109">
        <f t="shared" si="25"/>
        <v>1.3424745068824073E-5</v>
      </c>
      <c r="BB16" s="41">
        <v>0</v>
      </c>
      <c r="BC16" s="41">
        <v>0</v>
      </c>
      <c r="BD16" s="41">
        <f t="shared" si="26"/>
        <v>0</v>
      </c>
      <c r="BE16" s="41">
        <f t="shared" si="27"/>
        <v>1385501.1700000002</v>
      </c>
      <c r="BF16" s="41">
        <f t="shared" si="28"/>
        <v>1385482.5700000003</v>
      </c>
      <c r="BG16" s="41">
        <f t="shared" si="29"/>
        <v>-19</v>
      </c>
      <c r="BH16" s="109">
        <f t="shared" si="30"/>
        <v>1.3424745068824073E-5</v>
      </c>
      <c r="BI16" s="41">
        <v>0</v>
      </c>
      <c r="BJ16" s="41">
        <v>0</v>
      </c>
      <c r="BK16" s="41">
        <f t="shared" si="31"/>
        <v>0</v>
      </c>
      <c r="BL16" s="41">
        <f t="shared" si="32"/>
        <v>1385501.1700000002</v>
      </c>
      <c r="BM16" s="41">
        <f t="shared" si="33"/>
        <v>1385482.5700000003</v>
      </c>
      <c r="BN16" s="41">
        <f t="shared" si="34"/>
        <v>-19</v>
      </c>
      <c r="BO16" s="109">
        <f t="shared" si="35"/>
        <v>1.3424745068824073E-5</v>
      </c>
      <c r="BP16" s="41">
        <f>1351406.62+1419778</f>
        <v>2771184.62</v>
      </c>
      <c r="BQ16" s="41">
        <v>77769.240000000005</v>
      </c>
      <c r="BR16" s="41">
        <f t="shared" si="36"/>
        <v>-2693415.38</v>
      </c>
      <c r="BS16" s="41">
        <f t="shared" si="37"/>
        <v>4156685.79</v>
      </c>
      <c r="BT16" s="41">
        <f t="shared" si="38"/>
        <v>1463251.8100000003</v>
      </c>
      <c r="BU16" s="41">
        <f t="shared" si="39"/>
        <v>-2693434</v>
      </c>
      <c r="BV16" s="109">
        <f t="shared" si="40"/>
        <v>0.6479763244264849</v>
      </c>
      <c r="BW16" s="41">
        <v>0</v>
      </c>
      <c r="BX16" s="41">
        <v>0</v>
      </c>
      <c r="BY16" s="41">
        <f t="shared" si="41"/>
        <v>0</v>
      </c>
      <c r="BZ16" s="41">
        <f t="shared" si="51"/>
        <v>4156685.79</v>
      </c>
      <c r="CA16" s="41">
        <f>BQ16+BJ16+BC16+AV16+AO16+-AH16+AA16+T16+P16+BX16</f>
        <v>1463251.8100000003</v>
      </c>
      <c r="CB16" s="41">
        <f t="shared" si="42"/>
        <v>-2693434</v>
      </c>
      <c r="CC16" s="109">
        <f t="shared" si="43"/>
        <v>0.6479763244264849</v>
      </c>
      <c r="CD16" s="41">
        <v>1272450</v>
      </c>
      <c r="CE16" s="41">
        <v>837140.89</v>
      </c>
      <c r="CF16" s="41">
        <f t="shared" si="44"/>
        <v>-435309.11</v>
      </c>
      <c r="CG16" s="41">
        <f t="shared" si="45"/>
        <v>5429135.79</v>
      </c>
      <c r="CH16" s="41">
        <f t="shared" si="46"/>
        <v>2300392.7000000002</v>
      </c>
      <c r="CI16" s="174">
        <f t="shared" si="47"/>
        <v>-3128743.11</v>
      </c>
      <c r="CJ16" s="109">
        <f t="shared" si="48"/>
        <v>0.42371250029095331</v>
      </c>
      <c r="CK16" s="41">
        <v>149649.28</v>
      </c>
      <c r="CL16" s="41">
        <f t="shared" si="49"/>
        <v>5578785.0700000003</v>
      </c>
      <c r="CM16" s="41">
        <v>3063863.5800000005</v>
      </c>
      <c r="CN16" s="156">
        <f t="shared" si="50"/>
        <v>-2514921.4899999998</v>
      </c>
      <c r="CO16" s="41">
        <v>0</v>
      </c>
      <c r="CP16" s="41">
        <v>0</v>
      </c>
      <c r="CQ16" s="41">
        <v>0</v>
      </c>
      <c r="CR16" s="41">
        <v>0</v>
      </c>
      <c r="CS16" s="41">
        <v>0</v>
      </c>
      <c r="CT16" s="41">
        <v>0</v>
      </c>
      <c r="CU16" s="41">
        <v>0</v>
      </c>
      <c r="CV16" s="41">
        <v>2842416.4</v>
      </c>
      <c r="CW16" s="169"/>
    </row>
    <row r="17" spans="1:101" s="17" customFormat="1" ht="110.25" x14ac:dyDescent="0.2">
      <c r="A17" s="11" t="s">
        <v>172</v>
      </c>
      <c r="B17" s="11" t="s">
        <v>173</v>
      </c>
      <c r="C17" s="14" t="s">
        <v>575</v>
      </c>
      <c r="D17" s="11" t="s">
        <v>3</v>
      </c>
      <c r="E17" s="11" t="s">
        <v>29</v>
      </c>
      <c r="F17" s="11" t="s">
        <v>5</v>
      </c>
      <c r="G17" s="44" t="s">
        <v>182</v>
      </c>
      <c r="H17" s="45">
        <f>SUBTOTAL(103, $CI$12:$CI17)*1</f>
        <v>6</v>
      </c>
      <c r="I17" s="45" t="s">
        <v>172</v>
      </c>
      <c r="J17" s="46" t="s">
        <v>98</v>
      </c>
      <c r="K17" s="46" t="s">
        <v>183</v>
      </c>
      <c r="L17" s="41">
        <v>0</v>
      </c>
      <c r="M17" s="41">
        <v>0</v>
      </c>
      <c r="N17" s="41">
        <v>3402729.03</v>
      </c>
      <c r="O17" s="41">
        <v>0</v>
      </c>
      <c r="P17" s="41">
        <v>0</v>
      </c>
      <c r="Q17" s="41">
        <f t="shared" si="3"/>
        <v>0</v>
      </c>
      <c r="R17" s="197" t="str">
        <f t="shared" si="4"/>
        <v>nebija plānots</v>
      </c>
      <c r="S17" s="41">
        <v>0</v>
      </c>
      <c r="T17" s="41">
        <v>0</v>
      </c>
      <c r="U17" s="41">
        <f>T17-S17</f>
        <v>0</v>
      </c>
      <c r="V17" s="41">
        <f t="shared" si="5"/>
        <v>0</v>
      </c>
      <c r="W17" s="41">
        <f t="shared" si="6"/>
        <v>0</v>
      </c>
      <c r="X17" s="41">
        <f t="shared" si="7"/>
        <v>0</v>
      </c>
      <c r="Y17" s="197" t="str">
        <f t="shared" si="8"/>
        <v>nebija plānots</v>
      </c>
      <c r="Z17" s="41">
        <v>787670.64</v>
      </c>
      <c r="AA17" s="41">
        <v>787670.64</v>
      </c>
      <c r="AB17" s="41">
        <f>AA17-Z17</f>
        <v>0</v>
      </c>
      <c r="AC17" s="41">
        <f t="shared" si="9"/>
        <v>787670.64</v>
      </c>
      <c r="AD17" s="41">
        <f t="shared" si="10"/>
        <v>787670.64</v>
      </c>
      <c r="AE17" s="41">
        <f t="shared" si="11"/>
        <v>0</v>
      </c>
      <c r="AF17" s="109">
        <f t="shared" si="12"/>
        <v>0</v>
      </c>
      <c r="AG17" s="41">
        <v>0</v>
      </c>
      <c r="AH17" s="41">
        <v>0</v>
      </c>
      <c r="AI17" s="41">
        <f>AH17-AG17</f>
        <v>0</v>
      </c>
      <c r="AJ17" s="41">
        <f t="shared" si="13"/>
        <v>787670.64</v>
      </c>
      <c r="AK17" s="41">
        <f t="shared" si="14"/>
        <v>787670.64</v>
      </c>
      <c r="AL17" s="41">
        <f t="shared" si="15"/>
        <v>0</v>
      </c>
      <c r="AM17" s="109">
        <f t="shared" si="16"/>
        <v>0</v>
      </c>
      <c r="AN17" s="41">
        <v>0</v>
      </c>
      <c r="AO17" s="41">
        <v>0</v>
      </c>
      <c r="AP17" s="41">
        <f>AO17-AN17</f>
        <v>0</v>
      </c>
      <c r="AQ17" s="41">
        <f t="shared" si="17"/>
        <v>787670.64</v>
      </c>
      <c r="AR17" s="41">
        <f t="shared" si="18"/>
        <v>787670.64</v>
      </c>
      <c r="AS17" s="41">
        <f t="shared" si="19"/>
        <v>0</v>
      </c>
      <c r="AT17" s="109">
        <f t="shared" si="20"/>
        <v>0</v>
      </c>
      <c r="AU17" s="41">
        <v>242540.7</v>
      </c>
      <c r="AV17" s="41">
        <v>0</v>
      </c>
      <c r="AW17" s="41">
        <f t="shared" si="21"/>
        <v>-242540.7</v>
      </c>
      <c r="AX17" s="41">
        <f t="shared" si="22"/>
        <v>1030211.3400000001</v>
      </c>
      <c r="AY17" s="41">
        <f t="shared" si="23"/>
        <v>787670.64</v>
      </c>
      <c r="AZ17" s="41">
        <f t="shared" si="24"/>
        <v>-242541</v>
      </c>
      <c r="BA17" s="109">
        <f t="shared" si="25"/>
        <v>0.23542810157768213</v>
      </c>
      <c r="BB17" s="41">
        <v>0</v>
      </c>
      <c r="BC17" s="41">
        <v>0</v>
      </c>
      <c r="BD17" s="41">
        <f t="shared" si="26"/>
        <v>0</v>
      </c>
      <c r="BE17" s="41">
        <f t="shared" si="27"/>
        <v>1030211.3400000001</v>
      </c>
      <c r="BF17" s="41">
        <f t="shared" si="28"/>
        <v>787670.64</v>
      </c>
      <c r="BG17" s="41">
        <f t="shared" si="29"/>
        <v>-242541</v>
      </c>
      <c r="BH17" s="109">
        <f t="shared" si="30"/>
        <v>0.23542810157768213</v>
      </c>
      <c r="BI17" s="41">
        <v>0</v>
      </c>
      <c r="BJ17" s="41">
        <v>0</v>
      </c>
      <c r="BK17" s="41">
        <f t="shared" si="31"/>
        <v>0</v>
      </c>
      <c r="BL17" s="41">
        <f t="shared" si="32"/>
        <v>1030211.3400000001</v>
      </c>
      <c r="BM17" s="41">
        <f t="shared" si="33"/>
        <v>787670.64</v>
      </c>
      <c r="BN17" s="41">
        <f t="shared" si="34"/>
        <v>-242541</v>
      </c>
      <c r="BO17" s="109">
        <f t="shared" si="35"/>
        <v>0.23542810157768213</v>
      </c>
      <c r="BP17" s="41">
        <v>4020845.95</v>
      </c>
      <c r="BQ17" s="41">
        <v>1174928.76</v>
      </c>
      <c r="BR17" s="41">
        <f t="shared" si="36"/>
        <v>-2845917.1900000004</v>
      </c>
      <c r="BS17" s="41">
        <f t="shared" si="37"/>
        <v>5051057.29</v>
      </c>
      <c r="BT17" s="41">
        <f t="shared" si="38"/>
        <v>1962599.4</v>
      </c>
      <c r="BU17" s="41">
        <f t="shared" si="39"/>
        <v>-3088458</v>
      </c>
      <c r="BV17" s="109">
        <f t="shared" si="40"/>
        <v>0.61144780442591262</v>
      </c>
      <c r="BW17" s="41">
        <v>0</v>
      </c>
      <c r="BX17" s="41">
        <v>0</v>
      </c>
      <c r="BY17" s="41">
        <f t="shared" si="41"/>
        <v>0</v>
      </c>
      <c r="BZ17" s="41">
        <f t="shared" si="51"/>
        <v>5051057.29</v>
      </c>
      <c r="CA17" s="41">
        <f>BQ17+BJ17+BC17+AV17+AO17+-AH17+AA17+T17+P17+BX17</f>
        <v>1962599.4</v>
      </c>
      <c r="CB17" s="41">
        <f t="shared" si="42"/>
        <v>-3088458</v>
      </c>
      <c r="CC17" s="109">
        <f t="shared" si="43"/>
        <v>0.61144780442591262</v>
      </c>
      <c r="CD17" s="41">
        <v>0</v>
      </c>
      <c r="CE17" s="41">
        <v>0</v>
      </c>
      <c r="CF17" s="41">
        <f t="shared" si="44"/>
        <v>0</v>
      </c>
      <c r="CG17" s="41">
        <f t="shared" si="45"/>
        <v>5051057.29</v>
      </c>
      <c r="CH17" s="41">
        <f t="shared" si="46"/>
        <v>1962599.4</v>
      </c>
      <c r="CI17" s="218">
        <f t="shared" si="47"/>
        <v>-3088458</v>
      </c>
      <c r="CJ17" s="109">
        <f t="shared" si="48"/>
        <v>0.38855219557408738</v>
      </c>
      <c r="CK17" s="41">
        <v>1418201.2</v>
      </c>
      <c r="CL17" s="41">
        <f t="shared" si="49"/>
        <v>6469258.4900000002</v>
      </c>
      <c r="CM17" s="41">
        <v>4683236.5299999993</v>
      </c>
      <c r="CN17" s="156">
        <f t="shared" si="50"/>
        <v>-1786021.9600000009</v>
      </c>
      <c r="CO17" s="41">
        <v>1486724.54</v>
      </c>
      <c r="CP17" s="41">
        <v>0</v>
      </c>
      <c r="CQ17" s="41">
        <v>0</v>
      </c>
      <c r="CR17" s="41">
        <v>0</v>
      </c>
      <c r="CS17" s="41">
        <v>0</v>
      </c>
      <c r="CT17" s="41">
        <v>0</v>
      </c>
      <c r="CU17" s="41">
        <v>0</v>
      </c>
      <c r="CV17" s="41">
        <v>11358712.059999999</v>
      </c>
      <c r="CW17" s="210" t="s">
        <v>1446</v>
      </c>
    </row>
    <row r="18" spans="1:101" s="17" customFormat="1" ht="171" customHeight="1" x14ac:dyDescent="0.2">
      <c r="A18" s="11" t="s">
        <v>330</v>
      </c>
      <c r="B18" s="11" t="s">
        <v>334</v>
      </c>
      <c r="C18" s="14" t="s">
        <v>333</v>
      </c>
      <c r="D18" s="11" t="s">
        <v>3</v>
      </c>
      <c r="E18" s="11" t="s">
        <v>210</v>
      </c>
      <c r="F18" s="11" t="s">
        <v>77</v>
      </c>
      <c r="G18" s="44" t="s">
        <v>335</v>
      </c>
      <c r="H18" s="45">
        <f>SUBTOTAL(103, $CI$12:$CI18)*1</f>
        <v>7</v>
      </c>
      <c r="I18" s="45" t="s">
        <v>330</v>
      </c>
      <c r="J18" s="46" t="s">
        <v>212</v>
      </c>
      <c r="K18" s="46" t="s">
        <v>336</v>
      </c>
      <c r="L18" s="41">
        <v>0</v>
      </c>
      <c r="M18" s="41">
        <v>0</v>
      </c>
      <c r="N18" s="41">
        <v>678549.25999999989</v>
      </c>
      <c r="O18" s="41">
        <v>366419.21</v>
      </c>
      <c r="P18" s="41">
        <v>366419.21</v>
      </c>
      <c r="Q18" s="41">
        <f t="shared" si="3"/>
        <v>0</v>
      </c>
      <c r="R18" s="197">
        <f t="shared" si="4"/>
        <v>0</v>
      </c>
      <c r="S18" s="41">
        <v>0</v>
      </c>
      <c r="T18" s="41">
        <v>0</v>
      </c>
      <c r="U18" s="41">
        <f>T18-S18</f>
        <v>0</v>
      </c>
      <c r="V18" s="41">
        <f t="shared" si="5"/>
        <v>366419.21</v>
      </c>
      <c r="W18" s="41">
        <f t="shared" si="6"/>
        <v>366419.21</v>
      </c>
      <c r="X18" s="41">
        <f t="shared" si="7"/>
        <v>0</v>
      </c>
      <c r="Y18" s="197">
        <f t="shared" si="8"/>
        <v>0</v>
      </c>
      <c r="Z18" s="41">
        <v>0</v>
      </c>
      <c r="AA18" s="41">
        <v>0</v>
      </c>
      <c r="AB18" s="41">
        <f>AA18-Z18</f>
        <v>0</v>
      </c>
      <c r="AC18" s="41">
        <f t="shared" si="9"/>
        <v>366419.21</v>
      </c>
      <c r="AD18" s="41">
        <f t="shared" si="10"/>
        <v>366419.21</v>
      </c>
      <c r="AE18" s="41">
        <f t="shared" si="11"/>
        <v>0</v>
      </c>
      <c r="AF18" s="109">
        <f t="shared" si="12"/>
        <v>0</v>
      </c>
      <c r="AG18" s="41">
        <v>328818.88</v>
      </c>
      <c r="AH18" s="41">
        <v>328757.37</v>
      </c>
      <c r="AI18" s="41">
        <f>AH18-AG18</f>
        <v>-61.510000000009313</v>
      </c>
      <c r="AJ18" s="41">
        <f t="shared" si="13"/>
        <v>695238.09000000008</v>
      </c>
      <c r="AK18" s="41">
        <f t="shared" si="14"/>
        <v>695176.58000000007</v>
      </c>
      <c r="AL18" s="41">
        <f t="shared" si="15"/>
        <v>-62</v>
      </c>
      <c r="AM18" s="109">
        <f t="shared" si="16"/>
        <v>8.8473288337831413E-5</v>
      </c>
      <c r="AN18" s="41">
        <v>0</v>
      </c>
      <c r="AO18" s="41">
        <v>0</v>
      </c>
      <c r="AP18" s="41">
        <f>AO18-AN18</f>
        <v>0</v>
      </c>
      <c r="AQ18" s="41">
        <f t="shared" si="17"/>
        <v>695238.09000000008</v>
      </c>
      <c r="AR18" s="41">
        <f t="shared" si="18"/>
        <v>695176.58000000007</v>
      </c>
      <c r="AS18" s="41">
        <f t="shared" si="19"/>
        <v>-62</v>
      </c>
      <c r="AT18" s="109">
        <f t="shared" si="20"/>
        <v>8.8473288337831413E-5</v>
      </c>
      <c r="AU18" s="41">
        <v>0</v>
      </c>
      <c r="AV18" s="41">
        <v>0</v>
      </c>
      <c r="AW18" s="41">
        <f t="shared" si="21"/>
        <v>0</v>
      </c>
      <c r="AX18" s="41">
        <f t="shared" si="22"/>
        <v>695238.09000000008</v>
      </c>
      <c r="AY18" s="41">
        <f t="shared" si="23"/>
        <v>695176.58000000007</v>
      </c>
      <c r="AZ18" s="41">
        <f t="shared" si="24"/>
        <v>-62</v>
      </c>
      <c r="BA18" s="109">
        <f t="shared" si="25"/>
        <v>8.8473288337831413E-5</v>
      </c>
      <c r="BB18" s="41">
        <v>1356466.55</v>
      </c>
      <c r="BC18" s="41">
        <v>526547.06999999995</v>
      </c>
      <c r="BD18" s="41">
        <f t="shared" si="26"/>
        <v>-829919.4800000001</v>
      </c>
      <c r="BE18" s="41">
        <f t="shared" si="27"/>
        <v>2051704.6400000001</v>
      </c>
      <c r="BF18" s="41">
        <f t="shared" si="28"/>
        <v>1221723.6499999999</v>
      </c>
      <c r="BG18" s="41">
        <f t="shared" si="29"/>
        <v>-829981</v>
      </c>
      <c r="BH18" s="109">
        <f t="shared" si="30"/>
        <v>0.40453239409742725</v>
      </c>
      <c r="BI18" s="41">
        <v>0</v>
      </c>
      <c r="BJ18" s="41">
        <v>0</v>
      </c>
      <c r="BK18" s="41">
        <f t="shared" si="31"/>
        <v>0</v>
      </c>
      <c r="BL18" s="41">
        <f t="shared" si="32"/>
        <v>2051704.6400000001</v>
      </c>
      <c r="BM18" s="41">
        <f t="shared" si="33"/>
        <v>1221723.6499999999</v>
      </c>
      <c r="BN18" s="41">
        <f t="shared" si="34"/>
        <v>-829981</v>
      </c>
      <c r="BO18" s="109">
        <f t="shared" si="35"/>
        <v>0.40453239409742725</v>
      </c>
      <c r="BP18" s="41">
        <v>0</v>
      </c>
      <c r="BQ18" s="41">
        <v>0</v>
      </c>
      <c r="BR18" s="41">
        <f t="shared" si="36"/>
        <v>0</v>
      </c>
      <c r="BS18" s="41">
        <f t="shared" si="37"/>
        <v>2051704.6400000001</v>
      </c>
      <c r="BT18" s="41">
        <f t="shared" si="38"/>
        <v>1221723.6499999999</v>
      </c>
      <c r="BU18" s="41">
        <f t="shared" si="39"/>
        <v>-829981</v>
      </c>
      <c r="BV18" s="109">
        <f t="shared" si="40"/>
        <v>0.40453239409742725</v>
      </c>
      <c r="BW18" s="41">
        <v>3072194.1</v>
      </c>
      <c r="BX18" s="41">
        <v>927776.79</v>
      </c>
      <c r="BY18" s="41">
        <f t="shared" si="41"/>
        <v>-2144417.31</v>
      </c>
      <c r="BZ18" s="41">
        <f t="shared" si="51"/>
        <v>5123898.74</v>
      </c>
      <c r="CA18" s="41">
        <f>BQ18+BJ18+BC18+AV18+AO18+AH18+AA18+T18+P18+BX18</f>
        <v>2149500.44</v>
      </c>
      <c r="CB18" s="41">
        <f t="shared" si="42"/>
        <v>-2974398</v>
      </c>
      <c r="CC18" s="109">
        <f t="shared" si="43"/>
        <v>0.58049513679499454</v>
      </c>
      <c r="CD18" s="41">
        <v>0</v>
      </c>
      <c r="CE18" s="41">
        <v>0</v>
      </c>
      <c r="CF18" s="41">
        <f t="shared" si="44"/>
        <v>0</v>
      </c>
      <c r="CG18" s="41">
        <f t="shared" si="45"/>
        <v>5123898.74</v>
      </c>
      <c r="CH18" s="41">
        <f t="shared" si="46"/>
        <v>2149500.44</v>
      </c>
      <c r="CI18" s="218">
        <f t="shared" si="47"/>
        <v>-2974398</v>
      </c>
      <c r="CJ18" s="109">
        <f t="shared" si="48"/>
        <v>0.41950486320500546</v>
      </c>
      <c r="CK18" s="41">
        <v>0</v>
      </c>
      <c r="CL18" s="41">
        <f t="shared" si="49"/>
        <v>5123898.74</v>
      </c>
      <c r="CM18" s="41">
        <v>2143910.91</v>
      </c>
      <c r="CN18" s="156">
        <f t="shared" si="50"/>
        <v>-2979987.83</v>
      </c>
      <c r="CO18" s="41">
        <v>9729228.3300000001</v>
      </c>
      <c r="CP18" s="41">
        <v>9541597.4699999988</v>
      </c>
      <c r="CQ18" s="41">
        <v>4541928.7300000004</v>
      </c>
      <c r="CR18" s="41">
        <v>3963019.9</v>
      </c>
      <c r="CS18" s="41">
        <v>458902.59</v>
      </c>
      <c r="CT18" s="41">
        <v>0</v>
      </c>
      <c r="CU18" s="41">
        <v>0</v>
      </c>
      <c r="CV18" s="41">
        <v>27225595</v>
      </c>
      <c r="CW18" s="210" t="s">
        <v>1404</v>
      </c>
    </row>
    <row r="19" spans="1:101" s="10" customFormat="1" ht="72.75" customHeight="1" x14ac:dyDescent="0.2">
      <c r="A19" s="11" t="s">
        <v>9</v>
      </c>
      <c r="B19" s="11" t="s">
        <v>15</v>
      </c>
      <c r="C19" s="14" t="s">
        <v>559</v>
      </c>
      <c r="D19" s="11" t="s">
        <v>3</v>
      </c>
      <c r="E19" s="11" t="s">
        <v>11</v>
      </c>
      <c r="F19" s="11" t="s">
        <v>5</v>
      </c>
      <c r="G19" s="44" t="s">
        <v>16</v>
      </c>
      <c r="H19" s="45">
        <f>SUBTOTAL(103, $CI$12:$CI19)*1</f>
        <v>8</v>
      </c>
      <c r="I19" s="45" t="s">
        <v>9</v>
      </c>
      <c r="J19" s="46" t="s">
        <v>17</v>
      </c>
      <c r="K19" s="46" t="s">
        <v>18</v>
      </c>
      <c r="L19" s="41">
        <v>0</v>
      </c>
      <c r="M19" s="41">
        <v>0</v>
      </c>
      <c r="N19" s="41">
        <v>0</v>
      </c>
      <c r="O19" s="41">
        <v>0</v>
      </c>
      <c r="P19" s="41">
        <v>0</v>
      </c>
      <c r="Q19" s="41">
        <f t="shared" si="3"/>
        <v>0</v>
      </c>
      <c r="R19" s="197" t="str">
        <f t="shared" si="4"/>
        <v>nebija plānots</v>
      </c>
      <c r="S19" s="41">
        <v>0</v>
      </c>
      <c r="T19" s="41">
        <v>0</v>
      </c>
      <c r="U19" s="41">
        <f>T19-S19</f>
        <v>0</v>
      </c>
      <c r="V19" s="41">
        <f t="shared" si="5"/>
        <v>0</v>
      </c>
      <c r="W19" s="41">
        <f t="shared" si="6"/>
        <v>0</v>
      </c>
      <c r="X19" s="41">
        <f t="shared" si="7"/>
        <v>0</v>
      </c>
      <c r="Y19" s="197" t="str">
        <f t="shared" si="8"/>
        <v>nebija plānots</v>
      </c>
      <c r="Z19" s="41">
        <v>0</v>
      </c>
      <c r="AA19" s="41">
        <v>0</v>
      </c>
      <c r="AB19" s="41">
        <f>AA19-Z19</f>
        <v>0</v>
      </c>
      <c r="AC19" s="41">
        <f t="shared" si="9"/>
        <v>0</v>
      </c>
      <c r="AD19" s="41">
        <f t="shared" si="10"/>
        <v>0</v>
      </c>
      <c r="AE19" s="41">
        <f t="shared" si="11"/>
        <v>0</v>
      </c>
      <c r="AF19" s="109" t="str">
        <f t="shared" si="12"/>
        <v>nebija plānots</v>
      </c>
      <c r="AG19" s="41">
        <v>75022</v>
      </c>
      <c r="AH19" s="41">
        <v>74073.88</v>
      </c>
      <c r="AI19" s="41">
        <f>AH19-AG19</f>
        <v>-948.11999999999534</v>
      </c>
      <c r="AJ19" s="41">
        <f t="shared" si="13"/>
        <v>75022</v>
      </c>
      <c r="AK19" s="41">
        <f t="shared" si="14"/>
        <v>74073.88</v>
      </c>
      <c r="AL19" s="41">
        <f t="shared" si="15"/>
        <v>-948</v>
      </c>
      <c r="AM19" s="109">
        <f t="shared" si="16"/>
        <v>1.2637892884753699E-2</v>
      </c>
      <c r="AN19" s="41">
        <v>0</v>
      </c>
      <c r="AO19" s="41">
        <v>0</v>
      </c>
      <c r="AP19" s="41">
        <f>AO19-AN19</f>
        <v>0</v>
      </c>
      <c r="AQ19" s="41">
        <f t="shared" si="17"/>
        <v>75022</v>
      </c>
      <c r="AR19" s="41">
        <f t="shared" si="18"/>
        <v>74073.88</v>
      </c>
      <c r="AS19" s="41">
        <f t="shared" si="19"/>
        <v>-948</v>
      </c>
      <c r="AT19" s="109">
        <f t="shared" si="20"/>
        <v>1.2637892884753699E-2</v>
      </c>
      <c r="AU19" s="41">
        <v>0</v>
      </c>
      <c r="AV19" s="41">
        <v>0</v>
      </c>
      <c r="AW19" s="41">
        <f t="shared" si="21"/>
        <v>0</v>
      </c>
      <c r="AX19" s="41">
        <f t="shared" si="22"/>
        <v>75022</v>
      </c>
      <c r="AY19" s="41">
        <f t="shared" si="23"/>
        <v>74073.88</v>
      </c>
      <c r="AZ19" s="41">
        <f t="shared" si="24"/>
        <v>-948</v>
      </c>
      <c r="BA19" s="109">
        <f t="shared" si="25"/>
        <v>1.2637892884753699E-2</v>
      </c>
      <c r="BB19" s="41">
        <v>1602066.61</v>
      </c>
      <c r="BC19" s="41">
        <v>96545.23</v>
      </c>
      <c r="BD19" s="41">
        <f t="shared" si="26"/>
        <v>-1505521.3800000001</v>
      </c>
      <c r="BE19" s="41">
        <f t="shared" si="27"/>
        <v>1677088.61</v>
      </c>
      <c r="BF19" s="41">
        <f t="shared" si="28"/>
        <v>170619.11</v>
      </c>
      <c r="BG19" s="41">
        <f t="shared" si="29"/>
        <v>-1506469</v>
      </c>
      <c r="BH19" s="109">
        <f t="shared" si="30"/>
        <v>0.89826470170827766</v>
      </c>
      <c r="BI19" s="41">
        <v>0</v>
      </c>
      <c r="BJ19" s="41">
        <v>0</v>
      </c>
      <c r="BK19" s="41">
        <f t="shared" si="31"/>
        <v>0</v>
      </c>
      <c r="BL19" s="41">
        <f t="shared" si="32"/>
        <v>1677088.61</v>
      </c>
      <c r="BM19" s="41">
        <f t="shared" si="33"/>
        <v>170619.11</v>
      </c>
      <c r="BN19" s="41">
        <f t="shared" si="34"/>
        <v>-1506469</v>
      </c>
      <c r="BO19" s="109">
        <f t="shared" si="35"/>
        <v>0.89826470170827766</v>
      </c>
      <c r="BP19" s="41">
        <v>1899564.7</v>
      </c>
      <c r="BQ19" s="41">
        <v>0</v>
      </c>
      <c r="BR19" s="41">
        <f t="shared" si="36"/>
        <v>-1899564.7</v>
      </c>
      <c r="BS19" s="41">
        <f t="shared" si="37"/>
        <v>3576653.31</v>
      </c>
      <c r="BT19" s="41">
        <f t="shared" si="38"/>
        <v>170619.11</v>
      </c>
      <c r="BU19" s="41">
        <f t="shared" si="39"/>
        <v>-3406034</v>
      </c>
      <c r="BV19" s="109">
        <f t="shared" si="40"/>
        <v>0.9522964360221986</v>
      </c>
      <c r="BW19" s="41">
        <v>0</v>
      </c>
      <c r="BX19" s="41">
        <v>0</v>
      </c>
      <c r="BY19" s="41">
        <f t="shared" si="41"/>
        <v>0</v>
      </c>
      <c r="BZ19" s="41">
        <f t="shared" si="51"/>
        <v>3576653.31</v>
      </c>
      <c r="CA19" s="41">
        <f>BQ19+BJ19+BC19+AV19+AO19+AH19+AA19+T19+P19+BX19</f>
        <v>170619.11</v>
      </c>
      <c r="CB19" s="41">
        <f t="shared" si="42"/>
        <v>-3406034</v>
      </c>
      <c r="CC19" s="109">
        <f t="shared" si="43"/>
        <v>0.9522964360221986</v>
      </c>
      <c r="CD19" s="41">
        <v>0</v>
      </c>
      <c r="CE19" s="41">
        <v>444903.39</v>
      </c>
      <c r="CF19" s="41">
        <f t="shared" si="44"/>
        <v>444903.39</v>
      </c>
      <c r="CG19" s="41">
        <f t="shared" si="45"/>
        <v>3576653.31</v>
      </c>
      <c r="CH19" s="41">
        <f t="shared" si="46"/>
        <v>615522.5</v>
      </c>
      <c r="CI19" s="218">
        <f t="shared" si="47"/>
        <v>-2961130.61</v>
      </c>
      <c r="CJ19" s="109">
        <f t="shared" si="48"/>
        <v>0.17209453828780513</v>
      </c>
      <c r="CK19" s="41">
        <v>0</v>
      </c>
      <c r="CL19" s="41">
        <f t="shared" si="49"/>
        <v>3576653.31</v>
      </c>
      <c r="CM19" s="41">
        <v>615522.49</v>
      </c>
      <c r="CN19" s="156">
        <f t="shared" si="50"/>
        <v>-2961130.8200000003</v>
      </c>
      <c r="CO19" s="41">
        <v>4401609.84</v>
      </c>
      <c r="CP19" s="41">
        <v>3382428.76</v>
      </c>
      <c r="CQ19" s="41">
        <v>2096360.24</v>
      </c>
      <c r="CR19" s="41">
        <v>1704466.11</v>
      </c>
      <c r="CS19" s="41">
        <v>1672868.98</v>
      </c>
      <c r="CT19" s="41">
        <v>415587.26</v>
      </c>
      <c r="CU19" s="41">
        <v>0</v>
      </c>
      <c r="CV19" s="41">
        <v>17250000</v>
      </c>
      <c r="CW19" s="210" t="s">
        <v>1416</v>
      </c>
    </row>
    <row r="20" spans="1:101" s="10" customFormat="1" ht="35.25" customHeight="1" x14ac:dyDescent="0.2">
      <c r="A20" s="20" t="s">
        <v>172</v>
      </c>
      <c r="B20" s="20" t="s">
        <v>173</v>
      </c>
      <c r="C20" s="21" t="s">
        <v>575</v>
      </c>
      <c r="D20" s="20" t="s">
        <v>3</v>
      </c>
      <c r="E20" s="20" t="s">
        <v>29</v>
      </c>
      <c r="F20" s="20" t="s">
        <v>5</v>
      </c>
      <c r="G20" s="20" t="s">
        <v>861</v>
      </c>
      <c r="H20" s="45">
        <f>SUBTOTAL(103, $CI$12:$CI20)*1</f>
        <v>9</v>
      </c>
      <c r="I20" s="45" t="s">
        <v>172</v>
      </c>
      <c r="J20" s="34" t="s">
        <v>98</v>
      </c>
      <c r="K20" s="34" t="s">
        <v>862</v>
      </c>
      <c r="L20" s="94"/>
      <c r="M20" s="37">
        <v>0</v>
      </c>
      <c r="N20" s="37">
        <v>0</v>
      </c>
      <c r="O20" s="37">
        <v>0</v>
      </c>
      <c r="P20" s="37"/>
      <c r="Q20" s="41">
        <f t="shared" si="3"/>
        <v>0</v>
      </c>
      <c r="R20" s="197" t="str">
        <f t="shared" si="4"/>
        <v>nebija plānots</v>
      </c>
      <c r="S20" s="37">
        <v>0</v>
      </c>
      <c r="T20" s="37"/>
      <c r="U20" s="37"/>
      <c r="V20" s="41">
        <f t="shared" si="5"/>
        <v>0</v>
      </c>
      <c r="W20" s="41">
        <f t="shared" si="6"/>
        <v>0</v>
      </c>
      <c r="X20" s="41">
        <f t="shared" si="7"/>
        <v>0</v>
      </c>
      <c r="Y20" s="197" t="str">
        <f t="shared" si="8"/>
        <v>nebija plānots</v>
      </c>
      <c r="Z20" s="37">
        <v>0</v>
      </c>
      <c r="AA20" s="37"/>
      <c r="AB20" s="37"/>
      <c r="AC20" s="41">
        <f t="shared" si="9"/>
        <v>0</v>
      </c>
      <c r="AD20" s="41">
        <f t="shared" si="10"/>
        <v>0</v>
      </c>
      <c r="AE20" s="41">
        <f t="shared" si="11"/>
        <v>0</v>
      </c>
      <c r="AF20" s="109" t="str">
        <f t="shared" si="12"/>
        <v>nebija plānots</v>
      </c>
      <c r="AG20" s="37">
        <v>0</v>
      </c>
      <c r="AH20" s="37"/>
      <c r="AI20" s="37"/>
      <c r="AJ20" s="41">
        <f t="shared" si="13"/>
        <v>0</v>
      </c>
      <c r="AK20" s="41">
        <f t="shared" si="14"/>
        <v>0</v>
      </c>
      <c r="AL20" s="41">
        <f t="shared" si="15"/>
        <v>0</v>
      </c>
      <c r="AM20" s="109" t="str">
        <f t="shared" si="16"/>
        <v>nebija plānots</v>
      </c>
      <c r="AN20" s="37">
        <v>0</v>
      </c>
      <c r="AO20" s="37"/>
      <c r="AP20" s="37"/>
      <c r="AQ20" s="41">
        <f t="shared" si="17"/>
        <v>0</v>
      </c>
      <c r="AR20" s="41">
        <f t="shared" si="18"/>
        <v>0</v>
      </c>
      <c r="AS20" s="41">
        <f t="shared" si="19"/>
        <v>0</v>
      </c>
      <c r="AT20" s="109" t="str">
        <f t="shared" si="20"/>
        <v>nebija plānots</v>
      </c>
      <c r="AU20" s="37">
        <v>0</v>
      </c>
      <c r="AV20" s="37"/>
      <c r="AW20" s="37"/>
      <c r="AX20" s="41">
        <f t="shared" si="22"/>
        <v>0</v>
      </c>
      <c r="AY20" s="41">
        <f t="shared" si="23"/>
        <v>0</v>
      </c>
      <c r="AZ20" s="41">
        <f t="shared" si="24"/>
        <v>0</v>
      </c>
      <c r="BA20" s="109" t="str">
        <f t="shared" si="25"/>
        <v>nebija plānots</v>
      </c>
      <c r="BB20" s="37">
        <v>3389904.55</v>
      </c>
      <c r="BC20" s="41">
        <v>157.25</v>
      </c>
      <c r="BD20" s="41">
        <f t="shared" si="26"/>
        <v>-3389747.3</v>
      </c>
      <c r="BE20" s="41">
        <f t="shared" si="27"/>
        <v>3389904.55</v>
      </c>
      <c r="BF20" s="41">
        <f t="shared" si="28"/>
        <v>157.25</v>
      </c>
      <c r="BG20" s="41">
        <f t="shared" si="29"/>
        <v>-3389747</v>
      </c>
      <c r="BH20" s="109">
        <f t="shared" si="30"/>
        <v>0.99995361226321255</v>
      </c>
      <c r="BI20" s="37">
        <v>0</v>
      </c>
      <c r="BJ20" s="41">
        <v>0</v>
      </c>
      <c r="BK20" s="41">
        <f t="shared" si="31"/>
        <v>0</v>
      </c>
      <c r="BL20" s="41">
        <f t="shared" si="32"/>
        <v>3389904.55</v>
      </c>
      <c r="BM20" s="41">
        <f t="shared" si="33"/>
        <v>157.25</v>
      </c>
      <c r="BN20" s="41">
        <f t="shared" si="34"/>
        <v>-3389747</v>
      </c>
      <c r="BO20" s="109">
        <f t="shared" si="35"/>
        <v>0.99995361226321255</v>
      </c>
      <c r="BP20" s="37">
        <v>0</v>
      </c>
      <c r="BQ20" s="41">
        <v>0</v>
      </c>
      <c r="BR20" s="41">
        <f t="shared" si="36"/>
        <v>0</v>
      </c>
      <c r="BS20" s="41">
        <f t="shared" si="37"/>
        <v>3389904.55</v>
      </c>
      <c r="BT20" s="41">
        <f t="shared" si="38"/>
        <v>157.25</v>
      </c>
      <c r="BU20" s="41">
        <f t="shared" si="39"/>
        <v>-3389747</v>
      </c>
      <c r="BV20" s="109">
        <f t="shared" si="40"/>
        <v>0.99995361226321255</v>
      </c>
      <c r="BW20" s="37">
        <v>2428013.1</v>
      </c>
      <c r="BX20" s="41">
        <v>3121693.6</v>
      </c>
      <c r="BY20" s="41">
        <f t="shared" si="41"/>
        <v>693680.5</v>
      </c>
      <c r="BZ20" s="41">
        <f t="shared" si="51"/>
        <v>5817917.6500000004</v>
      </c>
      <c r="CA20" s="41">
        <f>BQ20+BJ20+BC20+AV20+AO20+-AH20+AA20+T20+P20+BX20</f>
        <v>3121850.85</v>
      </c>
      <c r="CB20" s="41">
        <f t="shared" si="42"/>
        <v>-2696067</v>
      </c>
      <c r="CC20" s="109">
        <f t="shared" si="43"/>
        <v>0.46340752176167366</v>
      </c>
      <c r="CD20" s="37">
        <v>0</v>
      </c>
      <c r="CE20" s="41">
        <v>0</v>
      </c>
      <c r="CF20" s="41">
        <f t="shared" si="44"/>
        <v>0</v>
      </c>
      <c r="CG20" s="41">
        <f t="shared" si="45"/>
        <v>5817917.6500000004</v>
      </c>
      <c r="CH20" s="41">
        <f t="shared" si="46"/>
        <v>3121850.85</v>
      </c>
      <c r="CI20" s="218">
        <f t="shared" si="47"/>
        <v>-2696067</v>
      </c>
      <c r="CJ20" s="109">
        <f t="shared" si="48"/>
        <v>0.53659247823832634</v>
      </c>
      <c r="CK20" s="37">
        <v>0</v>
      </c>
      <c r="CL20" s="41">
        <f t="shared" si="49"/>
        <v>5817917.6500000004</v>
      </c>
      <c r="CM20" s="41">
        <v>3121850.85</v>
      </c>
      <c r="CN20" s="156">
        <f t="shared" si="50"/>
        <v>-2696066.8000000003</v>
      </c>
      <c r="CO20" s="37">
        <v>5792863.9000000004</v>
      </c>
      <c r="CP20" s="37">
        <v>2343305.36</v>
      </c>
      <c r="CQ20" s="37">
        <v>0</v>
      </c>
      <c r="CR20" s="37">
        <v>0</v>
      </c>
      <c r="CS20" s="37">
        <v>0</v>
      </c>
      <c r="CT20" s="37">
        <v>0</v>
      </c>
      <c r="CU20" s="37">
        <v>0</v>
      </c>
      <c r="CV20" s="37">
        <v>13954086.91</v>
      </c>
      <c r="CW20" s="210" t="s">
        <v>1447</v>
      </c>
    </row>
    <row r="21" spans="1:101" s="10" customFormat="1" ht="66.75" customHeight="1" x14ac:dyDescent="0.25">
      <c r="A21" s="24" t="s">
        <v>150</v>
      </c>
      <c r="B21" s="24" t="s">
        <v>151</v>
      </c>
      <c r="C21" s="25" t="s">
        <v>574</v>
      </c>
      <c r="D21" s="24" t="s">
        <v>3</v>
      </c>
      <c r="E21" s="24" t="s">
        <v>29</v>
      </c>
      <c r="F21" s="24" t="s">
        <v>102</v>
      </c>
      <c r="G21" s="45" t="s">
        <v>168</v>
      </c>
      <c r="H21" s="45">
        <f>SUBTOTAL(103, $CI$12:$CI21)*1</f>
        <v>10</v>
      </c>
      <c r="I21" s="45" t="s">
        <v>150</v>
      </c>
      <c r="J21" s="46" t="s">
        <v>98</v>
      </c>
      <c r="K21" s="46" t="s">
        <v>169</v>
      </c>
      <c r="L21" s="41">
        <v>0</v>
      </c>
      <c r="M21" s="41">
        <v>0</v>
      </c>
      <c r="N21" s="41">
        <v>3552987.47</v>
      </c>
      <c r="O21" s="41">
        <v>0</v>
      </c>
      <c r="P21" s="41">
        <v>0</v>
      </c>
      <c r="Q21" s="41">
        <f t="shared" si="3"/>
        <v>0</v>
      </c>
      <c r="R21" s="197" t="str">
        <f t="shared" si="4"/>
        <v>nebija plānots</v>
      </c>
      <c r="S21" s="41">
        <v>2103904.16</v>
      </c>
      <c r="T21" s="41">
        <v>0</v>
      </c>
      <c r="U21" s="41">
        <f t="shared" ref="U21:U26" si="52">T21-S21</f>
        <v>-2103904.16</v>
      </c>
      <c r="V21" s="41">
        <f t="shared" si="5"/>
        <v>2103904.16</v>
      </c>
      <c r="W21" s="41">
        <f t="shared" si="6"/>
        <v>0</v>
      </c>
      <c r="X21" s="41">
        <f t="shared" si="7"/>
        <v>-2103904</v>
      </c>
      <c r="Y21" s="197">
        <f t="shared" si="8"/>
        <v>1</v>
      </c>
      <c r="Z21" s="41">
        <v>0</v>
      </c>
      <c r="AA21" s="41">
        <v>0</v>
      </c>
      <c r="AB21" s="41">
        <f t="shared" ref="AB21:AB26" si="53">AA21-Z21</f>
        <v>0</v>
      </c>
      <c r="AC21" s="41">
        <f t="shared" si="9"/>
        <v>2103904.16</v>
      </c>
      <c r="AD21" s="41">
        <f t="shared" si="10"/>
        <v>0</v>
      </c>
      <c r="AE21" s="41">
        <f t="shared" si="11"/>
        <v>-2103904</v>
      </c>
      <c r="AF21" s="109">
        <f t="shared" si="12"/>
        <v>1</v>
      </c>
      <c r="AG21" s="41">
        <v>0</v>
      </c>
      <c r="AH21" s="41">
        <v>0</v>
      </c>
      <c r="AI21" s="41">
        <f t="shared" ref="AI21:AI26" si="54">AH21-AG21</f>
        <v>0</v>
      </c>
      <c r="AJ21" s="41">
        <f t="shared" si="13"/>
        <v>2103904.16</v>
      </c>
      <c r="AK21" s="41">
        <f t="shared" si="14"/>
        <v>0</v>
      </c>
      <c r="AL21" s="41">
        <f t="shared" si="15"/>
        <v>-2103904</v>
      </c>
      <c r="AM21" s="109">
        <f t="shared" si="16"/>
        <v>1</v>
      </c>
      <c r="AN21" s="41">
        <v>0</v>
      </c>
      <c r="AO21" s="41">
        <v>1451799.67</v>
      </c>
      <c r="AP21" s="41">
        <f t="shared" ref="AP21:AP26" si="55">AO21-AN21</f>
        <v>1451799.67</v>
      </c>
      <c r="AQ21" s="41">
        <f t="shared" si="17"/>
        <v>2103904.16</v>
      </c>
      <c r="AR21" s="41">
        <f t="shared" si="18"/>
        <v>1451799.67</v>
      </c>
      <c r="AS21" s="41">
        <f t="shared" si="19"/>
        <v>-652104</v>
      </c>
      <c r="AT21" s="109">
        <f t="shared" si="20"/>
        <v>0.30994971272835936</v>
      </c>
      <c r="AU21" s="41">
        <v>0</v>
      </c>
      <c r="AV21" s="41">
        <v>0</v>
      </c>
      <c r="AW21" s="41">
        <f t="shared" ref="AW21:AW26" si="56">AV21-AU21</f>
        <v>0</v>
      </c>
      <c r="AX21" s="41">
        <f t="shared" si="22"/>
        <v>2103904.16</v>
      </c>
      <c r="AY21" s="41">
        <f t="shared" si="23"/>
        <v>1451799.67</v>
      </c>
      <c r="AZ21" s="41">
        <f t="shared" si="24"/>
        <v>-652104</v>
      </c>
      <c r="BA21" s="109">
        <f t="shared" si="25"/>
        <v>0.30994971272835936</v>
      </c>
      <c r="BB21" s="41">
        <v>0</v>
      </c>
      <c r="BC21" s="41">
        <v>0</v>
      </c>
      <c r="BD21" s="41">
        <f t="shared" si="26"/>
        <v>0</v>
      </c>
      <c r="BE21" s="41">
        <f t="shared" si="27"/>
        <v>2103904.16</v>
      </c>
      <c r="BF21" s="41">
        <f t="shared" si="28"/>
        <v>1451799.67</v>
      </c>
      <c r="BG21" s="41">
        <f t="shared" si="29"/>
        <v>-652104</v>
      </c>
      <c r="BH21" s="109">
        <f t="shared" si="30"/>
        <v>0.30994971272835936</v>
      </c>
      <c r="BI21" s="41">
        <v>1534009.6</v>
      </c>
      <c r="BJ21" s="41">
        <v>733853.09</v>
      </c>
      <c r="BK21" s="41">
        <f t="shared" si="31"/>
        <v>-800156.51000000013</v>
      </c>
      <c r="BL21" s="41">
        <f t="shared" si="32"/>
        <v>3637913.7600000002</v>
      </c>
      <c r="BM21" s="41">
        <f t="shared" si="33"/>
        <v>2185652.7599999998</v>
      </c>
      <c r="BN21" s="41">
        <f t="shared" si="34"/>
        <v>-1452261</v>
      </c>
      <c r="BO21" s="109">
        <f t="shared" si="35"/>
        <v>0.39920160174440211</v>
      </c>
      <c r="BP21" s="41">
        <v>0</v>
      </c>
      <c r="BQ21" s="41">
        <v>0</v>
      </c>
      <c r="BR21" s="41">
        <f t="shared" si="36"/>
        <v>0</v>
      </c>
      <c r="BS21" s="41">
        <f t="shared" si="37"/>
        <v>3637913.7600000002</v>
      </c>
      <c r="BT21" s="41">
        <f t="shared" si="38"/>
        <v>2185652.7599999998</v>
      </c>
      <c r="BU21" s="41">
        <f t="shared" si="39"/>
        <v>-1452261</v>
      </c>
      <c r="BV21" s="109">
        <f t="shared" si="40"/>
        <v>0.39920160174440211</v>
      </c>
      <c r="BW21" s="41">
        <v>0</v>
      </c>
      <c r="BX21" s="41">
        <v>0</v>
      </c>
      <c r="BY21" s="41">
        <f t="shared" si="41"/>
        <v>0</v>
      </c>
      <c r="BZ21" s="41">
        <f t="shared" si="51"/>
        <v>3637913.7600000002</v>
      </c>
      <c r="CA21" s="41">
        <f>BQ21+BJ21+BC21+AV21+AO21+-AH21+AA21+T21+P21+BX21</f>
        <v>2185652.7599999998</v>
      </c>
      <c r="CB21" s="41">
        <f t="shared" si="42"/>
        <v>-1452261</v>
      </c>
      <c r="CC21" s="109">
        <f t="shared" si="43"/>
        <v>0.39920160174440211</v>
      </c>
      <c r="CD21" s="41">
        <v>1216849.25</v>
      </c>
      <c r="CE21" s="41">
        <v>0</v>
      </c>
      <c r="CF21" s="41">
        <f t="shared" si="44"/>
        <v>-1216849.25</v>
      </c>
      <c r="CG21" s="41">
        <f t="shared" si="45"/>
        <v>4854763.01</v>
      </c>
      <c r="CH21" s="41">
        <f t="shared" si="46"/>
        <v>2185652.7599999998</v>
      </c>
      <c r="CI21" s="218">
        <f t="shared" si="47"/>
        <v>-2669110.25</v>
      </c>
      <c r="CJ21" s="109">
        <f t="shared" si="48"/>
        <v>0.45020792065398879</v>
      </c>
      <c r="CK21" s="41">
        <v>0</v>
      </c>
      <c r="CL21" s="41">
        <f t="shared" si="49"/>
        <v>4854763.01</v>
      </c>
      <c r="CM21" s="41">
        <v>2515839.7399999998</v>
      </c>
      <c r="CN21" s="156">
        <f t="shared" si="50"/>
        <v>-2338923.27</v>
      </c>
      <c r="CO21" s="41">
        <v>971149.52</v>
      </c>
      <c r="CP21" s="41">
        <v>0</v>
      </c>
      <c r="CQ21" s="41">
        <v>0</v>
      </c>
      <c r="CR21" s="41">
        <v>0</v>
      </c>
      <c r="CS21" s="41">
        <v>0</v>
      </c>
      <c r="CT21" s="41">
        <v>0</v>
      </c>
      <c r="CU21" s="41">
        <v>0</v>
      </c>
      <c r="CV21" s="41">
        <v>9378900</v>
      </c>
      <c r="CW21" s="167"/>
    </row>
    <row r="22" spans="1:101" s="10" customFormat="1" ht="123" customHeight="1" x14ac:dyDescent="0.2">
      <c r="A22" s="20" t="s">
        <v>119</v>
      </c>
      <c r="B22" s="20" t="s">
        <v>120</v>
      </c>
      <c r="C22" s="21" t="s">
        <v>570</v>
      </c>
      <c r="D22" s="20">
        <v>1</v>
      </c>
      <c r="E22" s="20" t="s">
        <v>35</v>
      </c>
      <c r="F22" s="20" t="s">
        <v>102</v>
      </c>
      <c r="G22" s="20" t="s">
        <v>748</v>
      </c>
      <c r="H22" s="45">
        <f>SUBTOTAL(103, $CI$12:$CI22)*1</f>
        <v>11</v>
      </c>
      <c r="I22" s="45" t="s">
        <v>119</v>
      </c>
      <c r="J22" s="34" t="s">
        <v>749</v>
      </c>
      <c r="K22" s="34" t="s">
        <v>750</v>
      </c>
      <c r="L22" s="41">
        <v>0</v>
      </c>
      <c r="M22" s="41">
        <v>0</v>
      </c>
      <c r="N22" s="41">
        <v>0</v>
      </c>
      <c r="O22" s="41">
        <v>0</v>
      </c>
      <c r="P22" s="41">
        <v>0</v>
      </c>
      <c r="Q22" s="41">
        <f t="shared" si="3"/>
        <v>0</v>
      </c>
      <c r="R22" s="197" t="str">
        <f t="shared" si="4"/>
        <v>nebija plānots</v>
      </c>
      <c r="S22" s="41">
        <v>0</v>
      </c>
      <c r="T22" s="41">
        <v>0</v>
      </c>
      <c r="U22" s="41">
        <f t="shared" si="52"/>
        <v>0</v>
      </c>
      <c r="V22" s="41">
        <f t="shared" si="5"/>
        <v>0</v>
      </c>
      <c r="W22" s="41">
        <f t="shared" si="6"/>
        <v>0</v>
      </c>
      <c r="X22" s="41">
        <f t="shared" si="7"/>
        <v>0</v>
      </c>
      <c r="Y22" s="197" t="str">
        <f t="shared" si="8"/>
        <v>nebija plānots</v>
      </c>
      <c r="Z22" s="41">
        <v>0</v>
      </c>
      <c r="AA22" s="41">
        <v>0</v>
      </c>
      <c r="AB22" s="41">
        <f t="shared" si="53"/>
        <v>0</v>
      </c>
      <c r="AC22" s="41">
        <f t="shared" si="9"/>
        <v>0</v>
      </c>
      <c r="AD22" s="41">
        <f t="shared" si="10"/>
        <v>0</v>
      </c>
      <c r="AE22" s="41">
        <f t="shared" si="11"/>
        <v>0</v>
      </c>
      <c r="AF22" s="109" t="str">
        <f t="shared" si="12"/>
        <v>nebija plānots</v>
      </c>
      <c r="AG22" s="41">
        <v>0</v>
      </c>
      <c r="AH22" s="41">
        <v>0</v>
      </c>
      <c r="AI22" s="41">
        <f t="shared" si="54"/>
        <v>0</v>
      </c>
      <c r="AJ22" s="41">
        <f t="shared" si="13"/>
        <v>0</v>
      </c>
      <c r="AK22" s="41">
        <f t="shared" si="14"/>
        <v>0</v>
      </c>
      <c r="AL22" s="41">
        <f t="shared" si="15"/>
        <v>0</v>
      </c>
      <c r="AM22" s="109" t="str">
        <f t="shared" si="16"/>
        <v>nebija plānots</v>
      </c>
      <c r="AN22" s="41">
        <v>0</v>
      </c>
      <c r="AO22" s="41">
        <v>0</v>
      </c>
      <c r="AP22" s="41">
        <f t="shared" si="55"/>
        <v>0</v>
      </c>
      <c r="AQ22" s="41">
        <f t="shared" si="17"/>
        <v>0</v>
      </c>
      <c r="AR22" s="41">
        <f t="shared" si="18"/>
        <v>0</v>
      </c>
      <c r="AS22" s="41">
        <f t="shared" si="19"/>
        <v>0</v>
      </c>
      <c r="AT22" s="109" t="str">
        <f t="shared" si="20"/>
        <v>nebija plānots</v>
      </c>
      <c r="AU22" s="37">
        <v>301476.23</v>
      </c>
      <c r="AV22" s="41">
        <v>301476.23</v>
      </c>
      <c r="AW22" s="41">
        <f t="shared" si="56"/>
        <v>0</v>
      </c>
      <c r="AX22" s="41">
        <f t="shared" si="22"/>
        <v>301476.23</v>
      </c>
      <c r="AY22" s="41">
        <f t="shared" si="23"/>
        <v>301476.23</v>
      </c>
      <c r="AZ22" s="41">
        <f t="shared" si="24"/>
        <v>0</v>
      </c>
      <c r="BA22" s="109">
        <f t="shared" si="25"/>
        <v>0</v>
      </c>
      <c r="BB22" s="42">
        <v>0</v>
      </c>
      <c r="BC22" s="41">
        <v>0</v>
      </c>
      <c r="BD22" s="41">
        <f t="shared" si="26"/>
        <v>0</v>
      </c>
      <c r="BE22" s="41">
        <f t="shared" si="27"/>
        <v>301476.23</v>
      </c>
      <c r="BF22" s="41">
        <f t="shared" si="28"/>
        <v>301476.23</v>
      </c>
      <c r="BG22" s="41">
        <f t="shared" si="29"/>
        <v>0</v>
      </c>
      <c r="BH22" s="109">
        <f t="shared" si="30"/>
        <v>0</v>
      </c>
      <c r="BI22" s="37">
        <v>3686560.87</v>
      </c>
      <c r="BJ22" s="41">
        <v>261404.11000000002</v>
      </c>
      <c r="BK22" s="41">
        <f t="shared" si="31"/>
        <v>-3425156.7600000002</v>
      </c>
      <c r="BL22" s="41">
        <f t="shared" si="32"/>
        <v>3988037.1</v>
      </c>
      <c r="BM22" s="41">
        <f t="shared" si="33"/>
        <v>562880.34</v>
      </c>
      <c r="BN22" s="41">
        <f t="shared" si="34"/>
        <v>-3425157</v>
      </c>
      <c r="BO22" s="109">
        <f t="shared" si="35"/>
        <v>0.85885779748638746</v>
      </c>
      <c r="BP22" s="37">
        <v>0</v>
      </c>
      <c r="BQ22" s="41">
        <v>0</v>
      </c>
      <c r="BR22" s="41">
        <f t="shared" si="36"/>
        <v>0</v>
      </c>
      <c r="BS22" s="41">
        <f t="shared" si="37"/>
        <v>3988037.1</v>
      </c>
      <c r="BT22" s="41">
        <f t="shared" si="38"/>
        <v>562880.34</v>
      </c>
      <c r="BU22" s="41">
        <f t="shared" si="39"/>
        <v>-3425157</v>
      </c>
      <c r="BV22" s="109">
        <f t="shared" si="40"/>
        <v>0.85885779748638746</v>
      </c>
      <c r="BW22" s="37">
        <v>0</v>
      </c>
      <c r="BX22" s="41">
        <v>3420090.24</v>
      </c>
      <c r="BY22" s="41">
        <f t="shared" si="41"/>
        <v>3420090.24</v>
      </c>
      <c r="BZ22" s="41">
        <f t="shared" si="51"/>
        <v>3988037.1</v>
      </c>
      <c r="CA22" s="41">
        <f>BQ22+BJ22+BC22+AV22+AO22+-AH22+AA22+T22+P22+BX22</f>
        <v>3982970.58</v>
      </c>
      <c r="CB22" s="41">
        <f t="shared" si="42"/>
        <v>-5067</v>
      </c>
      <c r="CC22" s="109">
        <f t="shared" si="43"/>
        <v>1.2704295052822223E-3</v>
      </c>
      <c r="CD22" s="37">
        <v>2861647</v>
      </c>
      <c r="CE22" s="41">
        <v>413733.55</v>
      </c>
      <c r="CF22" s="41">
        <f t="shared" si="44"/>
        <v>-2447913.4500000002</v>
      </c>
      <c r="CG22" s="41">
        <f t="shared" si="45"/>
        <v>6849684.0999999996</v>
      </c>
      <c r="CH22" s="41">
        <f t="shared" si="46"/>
        <v>4396704.13</v>
      </c>
      <c r="CI22" s="218">
        <f t="shared" si="47"/>
        <v>-2452980.4500000002</v>
      </c>
      <c r="CJ22" s="109">
        <f t="shared" si="48"/>
        <v>0.64188421915690974</v>
      </c>
      <c r="CK22" s="37">
        <v>0</v>
      </c>
      <c r="CL22" s="41">
        <f t="shared" si="49"/>
        <v>6849684.0999999996</v>
      </c>
      <c r="CM22" s="41">
        <v>6802023.2300000004</v>
      </c>
      <c r="CN22" s="158">
        <f t="shared" si="50"/>
        <v>-47660.86999999918</v>
      </c>
      <c r="CO22" s="37">
        <v>2474760.44</v>
      </c>
      <c r="CP22" s="37">
        <v>3238655.5</v>
      </c>
      <c r="CQ22" s="37">
        <v>2143532.5300000003</v>
      </c>
      <c r="CR22" s="37">
        <v>1838620.63</v>
      </c>
      <c r="CS22" s="37">
        <v>0</v>
      </c>
      <c r="CT22" s="37">
        <v>0</v>
      </c>
      <c r="CU22" s="37">
        <v>0</v>
      </c>
      <c r="CV22" s="37">
        <v>12726887</v>
      </c>
      <c r="CW22" s="15"/>
    </row>
    <row r="23" spans="1:101" s="10" customFormat="1" ht="84" customHeight="1" x14ac:dyDescent="0.2">
      <c r="A23" s="11" t="s">
        <v>138</v>
      </c>
      <c r="B23" s="11" t="s">
        <v>139</v>
      </c>
      <c r="C23" s="14" t="s">
        <v>572</v>
      </c>
      <c r="D23" s="11">
        <v>3</v>
      </c>
      <c r="E23" s="11" t="s">
        <v>35</v>
      </c>
      <c r="F23" s="11" t="s">
        <v>5</v>
      </c>
      <c r="G23" s="44" t="s">
        <v>142</v>
      </c>
      <c r="H23" s="45">
        <f>SUBTOTAL(103, $CI$12:$CI23)*1</f>
        <v>12</v>
      </c>
      <c r="I23" s="45" t="s">
        <v>138</v>
      </c>
      <c r="J23" s="46" t="s">
        <v>143</v>
      </c>
      <c r="K23" s="46" t="s">
        <v>144</v>
      </c>
      <c r="L23" s="41"/>
      <c r="M23" s="41">
        <v>0</v>
      </c>
      <c r="N23" s="41">
        <v>0</v>
      </c>
      <c r="O23" s="41">
        <v>0</v>
      </c>
      <c r="P23" s="41">
        <v>0</v>
      </c>
      <c r="Q23" s="41">
        <f t="shared" si="3"/>
        <v>0</v>
      </c>
      <c r="R23" s="197" t="str">
        <f t="shared" si="4"/>
        <v>nebija plānots</v>
      </c>
      <c r="S23" s="41">
        <v>160000</v>
      </c>
      <c r="T23" s="41">
        <v>160000</v>
      </c>
      <c r="U23" s="41">
        <f t="shared" si="52"/>
        <v>0</v>
      </c>
      <c r="V23" s="41">
        <f t="shared" si="5"/>
        <v>160000</v>
      </c>
      <c r="W23" s="41">
        <f t="shared" si="6"/>
        <v>160000</v>
      </c>
      <c r="X23" s="41">
        <f t="shared" si="7"/>
        <v>0</v>
      </c>
      <c r="Y23" s="197">
        <f t="shared" si="8"/>
        <v>0</v>
      </c>
      <c r="Z23" s="41">
        <v>89197.56</v>
      </c>
      <c r="AA23" s="41">
        <v>89197.56</v>
      </c>
      <c r="AB23" s="41">
        <f t="shared" si="53"/>
        <v>0</v>
      </c>
      <c r="AC23" s="41">
        <f t="shared" si="9"/>
        <v>249197.56</v>
      </c>
      <c r="AD23" s="41">
        <f t="shared" si="10"/>
        <v>249197.56</v>
      </c>
      <c r="AE23" s="41">
        <f t="shared" si="11"/>
        <v>0</v>
      </c>
      <c r="AF23" s="109">
        <f t="shared" si="12"/>
        <v>0</v>
      </c>
      <c r="AG23" s="41">
        <v>750000</v>
      </c>
      <c r="AH23" s="41">
        <v>750000</v>
      </c>
      <c r="AI23" s="41">
        <f t="shared" si="54"/>
        <v>0</v>
      </c>
      <c r="AJ23" s="41">
        <f t="shared" si="13"/>
        <v>999197.56</v>
      </c>
      <c r="AK23" s="41">
        <f t="shared" si="14"/>
        <v>999197.56</v>
      </c>
      <c r="AL23" s="41">
        <f t="shared" si="15"/>
        <v>0</v>
      </c>
      <c r="AM23" s="109">
        <f t="shared" si="16"/>
        <v>0</v>
      </c>
      <c r="AN23" s="41">
        <v>0</v>
      </c>
      <c r="AO23" s="41">
        <v>0</v>
      </c>
      <c r="AP23" s="41">
        <f t="shared" si="55"/>
        <v>0</v>
      </c>
      <c r="AQ23" s="41">
        <f t="shared" si="17"/>
        <v>999197.56</v>
      </c>
      <c r="AR23" s="41">
        <f t="shared" si="18"/>
        <v>999197.56</v>
      </c>
      <c r="AS23" s="41">
        <f t="shared" si="19"/>
        <v>0</v>
      </c>
      <c r="AT23" s="109">
        <f t="shared" si="20"/>
        <v>0</v>
      </c>
      <c r="AU23" s="41">
        <v>176068.42</v>
      </c>
      <c r="AV23" s="41">
        <v>0</v>
      </c>
      <c r="AW23" s="41">
        <f t="shared" si="56"/>
        <v>-176068.42</v>
      </c>
      <c r="AX23" s="41">
        <f t="shared" si="22"/>
        <v>1175265.98</v>
      </c>
      <c r="AY23" s="41">
        <f t="shared" si="23"/>
        <v>999197.56</v>
      </c>
      <c r="AZ23" s="41">
        <f t="shared" si="24"/>
        <v>-176068</v>
      </c>
      <c r="BA23" s="109">
        <f t="shared" si="25"/>
        <v>0.1498115515944739</v>
      </c>
      <c r="BB23" s="41">
        <v>0</v>
      </c>
      <c r="BC23" s="41">
        <v>0</v>
      </c>
      <c r="BD23" s="41">
        <f t="shared" si="26"/>
        <v>0</v>
      </c>
      <c r="BE23" s="41">
        <f t="shared" si="27"/>
        <v>1175265.98</v>
      </c>
      <c r="BF23" s="41">
        <f t="shared" si="28"/>
        <v>999197.56</v>
      </c>
      <c r="BG23" s="41">
        <f t="shared" si="29"/>
        <v>-176068</v>
      </c>
      <c r="BH23" s="109">
        <f t="shared" si="30"/>
        <v>0.1498115515944739</v>
      </c>
      <c r="BI23" s="41">
        <v>849583.74</v>
      </c>
      <c r="BJ23" s="41">
        <v>95179.8</v>
      </c>
      <c r="BK23" s="41">
        <f t="shared" si="31"/>
        <v>-754403.94</v>
      </c>
      <c r="BL23" s="41">
        <f t="shared" si="32"/>
        <v>2024849.72</v>
      </c>
      <c r="BM23" s="41">
        <f t="shared" si="33"/>
        <v>1094377.3600000001</v>
      </c>
      <c r="BN23" s="41">
        <f t="shared" si="34"/>
        <v>-930472</v>
      </c>
      <c r="BO23" s="109">
        <f t="shared" si="35"/>
        <v>0.4595266260056079</v>
      </c>
      <c r="BP23" s="41">
        <v>2068359.41</v>
      </c>
      <c r="BQ23" s="41">
        <v>600000</v>
      </c>
      <c r="BR23" s="41">
        <f t="shared" si="36"/>
        <v>-1468359.41</v>
      </c>
      <c r="BS23" s="41">
        <f t="shared" si="37"/>
        <v>4093209.13</v>
      </c>
      <c r="BT23" s="41">
        <f t="shared" si="38"/>
        <v>1694377.36</v>
      </c>
      <c r="BU23" s="41">
        <f t="shared" si="39"/>
        <v>-2398831</v>
      </c>
      <c r="BV23" s="109">
        <f t="shared" si="40"/>
        <v>0.5860516024989908</v>
      </c>
      <c r="BW23" s="41">
        <v>0</v>
      </c>
      <c r="BX23" s="41">
        <v>0</v>
      </c>
      <c r="BY23" s="41">
        <f t="shared" si="41"/>
        <v>0</v>
      </c>
      <c r="BZ23" s="41">
        <f t="shared" si="51"/>
        <v>4093209.13</v>
      </c>
      <c r="CA23" s="41">
        <f>BQ23+BJ23+BC23+AV23+AO23+AH23+AA23+T23+P23+BX23</f>
        <v>1694377.36</v>
      </c>
      <c r="CB23" s="41">
        <f t="shared" si="42"/>
        <v>-2398831</v>
      </c>
      <c r="CC23" s="109">
        <f t="shared" si="43"/>
        <v>0.5860516024989908</v>
      </c>
      <c r="CD23" s="41">
        <v>0</v>
      </c>
      <c r="CE23" s="41">
        <v>0</v>
      </c>
      <c r="CF23" s="41">
        <f t="shared" si="44"/>
        <v>0</v>
      </c>
      <c r="CG23" s="41">
        <f t="shared" si="45"/>
        <v>4093209.13</v>
      </c>
      <c r="CH23" s="41">
        <f t="shared" si="46"/>
        <v>1694377.36</v>
      </c>
      <c r="CI23" s="218">
        <f t="shared" si="47"/>
        <v>-2398831</v>
      </c>
      <c r="CJ23" s="109">
        <f t="shared" si="48"/>
        <v>0.4139483975010092</v>
      </c>
      <c r="CK23" s="41">
        <v>0</v>
      </c>
      <c r="CL23" s="41">
        <f t="shared" si="49"/>
        <v>4093209.13</v>
      </c>
      <c r="CM23" s="41">
        <v>2649629.4500000007</v>
      </c>
      <c r="CN23" s="156">
        <f t="shared" si="50"/>
        <v>-1443579.6799999992</v>
      </c>
      <c r="CO23" s="41">
        <v>282902.8</v>
      </c>
      <c r="CP23" s="41">
        <v>0</v>
      </c>
      <c r="CQ23" s="41">
        <v>0</v>
      </c>
      <c r="CR23" s="41">
        <v>0</v>
      </c>
      <c r="CS23" s="41">
        <v>0</v>
      </c>
      <c r="CT23" s="41">
        <v>0</v>
      </c>
      <c r="CU23" s="41">
        <v>0</v>
      </c>
      <c r="CV23" s="41">
        <v>2616528.1899999995</v>
      </c>
      <c r="CW23" s="210" t="s">
        <v>1449</v>
      </c>
    </row>
    <row r="24" spans="1:101" s="10" customFormat="1" ht="144" customHeight="1" x14ac:dyDescent="0.2">
      <c r="A24" s="18" t="s">
        <v>100</v>
      </c>
      <c r="B24" s="18" t="s">
        <v>101</v>
      </c>
      <c r="C24" s="19" t="s">
        <v>569</v>
      </c>
      <c r="D24" s="18" t="s">
        <v>3</v>
      </c>
      <c r="E24" s="18" t="s">
        <v>29</v>
      </c>
      <c r="F24" s="18" t="s">
        <v>102</v>
      </c>
      <c r="G24" s="18" t="s">
        <v>745</v>
      </c>
      <c r="H24" s="45">
        <f>SUBTOTAL(103, $CI$12:$CI24)*1</f>
        <v>13</v>
      </c>
      <c r="I24" s="45" t="s">
        <v>100</v>
      </c>
      <c r="J24" s="32" t="s">
        <v>746</v>
      </c>
      <c r="K24" s="32" t="s">
        <v>747</v>
      </c>
      <c r="L24" s="35"/>
      <c r="M24" s="35"/>
      <c r="N24" s="35"/>
      <c r="O24" s="35"/>
      <c r="P24" s="35"/>
      <c r="Q24" s="41">
        <f t="shared" si="3"/>
        <v>0</v>
      </c>
      <c r="R24" s="197" t="str">
        <f t="shared" si="4"/>
        <v>nebija plānots</v>
      </c>
      <c r="S24" s="35"/>
      <c r="T24" s="35"/>
      <c r="U24" s="41">
        <f t="shared" si="52"/>
        <v>0</v>
      </c>
      <c r="V24" s="41">
        <f t="shared" si="5"/>
        <v>0</v>
      </c>
      <c r="W24" s="41">
        <f t="shared" si="6"/>
        <v>0</v>
      </c>
      <c r="X24" s="41">
        <f t="shared" si="7"/>
        <v>0</v>
      </c>
      <c r="Y24" s="197" t="str">
        <f t="shared" si="8"/>
        <v>nebija plānots</v>
      </c>
      <c r="Z24" s="35"/>
      <c r="AA24" s="35"/>
      <c r="AB24" s="41">
        <f t="shared" si="53"/>
        <v>0</v>
      </c>
      <c r="AC24" s="41">
        <f t="shared" si="9"/>
        <v>0</v>
      </c>
      <c r="AD24" s="41">
        <f t="shared" si="10"/>
        <v>0</v>
      </c>
      <c r="AE24" s="41">
        <f t="shared" si="11"/>
        <v>0</v>
      </c>
      <c r="AF24" s="109" t="str">
        <f t="shared" si="12"/>
        <v>nebija plānots</v>
      </c>
      <c r="AG24" s="35"/>
      <c r="AH24" s="35"/>
      <c r="AI24" s="41">
        <f t="shared" si="54"/>
        <v>0</v>
      </c>
      <c r="AJ24" s="41">
        <f t="shared" si="13"/>
        <v>0</v>
      </c>
      <c r="AK24" s="41">
        <f t="shared" si="14"/>
        <v>0</v>
      </c>
      <c r="AL24" s="41">
        <f t="shared" si="15"/>
        <v>0</v>
      </c>
      <c r="AM24" s="109" t="str">
        <f t="shared" si="16"/>
        <v>nebija plānots</v>
      </c>
      <c r="AN24" s="35"/>
      <c r="AO24" s="35"/>
      <c r="AP24" s="41">
        <f t="shared" si="55"/>
        <v>0</v>
      </c>
      <c r="AQ24" s="41">
        <f t="shared" si="17"/>
        <v>0</v>
      </c>
      <c r="AR24" s="41">
        <f t="shared" si="18"/>
        <v>0</v>
      </c>
      <c r="AS24" s="41">
        <f t="shared" si="19"/>
        <v>0</v>
      </c>
      <c r="AT24" s="109" t="str">
        <f t="shared" si="20"/>
        <v>nebija plānots</v>
      </c>
      <c r="AU24" s="35">
        <v>2195195.29</v>
      </c>
      <c r="AV24" s="41">
        <v>0</v>
      </c>
      <c r="AW24" s="41">
        <f t="shared" si="56"/>
        <v>-2195195.29</v>
      </c>
      <c r="AX24" s="41">
        <f t="shared" si="22"/>
        <v>2195195.29</v>
      </c>
      <c r="AY24" s="41">
        <f t="shared" si="23"/>
        <v>0</v>
      </c>
      <c r="AZ24" s="41">
        <f t="shared" si="24"/>
        <v>-2195195</v>
      </c>
      <c r="BA24" s="109">
        <f t="shared" si="25"/>
        <v>1</v>
      </c>
      <c r="BB24" s="35">
        <v>566011.41</v>
      </c>
      <c r="BC24" s="41">
        <v>101387.71</v>
      </c>
      <c r="BD24" s="41">
        <f t="shared" si="26"/>
        <v>-464623.7</v>
      </c>
      <c r="BE24" s="41">
        <f t="shared" si="27"/>
        <v>2761206.7</v>
      </c>
      <c r="BF24" s="41">
        <f t="shared" si="28"/>
        <v>101387.71</v>
      </c>
      <c r="BG24" s="41">
        <f t="shared" si="29"/>
        <v>-2659819</v>
      </c>
      <c r="BH24" s="109">
        <f t="shared" si="30"/>
        <v>0.96328137621859311</v>
      </c>
      <c r="BI24" s="35">
        <v>0</v>
      </c>
      <c r="BJ24" s="41">
        <v>0</v>
      </c>
      <c r="BK24" s="41">
        <f t="shared" si="31"/>
        <v>0</v>
      </c>
      <c r="BL24" s="41">
        <f t="shared" si="32"/>
        <v>2761206.7</v>
      </c>
      <c r="BM24" s="41">
        <f t="shared" si="33"/>
        <v>101387.71</v>
      </c>
      <c r="BN24" s="41">
        <f t="shared" si="34"/>
        <v>-2659819</v>
      </c>
      <c r="BO24" s="109">
        <f t="shared" si="35"/>
        <v>0.96328137621859311</v>
      </c>
      <c r="BP24" s="35">
        <v>0</v>
      </c>
      <c r="BQ24" s="41">
        <v>988157.04</v>
      </c>
      <c r="BR24" s="41">
        <f t="shared" si="36"/>
        <v>988157.04</v>
      </c>
      <c r="BS24" s="41">
        <f t="shared" si="37"/>
        <v>2761206.7</v>
      </c>
      <c r="BT24" s="41">
        <f t="shared" si="38"/>
        <v>1089544.75</v>
      </c>
      <c r="BU24" s="41">
        <f t="shared" si="39"/>
        <v>-1671662</v>
      </c>
      <c r="BV24" s="109">
        <f t="shared" si="40"/>
        <v>0.60540992820276729</v>
      </c>
      <c r="BW24" s="35">
        <v>947797.13</v>
      </c>
      <c r="BX24" s="41">
        <v>0</v>
      </c>
      <c r="BY24" s="41">
        <f t="shared" si="41"/>
        <v>-947797.13</v>
      </c>
      <c r="BZ24" s="41">
        <f t="shared" si="51"/>
        <v>3709003.83</v>
      </c>
      <c r="CA24" s="41">
        <f>BQ24+BJ24+BC24+AV24+AO24+-AH24+AA24+T24+P24+BX24</f>
        <v>1089544.75</v>
      </c>
      <c r="CB24" s="41">
        <f t="shared" si="42"/>
        <v>-2619459</v>
      </c>
      <c r="CC24" s="109">
        <f t="shared" si="43"/>
        <v>0.70624329336429936</v>
      </c>
      <c r="CD24" s="35">
        <v>0</v>
      </c>
      <c r="CE24" s="41">
        <v>521014.04</v>
      </c>
      <c r="CF24" s="41">
        <f t="shared" si="44"/>
        <v>521014.04</v>
      </c>
      <c r="CG24" s="41">
        <f t="shared" si="45"/>
        <v>3709003.83</v>
      </c>
      <c r="CH24" s="41">
        <f t="shared" si="46"/>
        <v>1610558.79</v>
      </c>
      <c r="CI24" s="218">
        <f t="shared" si="47"/>
        <v>-2098444.96</v>
      </c>
      <c r="CJ24" s="109">
        <f t="shared" si="48"/>
        <v>0.43422947611245793</v>
      </c>
      <c r="CK24" s="35">
        <v>950513</v>
      </c>
      <c r="CL24" s="41">
        <f t="shared" si="49"/>
        <v>4659516.83</v>
      </c>
      <c r="CM24" s="41">
        <v>2242111.79</v>
      </c>
      <c r="CN24" s="156">
        <f t="shared" si="50"/>
        <v>-2417405.04</v>
      </c>
      <c r="CO24" s="35">
        <v>6299753.4500000002</v>
      </c>
      <c r="CP24" s="35">
        <v>1915683.74</v>
      </c>
      <c r="CQ24" s="35">
        <v>1515770.68</v>
      </c>
      <c r="CR24" s="35">
        <v>0</v>
      </c>
      <c r="CS24" s="35">
        <v>0</v>
      </c>
      <c r="CT24" s="35">
        <v>0</v>
      </c>
      <c r="CU24" s="35">
        <v>0</v>
      </c>
      <c r="CV24" s="35">
        <v>12195529.41</v>
      </c>
      <c r="CW24" s="210" t="s">
        <v>1448</v>
      </c>
    </row>
    <row r="25" spans="1:101" s="10" customFormat="1" ht="67.5" customHeight="1" x14ac:dyDescent="0.2">
      <c r="A25" s="11" t="s">
        <v>299</v>
      </c>
      <c r="B25" s="11" t="s">
        <v>300</v>
      </c>
      <c r="C25" s="14" t="s">
        <v>584</v>
      </c>
      <c r="D25" s="11" t="s">
        <v>3</v>
      </c>
      <c r="E25" s="11" t="s">
        <v>4</v>
      </c>
      <c r="F25" s="11" t="s">
        <v>77</v>
      </c>
      <c r="G25" s="44" t="s">
        <v>301</v>
      </c>
      <c r="H25" s="45">
        <f>SUBTOTAL(103, $CI$12:$CI25)*1</f>
        <v>14</v>
      </c>
      <c r="I25" s="45" t="s">
        <v>299</v>
      </c>
      <c r="J25" s="46" t="s">
        <v>302</v>
      </c>
      <c r="K25" s="46" t="s">
        <v>303</v>
      </c>
      <c r="L25" s="41">
        <v>0</v>
      </c>
      <c r="M25" s="41">
        <v>0</v>
      </c>
      <c r="N25" s="41">
        <v>0</v>
      </c>
      <c r="O25" s="41">
        <v>0</v>
      </c>
      <c r="P25" s="41">
        <v>0</v>
      </c>
      <c r="Q25" s="41">
        <f t="shared" si="3"/>
        <v>0</v>
      </c>
      <c r="R25" s="197" t="str">
        <f t="shared" si="4"/>
        <v>nebija plānots</v>
      </c>
      <c r="S25" s="41">
        <v>0</v>
      </c>
      <c r="T25" s="41">
        <v>0</v>
      </c>
      <c r="U25" s="41">
        <f t="shared" si="52"/>
        <v>0</v>
      </c>
      <c r="V25" s="41">
        <f t="shared" si="5"/>
        <v>0</v>
      </c>
      <c r="W25" s="41">
        <f t="shared" si="6"/>
        <v>0</v>
      </c>
      <c r="X25" s="41">
        <f t="shared" si="7"/>
        <v>0</v>
      </c>
      <c r="Y25" s="197" t="str">
        <f t="shared" si="8"/>
        <v>nebija plānots</v>
      </c>
      <c r="Z25" s="41">
        <v>0</v>
      </c>
      <c r="AA25" s="41">
        <v>0</v>
      </c>
      <c r="AB25" s="41">
        <f t="shared" si="53"/>
        <v>0</v>
      </c>
      <c r="AC25" s="41">
        <f t="shared" si="9"/>
        <v>0</v>
      </c>
      <c r="AD25" s="41">
        <f t="shared" si="10"/>
        <v>0</v>
      </c>
      <c r="AE25" s="41">
        <f t="shared" si="11"/>
        <v>0</v>
      </c>
      <c r="AF25" s="109" t="str">
        <f t="shared" si="12"/>
        <v>nebija plānots</v>
      </c>
      <c r="AG25" s="41">
        <v>30971.11</v>
      </c>
      <c r="AH25" s="41">
        <v>30971.11</v>
      </c>
      <c r="AI25" s="41">
        <f t="shared" si="54"/>
        <v>0</v>
      </c>
      <c r="AJ25" s="41">
        <f t="shared" si="13"/>
        <v>30971.11</v>
      </c>
      <c r="AK25" s="41">
        <f t="shared" si="14"/>
        <v>30971.11</v>
      </c>
      <c r="AL25" s="41">
        <f t="shared" si="15"/>
        <v>0</v>
      </c>
      <c r="AM25" s="109">
        <f t="shared" si="16"/>
        <v>0</v>
      </c>
      <c r="AN25" s="41">
        <v>160676.32</v>
      </c>
      <c r="AO25" s="41">
        <v>0</v>
      </c>
      <c r="AP25" s="41">
        <f t="shared" si="55"/>
        <v>-160676.32</v>
      </c>
      <c r="AQ25" s="41">
        <f t="shared" si="17"/>
        <v>191647.43</v>
      </c>
      <c r="AR25" s="41">
        <f t="shared" si="18"/>
        <v>30971.11</v>
      </c>
      <c r="AS25" s="41">
        <f t="shared" si="19"/>
        <v>-160676</v>
      </c>
      <c r="AT25" s="109">
        <f t="shared" si="20"/>
        <v>0.83839538051723417</v>
      </c>
      <c r="AU25" s="41">
        <v>0</v>
      </c>
      <c r="AV25" s="41">
        <v>0</v>
      </c>
      <c r="AW25" s="41">
        <f t="shared" si="56"/>
        <v>0</v>
      </c>
      <c r="AX25" s="41">
        <f t="shared" si="22"/>
        <v>191647.43</v>
      </c>
      <c r="AY25" s="41">
        <f t="shared" si="23"/>
        <v>30971.11</v>
      </c>
      <c r="AZ25" s="41">
        <f t="shared" si="24"/>
        <v>-160676</v>
      </c>
      <c r="BA25" s="109">
        <f t="shared" si="25"/>
        <v>0.83839538051723417</v>
      </c>
      <c r="BB25" s="41">
        <v>0</v>
      </c>
      <c r="BC25" s="41">
        <v>0</v>
      </c>
      <c r="BD25" s="41">
        <f t="shared" si="26"/>
        <v>0</v>
      </c>
      <c r="BE25" s="41">
        <f t="shared" si="27"/>
        <v>191647.43</v>
      </c>
      <c r="BF25" s="41">
        <f t="shared" si="28"/>
        <v>30971.11</v>
      </c>
      <c r="BG25" s="41">
        <f t="shared" si="29"/>
        <v>-160676</v>
      </c>
      <c r="BH25" s="109">
        <f t="shared" si="30"/>
        <v>0.83839538051723417</v>
      </c>
      <c r="BI25" s="41">
        <v>523892.99</v>
      </c>
      <c r="BJ25" s="41">
        <v>0</v>
      </c>
      <c r="BK25" s="41">
        <f t="shared" si="31"/>
        <v>-523892.99</v>
      </c>
      <c r="BL25" s="41">
        <f t="shared" si="32"/>
        <v>715540.41999999993</v>
      </c>
      <c r="BM25" s="41">
        <f t="shared" si="33"/>
        <v>30971.11</v>
      </c>
      <c r="BN25" s="41">
        <f t="shared" si="34"/>
        <v>-684569</v>
      </c>
      <c r="BO25" s="109">
        <f t="shared" si="35"/>
        <v>0.95671647731654352</v>
      </c>
      <c r="BP25" s="41">
        <v>0</v>
      </c>
      <c r="BQ25" s="41">
        <v>0</v>
      </c>
      <c r="BR25" s="41">
        <f t="shared" si="36"/>
        <v>0</v>
      </c>
      <c r="BS25" s="41">
        <f t="shared" si="37"/>
        <v>715540.41999999993</v>
      </c>
      <c r="BT25" s="41">
        <f t="shared" si="38"/>
        <v>30971.11</v>
      </c>
      <c r="BU25" s="41">
        <f t="shared" si="39"/>
        <v>-684569</v>
      </c>
      <c r="BV25" s="109">
        <f t="shared" si="40"/>
        <v>0.95671647731654352</v>
      </c>
      <c r="BW25" s="41">
        <v>0</v>
      </c>
      <c r="BX25" s="41">
        <v>0</v>
      </c>
      <c r="BY25" s="41">
        <f t="shared" si="41"/>
        <v>0</v>
      </c>
      <c r="BZ25" s="41">
        <f t="shared" si="51"/>
        <v>715540.42</v>
      </c>
      <c r="CA25" s="41">
        <f>BQ25+BJ25+BC25+AV25+AO25+AH25+AA25+T25+P25+BX25</f>
        <v>30971.11</v>
      </c>
      <c r="CB25" s="41">
        <f t="shared" si="42"/>
        <v>-684569</v>
      </c>
      <c r="CC25" s="109">
        <f t="shared" si="43"/>
        <v>0.95671647731654352</v>
      </c>
      <c r="CD25" s="41">
        <v>1378052.39</v>
      </c>
      <c r="CE25" s="41">
        <v>122156.01999999999</v>
      </c>
      <c r="CF25" s="41">
        <f t="shared" si="44"/>
        <v>-1255896.3699999999</v>
      </c>
      <c r="CG25" s="41">
        <f t="shared" si="45"/>
        <v>2093592.81</v>
      </c>
      <c r="CH25" s="41">
        <f t="shared" si="46"/>
        <v>153127.13</v>
      </c>
      <c r="CI25" s="218">
        <f t="shared" si="47"/>
        <v>-1940465.3699999999</v>
      </c>
      <c r="CJ25" s="109">
        <f t="shared" si="48"/>
        <v>7.3140836780004034E-2</v>
      </c>
      <c r="CK25" s="41">
        <v>0</v>
      </c>
      <c r="CL25" s="41">
        <f t="shared" si="49"/>
        <v>2093592.81</v>
      </c>
      <c r="CM25" s="41">
        <v>266534.14999999997</v>
      </c>
      <c r="CN25" s="156">
        <f t="shared" si="50"/>
        <v>-1827058.6600000001</v>
      </c>
      <c r="CO25" s="41">
        <v>5410228.7699999996</v>
      </c>
      <c r="CP25" s="41">
        <v>6003165.8099999996</v>
      </c>
      <c r="CQ25" s="41">
        <v>6102975.6599999992</v>
      </c>
      <c r="CR25" s="41">
        <v>5566838.6099999994</v>
      </c>
      <c r="CS25" s="41">
        <v>5118544.1500000004</v>
      </c>
      <c r="CT25" s="41">
        <v>965074.44</v>
      </c>
      <c r="CU25" s="41">
        <v>0</v>
      </c>
      <c r="CV25" s="41">
        <v>31260420.249999996</v>
      </c>
      <c r="CW25" s="167"/>
    </row>
    <row r="26" spans="1:101" s="10" customFormat="1" ht="63.75" customHeight="1" x14ac:dyDescent="0.2">
      <c r="A26" s="11" t="s">
        <v>150</v>
      </c>
      <c r="B26" s="11" t="s">
        <v>151</v>
      </c>
      <c r="C26" s="14" t="s">
        <v>574</v>
      </c>
      <c r="D26" s="11" t="s">
        <v>3</v>
      </c>
      <c r="E26" s="11" t="s">
        <v>29</v>
      </c>
      <c r="F26" s="11" t="s">
        <v>102</v>
      </c>
      <c r="G26" s="44" t="s">
        <v>164</v>
      </c>
      <c r="H26" s="45">
        <f>SUBTOTAL(103, $CI$12:$CI26)*1</f>
        <v>15</v>
      </c>
      <c r="I26" s="45" t="s">
        <v>150</v>
      </c>
      <c r="J26" s="46" t="s">
        <v>98</v>
      </c>
      <c r="K26" s="46" t="s">
        <v>165</v>
      </c>
      <c r="L26" s="41">
        <v>0</v>
      </c>
      <c r="M26" s="41">
        <v>0</v>
      </c>
      <c r="N26" s="41">
        <v>8074353.8699999992</v>
      </c>
      <c r="O26" s="41">
        <v>5856968.2800000003</v>
      </c>
      <c r="P26" s="41">
        <v>5857002.2800000003</v>
      </c>
      <c r="Q26" s="41">
        <f t="shared" si="3"/>
        <v>34</v>
      </c>
      <c r="R26" s="197">
        <f t="shared" si="4"/>
        <v>-5.8050510733931304E-6</v>
      </c>
      <c r="S26" s="41">
        <v>0</v>
      </c>
      <c r="T26" s="41">
        <v>0</v>
      </c>
      <c r="U26" s="41">
        <f t="shared" si="52"/>
        <v>0</v>
      </c>
      <c r="V26" s="41">
        <f t="shared" si="5"/>
        <v>5856968.2800000003</v>
      </c>
      <c r="W26" s="41">
        <f t="shared" si="6"/>
        <v>5857002.2800000003</v>
      </c>
      <c r="X26" s="41">
        <f t="shared" si="7"/>
        <v>34</v>
      </c>
      <c r="Y26" s="197">
        <f t="shared" si="8"/>
        <v>-5.8050510733931304E-6</v>
      </c>
      <c r="Z26" s="41">
        <v>0</v>
      </c>
      <c r="AA26" s="41">
        <v>0</v>
      </c>
      <c r="AB26" s="41">
        <f t="shared" si="53"/>
        <v>0</v>
      </c>
      <c r="AC26" s="41">
        <f t="shared" si="9"/>
        <v>5856968.2800000003</v>
      </c>
      <c r="AD26" s="41">
        <f t="shared" si="10"/>
        <v>5857002.2800000003</v>
      </c>
      <c r="AE26" s="41">
        <f t="shared" si="11"/>
        <v>34</v>
      </c>
      <c r="AF26" s="109">
        <f t="shared" si="12"/>
        <v>-5.8050510733931304E-6</v>
      </c>
      <c r="AG26" s="41">
        <v>103003.9</v>
      </c>
      <c r="AH26" s="41">
        <v>108297.12</v>
      </c>
      <c r="AI26" s="41">
        <f t="shared" si="54"/>
        <v>5293.2200000000012</v>
      </c>
      <c r="AJ26" s="41">
        <f t="shared" si="13"/>
        <v>5959972.1800000006</v>
      </c>
      <c r="AK26" s="41">
        <f t="shared" si="14"/>
        <v>5965299.4000000004</v>
      </c>
      <c r="AL26" s="41">
        <f t="shared" si="15"/>
        <v>5327</v>
      </c>
      <c r="AM26" s="109">
        <f t="shared" si="16"/>
        <v>-8.9383303128087732E-4</v>
      </c>
      <c r="AN26" s="41">
        <v>0</v>
      </c>
      <c r="AO26" s="41">
        <v>0</v>
      </c>
      <c r="AP26" s="41">
        <f t="shared" si="55"/>
        <v>0</v>
      </c>
      <c r="AQ26" s="41">
        <f t="shared" si="17"/>
        <v>5959972.1800000006</v>
      </c>
      <c r="AR26" s="41">
        <f t="shared" si="18"/>
        <v>5965299.4000000004</v>
      </c>
      <c r="AS26" s="41">
        <f t="shared" si="19"/>
        <v>5327</v>
      </c>
      <c r="AT26" s="109">
        <f t="shared" si="20"/>
        <v>-8.9383303128087732E-4</v>
      </c>
      <c r="AU26" s="41">
        <v>0</v>
      </c>
      <c r="AV26" s="41">
        <v>0</v>
      </c>
      <c r="AW26" s="41">
        <f t="shared" si="56"/>
        <v>0</v>
      </c>
      <c r="AX26" s="41">
        <f t="shared" si="22"/>
        <v>5959972.1800000006</v>
      </c>
      <c r="AY26" s="41">
        <f t="shared" si="23"/>
        <v>5965299.4000000004</v>
      </c>
      <c r="AZ26" s="41">
        <f t="shared" si="24"/>
        <v>5327</v>
      </c>
      <c r="BA26" s="109">
        <f t="shared" si="25"/>
        <v>-8.9383303128087732E-4</v>
      </c>
      <c r="BB26" s="41">
        <v>2006000</v>
      </c>
      <c r="BC26" s="41">
        <v>366423.9</v>
      </c>
      <c r="BD26" s="41">
        <f t="shared" si="26"/>
        <v>-1639576.1</v>
      </c>
      <c r="BE26" s="41">
        <f t="shared" si="27"/>
        <v>7965972.1800000006</v>
      </c>
      <c r="BF26" s="41">
        <f t="shared" si="28"/>
        <v>6331723.3000000007</v>
      </c>
      <c r="BG26" s="41">
        <f t="shared" si="29"/>
        <v>-1634249</v>
      </c>
      <c r="BH26" s="109">
        <f t="shared" si="30"/>
        <v>0.20515372676081822</v>
      </c>
      <c r="BI26" s="41">
        <v>0</v>
      </c>
      <c r="BJ26" s="41">
        <v>0</v>
      </c>
      <c r="BK26" s="41">
        <f t="shared" si="31"/>
        <v>0</v>
      </c>
      <c r="BL26" s="41">
        <f t="shared" si="32"/>
        <v>7965972.1800000006</v>
      </c>
      <c r="BM26" s="41">
        <f t="shared" si="33"/>
        <v>6331723.3000000007</v>
      </c>
      <c r="BN26" s="41">
        <f t="shared" si="34"/>
        <v>-1634249</v>
      </c>
      <c r="BO26" s="109">
        <f t="shared" si="35"/>
        <v>0.20515372676081822</v>
      </c>
      <c r="BP26" s="41">
        <v>0</v>
      </c>
      <c r="BQ26" s="41">
        <v>0</v>
      </c>
      <c r="BR26" s="41">
        <f t="shared" si="36"/>
        <v>0</v>
      </c>
      <c r="BS26" s="41">
        <f t="shared" si="37"/>
        <v>7965972.1800000006</v>
      </c>
      <c r="BT26" s="41">
        <f t="shared" si="38"/>
        <v>6331723.3000000007</v>
      </c>
      <c r="BU26" s="41">
        <f t="shared" si="39"/>
        <v>-1634249</v>
      </c>
      <c r="BV26" s="109">
        <f t="shared" si="40"/>
        <v>0.20515372676081822</v>
      </c>
      <c r="BW26" s="41">
        <v>1292850</v>
      </c>
      <c r="BX26" s="41">
        <v>1020504.17</v>
      </c>
      <c r="BY26" s="41">
        <f t="shared" si="41"/>
        <v>-272345.82999999996</v>
      </c>
      <c r="BZ26" s="41">
        <f t="shared" si="51"/>
        <v>9258822.1799999997</v>
      </c>
      <c r="CA26" s="41">
        <f>BQ26+BJ26+BC26+AV26+AO26+AH26+AA26+T26+P26+BX26</f>
        <v>7352227.4700000007</v>
      </c>
      <c r="CB26" s="41">
        <f t="shared" si="42"/>
        <v>-1906595</v>
      </c>
      <c r="CC26" s="109">
        <f t="shared" si="43"/>
        <v>0.20592194913500317</v>
      </c>
      <c r="CD26" s="41">
        <v>0</v>
      </c>
      <c r="CE26" s="41">
        <v>0</v>
      </c>
      <c r="CF26" s="41">
        <f t="shared" si="44"/>
        <v>0</v>
      </c>
      <c r="CG26" s="41">
        <f t="shared" si="45"/>
        <v>9258822.1799999997</v>
      </c>
      <c r="CH26" s="41">
        <f t="shared" si="46"/>
        <v>7352227.4700000007</v>
      </c>
      <c r="CI26" s="218">
        <f t="shared" si="47"/>
        <v>-1906595</v>
      </c>
      <c r="CJ26" s="109">
        <f t="shared" si="48"/>
        <v>0.79407805086499683</v>
      </c>
      <c r="CK26" s="41">
        <v>598508.94999999995</v>
      </c>
      <c r="CL26" s="41">
        <f t="shared" si="49"/>
        <v>9857331.1300000008</v>
      </c>
      <c r="CM26" s="41">
        <v>7352227.4700000007</v>
      </c>
      <c r="CN26" s="156">
        <f t="shared" si="50"/>
        <v>-2505103.66</v>
      </c>
      <c r="CO26" s="41">
        <v>0</v>
      </c>
      <c r="CP26" s="41">
        <v>0</v>
      </c>
      <c r="CQ26" s="41">
        <v>0</v>
      </c>
      <c r="CR26" s="41">
        <v>0</v>
      </c>
      <c r="CS26" s="41">
        <v>0</v>
      </c>
      <c r="CT26" s="41">
        <v>0</v>
      </c>
      <c r="CU26" s="41">
        <v>0</v>
      </c>
      <c r="CV26" s="41">
        <v>17931685</v>
      </c>
      <c r="CW26" s="210" t="s">
        <v>1432</v>
      </c>
    </row>
    <row r="27" spans="1:101" s="10" customFormat="1" ht="138" customHeight="1" x14ac:dyDescent="0.2">
      <c r="A27" s="20" t="s">
        <v>172</v>
      </c>
      <c r="B27" s="20" t="s">
        <v>173</v>
      </c>
      <c r="C27" s="21" t="s">
        <v>575</v>
      </c>
      <c r="D27" s="20" t="s">
        <v>3</v>
      </c>
      <c r="E27" s="20" t="s">
        <v>29</v>
      </c>
      <c r="F27" s="20" t="s">
        <v>5</v>
      </c>
      <c r="G27" s="53" t="s">
        <v>942</v>
      </c>
      <c r="H27" s="45">
        <f>SUBTOTAL(103, $CI$12:$CI27)*1</f>
        <v>16</v>
      </c>
      <c r="I27" s="45" t="s">
        <v>172</v>
      </c>
      <c r="J27" s="34" t="s">
        <v>98</v>
      </c>
      <c r="K27" s="34" t="s">
        <v>863</v>
      </c>
      <c r="L27" s="94"/>
      <c r="M27" s="37">
        <v>0</v>
      </c>
      <c r="N27" s="37">
        <v>0</v>
      </c>
      <c r="O27" s="37">
        <v>0</v>
      </c>
      <c r="P27" s="37"/>
      <c r="Q27" s="41">
        <f t="shared" si="3"/>
        <v>0</v>
      </c>
      <c r="R27" s="197" t="str">
        <f t="shared" si="4"/>
        <v>nebija plānots</v>
      </c>
      <c r="S27" s="37">
        <v>0</v>
      </c>
      <c r="T27" s="37"/>
      <c r="U27" s="37"/>
      <c r="V27" s="41">
        <f t="shared" si="5"/>
        <v>0</v>
      </c>
      <c r="W27" s="41">
        <f t="shared" si="6"/>
        <v>0</v>
      </c>
      <c r="X27" s="41">
        <f t="shared" si="7"/>
        <v>0</v>
      </c>
      <c r="Y27" s="197" t="str">
        <f t="shared" si="8"/>
        <v>nebija plānots</v>
      </c>
      <c r="Z27" s="37">
        <v>0</v>
      </c>
      <c r="AA27" s="37"/>
      <c r="AB27" s="37"/>
      <c r="AC27" s="41">
        <f t="shared" si="9"/>
        <v>0</v>
      </c>
      <c r="AD27" s="41">
        <f t="shared" si="10"/>
        <v>0</v>
      </c>
      <c r="AE27" s="41">
        <f t="shared" si="11"/>
        <v>0</v>
      </c>
      <c r="AF27" s="109" t="str">
        <f t="shared" si="12"/>
        <v>nebija plānots</v>
      </c>
      <c r="AG27" s="37">
        <v>0</v>
      </c>
      <c r="AH27" s="37"/>
      <c r="AI27" s="37"/>
      <c r="AJ27" s="41">
        <f t="shared" si="13"/>
        <v>0</v>
      </c>
      <c r="AK27" s="41">
        <f t="shared" si="14"/>
        <v>0</v>
      </c>
      <c r="AL27" s="41">
        <f t="shared" si="15"/>
        <v>0</v>
      </c>
      <c r="AM27" s="109" t="str">
        <f t="shared" si="16"/>
        <v>nebija plānots</v>
      </c>
      <c r="AN27" s="37">
        <v>0</v>
      </c>
      <c r="AO27" s="37"/>
      <c r="AP27" s="37"/>
      <c r="AQ27" s="41">
        <f t="shared" si="17"/>
        <v>0</v>
      </c>
      <c r="AR27" s="41">
        <f t="shared" si="18"/>
        <v>0</v>
      </c>
      <c r="AS27" s="41">
        <f t="shared" si="19"/>
        <v>0</v>
      </c>
      <c r="AT27" s="109" t="str">
        <f t="shared" si="20"/>
        <v>nebija plānots</v>
      </c>
      <c r="AU27" s="37">
        <v>0</v>
      </c>
      <c r="AV27" s="37"/>
      <c r="AW27" s="37"/>
      <c r="AX27" s="41">
        <f t="shared" si="22"/>
        <v>0</v>
      </c>
      <c r="AY27" s="41">
        <f t="shared" si="23"/>
        <v>0</v>
      </c>
      <c r="AZ27" s="41">
        <f t="shared" si="24"/>
        <v>0</v>
      </c>
      <c r="BA27" s="109" t="str">
        <f t="shared" si="25"/>
        <v>nebija plānots</v>
      </c>
      <c r="BB27" s="37">
        <v>1273054.3500000001</v>
      </c>
      <c r="BC27" s="41">
        <v>0</v>
      </c>
      <c r="BD27" s="41">
        <f t="shared" si="26"/>
        <v>-1273054.3500000001</v>
      </c>
      <c r="BE27" s="41">
        <f t="shared" si="27"/>
        <v>1273054.3500000001</v>
      </c>
      <c r="BF27" s="41">
        <f t="shared" si="28"/>
        <v>0</v>
      </c>
      <c r="BG27" s="41">
        <f t="shared" si="29"/>
        <v>-1273054</v>
      </c>
      <c r="BH27" s="109">
        <f t="shared" si="30"/>
        <v>1</v>
      </c>
      <c r="BI27" s="37">
        <v>0</v>
      </c>
      <c r="BJ27" s="41">
        <v>0</v>
      </c>
      <c r="BK27" s="41">
        <f t="shared" si="31"/>
        <v>0</v>
      </c>
      <c r="BL27" s="41">
        <f t="shared" si="32"/>
        <v>1273054.3500000001</v>
      </c>
      <c r="BM27" s="41">
        <f t="shared" si="33"/>
        <v>0</v>
      </c>
      <c r="BN27" s="41">
        <f t="shared" si="34"/>
        <v>-1273054</v>
      </c>
      <c r="BO27" s="109">
        <f t="shared" si="35"/>
        <v>1</v>
      </c>
      <c r="BP27" s="37">
        <v>0</v>
      </c>
      <c r="BQ27" s="41">
        <v>0</v>
      </c>
      <c r="BR27" s="41">
        <f t="shared" si="36"/>
        <v>0</v>
      </c>
      <c r="BS27" s="41">
        <f t="shared" si="37"/>
        <v>1273054.3500000001</v>
      </c>
      <c r="BT27" s="41">
        <f t="shared" si="38"/>
        <v>0</v>
      </c>
      <c r="BU27" s="41">
        <f t="shared" si="39"/>
        <v>-1273054</v>
      </c>
      <c r="BV27" s="109">
        <f t="shared" si="40"/>
        <v>1</v>
      </c>
      <c r="BW27" s="37">
        <v>581343.9</v>
      </c>
      <c r="BX27" s="41">
        <v>0</v>
      </c>
      <c r="BY27" s="41">
        <f t="shared" si="41"/>
        <v>-581343.9</v>
      </c>
      <c r="BZ27" s="41">
        <f t="shared" si="51"/>
        <v>1854398.25</v>
      </c>
      <c r="CA27" s="41">
        <f>BQ27+BJ27+BC27+AV27+AO27+-AH27+AA27+T27+P27+BX27</f>
        <v>0</v>
      </c>
      <c r="CB27" s="41">
        <f t="shared" si="42"/>
        <v>-1854398</v>
      </c>
      <c r="CC27" s="109">
        <f t="shared" si="43"/>
        <v>1</v>
      </c>
      <c r="CD27" s="37">
        <v>0</v>
      </c>
      <c r="CE27" s="41">
        <v>0</v>
      </c>
      <c r="CF27" s="41">
        <f t="shared" si="44"/>
        <v>0</v>
      </c>
      <c r="CG27" s="41">
        <f t="shared" si="45"/>
        <v>1854398.25</v>
      </c>
      <c r="CH27" s="41">
        <f t="shared" si="46"/>
        <v>0</v>
      </c>
      <c r="CI27" s="218">
        <f t="shared" si="47"/>
        <v>-1854398</v>
      </c>
      <c r="CJ27" s="109">
        <f t="shared" si="48"/>
        <v>0</v>
      </c>
      <c r="CK27" s="37">
        <v>0</v>
      </c>
      <c r="CL27" s="41">
        <f t="shared" si="49"/>
        <v>1854398.25</v>
      </c>
      <c r="CM27" s="41">
        <v>0</v>
      </c>
      <c r="CN27" s="156">
        <f t="shared" si="50"/>
        <v>-1854398.25</v>
      </c>
      <c r="CO27" s="37">
        <v>4345000.25</v>
      </c>
      <c r="CP27" s="37">
        <v>593128.51</v>
      </c>
      <c r="CQ27" s="37">
        <v>0</v>
      </c>
      <c r="CR27" s="37">
        <v>0</v>
      </c>
      <c r="CS27" s="37">
        <v>0</v>
      </c>
      <c r="CT27" s="37">
        <v>0</v>
      </c>
      <c r="CU27" s="37">
        <v>0</v>
      </c>
      <c r="CV27" s="37">
        <v>6792527.0099999998</v>
      </c>
      <c r="CW27" s="210" t="s">
        <v>1451</v>
      </c>
    </row>
    <row r="28" spans="1:101" s="10" customFormat="1" ht="110.25" x14ac:dyDescent="0.2">
      <c r="A28" s="11" t="s">
        <v>330</v>
      </c>
      <c r="B28" s="11" t="s">
        <v>337</v>
      </c>
      <c r="C28" s="14" t="s">
        <v>591</v>
      </c>
      <c r="D28" s="11" t="s">
        <v>3</v>
      </c>
      <c r="E28" s="11" t="s">
        <v>210</v>
      </c>
      <c r="F28" s="11" t="s">
        <v>77</v>
      </c>
      <c r="G28" s="44" t="s">
        <v>339</v>
      </c>
      <c r="H28" s="45">
        <f>SUBTOTAL(103, $CI$12:$CI28)*1</f>
        <v>17</v>
      </c>
      <c r="I28" s="45" t="s">
        <v>330</v>
      </c>
      <c r="J28" s="46" t="s">
        <v>40</v>
      </c>
      <c r="K28" s="46" t="s">
        <v>338</v>
      </c>
      <c r="L28" s="41">
        <v>0</v>
      </c>
      <c r="M28" s="41">
        <v>0</v>
      </c>
      <c r="N28" s="41">
        <v>78759.69</v>
      </c>
      <c r="O28" s="41">
        <v>107040.26</v>
      </c>
      <c r="P28" s="41">
        <v>107040.26</v>
      </c>
      <c r="Q28" s="41">
        <f t="shared" si="3"/>
        <v>0</v>
      </c>
      <c r="R28" s="197">
        <f t="shared" si="4"/>
        <v>0</v>
      </c>
      <c r="S28" s="41">
        <v>0</v>
      </c>
      <c r="T28" s="41">
        <v>0</v>
      </c>
      <c r="U28" s="41">
        <f>T28-S28</f>
        <v>0</v>
      </c>
      <c r="V28" s="41">
        <f t="shared" si="5"/>
        <v>107040.26</v>
      </c>
      <c r="W28" s="41">
        <f t="shared" si="6"/>
        <v>107040.26</v>
      </c>
      <c r="X28" s="41">
        <f t="shared" si="7"/>
        <v>0</v>
      </c>
      <c r="Y28" s="197">
        <f t="shared" si="8"/>
        <v>0</v>
      </c>
      <c r="Z28" s="41">
        <v>0</v>
      </c>
      <c r="AA28" s="41">
        <v>0</v>
      </c>
      <c r="AB28" s="41">
        <f>AA28-Z28</f>
        <v>0</v>
      </c>
      <c r="AC28" s="41">
        <f t="shared" si="9"/>
        <v>107040.26</v>
      </c>
      <c r="AD28" s="41">
        <f t="shared" si="10"/>
        <v>107040.26</v>
      </c>
      <c r="AE28" s="41">
        <f t="shared" si="11"/>
        <v>0</v>
      </c>
      <c r="AF28" s="109">
        <f t="shared" si="12"/>
        <v>0</v>
      </c>
      <c r="AG28" s="41">
        <v>63756.1</v>
      </c>
      <c r="AH28" s="41">
        <v>63756.09</v>
      </c>
      <c r="AI28" s="41">
        <f>AH28-AG28</f>
        <v>-1.0000000002037268E-2</v>
      </c>
      <c r="AJ28" s="41">
        <f t="shared" si="13"/>
        <v>170796.36</v>
      </c>
      <c r="AK28" s="41">
        <f t="shared" si="14"/>
        <v>170796.34999999998</v>
      </c>
      <c r="AL28" s="41">
        <f t="shared" si="15"/>
        <v>0</v>
      </c>
      <c r="AM28" s="109">
        <f t="shared" si="16"/>
        <v>5.8549257220263939E-8</v>
      </c>
      <c r="AN28" s="41">
        <v>0</v>
      </c>
      <c r="AO28" s="41">
        <v>0</v>
      </c>
      <c r="AP28" s="41">
        <f>AO28-AN28</f>
        <v>0</v>
      </c>
      <c r="AQ28" s="41">
        <f t="shared" si="17"/>
        <v>170796.36</v>
      </c>
      <c r="AR28" s="41">
        <f t="shared" si="18"/>
        <v>170796.34999999998</v>
      </c>
      <c r="AS28" s="41">
        <f t="shared" si="19"/>
        <v>0</v>
      </c>
      <c r="AT28" s="109">
        <f t="shared" si="20"/>
        <v>5.8549257220263939E-8</v>
      </c>
      <c r="AU28" s="41">
        <v>0</v>
      </c>
      <c r="AV28" s="41">
        <v>0</v>
      </c>
      <c r="AW28" s="41">
        <f>AV28-AU28</f>
        <v>0</v>
      </c>
      <c r="AX28" s="41">
        <f t="shared" si="22"/>
        <v>170796.36</v>
      </c>
      <c r="AY28" s="41">
        <f t="shared" si="23"/>
        <v>170796.34999999998</v>
      </c>
      <c r="AZ28" s="41">
        <f t="shared" si="24"/>
        <v>0</v>
      </c>
      <c r="BA28" s="109">
        <f t="shared" si="25"/>
        <v>5.8549257220263939E-8</v>
      </c>
      <c r="BB28" s="41">
        <v>685480.12</v>
      </c>
      <c r="BC28" s="41">
        <v>59739.98</v>
      </c>
      <c r="BD28" s="41">
        <f t="shared" si="26"/>
        <v>-625740.14</v>
      </c>
      <c r="BE28" s="41">
        <f t="shared" si="27"/>
        <v>856276.47999999998</v>
      </c>
      <c r="BF28" s="41">
        <f t="shared" si="28"/>
        <v>230536.33</v>
      </c>
      <c r="BG28" s="41">
        <f t="shared" si="29"/>
        <v>-625740</v>
      </c>
      <c r="BH28" s="109">
        <f t="shared" si="30"/>
        <v>0.73076881663268389</v>
      </c>
      <c r="BI28" s="41">
        <v>0</v>
      </c>
      <c r="BJ28" s="41">
        <v>0</v>
      </c>
      <c r="BK28" s="41">
        <f t="shared" si="31"/>
        <v>0</v>
      </c>
      <c r="BL28" s="41">
        <f t="shared" si="32"/>
        <v>856276.47999999998</v>
      </c>
      <c r="BM28" s="41">
        <f t="shared" si="33"/>
        <v>230536.33</v>
      </c>
      <c r="BN28" s="41">
        <f t="shared" si="34"/>
        <v>-625740</v>
      </c>
      <c r="BO28" s="109">
        <f t="shared" si="35"/>
        <v>0.73076881663268389</v>
      </c>
      <c r="BP28" s="41">
        <v>0</v>
      </c>
      <c r="BQ28" s="41">
        <v>0</v>
      </c>
      <c r="BR28" s="41">
        <f t="shared" si="36"/>
        <v>0</v>
      </c>
      <c r="BS28" s="41">
        <f t="shared" si="37"/>
        <v>856276.47999999998</v>
      </c>
      <c r="BT28" s="41">
        <f t="shared" si="38"/>
        <v>230536.33</v>
      </c>
      <c r="BU28" s="41">
        <f t="shared" si="39"/>
        <v>-625740</v>
      </c>
      <c r="BV28" s="109">
        <f t="shared" si="40"/>
        <v>0.73076881663268389</v>
      </c>
      <c r="BW28" s="41">
        <v>1297763.8500000001</v>
      </c>
      <c r="BX28" s="41">
        <v>90947.37</v>
      </c>
      <c r="BY28" s="41">
        <f t="shared" si="41"/>
        <v>-1206816.48</v>
      </c>
      <c r="BZ28" s="41">
        <f t="shared" si="51"/>
        <v>2154040.33</v>
      </c>
      <c r="CA28" s="41">
        <f>BQ28+BJ28+BC28+AV28+AO28+AH28+AA28+T28+P28+BX28</f>
        <v>321483.7</v>
      </c>
      <c r="CB28" s="41">
        <f t="shared" si="42"/>
        <v>-1832556</v>
      </c>
      <c r="CC28" s="109">
        <f t="shared" si="43"/>
        <v>0.85075316579611115</v>
      </c>
      <c r="CD28" s="41">
        <v>0</v>
      </c>
      <c r="CE28" s="41">
        <v>0</v>
      </c>
      <c r="CF28" s="41">
        <f t="shared" si="44"/>
        <v>0</v>
      </c>
      <c r="CG28" s="41">
        <f t="shared" si="45"/>
        <v>2154040.33</v>
      </c>
      <c r="CH28" s="41">
        <f t="shared" si="46"/>
        <v>321483.7</v>
      </c>
      <c r="CI28" s="218">
        <f t="shared" si="47"/>
        <v>-1832556</v>
      </c>
      <c r="CJ28" s="109">
        <f t="shared" si="48"/>
        <v>0.14924683420388885</v>
      </c>
      <c r="CK28" s="41">
        <v>0</v>
      </c>
      <c r="CL28" s="41">
        <f t="shared" si="49"/>
        <v>2154040.33</v>
      </c>
      <c r="CM28" s="41">
        <v>321483.7</v>
      </c>
      <c r="CN28" s="156">
        <f t="shared" si="50"/>
        <v>-1832556.6300000001</v>
      </c>
      <c r="CO28" s="41">
        <v>4644266.8</v>
      </c>
      <c r="CP28" s="41">
        <v>2329497.41</v>
      </c>
      <c r="CQ28" s="41">
        <v>1160641.8099999998</v>
      </c>
      <c r="CR28" s="41">
        <v>1151206.8</v>
      </c>
      <c r="CS28" s="41">
        <v>940179.00999999989</v>
      </c>
      <c r="CT28" s="41">
        <v>223583.15</v>
      </c>
      <c r="CU28" s="41">
        <v>0</v>
      </c>
      <c r="CV28" s="41">
        <v>12682175.000000002</v>
      </c>
      <c r="CW28" s="210" t="s">
        <v>1452</v>
      </c>
    </row>
    <row r="29" spans="1:101" s="10" customFormat="1" ht="81.75" customHeight="1" x14ac:dyDescent="0.2">
      <c r="A29" s="11" t="s">
        <v>150</v>
      </c>
      <c r="B29" s="11" t="s">
        <v>151</v>
      </c>
      <c r="C29" s="14" t="s">
        <v>574</v>
      </c>
      <c r="D29" s="11" t="s">
        <v>3</v>
      </c>
      <c r="E29" s="11" t="s">
        <v>29</v>
      </c>
      <c r="F29" s="11" t="s">
        <v>102</v>
      </c>
      <c r="G29" s="44" t="s">
        <v>713</v>
      </c>
      <c r="H29" s="45">
        <f>SUBTOTAL(103, $CI$12:$CI29)*1</f>
        <v>18</v>
      </c>
      <c r="I29" s="45" t="s">
        <v>150</v>
      </c>
      <c r="J29" s="46" t="s">
        <v>98</v>
      </c>
      <c r="K29" s="46" t="s">
        <v>714</v>
      </c>
      <c r="L29" s="41">
        <v>0</v>
      </c>
      <c r="M29" s="41">
        <v>0</v>
      </c>
      <c r="N29" s="41">
        <v>0</v>
      </c>
      <c r="O29" s="41">
        <v>0</v>
      </c>
      <c r="P29" s="41">
        <v>0</v>
      </c>
      <c r="Q29" s="41">
        <f t="shared" si="3"/>
        <v>0</v>
      </c>
      <c r="R29" s="197" t="str">
        <f t="shared" si="4"/>
        <v>nebija plānots</v>
      </c>
      <c r="S29" s="41">
        <v>0</v>
      </c>
      <c r="T29" s="41">
        <v>0</v>
      </c>
      <c r="U29" s="41">
        <f>T29-S29</f>
        <v>0</v>
      </c>
      <c r="V29" s="41">
        <f t="shared" si="5"/>
        <v>0</v>
      </c>
      <c r="W29" s="41">
        <f t="shared" si="6"/>
        <v>0</v>
      </c>
      <c r="X29" s="41">
        <f t="shared" si="7"/>
        <v>0</v>
      </c>
      <c r="Y29" s="197" t="str">
        <f t="shared" si="8"/>
        <v>nebija plānots</v>
      </c>
      <c r="Z29" s="41">
        <v>0</v>
      </c>
      <c r="AA29" s="41">
        <v>0</v>
      </c>
      <c r="AB29" s="41">
        <f>AA29-Z29</f>
        <v>0</v>
      </c>
      <c r="AC29" s="41">
        <f t="shared" si="9"/>
        <v>0</v>
      </c>
      <c r="AD29" s="41">
        <f t="shared" si="10"/>
        <v>0</v>
      </c>
      <c r="AE29" s="41">
        <f t="shared" si="11"/>
        <v>0</v>
      </c>
      <c r="AF29" s="109" t="str">
        <f t="shared" si="12"/>
        <v>nebija plānots</v>
      </c>
      <c r="AG29" s="41">
        <v>0</v>
      </c>
      <c r="AH29" s="41">
        <v>0</v>
      </c>
      <c r="AI29" s="41">
        <f>AH29-AG29</f>
        <v>0</v>
      </c>
      <c r="AJ29" s="41">
        <f t="shared" si="13"/>
        <v>0</v>
      </c>
      <c r="AK29" s="41">
        <f t="shared" si="14"/>
        <v>0</v>
      </c>
      <c r="AL29" s="41">
        <f t="shared" si="15"/>
        <v>0</v>
      </c>
      <c r="AM29" s="109" t="str">
        <f t="shared" si="16"/>
        <v>nebija plānots</v>
      </c>
      <c r="AN29" s="41">
        <v>2018750</v>
      </c>
      <c r="AO29" s="41">
        <v>2028773.75</v>
      </c>
      <c r="AP29" s="41">
        <f>AO29-AN29</f>
        <v>10023.75</v>
      </c>
      <c r="AQ29" s="41">
        <f t="shared" si="17"/>
        <v>2018750</v>
      </c>
      <c r="AR29" s="41">
        <f t="shared" si="18"/>
        <v>2028773.75</v>
      </c>
      <c r="AS29" s="41">
        <f t="shared" si="19"/>
        <v>10024</v>
      </c>
      <c r="AT29" s="109">
        <f t="shared" si="20"/>
        <v>-4.9653250773993296E-3</v>
      </c>
      <c r="AU29" s="41">
        <v>0</v>
      </c>
      <c r="AV29" s="41">
        <v>0</v>
      </c>
      <c r="AW29" s="41">
        <f>AV29-AU29</f>
        <v>0</v>
      </c>
      <c r="AX29" s="41">
        <f t="shared" si="22"/>
        <v>2018750</v>
      </c>
      <c r="AY29" s="41">
        <f t="shared" si="23"/>
        <v>2028773.75</v>
      </c>
      <c r="AZ29" s="41">
        <f t="shared" si="24"/>
        <v>10024</v>
      </c>
      <c r="BA29" s="109">
        <f t="shared" si="25"/>
        <v>-4.9653250773993296E-3</v>
      </c>
      <c r="BB29" s="41">
        <v>0</v>
      </c>
      <c r="BC29" s="41">
        <v>0</v>
      </c>
      <c r="BD29" s="41">
        <f t="shared" si="26"/>
        <v>0</v>
      </c>
      <c r="BE29" s="41">
        <f t="shared" si="27"/>
        <v>2018750</v>
      </c>
      <c r="BF29" s="41">
        <f t="shared" si="28"/>
        <v>2028773.75</v>
      </c>
      <c r="BG29" s="41">
        <f t="shared" si="29"/>
        <v>10024</v>
      </c>
      <c r="BH29" s="109">
        <f t="shared" si="30"/>
        <v>-4.9653250773993296E-3</v>
      </c>
      <c r="BI29" s="41">
        <v>1593750</v>
      </c>
      <c r="BJ29" s="41">
        <v>1064984.1299999999</v>
      </c>
      <c r="BK29" s="41">
        <f t="shared" si="31"/>
        <v>-528765.87000000011</v>
      </c>
      <c r="BL29" s="41">
        <f t="shared" si="32"/>
        <v>3612500</v>
      </c>
      <c r="BM29" s="41">
        <f t="shared" si="33"/>
        <v>3093757.88</v>
      </c>
      <c r="BN29" s="41">
        <f t="shared" si="34"/>
        <v>-518742</v>
      </c>
      <c r="BO29" s="109">
        <f t="shared" si="35"/>
        <v>0.14359643460207616</v>
      </c>
      <c r="BP29" s="41">
        <v>0</v>
      </c>
      <c r="BQ29" s="41">
        <v>0</v>
      </c>
      <c r="BR29" s="41">
        <f t="shared" si="36"/>
        <v>0</v>
      </c>
      <c r="BS29" s="41">
        <f t="shared" si="37"/>
        <v>3612500</v>
      </c>
      <c r="BT29" s="41">
        <f t="shared" si="38"/>
        <v>3093757.88</v>
      </c>
      <c r="BU29" s="41">
        <f t="shared" si="39"/>
        <v>-518742</v>
      </c>
      <c r="BV29" s="109">
        <f t="shared" si="40"/>
        <v>0.14359643460207616</v>
      </c>
      <c r="BW29" s="41">
        <v>0</v>
      </c>
      <c r="BX29" s="41">
        <v>0</v>
      </c>
      <c r="BY29" s="41">
        <f t="shared" si="41"/>
        <v>0</v>
      </c>
      <c r="BZ29" s="41">
        <f t="shared" si="51"/>
        <v>3612500</v>
      </c>
      <c r="CA29" s="41">
        <f>BQ29+BJ29+BC29+AV29+AO29+-AH29+AA29+T29+P29+BX29</f>
        <v>3093757.88</v>
      </c>
      <c r="CB29" s="41">
        <f t="shared" si="42"/>
        <v>-518742</v>
      </c>
      <c r="CC29" s="109">
        <f t="shared" si="43"/>
        <v>0.14359643460207616</v>
      </c>
      <c r="CD29" s="41">
        <v>3187500</v>
      </c>
      <c r="CE29" s="41">
        <v>1882572.35</v>
      </c>
      <c r="CF29" s="41">
        <f t="shared" si="44"/>
        <v>-1304927.6499999999</v>
      </c>
      <c r="CG29" s="41">
        <f t="shared" si="45"/>
        <v>6800000</v>
      </c>
      <c r="CH29" s="41">
        <f t="shared" si="46"/>
        <v>4976330.2300000004</v>
      </c>
      <c r="CI29" s="218">
        <f t="shared" si="47"/>
        <v>-1823669.65</v>
      </c>
      <c r="CJ29" s="109">
        <f t="shared" si="48"/>
        <v>0.7318132691176471</v>
      </c>
      <c r="CK29" s="41">
        <v>0</v>
      </c>
      <c r="CL29" s="41">
        <f t="shared" si="49"/>
        <v>6800000</v>
      </c>
      <c r="CM29" s="41">
        <v>4976330.2300000004</v>
      </c>
      <c r="CN29" s="156">
        <f t="shared" si="50"/>
        <v>-1823669.7699999996</v>
      </c>
      <c r="CO29" s="41">
        <v>3825000</v>
      </c>
      <c r="CP29" s="41">
        <v>0</v>
      </c>
      <c r="CQ29" s="41">
        <v>0</v>
      </c>
      <c r="CR29" s="41">
        <v>0</v>
      </c>
      <c r="CS29" s="41">
        <v>0</v>
      </c>
      <c r="CT29" s="41">
        <v>0</v>
      </c>
      <c r="CU29" s="41">
        <v>0</v>
      </c>
      <c r="CV29" s="41">
        <v>10365853.699999999</v>
      </c>
      <c r="CW29" s="167"/>
    </row>
    <row r="30" spans="1:101" s="10" customFormat="1" ht="68.25" customHeight="1" x14ac:dyDescent="0.2">
      <c r="A30" s="11" t="s">
        <v>172</v>
      </c>
      <c r="B30" s="11" t="s">
        <v>173</v>
      </c>
      <c r="C30" s="14" t="s">
        <v>575</v>
      </c>
      <c r="D30" s="11" t="s">
        <v>3</v>
      </c>
      <c r="E30" s="11" t="s">
        <v>29</v>
      </c>
      <c r="F30" s="11" t="s">
        <v>5</v>
      </c>
      <c r="G30" s="44" t="s">
        <v>202</v>
      </c>
      <c r="H30" s="45">
        <f>SUBTOTAL(103, $CI$12:$CI30)*1</f>
        <v>19</v>
      </c>
      <c r="I30" s="45" t="s">
        <v>172</v>
      </c>
      <c r="J30" s="46" t="s">
        <v>98</v>
      </c>
      <c r="K30" s="46" t="s">
        <v>203</v>
      </c>
      <c r="L30" s="41">
        <v>0</v>
      </c>
      <c r="M30" s="41">
        <v>0</v>
      </c>
      <c r="N30" s="41">
        <v>0</v>
      </c>
      <c r="O30" s="41">
        <v>0</v>
      </c>
      <c r="P30" s="41">
        <v>0</v>
      </c>
      <c r="Q30" s="41">
        <f t="shared" si="3"/>
        <v>0</v>
      </c>
      <c r="R30" s="197" t="str">
        <f t="shared" si="4"/>
        <v>nebija plānots</v>
      </c>
      <c r="S30" s="41">
        <v>0</v>
      </c>
      <c r="T30" s="41">
        <v>0</v>
      </c>
      <c r="U30" s="41">
        <f>T30-S30</f>
        <v>0</v>
      </c>
      <c r="V30" s="41">
        <f t="shared" si="5"/>
        <v>0</v>
      </c>
      <c r="W30" s="41">
        <f t="shared" si="6"/>
        <v>0</v>
      </c>
      <c r="X30" s="41">
        <f t="shared" si="7"/>
        <v>0</v>
      </c>
      <c r="Y30" s="197" t="str">
        <f t="shared" si="8"/>
        <v>nebija plānots</v>
      </c>
      <c r="Z30" s="41">
        <v>0</v>
      </c>
      <c r="AA30" s="41">
        <v>0</v>
      </c>
      <c r="AB30" s="41">
        <f>AA30-Z30</f>
        <v>0</v>
      </c>
      <c r="AC30" s="41">
        <f t="shared" si="9"/>
        <v>0</v>
      </c>
      <c r="AD30" s="41">
        <f t="shared" si="10"/>
        <v>0</v>
      </c>
      <c r="AE30" s="41">
        <f t="shared" si="11"/>
        <v>0</v>
      </c>
      <c r="AF30" s="109" t="str">
        <f t="shared" si="12"/>
        <v>nebija plānots</v>
      </c>
      <c r="AG30" s="41">
        <v>114.75</v>
      </c>
      <c r="AH30" s="41">
        <v>114.75</v>
      </c>
      <c r="AI30" s="41">
        <f>AH30-AG30</f>
        <v>0</v>
      </c>
      <c r="AJ30" s="41">
        <f t="shared" si="13"/>
        <v>114.75</v>
      </c>
      <c r="AK30" s="41">
        <f t="shared" si="14"/>
        <v>114.75</v>
      </c>
      <c r="AL30" s="41">
        <f t="shared" si="15"/>
        <v>0</v>
      </c>
      <c r="AM30" s="109">
        <f t="shared" si="16"/>
        <v>0</v>
      </c>
      <c r="AN30" s="41">
        <v>0</v>
      </c>
      <c r="AO30" s="41">
        <v>0</v>
      </c>
      <c r="AP30" s="41">
        <f>AO30-AN30</f>
        <v>0</v>
      </c>
      <c r="AQ30" s="41">
        <f t="shared" si="17"/>
        <v>114.75</v>
      </c>
      <c r="AR30" s="41">
        <f t="shared" si="18"/>
        <v>114.75</v>
      </c>
      <c r="AS30" s="41">
        <f t="shared" si="19"/>
        <v>0</v>
      </c>
      <c r="AT30" s="109">
        <f t="shared" si="20"/>
        <v>0</v>
      </c>
      <c r="AU30" s="41">
        <v>0</v>
      </c>
      <c r="AV30" s="41">
        <v>0</v>
      </c>
      <c r="AW30" s="41">
        <f>AV30-AU30</f>
        <v>0</v>
      </c>
      <c r="AX30" s="41">
        <f t="shared" si="22"/>
        <v>114.75</v>
      </c>
      <c r="AY30" s="41">
        <f t="shared" si="23"/>
        <v>114.75</v>
      </c>
      <c r="AZ30" s="41">
        <f t="shared" si="24"/>
        <v>0</v>
      </c>
      <c r="BA30" s="109">
        <f t="shared" si="25"/>
        <v>0</v>
      </c>
      <c r="BB30" s="41">
        <v>0</v>
      </c>
      <c r="BC30" s="41">
        <v>0</v>
      </c>
      <c r="BD30" s="41">
        <f t="shared" si="26"/>
        <v>0</v>
      </c>
      <c r="BE30" s="41">
        <f t="shared" si="27"/>
        <v>114.75</v>
      </c>
      <c r="BF30" s="41">
        <f t="shared" si="28"/>
        <v>114.75</v>
      </c>
      <c r="BG30" s="41">
        <f t="shared" si="29"/>
        <v>0</v>
      </c>
      <c r="BH30" s="109">
        <f t="shared" si="30"/>
        <v>0</v>
      </c>
      <c r="BI30" s="41">
        <v>0</v>
      </c>
      <c r="BJ30" s="41">
        <v>0</v>
      </c>
      <c r="BK30" s="41">
        <f t="shared" si="31"/>
        <v>0</v>
      </c>
      <c r="BL30" s="41">
        <f t="shared" si="32"/>
        <v>114.75</v>
      </c>
      <c r="BM30" s="41">
        <f t="shared" si="33"/>
        <v>114.75</v>
      </c>
      <c r="BN30" s="41">
        <f t="shared" si="34"/>
        <v>0</v>
      </c>
      <c r="BO30" s="109">
        <f t="shared" si="35"/>
        <v>0</v>
      </c>
      <c r="BP30" s="41">
        <v>0</v>
      </c>
      <c r="BQ30" s="41">
        <v>0</v>
      </c>
      <c r="BR30" s="41">
        <f t="shared" si="36"/>
        <v>0</v>
      </c>
      <c r="BS30" s="41">
        <f t="shared" si="37"/>
        <v>114.75</v>
      </c>
      <c r="BT30" s="41">
        <f t="shared" si="38"/>
        <v>114.75</v>
      </c>
      <c r="BU30" s="41">
        <f t="shared" si="39"/>
        <v>0</v>
      </c>
      <c r="BV30" s="109">
        <f t="shared" si="40"/>
        <v>0</v>
      </c>
      <c r="BW30" s="41">
        <v>1670703.9</v>
      </c>
      <c r="BX30" s="41">
        <v>0</v>
      </c>
      <c r="BY30" s="41">
        <f t="shared" si="41"/>
        <v>-1670703.9</v>
      </c>
      <c r="BZ30" s="41">
        <f t="shared" si="51"/>
        <v>1670818.65</v>
      </c>
      <c r="CA30" s="41">
        <f>BQ30+BJ30+BC30+AV30+AO30+AH30+AA30+T30+P30+BX30</f>
        <v>114.75</v>
      </c>
      <c r="CB30" s="41">
        <f t="shared" si="42"/>
        <v>-1670704</v>
      </c>
      <c r="CC30" s="109">
        <f t="shared" si="43"/>
        <v>0.99993132109220828</v>
      </c>
      <c r="CD30" s="41">
        <v>0</v>
      </c>
      <c r="CE30" s="41">
        <v>0</v>
      </c>
      <c r="CF30" s="41">
        <f t="shared" si="44"/>
        <v>0</v>
      </c>
      <c r="CG30" s="41">
        <f t="shared" si="45"/>
        <v>1670818.65</v>
      </c>
      <c r="CH30" s="41">
        <f t="shared" si="46"/>
        <v>114.75</v>
      </c>
      <c r="CI30" s="174">
        <f t="shared" si="47"/>
        <v>-1670704</v>
      </c>
      <c r="CJ30" s="109">
        <f t="shared" si="48"/>
        <v>6.8678907791698402E-5</v>
      </c>
      <c r="CK30" s="41">
        <v>0</v>
      </c>
      <c r="CL30" s="41">
        <f t="shared" si="49"/>
        <v>1670818.65</v>
      </c>
      <c r="CM30" s="41">
        <v>114.75</v>
      </c>
      <c r="CN30" s="156">
        <f t="shared" si="50"/>
        <v>-1670703.9</v>
      </c>
      <c r="CO30" s="41">
        <v>4033385.4699999997</v>
      </c>
      <c r="CP30" s="41">
        <v>490827.4</v>
      </c>
      <c r="CQ30" s="41">
        <v>0</v>
      </c>
      <c r="CR30" s="41">
        <v>0</v>
      </c>
      <c r="CS30" s="41">
        <v>0</v>
      </c>
      <c r="CT30" s="41">
        <v>0</v>
      </c>
      <c r="CU30" s="41">
        <v>0</v>
      </c>
      <c r="CV30" s="41">
        <v>6195031.5199999996</v>
      </c>
      <c r="CW30" s="210" t="s">
        <v>1453</v>
      </c>
    </row>
    <row r="31" spans="1:101" s="10" customFormat="1" ht="180" customHeight="1" x14ac:dyDescent="0.2">
      <c r="A31" s="20" t="s">
        <v>172</v>
      </c>
      <c r="B31" s="20" t="s">
        <v>173</v>
      </c>
      <c r="C31" s="21" t="s">
        <v>575</v>
      </c>
      <c r="D31" s="20" t="s">
        <v>3</v>
      </c>
      <c r="E31" s="20" t="s">
        <v>29</v>
      </c>
      <c r="F31" s="20" t="s">
        <v>5</v>
      </c>
      <c r="G31" s="53" t="s">
        <v>941</v>
      </c>
      <c r="H31" s="45">
        <f>SUBTOTAL(103, $CI$12:$CI31)*1</f>
        <v>20</v>
      </c>
      <c r="I31" s="45" t="s">
        <v>172</v>
      </c>
      <c r="J31" s="34" t="s">
        <v>98</v>
      </c>
      <c r="K31" s="34" t="s">
        <v>864</v>
      </c>
      <c r="L31" s="94"/>
      <c r="M31" s="37">
        <v>0</v>
      </c>
      <c r="N31" s="37">
        <v>0</v>
      </c>
      <c r="O31" s="37">
        <v>0</v>
      </c>
      <c r="P31" s="37"/>
      <c r="Q31" s="41">
        <f t="shared" si="3"/>
        <v>0</v>
      </c>
      <c r="R31" s="197" t="str">
        <f t="shared" si="4"/>
        <v>nebija plānots</v>
      </c>
      <c r="S31" s="37">
        <v>0</v>
      </c>
      <c r="T31" s="37"/>
      <c r="U31" s="37"/>
      <c r="V31" s="41">
        <f t="shared" si="5"/>
        <v>0</v>
      </c>
      <c r="W31" s="41">
        <f t="shared" si="6"/>
        <v>0</v>
      </c>
      <c r="X31" s="41">
        <f t="shared" si="7"/>
        <v>0</v>
      </c>
      <c r="Y31" s="197" t="str">
        <f t="shared" si="8"/>
        <v>nebija plānots</v>
      </c>
      <c r="Z31" s="37">
        <v>0</v>
      </c>
      <c r="AA31" s="37"/>
      <c r="AB31" s="37"/>
      <c r="AC31" s="41">
        <f t="shared" si="9"/>
        <v>0</v>
      </c>
      <c r="AD31" s="41">
        <f t="shared" si="10"/>
        <v>0</v>
      </c>
      <c r="AE31" s="41">
        <f t="shared" si="11"/>
        <v>0</v>
      </c>
      <c r="AF31" s="109" t="str">
        <f t="shared" si="12"/>
        <v>nebija plānots</v>
      </c>
      <c r="AG31" s="37">
        <v>0</v>
      </c>
      <c r="AH31" s="37"/>
      <c r="AI31" s="37"/>
      <c r="AJ31" s="41">
        <f t="shared" si="13"/>
        <v>0</v>
      </c>
      <c r="AK31" s="41">
        <f t="shared" si="14"/>
        <v>0</v>
      </c>
      <c r="AL31" s="41">
        <f t="shared" si="15"/>
        <v>0</v>
      </c>
      <c r="AM31" s="109" t="str">
        <f t="shared" si="16"/>
        <v>nebija plānots</v>
      </c>
      <c r="AN31" s="37">
        <v>0</v>
      </c>
      <c r="AO31" s="37"/>
      <c r="AP31" s="37"/>
      <c r="AQ31" s="41">
        <f t="shared" si="17"/>
        <v>0</v>
      </c>
      <c r="AR31" s="41">
        <f t="shared" si="18"/>
        <v>0</v>
      </c>
      <c r="AS31" s="41">
        <f t="shared" si="19"/>
        <v>0</v>
      </c>
      <c r="AT31" s="109" t="str">
        <f t="shared" si="20"/>
        <v>nebija plānots</v>
      </c>
      <c r="AU31" s="37">
        <v>0</v>
      </c>
      <c r="AV31" s="37"/>
      <c r="AW31" s="37"/>
      <c r="AX31" s="41">
        <f t="shared" si="22"/>
        <v>0</v>
      </c>
      <c r="AY31" s="41">
        <f t="shared" si="23"/>
        <v>0</v>
      </c>
      <c r="AZ31" s="41">
        <f t="shared" si="24"/>
        <v>0</v>
      </c>
      <c r="BA31" s="109" t="str">
        <f t="shared" si="25"/>
        <v>nebija plānots</v>
      </c>
      <c r="BB31" s="37">
        <v>602383.1</v>
      </c>
      <c r="BC31" s="41">
        <v>166213.54999999999</v>
      </c>
      <c r="BD31" s="41">
        <f t="shared" si="26"/>
        <v>-436169.55</v>
      </c>
      <c r="BE31" s="41">
        <f t="shared" si="27"/>
        <v>602383.1</v>
      </c>
      <c r="BF31" s="41">
        <f t="shared" si="28"/>
        <v>166213.54999999999</v>
      </c>
      <c r="BG31" s="41">
        <f t="shared" si="29"/>
        <v>-436170</v>
      </c>
      <c r="BH31" s="109">
        <f t="shared" si="30"/>
        <v>0.72407335132741935</v>
      </c>
      <c r="BI31" s="37">
        <v>0</v>
      </c>
      <c r="BJ31" s="41">
        <v>0</v>
      </c>
      <c r="BK31" s="41">
        <f t="shared" si="31"/>
        <v>0</v>
      </c>
      <c r="BL31" s="41">
        <f t="shared" si="32"/>
        <v>602383.1</v>
      </c>
      <c r="BM31" s="41">
        <f t="shared" si="33"/>
        <v>166213.54999999999</v>
      </c>
      <c r="BN31" s="41">
        <f t="shared" si="34"/>
        <v>-436170</v>
      </c>
      <c r="BO31" s="109">
        <f t="shared" si="35"/>
        <v>0.72407335132741935</v>
      </c>
      <c r="BP31" s="37">
        <v>0</v>
      </c>
      <c r="BQ31" s="41">
        <v>0</v>
      </c>
      <c r="BR31" s="41">
        <f t="shared" si="36"/>
        <v>0</v>
      </c>
      <c r="BS31" s="41">
        <f t="shared" si="37"/>
        <v>602383.1</v>
      </c>
      <c r="BT31" s="41">
        <f t="shared" si="38"/>
        <v>166213.54999999999</v>
      </c>
      <c r="BU31" s="41">
        <f t="shared" si="39"/>
        <v>-436170</v>
      </c>
      <c r="BV31" s="109">
        <f t="shared" si="40"/>
        <v>0.72407335132741935</v>
      </c>
      <c r="BW31" s="37">
        <v>2383648.2000000002</v>
      </c>
      <c r="BX31" s="41">
        <v>1178845.1100000001</v>
      </c>
      <c r="BY31" s="41">
        <f t="shared" si="41"/>
        <v>-1204803.0900000001</v>
      </c>
      <c r="BZ31" s="41">
        <f t="shared" si="51"/>
        <v>2986031.3000000003</v>
      </c>
      <c r="CA31" s="41">
        <f>BQ31+BJ31+BC31+AV31+AO31+-AH31+AA31+T31+P31+BX31</f>
        <v>1345058.6600000001</v>
      </c>
      <c r="CB31" s="41">
        <f t="shared" si="42"/>
        <v>-1640973</v>
      </c>
      <c r="CC31" s="109">
        <f t="shared" si="43"/>
        <v>0.54954971168587541</v>
      </c>
      <c r="CD31" s="37">
        <v>0</v>
      </c>
      <c r="CE31" s="41">
        <v>0</v>
      </c>
      <c r="CF31" s="41">
        <f t="shared" si="44"/>
        <v>0</v>
      </c>
      <c r="CG31" s="41">
        <f t="shared" si="45"/>
        <v>2986031.3000000003</v>
      </c>
      <c r="CH31" s="41">
        <f t="shared" si="46"/>
        <v>1345058.6600000001</v>
      </c>
      <c r="CI31" s="218">
        <f t="shared" si="47"/>
        <v>-1640973</v>
      </c>
      <c r="CJ31" s="109">
        <f t="shared" si="48"/>
        <v>0.45045028831412454</v>
      </c>
      <c r="CK31" s="37">
        <v>0</v>
      </c>
      <c r="CL31" s="41">
        <f t="shared" si="49"/>
        <v>2986031.3000000003</v>
      </c>
      <c r="CM31" s="41">
        <v>1345058.6600000001</v>
      </c>
      <c r="CN31" s="156">
        <f t="shared" si="50"/>
        <v>-1640972.6400000001</v>
      </c>
      <c r="CO31" s="37">
        <v>990484.75</v>
      </c>
      <c r="CP31" s="37">
        <v>0</v>
      </c>
      <c r="CQ31" s="37">
        <v>0</v>
      </c>
      <c r="CR31" s="37">
        <v>0</v>
      </c>
      <c r="CS31" s="37">
        <v>0</v>
      </c>
      <c r="CT31" s="37">
        <v>0</v>
      </c>
      <c r="CU31" s="37">
        <v>0</v>
      </c>
      <c r="CV31" s="37">
        <v>3976516.0500000003</v>
      </c>
      <c r="CW31" s="210" t="s">
        <v>1431</v>
      </c>
    </row>
    <row r="32" spans="1:101" s="10" customFormat="1" ht="126" x14ac:dyDescent="0.2">
      <c r="A32" s="11" t="s">
        <v>304</v>
      </c>
      <c r="B32" s="11" t="s">
        <v>305</v>
      </c>
      <c r="C32" s="14" t="s">
        <v>585</v>
      </c>
      <c r="D32" s="11" t="s">
        <v>3</v>
      </c>
      <c r="E32" s="11" t="s">
        <v>4</v>
      </c>
      <c r="F32" s="11" t="s">
        <v>77</v>
      </c>
      <c r="G32" s="44" t="s">
        <v>306</v>
      </c>
      <c r="H32" s="45">
        <f>SUBTOTAL(103, $CI$12:$CI32)*1</f>
        <v>21</v>
      </c>
      <c r="I32" s="45" t="s">
        <v>304</v>
      </c>
      <c r="J32" s="46" t="s">
        <v>7</v>
      </c>
      <c r="K32" s="46" t="s">
        <v>307</v>
      </c>
      <c r="L32" s="41">
        <v>0</v>
      </c>
      <c r="M32" s="41">
        <v>0</v>
      </c>
      <c r="N32" s="41">
        <v>114482.35</v>
      </c>
      <c r="O32" s="41">
        <v>0</v>
      </c>
      <c r="P32" s="41">
        <v>0</v>
      </c>
      <c r="Q32" s="41">
        <f t="shared" si="3"/>
        <v>0</v>
      </c>
      <c r="R32" s="197" t="str">
        <f t="shared" si="4"/>
        <v>nebija plānots</v>
      </c>
      <c r="S32" s="41">
        <v>0</v>
      </c>
      <c r="T32" s="41">
        <v>0</v>
      </c>
      <c r="U32" s="41">
        <f t="shared" ref="U32:U53" si="57">T32-S32</f>
        <v>0</v>
      </c>
      <c r="V32" s="41">
        <f t="shared" si="5"/>
        <v>0</v>
      </c>
      <c r="W32" s="41">
        <f t="shared" si="6"/>
        <v>0</v>
      </c>
      <c r="X32" s="41">
        <f t="shared" si="7"/>
        <v>0</v>
      </c>
      <c r="Y32" s="197" t="str">
        <f t="shared" si="8"/>
        <v>nebija plānots</v>
      </c>
      <c r="Z32" s="41">
        <v>94929.43</v>
      </c>
      <c r="AA32" s="41">
        <v>94929.43</v>
      </c>
      <c r="AB32" s="41">
        <f t="shared" ref="AB32:AB53" si="58">AA32-Z32</f>
        <v>0</v>
      </c>
      <c r="AC32" s="41">
        <f t="shared" si="9"/>
        <v>94929.43</v>
      </c>
      <c r="AD32" s="41">
        <f t="shared" si="10"/>
        <v>94929.43</v>
      </c>
      <c r="AE32" s="41">
        <f t="shared" si="11"/>
        <v>0</v>
      </c>
      <c r="AF32" s="109">
        <f t="shared" si="12"/>
        <v>0</v>
      </c>
      <c r="AG32" s="41">
        <v>0</v>
      </c>
      <c r="AH32" s="41">
        <v>0</v>
      </c>
      <c r="AI32" s="41">
        <f t="shared" ref="AI32:AI53" si="59">AH32-AG32</f>
        <v>0</v>
      </c>
      <c r="AJ32" s="41">
        <f t="shared" si="13"/>
        <v>94929.43</v>
      </c>
      <c r="AK32" s="41">
        <f t="shared" si="14"/>
        <v>94929.43</v>
      </c>
      <c r="AL32" s="41">
        <f t="shared" si="15"/>
        <v>0</v>
      </c>
      <c r="AM32" s="109">
        <f t="shared" si="16"/>
        <v>0</v>
      </c>
      <c r="AN32" s="41">
        <v>0</v>
      </c>
      <c r="AO32" s="41">
        <v>0</v>
      </c>
      <c r="AP32" s="41">
        <f t="shared" ref="AP32:AP53" si="60">AO32-AN32</f>
        <v>0</v>
      </c>
      <c r="AQ32" s="41">
        <f t="shared" si="17"/>
        <v>94929.43</v>
      </c>
      <c r="AR32" s="41">
        <f t="shared" si="18"/>
        <v>94929.43</v>
      </c>
      <c r="AS32" s="41">
        <f t="shared" si="19"/>
        <v>0</v>
      </c>
      <c r="AT32" s="109">
        <f t="shared" si="20"/>
        <v>0</v>
      </c>
      <c r="AU32" s="41">
        <v>1336443.58</v>
      </c>
      <c r="AV32" s="41">
        <v>527548.48</v>
      </c>
      <c r="AW32" s="41">
        <f t="shared" ref="AW32:AW53" si="61">AV32-AU32</f>
        <v>-808895.10000000009</v>
      </c>
      <c r="AX32" s="41">
        <f t="shared" si="22"/>
        <v>1431373.01</v>
      </c>
      <c r="AY32" s="41">
        <f t="shared" si="23"/>
        <v>622477.90999999992</v>
      </c>
      <c r="AZ32" s="41">
        <f t="shared" si="24"/>
        <v>-808895</v>
      </c>
      <c r="BA32" s="109">
        <f t="shared" si="25"/>
        <v>0.56511831252148603</v>
      </c>
      <c r="BB32" s="41">
        <v>0</v>
      </c>
      <c r="BC32" s="41">
        <v>0</v>
      </c>
      <c r="BD32" s="41">
        <f t="shared" si="26"/>
        <v>0</v>
      </c>
      <c r="BE32" s="41">
        <f t="shared" si="27"/>
        <v>1431373.01</v>
      </c>
      <c r="BF32" s="41">
        <f t="shared" si="28"/>
        <v>622477.90999999992</v>
      </c>
      <c r="BG32" s="41">
        <f t="shared" si="29"/>
        <v>-808895</v>
      </c>
      <c r="BH32" s="109">
        <f t="shared" si="30"/>
        <v>0.56511831252148603</v>
      </c>
      <c r="BI32" s="41">
        <v>0</v>
      </c>
      <c r="BJ32" s="41">
        <v>0</v>
      </c>
      <c r="BK32" s="41">
        <f t="shared" si="31"/>
        <v>0</v>
      </c>
      <c r="BL32" s="41">
        <f t="shared" si="32"/>
        <v>1431373.01</v>
      </c>
      <c r="BM32" s="41">
        <f t="shared" si="33"/>
        <v>622477.90999999992</v>
      </c>
      <c r="BN32" s="41">
        <f t="shared" si="34"/>
        <v>-808895</v>
      </c>
      <c r="BO32" s="109">
        <f t="shared" si="35"/>
        <v>0.56511831252148603</v>
      </c>
      <c r="BP32" s="41">
        <v>1404765.99</v>
      </c>
      <c r="BQ32" s="41">
        <v>660513.87</v>
      </c>
      <c r="BR32" s="41">
        <f t="shared" si="36"/>
        <v>-744252.12</v>
      </c>
      <c r="BS32" s="41">
        <f t="shared" si="37"/>
        <v>2836139</v>
      </c>
      <c r="BT32" s="41">
        <f t="shared" si="38"/>
        <v>1282991.7799999998</v>
      </c>
      <c r="BU32" s="41">
        <f t="shared" si="39"/>
        <v>-1553147</v>
      </c>
      <c r="BV32" s="109">
        <f t="shared" si="40"/>
        <v>0.5476273271514549</v>
      </c>
      <c r="BW32" s="41">
        <v>0</v>
      </c>
      <c r="BX32" s="41">
        <v>0</v>
      </c>
      <c r="BY32" s="41">
        <f t="shared" si="41"/>
        <v>0</v>
      </c>
      <c r="BZ32" s="41">
        <f t="shared" si="51"/>
        <v>2836139.0000000005</v>
      </c>
      <c r="CA32" s="41">
        <f>BQ32+BJ32+BC32+AV32+AO32+-AH32+AA32+T32+P32+BX32</f>
        <v>1282991.78</v>
      </c>
      <c r="CB32" s="41">
        <f t="shared" si="42"/>
        <v>-1553147</v>
      </c>
      <c r="CC32" s="109">
        <f t="shared" si="43"/>
        <v>0.5476273271514549</v>
      </c>
      <c r="CD32" s="41">
        <v>0</v>
      </c>
      <c r="CE32" s="41">
        <v>0</v>
      </c>
      <c r="CF32" s="41">
        <f t="shared" si="44"/>
        <v>0</v>
      </c>
      <c r="CG32" s="41">
        <f t="shared" si="45"/>
        <v>2836139.0000000005</v>
      </c>
      <c r="CH32" s="41">
        <f t="shared" si="46"/>
        <v>1282991.78</v>
      </c>
      <c r="CI32" s="218">
        <f t="shared" si="47"/>
        <v>-1553147</v>
      </c>
      <c r="CJ32" s="109">
        <f t="shared" si="48"/>
        <v>0.4523726728485451</v>
      </c>
      <c r="CK32" s="41">
        <v>0</v>
      </c>
      <c r="CL32" s="41">
        <f t="shared" si="49"/>
        <v>2836139</v>
      </c>
      <c r="CM32" s="41">
        <v>1668773.7899999998</v>
      </c>
      <c r="CN32" s="156">
        <f t="shared" si="50"/>
        <v>-1167365.2100000002</v>
      </c>
      <c r="CO32" s="41">
        <v>5006016.6900000004</v>
      </c>
      <c r="CP32" s="41">
        <v>4494972.2100000009</v>
      </c>
      <c r="CQ32" s="41">
        <v>4461679.96</v>
      </c>
      <c r="CR32" s="41">
        <v>1485307.79</v>
      </c>
      <c r="CS32" s="41">
        <v>0</v>
      </c>
      <c r="CT32" s="41">
        <v>0</v>
      </c>
      <c r="CU32" s="41">
        <v>0</v>
      </c>
      <c r="CV32" s="41">
        <v>18398598</v>
      </c>
      <c r="CW32" s="210" t="s">
        <v>1455</v>
      </c>
    </row>
    <row r="33" spans="1:101" s="10" customFormat="1" ht="220.5" x14ac:dyDescent="0.2">
      <c r="A33" s="11" t="s">
        <v>221</v>
      </c>
      <c r="B33" s="11" t="s">
        <v>646</v>
      </c>
      <c r="C33" s="14" t="s">
        <v>576</v>
      </c>
      <c r="D33" s="11" t="s">
        <v>3</v>
      </c>
      <c r="E33" s="11" t="s">
        <v>210</v>
      </c>
      <c r="F33" s="11" t="s">
        <v>77</v>
      </c>
      <c r="G33" s="44" t="s">
        <v>222</v>
      </c>
      <c r="H33" s="45">
        <f>SUBTOTAL(103, $CI$12:$CI33)*1</f>
        <v>22</v>
      </c>
      <c r="I33" s="45" t="s">
        <v>221</v>
      </c>
      <c r="J33" s="46" t="s">
        <v>7</v>
      </c>
      <c r="K33" s="46" t="s">
        <v>223</v>
      </c>
      <c r="L33" s="41">
        <v>0</v>
      </c>
      <c r="M33" s="41">
        <v>0</v>
      </c>
      <c r="N33" s="41">
        <v>14296734.449999999</v>
      </c>
      <c r="O33" s="41">
        <v>0</v>
      </c>
      <c r="P33" s="41">
        <v>0</v>
      </c>
      <c r="Q33" s="41">
        <f t="shared" si="3"/>
        <v>0</v>
      </c>
      <c r="R33" s="197" t="str">
        <f t="shared" si="4"/>
        <v>nebija plānots</v>
      </c>
      <c r="S33" s="41">
        <v>0</v>
      </c>
      <c r="T33" s="41">
        <v>0</v>
      </c>
      <c r="U33" s="41">
        <f t="shared" si="57"/>
        <v>0</v>
      </c>
      <c r="V33" s="41">
        <f t="shared" si="5"/>
        <v>0</v>
      </c>
      <c r="W33" s="41">
        <f t="shared" si="6"/>
        <v>0</v>
      </c>
      <c r="X33" s="41">
        <f t="shared" si="7"/>
        <v>0</v>
      </c>
      <c r="Y33" s="197" t="str">
        <f t="shared" si="8"/>
        <v>nebija plānots</v>
      </c>
      <c r="Z33" s="41">
        <v>1550947.85</v>
      </c>
      <c r="AA33" s="41">
        <v>1550947.85</v>
      </c>
      <c r="AB33" s="41">
        <f t="shared" si="58"/>
        <v>0</v>
      </c>
      <c r="AC33" s="41">
        <f t="shared" si="9"/>
        <v>1550947.85</v>
      </c>
      <c r="AD33" s="41">
        <f t="shared" si="10"/>
        <v>1550947.85</v>
      </c>
      <c r="AE33" s="41">
        <f t="shared" si="11"/>
        <v>0</v>
      </c>
      <c r="AF33" s="109">
        <f t="shared" si="12"/>
        <v>0</v>
      </c>
      <c r="AG33" s="41">
        <v>0</v>
      </c>
      <c r="AH33" s="41">
        <v>0</v>
      </c>
      <c r="AI33" s="41">
        <f t="shared" si="59"/>
        <v>0</v>
      </c>
      <c r="AJ33" s="41">
        <f t="shared" si="13"/>
        <v>1550947.85</v>
      </c>
      <c r="AK33" s="41">
        <f t="shared" si="14"/>
        <v>1550947.85</v>
      </c>
      <c r="AL33" s="41">
        <f t="shared" si="15"/>
        <v>0</v>
      </c>
      <c r="AM33" s="109">
        <f t="shared" si="16"/>
        <v>0</v>
      </c>
      <c r="AN33" s="41">
        <v>0</v>
      </c>
      <c r="AO33" s="41">
        <v>0</v>
      </c>
      <c r="AP33" s="41">
        <f t="shared" si="60"/>
        <v>0</v>
      </c>
      <c r="AQ33" s="41">
        <f t="shared" si="17"/>
        <v>1550947.85</v>
      </c>
      <c r="AR33" s="41">
        <f t="shared" si="18"/>
        <v>1550947.85</v>
      </c>
      <c r="AS33" s="41">
        <f t="shared" si="19"/>
        <v>0</v>
      </c>
      <c r="AT33" s="109">
        <f t="shared" si="20"/>
        <v>0</v>
      </c>
      <c r="AU33" s="41">
        <v>1585953</v>
      </c>
      <c r="AV33" s="41">
        <v>1338408</v>
      </c>
      <c r="AW33" s="41">
        <f t="shared" si="61"/>
        <v>-247545</v>
      </c>
      <c r="AX33" s="41">
        <f t="shared" si="22"/>
        <v>3136900.85</v>
      </c>
      <c r="AY33" s="41">
        <f t="shared" si="23"/>
        <v>2889355.85</v>
      </c>
      <c r="AZ33" s="41">
        <f t="shared" si="24"/>
        <v>-247545</v>
      </c>
      <c r="BA33" s="109">
        <f t="shared" si="25"/>
        <v>7.8913874501325032E-2</v>
      </c>
      <c r="BB33" s="41">
        <v>0</v>
      </c>
      <c r="BC33" s="41">
        <v>0</v>
      </c>
      <c r="BD33" s="41">
        <f t="shared" si="26"/>
        <v>0</v>
      </c>
      <c r="BE33" s="41">
        <f t="shared" si="27"/>
        <v>3136900.85</v>
      </c>
      <c r="BF33" s="41">
        <f t="shared" si="28"/>
        <v>2889355.85</v>
      </c>
      <c r="BG33" s="41">
        <f t="shared" si="29"/>
        <v>-247545</v>
      </c>
      <c r="BH33" s="109">
        <f t="shared" si="30"/>
        <v>7.8913874501325032E-2</v>
      </c>
      <c r="BI33" s="41">
        <v>0</v>
      </c>
      <c r="BJ33" s="41">
        <v>0</v>
      </c>
      <c r="BK33" s="41">
        <f t="shared" si="31"/>
        <v>0</v>
      </c>
      <c r="BL33" s="41">
        <f t="shared" si="32"/>
        <v>3136900.85</v>
      </c>
      <c r="BM33" s="41">
        <f t="shared" si="33"/>
        <v>2889355.85</v>
      </c>
      <c r="BN33" s="41">
        <f t="shared" si="34"/>
        <v>-247545</v>
      </c>
      <c r="BO33" s="109">
        <f t="shared" si="35"/>
        <v>7.8913874501325032E-2</v>
      </c>
      <c r="BP33" s="41">
        <v>3938973.56</v>
      </c>
      <c r="BQ33" s="41">
        <v>2674119.9900000002</v>
      </c>
      <c r="BR33" s="41">
        <f t="shared" si="36"/>
        <v>-1264853.5699999998</v>
      </c>
      <c r="BS33" s="41">
        <f t="shared" si="37"/>
        <v>7075874.4100000001</v>
      </c>
      <c r="BT33" s="41">
        <f t="shared" si="38"/>
        <v>5563475.8399999999</v>
      </c>
      <c r="BU33" s="41">
        <f t="shared" si="39"/>
        <v>-1512399</v>
      </c>
      <c r="BV33" s="109">
        <f t="shared" si="40"/>
        <v>0.21374016586029265</v>
      </c>
      <c r="BW33" s="41">
        <v>0</v>
      </c>
      <c r="BX33" s="41">
        <v>0</v>
      </c>
      <c r="BY33" s="41">
        <f t="shared" si="41"/>
        <v>0</v>
      </c>
      <c r="BZ33" s="41">
        <f t="shared" si="51"/>
        <v>7075874.4100000001</v>
      </c>
      <c r="CA33" s="41">
        <f>BQ33+BJ33+BC33+AV33+AO33+AH33+AA33+T33+P33+BX33</f>
        <v>5563475.8399999999</v>
      </c>
      <c r="CB33" s="41">
        <f t="shared" si="42"/>
        <v>-1512399</v>
      </c>
      <c r="CC33" s="109">
        <f t="shared" si="43"/>
        <v>0.21374016586029265</v>
      </c>
      <c r="CD33" s="41">
        <v>0</v>
      </c>
      <c r="CE33" s="41">
        <v>0</v>
      </c>
      <c r="CF33" s="41">
        <f t="shared" si="44"/>
        <v>0</v>
      </c>
      <c r="CG33" s="41">
        <f t="shared" si="45"/>
        <v>7075874.4100000001</v>
      </c>
      <c r="CH33" s="41">
        <f t="shared" si="46"/>
        <v>5563475.8399999999</v>
      </c>
      <c r="CI33" s="174">
        <f t="shared" si="47"/>
        <v>-1512399</v>
      </c>
      <c r="CJ33" s="109">
        <f t="shared" si="48"/>
        <v>0.78625983413970735</v>
      </c>
      <c r="CK33" s="41">
        <v>4009877.1799999997</v>
      </c>
      <c r="CL33" s="41">
        <f t="shared" si="49"/>
        <v>11085751.59</v>
      </c>
      <c r="CM33" s="41">
        <v>9566862.2899999991</v>
      </c>
      <c r="CN33" s="156">
        <f t="shared" si="50"/>
        <v>-1518889.3000000007</v>
      </c>
      <c r="CO33" s="41">
        <v>7398360.9600000009</v>
      </c>
      <c r="CP33" s="41">
        <v>0</v>
      </c>
      <c r="CQ33" s="41">
        <v>0</v>
      </c>
      <c r="CR33" s="41">
        <v>0</v>
      </c>
      <c r="CS33" s="41">
        <v>0</v>
      </c>
      <c r="CT33" s="41">
        <v>0</v>
      </c>
      <c r="CU33" s="41">
        <v>0</v>
      </c>
      <c r="CV33" s="41">
        <v>32779815.91</v>
      </c>
      <c r="CW33" s="211" t="s">
        <v>1456</v>
      </c>
    </row>
    <row r="34" spans="1:101" s="10" customFormat="1" ht="56.25" customHeight="1" x14ac:dyDescent="0.2">
      <c r="A34" s="11" t="s">
        <v>287</v>
      </c>
      <c r="B34" s="11" t="s">
        <v>291</v>
      </c>
      <c r="C34" s="14" t="s">
        <v>582</v>
      </c>
      <c r="D34" s="11" t="s">
        <v>3</v>
      </c>
      <c r="E34" s="11" t="s">
        <v>4</v>
      </c>
      <c r="F34" s="11" t="s">
        <v>77</v>
      </c>
      <c r="G34" s="44" t="s">
        <v>293</v>
      </c>
      <c r="H34" s="45">
        <f>SUBTOTAL(103, $CI$12:$CI34)*1</f>
        <v>23</v>
      </c>
      <c r="I34" s="45" t="s">
        <v>287</v>
      </c>
      <c r="J34" s="46" t="s">
        <v>285</v>
      </c>
      <c r="K34" s="46" t="s">
        <v>292</v>
      </c>
      <c r="L34" s="41">
        <v>0</v>
      </c>
      <c r="M34" s="41">
        <v>0</v>
      </c>
      <c r="N34" s="41">
        <v>0</v>
      </c>
      <c r="O34" s="41">
        <v>0</v>
      </c>
      <c r="P34" s="41">
        <v>0</v>
      </c>
      <c r="Q34" s="41">
        <f t="shared" si="3"/>
        <v>0</v>
      </c>
      <c r="R34" s="197" t="str">
        <f t="shared" si="4"/>
        <v>nebija plānots</v>
      </c>
      <c r="S34" s="41">
        <v>0</v>
      </c>
      <c r="T34" s="41">
        <v>0</v>
      </c>
      <c r="U34" s="41">
        <f t="shared" si="57"/>
        <v>0</v>
      </c>
      <c r="V34" s="41">
        <f t="shared" si="5"/>
        <v>0</v>
      </c>
      <c r="W34" s="41">
        <f t="shared" si="6"/>
        <v>0</v>
      </c>
      <c r="X34" s="41">
        <f t="shared" si="7"/>
        <v>0</v>
      </c>
      <c r="Y34" s="197" t="str">
        <f t="shared" si="8"/>
        <v>nebija plānots</v>
      </c>
      <c r="Z34" s="41">
        <v>0</v>
      </c>
      <c r="AA34" s="41">
        <v>0</v>
      </c>
      <c r="AB34" s="41">
        <f t="shared" si="58"/>
        <v>0</v>
      </c>
      <c r="AC34" s="41">
        <f t="shared" si="9"/>
        <v>0</v>
      </c>
      <c r="AD34" s="41">
        <f t="shared" si="10"/>
        <v>0</v>
      </c>
      <c r="AE34" s="41">
        <f t="shared" si="11"/>
        <v>0</v>
      </c>
      <c r="AF34" s="109" t="str">
        <f t="shared" si="12"/>
        <v>nebija plānots</v>
      </c>
      <c r="AG34" s="41">
        <v>32218</v>
      </c>
      <c r="AH34" s="41">
        <v>32215.77</v>
      </c>
      <c r="AI34" s="41">
        <f t="shared" si="59"/>
        <v>-2.2299999999995634</v>
      </c>
      <c r="AJ34" s="41">
        <f t="shared" si="13"/>
        <v>32218</v>
      </c>
      <c r="AK34" s="41">
        <f t="shared" si="14"/>
        <v>32215.77</v>
      </c>
      <c r="AL34" s="41">
        <f t="shared" si="15"/>
        <v>-2</v>
      </c>
      <c r="AM34" s="109">
        <f t="shared" si="16"/>
        <v>6.9215966229996262E-5</v>
      </c>
      <c r="AN34" s="41">
        <v>0</v>
      </c>
      <c r="AO34" s="41">
        <v>0</v>
      </c>
      <c r="AP34" s="41">
        <f t="shared" si="60"/>
        <v>0</v>
      </c>
      <c r="AQ34" s="41">
        <f t="shared" si="17"/>
        <v>32218</v>
      </c>
      <c r="AR34" s="41">
        <f t="shared" si="18"/>
        <v>32215.77</v>
      </c>
      <c r="AS34" s="41">
        <f t="shared" si="19"/>
        <v>-2</v>
      </c>
      <c r="AT34" s="109">
        <f t="shared" si="20"/>
        <v>6.9215966229996262E-5</v>
      </c>
      <c r="AU34" s="41">
        <v>0</v>
      </c>
      <c r="AV34" s="41">
        <v>0</v>
      </c>
      <c r="AW34" s="41">
        <f t="shared" si="61"/>
        <v>0</v>
      </c>
      <c r="AX34" s="41">
        <f t="shared" si="22"/>
        <v>32218</v>
      </c>
      <c r="AY34" s="41">
        <f t="shared" si="23"/>
        <v>32215.77</v>
      </c>
      <c r="AZ34" s="41">
        <f t="shared" si="24"/>
        <v>-2</v>
      </c>
      <c r="BA34" s="109">
        <f t="shared" si="25"/>
        <v>6.9215966229996262E-5</v>
      </c>
      <c r="BB34" s="41">
        <v>425000</v>
      </c>
      <c r="BC34" s="41">
        <v>48692.98</v>
      </c>
      <c r="BD34" s="41">
        <f t="shared" si="26"/>
        <v>-376307.02</v>
      </c>
      <c r="BE34" s="41">
        <f t="shared" si="27"/>
        <v>457218</v>
      </c>
      <c r="BF34" s="41">
        <f t="shared" si="28"/>
        <v>80908.75</v>
      </c>
      <c r="BG34" s="41">
        <f t="shared" si="29"/>
        <v>-376309</v>
      </c>
      <c r="BH34" s="109">
        <f t="shared" si="30"/>
        <v>0.82304119697824674</v>
      </c>
      <c r="BI34" s="41">
        <v>0</v>
      </c>
      <c r="BJ34" s="41">
        <v>0</v>
      </c>
      <c r="BK34" s="41">
        <f t="shared" si="31"/>
        <v>0</v>
      </c>
      <c r="BL34" s="41">
        <f t="shared" si="32"/>
        <v>457218</v>
      </c>
      <c r="BM34" s="41">
        <f t="shared" si="33"/>
        <v>80908.75</v>
      </c>
      <c r="BN34" s="41">
        <f t="shared" si="34"/>
        <v>-376309</v>
      </c>
      <c r="BO34" s="109">
        <f t="shared" si="35"/>
        <v>0.82304119697824674</v>
      </c>
      <c r="BP34" s="41">
        <v>0</v>
      </c>
      <c r="BQ34" s="41">
        <v>32562.15</v>
      </c>
      <c r="BR34" s="41">
        <f t="shared" si="36"/>
        <v>32562.15</v>
      </c>
      <c r="BS34" s="41">
        <f t="shared" si="37"/>
        <v>457218</v>
      </c>
      <c r="BT34" s="41">
        <f t="shared" si="38"/>
        <v>113470.9</v>
      </c>
      <c r="BU34" s="41">
        <f t="shared" si="39"/>
        <v>-343747</v>
      </c>
      <c r="BV34" s="109">
        <f t="shared" si="40"/>
        <v>0.75182320031144878</v>
      </c>
      <c r="BW34" s="41">
        <v>1254786.1499999999</v>
      </c>
      <c r="BX34" s="41">
        <v>32892.79</v>
      </c>
      <c r="BY34" s="41">
        <f t="shared" si="41"/>
        <v>-1221893.3599999999</v>
      </c>
      <c r="BZ34" s="41">
        <f t="shared" si="51"/>
        <v>1712004.15</v>
      </c>
      <c r="CA34" s="41">
        <f>BQ34+BJ34+BC34+AV34+AO34+AH34+AA34+T34+P34+BX34</f>
        <v>146363.69</v>
      </c>
      <c r="CB34" s="41">
        <f t="shared" si="42"/>
        <v>-1565640</v>
      </c>
      <c r="CC34" s="109">
        <f t="shared" si="43"/>
        <v>0.91450739766022182</v>
      </c>
      <c r="CD34" s="41">
        <v>0</v>
      </c>
      <c r="CE34" s="41">
        <v>132373.56</v>
      </c>
      <c r="CF34" s="41">
        <f t="shared" si="44"/>
        <v>132373.56</v>
      </c>
      <c r="CG34" s="41">
        <f t="shared" si="45"/>
        <v>1712004.15</v>
      </c>
      <c r="CH34" s="41">
        <f t="shared" si="46"/>
        <v>278737.25</v>
      </c>
      <c r="CI34" s="218">
        <f t="shared" si="47"/>
        <v>-1433266.44</v>
      </c>
      <c r="CJ34" s="109">
        <f t="shared" si="48"/>
        <v>0.16281341958195605</v>
      </c>
      <c r="CK34" s="41">
        <v>0</v>
      </c>
      <c r="CL34" s="41">
        <f t="shared" si="49"/>
        <v>1712004.15</v>
      </c>
      <c r="CM34" s="41">
        <v>309402</v>
      </c>
      <c r="CN34" s="156">
        <f t="shared" si="50"/>
        <v>-1402602.15</v>
      </c>
      <c r="CO34" s="41">
        <v>6800000</v>
      </c>
      <c r="CP34" s="41">
        <v>8796856.5500000007</v>
      </c>
      <c r="CQ34" s="41">
        <v>7998320.6500000004</v>
      </c>
      <c r="CR34" s="41">
        <v>1897228</v>
      </c>
      <c r="CS34" s="41">
        <v>0</v>
      </c>
      <c r="CT34" s="41">
        <v>0</v>
      </c>
      <c r="CU34" s="41">
        <v>0</v>
      </c>
      <c r="CV34" s="41">
        <v>27204409.350000001</v>
      </c>
      <c r="CW34" s="210" t="s">
        <v>1454</v>
      </c>
    </row>
    <row r="35" spans="1:101" s="10" customFormat="1" ht="47.25" x14ac:dyDescent="0.2">
      <c r="A35" s="15" t="s">
        <v>172</v>
      </c>
      <c r="B35" s="15" t="s">
        <v>173</v>
      </c>
      <c r="C35" s="16" t="s">
        <v>575</v>
      </c>
      <c r="D35" s="15" t="s">
        <v>3</v>
      </c>
      <c r="E35" s="15" t="s">
        <v>29</v>
      </c>
      <c r="F35" s="15" t="s">
        <v>5</v>
      </c>
      <c r="G35" s="47" t="s">
        <v>200</v>
      </c>
      <c r="H35" s="45">
        <f>SUBTOTAL(103, $CI$12:$CI35)*1</f>
        <v>24</v>
      </c>
      <c r="I35" s="45" t="s">
        <v>172</v>
      </c>
      <c r="J35" s="49" t="s">
        <v>98</v>
      </c>
      <c r="K35" s="49" t="s">
        <v>201</v>
      </c>
      <c r="L35" s="40">
        <v>0</v>
      </c>
      <c r="M35" s="40">
        <v>0</v>
      </c>
      <c r="N35" s="40">
        <v>2125547.64</v>
      </c>
      <c r="O35" s="40">
        <v>2803078.19</v>
      </c>
      <c r="P35" s="40">
        <v>2803078.19</v>
      </c>
      <c r="Q35" s="41">
        <f t="shared" si="3"/>
        <v>0</v>
      </c>
      <c r="R35" s="197">
        <f t="shared" si="4"/>
        <v>0</v>
      </c>
      <c r="S35" s="40">
        <v>0</v>
      </c>
      <c r="T35" s="40">
        <v>0</v>
      </c>
      <c r="U35" s="41">
        <f t="shared" si="57"/>
        <v>0</v>
      </c>
      <c r="V35" s="41">
        <f t="shared" si="5"/>
        <v>2803078.19</v>
      </c>
      <c r="W35" s="41">
        <f t="shared" si="6"/>
        <v>2803078.19</v>
      </c>
      <c r="X35" s="41">
        <f t="shared" si="7"/>
        <v>0</v>
      </c>
      <c r="Y35" s="197">
        <f t="shared" si="8"/>
        <v>0</v>
      </c>
      <c r="Z35" s="40">
        <v>0</v>
      </c>
      <c r="AA35" s="40">
        <v>0</v>
      </c>
      <c r="AB35" s="41">
        <f t="shared" si="58"/>
        <v>0</v>
      </c>
      <c r="AC35" s="41">
        <f t="shared" si="9"/>
        <v>2803078.19</v>
      </c>
      <c r="AD35" s="41">
        <f t="shared" si="10"/>
        <v>2803078.19</v>
      </c>
      <c r="AE35" s="41">
        <f t="shared" si="11"/>
        <v>0</v>
      </c>
      <c r="AF35" s="109">
        <f t="shared" si="12"/>
        <v>0</v>
      </c>
      <c r="AG35" s="40">
        <v>436640.75</v>
      </c>
      <c r="AH35" s="40">
        <v>0</v>
      </c>
      <c r="AI35" s="41">
        <f t="shared" si="59"/>
        <v>-436640.75</v>
      </c>
      <c r="AJ35" s="41">
        <f t="shared" si="13"/>
        <v>3239718.94</v>
      </c>
      <c r="AK35" s="41">
        <f t="shared" si="14"/>
        <v>2803078.19</v>
      </c>
      <c r="AL35" s="41">
        <f t="shared" si="15"/>
        <v>-436641</v>
      </c>
      <c r="AM35" s="109">
        <f t="shared" si="16"/>
        <v>0.13477735509982236</v>
      </c>
      <c r="AN35" s="40">
        <v>0</v>
      </c>
      <c r="AO35" s="40">
        <v>0</v>
      </c>
      <c r="AP35" s="41">
        <f t="shared" si="60"/>
        <v>0</v>
      </c>
      <c r="AQ35" s="41">
        <f t="shared" si="17"/>
        <v>3239718.94</v>
      </c>
      <c r="AR35" s="41">
        <f t="shared" si="18"/>
        <v>2803078.19</v>
      </c>
      <c r="AS35" s="41">
        <f t="shared" si="19"/>
        <v>-436641</v>
      </c>
      <c r="AT35" s="109">
        <f t="shared" si="20"/>
        <v>0.13477735509982236</v>
      </c>
      <c r="AU35" s="40">
        <v>0</v>
      </c>
      <c r="AV35" s="41">
        <v>0</v>
      </c>
      <c r="AW35" s="41">
        <f t="shared" si="61"/>
        <v>0</v>
      </c>
      <c r="AX35" s="41">
        <f t="shared" si="22"/>
        <v>3239718.94</v>
      </c>
      <c r="AY35" s="41">
        <f t="shared" si="23"/>
        <v>2803078.19</v>
      </c>
      <c r="AZ35" s="41">
        <f t="shared" si="24"/>
        <v>-436641</v>
      </c>
      <c r="BA35" s="109">
        <f t="shared" si="25"/>
        <v>0.13477735509982236</v>
      </c>
      <c r="BB35" s="40">
        <v>904127.15</v>
      </c>
      <c r="BC35" s="41">
        <v>617893.66</v>
      </c>
      <c r="BD35" s="41">
        <f t="shared" si="26"/>
        <v>-286233.49</v>
      </c>
      <c r="BE35" s="41">
        <f t="shared" si="27"/>
        <v>4143846.09</v>
      </c>
      <c r="BF35" s="41">
        <f t="shared" si="28"/>
        <v>3420971.85</v>
      </c>
      <c r="BG35" s="41">
        <f t="shared" si="29"/>
        <v>-722874</v>
      </c>
      <c r="BH35" s="109">
        <f t="shared" si="30"/>
        <v>0.17444524345256263</v>
      </c>
      <c r="BI35" s="40">
        <v>0</v>
      </c>
      <c r="BJ35" s="41">
        <v>0</v>
      </c>
      <c r="BK35" s="41">
        <f t="shared" si="31"/>
        <v>0</v>
      </c>
      <c r="BL35" s="41">
        <f t="shared" si="32"/>
        <v>4143846.09</v>
      </c>
      <c r="BM35" s="41">
        <f t="shared" si="33"/>
        <v>3420971.85</v>
      </c>
      <c r="BN35" s="41">
        <f t="shared" si="34"/>
        <v>-722874</v>
      </c>
      <c r="BO35" s="109">
        <f t="shared" si="35"/>
        <v>0.17444524345256263</v>
      </c>
      <c r="BP35" s="40">
        <v>0</v>
      </c>
      <c r="BQ35" s="41">
        <v>0</v>
      </c>
      <c r="BR35" s="41">
        <f t="shared" si="36"/>
        <v>0</v>
      </c>
      <c r="BS35" s="41">
        <f t="shared" si="37"/>
        <v>4143846.09</v>
      </c>
      <c r="BT35" s="41">
        <f t="shared" si="38"/>
        <v>3420971.85</v>
      </c>
      <c r="BU35" s="41">
        <f t="shared" si="39"/>
        <v>-722874</v>
      </c>
      <c r="BV35" s="109">
        <f t="shared" si="40"/>
        <v>0.17444524345256263</v>
      </c>
      <c r="BW35" s="40">
        <v>765623.9</v>
      </c>
      <c r="BX35" s="41">
        <v>72243.55</v>
      </c>
      <c r="BY35" s="41">
        <f t="shared" si="41"/>
        <v>-693380.35</v>
      </c>
      <c r="BZ35" s="41">
        <f t="shared" si="51"/>
        <v>4909469.99</v>
      </c>
      <c r="CA35" s="41">
        <f>BQ35+BJ35+BC35+AV35+AO35+-AH35+AA35+T35+P35+BX35</f>
        <v>3493215.4</v>
      </c>
      <c r="CB35" s="41">
        <f t="shared" si="42"/>
        <v>-1416254</v>
      </c>
      <c r="CC35" s="109">
        <f t="shared" si="43"/>
        <v>0.28847402935240274</v>
      </c>
      <c r="CD35" s="40">
        <v>0</v>
      </c>
      <c r="CE35" s="41">
        <v>0</v>
      </c>
      <c r="CF35" s="41">
        <f t="shared" si="44"/>
        <v>0</v>
      </c>
      <c r="CG35" s="41">
        <f t="shared" si="45"/>
        <v>4909469.99</v>
      </c>
      <c r="CH35" s="41">
        <f t="shared" si="46"/>
        <v>3493215.4</v>
      </c>
      <c r="CI35" s="218">
        <f t="shared" si="47"/>
        <v>-1416254</v>
      </c>
      <c r="CJ35" s="109">
        <f t="shared" si="48"/>
        <v>0.71152597064759726</v>
      </c>
      <c r="CK35" s="40">
        <v>0</v>
      </c>
      <c r="CL35" s="41">
        <f t="shared" si="49"/>
        <v>4909469.99</v>
      </c>
      <c r="CM35" s="41">
        <v>3493215.4</v>
      </c>
      <c r="CN35" s="156">
        <f t="shared" si="50"/>
        <v>-1416254.5900000003</v>
      </c>
      <c r="CO35" s="40">
        <v>263737.76</v>
      </c>
      <c r="CP35" s="40">
        <v>0</v>
      </c>
      <c r="CQ35" s="40">
        <v>0</v>
      </c>
      <c r="CR35" s="40">
        <v>0</v>
      </c>
      <c r="CS35" s="40">
        <v>0</v>
      </c>
      <c r="CT35" s="40">
        <v>0</v>
      </c>
      <c r="CU35" s="40">
        <v>0</v>
      </c>
      <c r="CV35" s="40">
        <v>7298755.3900000006</v>
      </c>
      <c r="CW35" s="210" t="s">
        <v>1442</v>
      </c>
    </row>
    <row r="36" spans="1:101" s="10" customFormat="1" ht="63" x14ac:dyDescent="0.25">
      <c r="A36" s="119" t="s">
        <v>150</v>
      </c>
      <c r="B36" s="119" t="s">
        <v>151</v>
      </c>
      <c r="C36" s="120" t="s">
        <v>574</v>
      </c>
      <c r="D36" s="119" t="s">
        <v>3</v>
      </c>
      <c r="E36" s="119" t="s">
        <v>29</v>
      </c>
      <c r="F36" s="119" t="s">
        <v>102</v>
      </c>
      <c r="G36" s="43" t="s">
        <v>779</v>
      </c>
      <c r="H36" s="45">
        <f>SUBTOTAL(103, $CI$12:$CI36)*1</f>
        <v>25</v>
      </c>
      <c r="I36" s="45" t="s">
        <v>150</v>
      </c>
      <c r="J36" s="124" t="s">
        <v>98</v>
      </c>
      <c r="K36" s="124" t="s">
        <v>810</v>
      </c>
      <c r="L36" s="41">
        <v>0</v>
      </c>
      <c r="M36" s="41">
        <v>0</v>
      </c>
      <c r="N36" s="41">
        <v>0</v>
      </c>
      <c r="O36" s="40">
        <v>0</v>
      </c>
      <c r="P36" s="40">
        <v>0</v>
      </c>
      <c r="Q36" s="41">
        <f t="shared" si="3"/>
        <v>0</v>
      </c>
      <c r="R36" s="197" t="str">
        <f t="shared" si="4"/>
        <v>nebija plānots</v>
      </c>
      <c r="S36" s="40">
        <v>0</v>
      </c>
      <c r="T36" s="40">
        <v>0</v>
      </c>
      <c r="U36" s="41">
        <f t="shared" si="57"/>
        <v>0</v>
      </c>
      <c r="V36" s="41">
        <f t="shared" si="5"/>
        <v>0</v>
      </c>
      <c r="W36" s="41">
        <f t="shared" si="6"/>
        <v>0</v>
      </c>
      <c r="X36" s="41">
        <f t="shared" si="7"/>
        <v>0</v>
      </c>
      <c r="Y36" s="197" t="str">
        <f t="shared" si="8"/>
        <v>nebija plānots</v>
      </c>
      <c r="Z36" s="40">
        <v>0</v>
      </c>
      <c r="AA36" s="40">
        <v>0</v>
      </c>
      <c r="AB36" s="41">
        <f t="shared" si="58"/>
        <v>0</v>
      </c>
      <c r="AC36" s="41">
        <f t="shared" si="9"/>
        <v>0</v>
      </c>
      <c r="AD36" s="41">
        <f t="shared" si="10"/>
        <v>0</v>
      </c>
      <c r="AE36" s="41">
        <f t="shared" si="11"/>
        <v>0</v>
      </c>
      <c r="AF36" s="109" t="str">
        <f t="shared" si="12"/>
        <v>nebija plānots</v>
      </c>
      <c r="AG36" s="40">
        <v>0</v>
      </c>
      <c r="AH36" s="40">
        <v>0</v>
      </c>
      <c r="AI36" s="41">
        <f t="shared" si="59"/>
        <v>0</v>
      </c>
      <c r="AJ36" s="41">
        <f t="shared" si="13"/>
        <v>0</v>
      </c>
      <c r="AK36" s="41">
        <f t="shared" si="14"/>
        <v>0</v>
      </c>
      <c r="AL36" s="41">
        <f t="shared" si="15"/>
        <v>0</v>
      </c>
      <c r="AM36" s="109" t="str">
        <f t="shared" si="16"/>
        <v>nebija plānots</v>
      </c>
      <c r="AN36" s="40">
        <v>0</v>
      </c>
      <c r="AO36" s="40">
        <v>0</v>
      </c>
      <c r="AP36" s="41">
        <f t="shared" si="60"/>
        <v>0</v>
      </c>
      <c r="AQ36" s="41">
        <f t="shared" si="17"/>
        <v>0</v>
      </c>
      <c r="AR36" s="41">
        <f t="shared" si="18"/>
        <v>0</v>
      </c>
      <c r="AS36" s="41">
        <f t="shared" si="19"/>
        <v>0</v>
      </c>
      <c r="AT36" s="109" t="str">
        <f t="shared" si="20"/>
        <v>nebija plānots</v>
      </c>
      <c r="AU36" s="41">
        <v>0</v>
      </c>
      <c r="AV36" s="41">
        <v>3496320.55</v>
      </c>
      <c r="AW36" s="41">
        <f t="shared" si="61"/>
        <v>3496320.55</v>
      </c>
      <c r="AX36" s="41">
        <f t="shared" si="22"/>
        <v>0</v>
      </c>
      <c r="AY36" s="41">
        <f t="shared" si="23"/>
        <v>3496320.55</v>
      </c>
      <c r="AZ36" s="41">
        <f t="shared" si="24"/>
        <v>3496321</v>
      </c>
      <c r="BA36" s="109" t="str">
        <f t="shared" si="25"/>
        <v>nebija plānots</v>
      </c>
      <c r="BB36" s="41">
        <v>0</v>
      </c>
      <c r="BC36" s="41">
        <v>0</v>
      </c>
      <c r="BD36" s="41">
        <f t="shared" si="26"/>
        <v>0</v>
      </c>
      <c r="BE36" s="41">
        <f t="shared" si="27"/>
        <v>0</v>
      </c>
      <c r="BF36" s="41">
        <f t="shared" si="28"/>
        <v>3496320.55</v>
      </c>
      <c r="BG36" s="41">
        <f t="shared" si="29"/>
        <v>3496321</v>
      </c>
      <c r="BH36" s="109" t="str">
        <f t="shared" si="30"/>
        <v>nebija plānots</v>
      </c>
      <c r="BI36" s="41">
        <v>0</v>
      </c>
      <c r="BJ36" s="41">
        <v>0</v>
      </c>
      <c r="BK36" s="41">
        <f t="shared" si="31"/>
        <v>0</v>
      </c>
      <c r="BL36" s="41">
        <f t="shared" si="32"/>
        <v>0</v>
      </c>
      <c r="BM36" s="41">
        <f t="shared" si="33"/>
        <v>3496320.55</v>
      </c>
      <c r="BN36" s="41">
        <f t="shared" si="34"/>
        <v>3496321</v>
      </c>
      <c r="BO36" s="109" t="str">
        <f t="shared" si="35"/>
        <v>nebija plānots</v>
      </c>
      <c r="BP36" s="41">
        <v>5627861.0499999998</v>
      </c>
      <c r="BQ36" s="41">
        <v>757550.65</v>
      </c>
      <c r="BR36" s="41">
        <f t="shared" si="36"/>
        <v>-4870310.3999999994</v>
      </c>
      <c r="BS36" s="41">
        <f t="shared" si="37"/>
        <v>5627861.0499999998</v>
      </c>
      <c r="BT36" s="41">
        <f t="shared" si="38"/>
        <v>4253871.2</v>
      </c>
      <c r="BU36" s="41">
        <f t="shared" si="39"/>
        <v>-1373989</v>
      </c>
      <c r="BV36" s="109">
        <f t="shared" si="40"/>
        <v>0.24414068467450878</v>
      </c>
      <c r="BW36" s="41">
        <v>0</v>
      </c>
      <c r="BX36" s="41">
        <v>0</v>
      </c>
      <c r="BY36" s="41">
        <f t="shared" si="41"/>
        <v>0</v>
      </c>
      <c r="BZ36" s="41">
        <f t="shared" si="51"/>
        <v>5627861.0499999998</v>
      </c>
      <c r="CA36" s="41">
        <f>BQ36+BJ36+BC36+AV36+AO36+-AH36+AA36+T36+P36+BX36</f>
        <v>4253871.2</v>
      </c>
      <c r="CB36" s="41">
        <f t="shared" si="42"/>
        <v>-1373989</v>
      </c>
      <c r="CC36" s="109">
        <f t="shared" si="43"/>
        <v>0.24414068467450878</v>
      </c>
      <c r="CD36" s="41">
        <v>0</v>
      </c>
      <c r="CE36" s="41">
        <v>0</v>
      </c>
      <c r="CF36" s="41">
        <f t="shared" si="44"/>
        <v>0</v>
      </c>
      <c r="CG36" s="41">
        <f t="shared" si="45"/>
        <v>5627861.0499999998</v>
      </c>
      <c r="CH36" s="41">
        <f t="shared" si="46"/>
        <v>4253871.2</v>
      </c>
      <c r="CI36" s="218">
        <f t="shared" si="47"/>
        <v>-1373989</v>
      </c>
      <c r="CJ36" s="109">
        <f t="shared" si="48"/>
        <v>0.75585931532549122</v>
      </c>
      <c r="CK36" s="41">
        <v>4317325.0999999996</v>
      </c>
      <c r="CL36" s="41">
        <f t="shared" si="49"/>
        <v>9945186.1499999985</v>
      </c>
      <c r="CM36" s="41">
        <v>10075244.949999999</v>
      </c>
      <c r="CN36" s="160">
        <f t="shared" si="50"/>
        <v>130058.80000000075</v>
      </c>
      <c r="CO36" s="41">
        <v>8218412.8500000006</v>
      </c>
      <c r="CP36" s="41">
        <v>0</v>
      </c>
      <c r="CQ36" s="41">
        <v>0</v>
      </c>
      <c r="CR36" s="41">
        <v>0</v>
      </c>
      <c r="CS36" s="41">
        <v>0</v>
      </c>
      <c r="CT36" s="41">
        <v>0</v>
      </c>
      <c r="CU36" s="41">
        <v>0</v>
      </c>
      <c r="CV36" s="41">
        <v>17720584.100000001</v>
      </c>
      <c r="CW36" s="210" t="s">
        <v>1457</v>
      </c>
    </row>
    <row r="37" spans="1:101" s="10" customFormat="1" ht="63.75" x14ac:dyDescent="0.2">
      <c r="A37" s="11" t="s">
        <v>448</v>
      </c>
      <c r="B37" s="11" t="s">
        <v>449</v>
      </c>
      <c r="C37" s="14" t="s">
        <v>603</v>
      </c>
      <c r="D37" s="11" t="s">
        <v>3</v>
      </c>
      <c r="E37" s="11" t="s">
        <v>210</v>
      </c>
      <c r="F37" s="11" t="s">
        <v>5</v>
      </c>
      <c r="G37" s="44" t="s">
        <v>450</v>
      </c>
      <c r="H37" s="45">
        <f>SUBTOTAL(103, $CI$12:$CI37)*1</f>
        <v>26</v>
      </c>
      <c r="I37" s="45" t="s">
        <v>448</v>
      </c>
      <c r="J37" s="46" t="s">
        <v>358</v>
      </c>
      <c r="K37" s="46" t="s">
        <v>451</v>
      </c>
      <c r="L37" s="41">
        <v>0</v>
      </c>
      <c r="M37" s="41">
        <v>0</v>
      </c>
      <c r="N37" s="41">
        <v>34582.57</v>
      </c>
      <c r="O37" s="41">
        <v>22502.37</v>
      </c>
      <c r="P37" s="41">
        <v>2576.52</v>
      </c>
      <c r="Q37" s="41">
        <f t="shared" si="3"/>
        <v>-19926</v>
      </c>
      <c r="R37" s="197">
        <f t="shared" si="4"/>
        <v>0.88550006066027709</v>
      </c>
      <c r="S37" s="41">
        <v>0</v>
      </c>
      <c r="T37" s="41">
        <v>0</v>
      </c>
      <c r="U37" s="41">
        <f t="shared" si="57"/>
        <v>0</v>
      </c>
      <c r="V37" s="41">
        <f t="shared" si="5"/>
        <v>22502.37</v>
      </c>
      <c r="W37" s="41">
        <f t="shared" si="6"/>
        <v>2576.52</v>
      </c>
      <c r="X37" s="41">
        <f t="shared" si="7"/>
        <v>-19926</v>
      </c>
      <c r="Y37" s="197">
        <f t="shared" si="8"/>
        <v>0.88550006066027709</v>
      </c>
      <c r="Z37" s="41">
        <v>0</v>
      </c>
      <c r="AA37" s="41">
        <v>0</v>
      </c>
      <c r="AB37" s="41">
        <f t="shared" si="58"/>
        <v>0</v>
      </c>
      <c r="AC37" s="41">
        <f t="shared" si="9"/>
        <v>22502.37</v>
      </c>
      <c r="AD37" s="41">
        <f t="shared" si="10"/>
        <v>2576.52</v>
      </c>
      <c r="AE37" s="41">
        <f t="shared" si="11"/>
        <v>-19926</v>
      </c>
      <c r="AF37" s="109">
        <f t="shared" si="12"/>
        <v>0.88550006066027709</v>
      </c>
      <c r="AG37" s="41">
        <v>29663.95</v>
      </c>
      <c r="AH37" s="41">
        <v>0</v>
      </c>
      <c r="AI37" s="41">
        <f t="shared" si="59"/>
        <v>-29663.95</v>
      </c>
      <c r="AJ37" s="41">
        <f t="shared" si="13"/>
        <v>52166.32</v>
      </c>
      <c r="AK37" s="41">
        <f t="shared" si="14"/>
        <v>2576.52</v>
      </c>
      <c r="AL37" s="41">
        <f t="shared" si="15"/>
        <v>-49590</v>
      </c>
      <c r="AM37" s="109">
        <f t="shared" si="16"/>
        <v>0.95060951203765187</v>
      </c>
      <c r="AN37" s="41">
        <v>0</v>
      </c>
      <c r="AO37" s="41">
        <v>0</v>
      </c>
      <c r="AP37" s="41">
        <f t="shared" si="60"/>
        <v>0</v>
      </c>
      <c r="AQ37" s="41">
        <f t="shared" si="17"/>
        <v>52166.32</v>
      </c>
      <c r="AR37" s="41">
        <f t="shared" si="18"/>
        <v>2576.52</v>
      </c>
      <c r="AS37" s="41">
        <f t="shared" si="19"/>
        <v>-49590</v>
      </c>
      <c r="AT37" s="109">
        <f t="shared" si="20"/>
        <v>0.95060951203765187</v>
      </c>
      <c r="AU37" s="35">
        <v>332350</v>
      </c>
      <c r="AV37" s="41">
        <v>0</v>
      </c>
      <c r="AW37" s="41">
        <f t="shared" si="61"/>
        <v>-332350</v>
      </c>
      <c r="AX37" s="41">
        <f t="shared" si="22"/>
        <v>384516.32</v>
      </c>
      <c r="AY37" s="41">
        <f t="shared" si="23"/>
        <v>2576.52</v>
      </c>
      <c r="AZ37" s="41">
        <f t="shared" si="24"/>
        <v>-381940</v>
      </c>
      <c r="BA37" s="109">
        <f t="shared" si="25"/>
        <v>0.99329932211979977</v>
      </c>
      <c r="BB37" s="41">
        <v>259607.65</v>
      </c>
      <c r="BC37" s="41">
        <v>0</v>
      </c>
      <c r="BD37" s="41">
        <f t="shared" si="26"/>
        <v>-259607.65</v>
      </c>
      <c r="BE37" s="41">
        <f t="shared" si="27"/>
        <v>644123.97</v>
      </c>
      <c r="BF37" s="41">
        <f t="shared" si="28"/>
        <v>2576.52</v>
      </c>
      <c r="BG37" s="41">
        <f t="shared" si="29"/>
        <v>-641548</v>
      </c>
      <c r="BH37" s="109">
        <f t="shared" si="30"/>
        <v>0.9959999625537922</v>
      </c>
      <c r="BI37" s="41">
        <v>0</v>
      </c>
      <c r="BJ37" s="41">
        <v>0</v>
      </c>
      <c r="BK37" s="41">
        <f t="shared" si="31"/>
        <v>0</v>
      </c>
      <c r="BL37" s="41">
        <f t="shared" si="32"/>
        <v>644123.97</v>
      </c>
      <c r="BM37" s="41">
        <f t="shared" si="33"/>
        <v>2576.52</v>
      </c>
      <c r="BN37" s="41">
        <f t="shared" si="34"/>
        <v>-641548</v>
      </c>
      <c r="BO37" s="109">
        <f t="shared" si="35"/>
        <v>0.9959999625537922</v>
      </c>
      <c r="BP37" s="41">
        <v>0</v>
      </c>
      <c r="BQ37" s="41">
        <v>0</v>
      </c>
      <c r="BR37" s="41">
        <f t="shared" si="36"/>
        <v>0</v>
      </c>
      <c r="BS37" s="41">
        <f t="shared" si="37"/>
        <v>644123.97</v>
      </c>
      <c r="BT37" s="41">
        <f t="shared" si="38"/>
        <v>2576.52</v>
      </c>
      <c r="BU37" s="41">
        <f t="shared" si="39"/>
        <v>-641548</v>
      </c>
      <c r="BV37" s="109">
        <f t="shared" si="40"/>
        <v>0.9959999625537922</v>
      </c>
      <c r="BW37" s="41">
        <v>8857.65</v>
      </c>
      <c r="BX37" s="41">
        <v>0</v>
      </c>
      <c r="BY37" s="41">
        <f t="shared" si="41"/>
        <v>-8857.65</v>
      </c>
      <c r="BZ37" s="41">
        <f t="shared" si="51"/>
        <v>652981.62</v>
      </c>
      <c r="CA37" s="41">
        <f>BQ37+BJ37+BC37+AV37+AO37+-AH37+AA37+T37+P37+BX37</f>
        <v>2576.52</v>
      </c>
      <c r="CB37" s="41">
        <f t="shared" si="42"/>
        <v>-650406</v>
      </c>
      <c r="CC37" s="109">
        <f t="shared" si="43"/>
        <v>0.9960542227819521</v>
      </c>
      <c r="CD37" s="35">
        <v>680491.3</v>
      </c>
      <c r="CE37" s="41">
        <v>0</v>
      </c>
      <c r="CF37" s="41">
        <f t="shared" si="44"/>
        <v>-680491.3</v>
      </c>
      <c r="CG37" s="41">
        <f t="shared" si="45"/>
        <v>1333472.92</v>
      </c>
      <c r="CH37" s="41">
        <f t="shared" si="46"/>
        <v>2576.52</v>
      </c>
      <c r="CI37" s="218">
        <f t="shared" si="47"/>
        <v>-1330897.3</v>
      </c>
      <c r="CJ37" s="109">
        <f t="shared" si="48"/>
        <v>1.9321877192676699E-3</v>
      </c>
      <c r="CK37" s="41">
        <v>0</v>
      </c>
      <c r="CL37" s="41">
        <f t="shared" si="49"/>
        <v>1333472.92</v>
      </c>
      <c r="CM37" s="41">
        <v>2576.52</v>
      </c>
      <c r="CN37" s="156">
        <f t="shared" si="50"/>
        <v>-1330896.3999999999</v>
      </c>
      <c r="CO37" s="41">
        <v>2238773.7199999997</v>
      </c>
      <c r="CP37" s="41">
        <v>898337.49</v>
      </c>
      <c r="CQ37" s="41">
        <v>0</v>
      </c>
      <c r="CR37" s="41">
        <v>0</v>
      </c>
      <c r="CS37" s="41">
        <v>0</v>
      </c>
      <c r="CT37" s="41">
        <v>0</v>
      </c>
      <c r="CU37" s="41">
        <v>0</v>
      </c>
      <c r="CV37" s="41">
        <v>3465513</v>
      </c>
      <c r="CW37" s="167"/>
    </row>
    <row r="38" spans="1:101" s="10" customFormat="1" ht="150.75" customHeight="1" x14ac:dyDescent="0.2">
      <c r="A38" s="15" t="s">
        <v>294</v>
      </c>
      <c r="B38" s="15" t="s">
        <v>295</v>
      </c>
      <c r="C38" s="16" t="s">
        <v>583</v>
      </c>
      <c r="D38" s="15" t="s">
        <v>3</v>
      </c>
      <c r="E38" s="15" t="s">
        <v>4</v>
      </c>
      <c r="F38" s="15" t="s">
        <v>77</v>
      </c>
      <c r="G38" s="47" t="s">
        <v>296</v>
      </c>
      <c r="H38" s="45">
        <f>SUBTOTAL(103, $CI$12:$CI38)*1</f>
        <v>27</v>
      </c>
      <c r="I38" s="45" t="s">
        <v>294</v>
      </c>
      <c r="J38" s="49" t="s">
        <v>297</v>
      </c>
      <c r="K38" s="49" t="s">
        <v>298</v>
      </c>
      <c r="L38" s="40">
        <v>0</v>
      </c>
      <c r="M38" s="40">
        <v>0</v>
      </c>
      <c r="N38" s="40">
        <v>234516.74</v>
      </c>
      <c r="O38" s="40">
        <v>0</v>
      </c>
      <c r="P38" s="40">
        <v>0</v>
      </c>
      <c r="Q38" s="41">
        <f t="shared" si="3"/>
        <v>0</v>
      </c>
      <c r="R38" s="197" t="str">
        <f t="shared" si="4"/>
        <v>nebija plānots</v>
      </c>
      <c r="S38" s="40">
        <v>61726</v>
      </c>
      <c r="T38" s="40">
        <v>61726</v>
      </c>
      <c r="U38" s="41">
        <f t="shared" si="57"/>
        <v>0</v>
      </c>
      <c r="V38" s="41">
        <f t="shared" si="5"/>
        <v>61726</v>
      </c>
      <c r="W38" s="41">
        <f t="shared" si="6"/>
        <v>61726</v>
      </c>
      <c r="X38" s="41">
        <f t="shared" si="7"/>
        <v>0</v>
      </c>
      <c r="Y38" s="197">
        <f t="shared" si="8"/>
        <v>0</v>
      </c>
      <c r="Z38" s="40">
        <v>0</v>
      </c>
      <c r="AA38" s="40">
        <v>0</v>
      </c>
      <c r="AB38" s="41">
        <f t="shared" si="58"/>
        <v>0</v>
      </c>
      <c r="AC38" s="41">
        <f t="shared" si="9"/>
        <v>61726</v>
      </c>
      <c r="AD38" s="41">
        <f t="shared" si="10"/>
        <v>61726</v>
      </c>
      <c r="AE38" s="41">
        <f t="shared" si="11"/>
        <v>0</v>
      </c>
      <c r="AF38" s="109">
        <f t="shared" si="12"/>
        <v>0</v>
      </c>
      <c r="AG38" s="40">
        <v>0</v>
      </c>
      <c r="AH38" s="40">
        <v>0</v>
      </c>
      <c r="AI38" s="41">
        <f t="shared" si="59"/>
        <v>0</v>
      </c>
      <c r="AJ38" s="41">
        <f t="shared" si="13"/>
        <v>61726</v>
      </c>
      <c r="AK38" s="41">
        <f t="shared" si="14"/>
        <v>61726</v>
      </c>
      <c r="AL38" s="41">
        <f t="shared" si="15"/>
        <v>0</v>
      </c>
      <c r="AM38" s="109">
        <f t="shared" si="16"/>
        <v>0</v>
      </c>
      <c r="AN38" s="40">
        <v>569993.85</v>
      </c>
      <c r="AO38" s="40">
        <v>0</v>
      </c>
      <c r="AP38" s="41">
        <f t="shared" si="60"/>
        <v>-569993.85</v>
      </c>
      <c r="AQ38" s="41">
        <f t="shared" si="17"/>
        <v>631719.85</v>
      </c>
      <c r="AR38" s="41">
        <f t="shared" si="18"/>
        <v>61726</v>
      </c>
      <c r="AS38" s="41">
        <f t="shared" si="19"/>
        <v>-569994</v>
      </c>
      <c r="AT38" s="109">
        <f t="shared" si="20"/>
        <v>0.90228896559131389</v>
      </c>
      <c r="AU38" s="40">
        <v>0</v>
      </c>
      <c r="AV38" s="41">
        <v>121115.38</v>
      </c>
      <c r="AW38" s="41">
        <f t="shared" si="61"/>
        <v>121115.38</v>
      </c>
      <c r="AX38" s="41">
        <f t="shared" si="22"/>
        <v>631719.85</v>
      </c>
      <c r="AY38" s="41">
        <f t="shared" si="23"/>
        <v>182841.38</v>
      </c>
      <c r="AZ38" s="41">
        <f t="shared" si="24"/>
        <v>-448879</v>
      </c>
      <c r="BA38" s="109">
        <f t="shared" si="25"/>
        <v>0.71056571991524398</v>
      </c>
      <c r="BB38" s="40">
        <v>0</v>
      </c>
      <c r="BC38" s="41">
        <v>0</v>
      </c>
      <c r="BD38" s="41">
        <f t="shared" si="26"/>
        <v>0</v>
      </c>
      <c r="BE38" s="41">
        <f t="shared" si="27"/>
        <v>631719.85</v>
      </c>
      <c r="BF38" s="41">
        <f t="shared" si="28"/>
        <v>182841.38</v>
      </c>
      <c r="BG38" s="41">
        <f t="shared" si="29"/>
        <v>-448879</v>
      </c>
      <c r="BH38" s="109">
        <f t="shared" si="30"/>
        <v>0.71056571991524398</v>
      </c>
      <c r="BI38" s="40">
        <v>654748.19999999995</v>
      </c>
      <c r="BJ38" s="41">
        <v>210925.15</v>
      </c>
      <c r="BK38" s="41">
        <f t="shared" si="31"/>
        <v>-443823.04999999993</v>
      </c>
      <c r="BL38" s="41">
        <f t="shared" si="32"/>
        <v>1286468.0499999998</v>
      </c>
      <c r="BM38" s="41">
        <f t="shared" si="33"/>
        <v>393766.53</v>
      </c>
      <c r="BN38" s="41">
        <f t="shared" si="34"/>
        <v>-892702</v>
      </c>
      <c r="BO38" s="109">
        <f t="shared" si="35"/>
        <v>0.69391658813446622</v>
      </c>
      <c r="BP38" s="40">
        <v>0</v>
      </c>
      <c r="BQ38" s="41">
        <v>0</v>
      </c>
      <c r="BR38" s="41">
        <f t="shared" si="36"/>
        <v>0</v>
      </c>
      <c r="BS38" s="41">
        <f t="shared" si="37"/>
        <v>1286468.0499999998</v>
      </c>
      <c r="BT38" s="41">
        <f t="shared" si="38"/>
        <v>393766.53</v>
      </c>
      <c r="BU38" s="41">
        <f t="shared" si="39"/>
        <v>-892702</v>
      </c>
      <c r="BV38" s="109">
        <f t="shared" si="40"/>
        <v>0.69391658813446622</v>
      </c>
      <c r="BW38" s="40">
        <v>0</v>
      </c>
      <c r="BX38" s="41">
        <v>0</v>
      </c>
      <c r="BY38" s="41">
        <f t="shared" si="41"/>
        <v>0</v>
      </c>
      <c r="BZ38" s="41">
        <f t="shared" si="51"/>
        <v>1286468.0499999998</v>
      </c>
      <c r="CA38" s="41">
        <f>BQ38+BJ38+BC38+AV38+AO38+-AH38+AA38+T38+P38+BX38</f>
        <v>393766.53</v>
      </c>
      <c r="CB38" s="41">
        <f t="shared" si="42"/>
        <v>-892702</v>
      </c>
      <c r="CC38" s="109">
        <f t="shared" si="43"/>
        <v>0.69391658813446622</v>
      </c>
      <c r="CD38" s="40">
        <v>654748.19999999995</v>
      </c>
      <c r="CE38" s="41">
        <v>260191.45</v>
      </c>
      <c r="CF38" s="41">
        <f t="shared" si="44"/>
        <v>-394556.74999999994</v>
      </c>
      <c r="CG38" s="41">
        <f t="shared" si="45"/>
        <v>1941216.2499999998</v>
      </c>
      <c r="CH38" s="41">
        <f t="shared" si="46"/>
        <v>653957.98</v>
      </c>
      <c r="CI38" s="218">
        <f t="shared" si="47"/>
        <v>-1287258.75</v>
      </c>
      <c r="CJ38" s="109">
        <f t="shared" si="48"/>
        <v>0.33688054074346435</v>
      </c>
      <c r="CK38" s="40">
        <v>0</v>
      </c>
      <c r="CL38" s="41">
        <f t="shared" si="49"/>
        <v>1941216.25</v>
      </c>
      <c r="CM38" s="41">
        <v>653957.98</v>
      </c>
      <c r="CN38" s="156">
        <f t="shared" si="50"/>
        <v>-1287258.27</v>
      </c>
      <c r="CO38" s="40">
        <v>3608882.9800000004</v>
      </c>
      <c r="CP38" s="40">
        <v>1865362.94</v>
      </c>
      <c r="CQ38" s="40">
        <v>0</v>
      </c>
      <c r="CR38" s="40">
        <v>0</v>
      </c>
      <c r="CS38" s="40">
        <v>0</v>
      </c>
      <c r="CT38" s="40">
        <v>0</v>
      </c>
      <c r="CU38" s="40">
        <v>0</v>
      </c>
      <c r="CV38" s="40">
        <v>7649978.9100000001</v>
      </c>
      <c r="CW38" s="167"/>
    </row>
    <row r="39" spans="1:101" s="10" customFormat="1" ht="47.25" x14ac:dyDescent="0.2">
      <c r="A39" s="11" t="s">
        <v>317</v>
      </c>
      <c r="B39" s="11" t="s">
        <v>318</v>
      </c>
      <c r="C39" s="14" t="s">
        <v>588</v>
      </c>
      <c r="D39" s="11" t="s">
        <v>3</v>
      </c>
      <c r="E39" s="11" t="s">
        <v>4</v>
      </c>
      <c r="F39" s="11" t="s">
        <v>77</v>
      </c>
      <c r="G39" s="44" t="s">
        <v>319</v>
      </c>
      <c r="H39" s="45">
        <f>SUBTOTAL(103, $CI$12:$CI39)*1</f>
        <v>28</v>
      </c>
      <c r="I39" s="45" t="s">
        <v>317</v>
      </c>
      <c r="J39" s="46" t="s">
        <v>320</v>
      </c>
      <c r="K39" s="46" t="s">
        <v>321</v>
      </c>
      <c r="L39" s="41"/>
      <c r="M39" s="41">
        <v>0</v>
      </c>
      <c r="N39" s="41">
        <v>0</v>
      </c>
      <c r="O39" s="41">
        <v>0</v>
      </c>
      <c r="P39" s="41">
        <v>0</v>
      </c>
      <c r="Q39" s="41">
        <f t="shared" si="3"/>
        <v>0</v>
      </c>
      <c r="R39" s="197" t="str">
        <f t="shared" si="4"/>
        <v>nebija plānots</v>
      </c>
      <c r="S39" s="41">
        <v>190426.79</v>
      </c>
      <c r="T39" s="41">
        <v>190426.79</v>
      </c>
      <c r="U39" s="41">
        <f t="shared" si="57"/>
        <v>0</v>
      </c>
      <c r="V39" s="41">
        <f t="shared" si="5"/>
        <v>190426.79</v>
      </c>
      <c r="W39" s="41">
        <f t="shared" si="6"/>
        <v>190426.79</v>
      </c>
      <c r="X39" s="41">
        <f t="shared" si="7"/>
        <v>0</v>
      </c>
      <c r="Y39" s="197">
        <f t="shared" si="8"/>
        <v>0</v>
      </c>
      <c r="Z39" s="41">
        <v>0</v>
      </c>
      <c r="AA39" s="41">
        <v>0</v>
      </c>
      <c r="AB39" s="41">
        <f t="shared" si="58"/>
        <v>0</v>
      </c>
      <c r="AC39" s="41">
        <f t="shared" si="9"/>
        <v>190426.79</v>
      </c>
      <c r="AD39" s="41">
        <f t="shared" si="10"/>
        <v>190426.79</v>
      </c>
      <c r="AE39" s="41">
        <f t="shared" si="11"/>
        <v>0</v>
      </c>
      <c r="AF39" s="109">
        <f t="shared" si="12"/>
        <v>0</v>
      </c>
      <c r="AG39" s="41">
        <v>210310.57</v>
      </c>
      <c r="AH39" s="41">
        <v>210310.57</v>
      </c>
      <c r="AI39" s="41">
        <f t="shared" si="59"/>
        <v>0</v>
      </c>
      <c r="AJ39" s="41">
        <f t="shared" si="13"/>
        <v>400737.36</v>
      </c>
      <c r="AK39" s="41">
        <f t="shared" si="14"/>
        <v>400737.36</v>
      </c>
      <c r="AL39" s="41">
        <f t="shared" si="15"/>
        <v>0</v>
      </c>
      <c r="AM39" s="109">
        <f t="shared" si="16"/>
        <v>0</v>
      </c>
      <c r="AN39" s="41">
        <v>90791.7</v>
      </c>
      <c r="AO39" s="41">
        <v>104201.7</v>
      </c>
      <c r="AP39" s="41">
        <f t="shared" si="60"/>
        <v>13410</v>
      </c>
      <c r="AQ39" s="41">
        <f t="shared" si="17"/>
        <v>491529.06</v>
      </c>
      <c r="AR39" s="41">
        <f t="shared" si="18"/>
        <v>504939.06</v>
      </c>
      <c r="AS39" s="41">
        <f t="shared" si="19"/>
        <v>13410</v>
      </c>
      <c r="AT39" s="109">
        <f t="shared" si="20"/>
        <v>-2.7282211961180858E-2</v>
      </c>
      <c r="AU39" s="41">
        <v>127500</v>
      </c>
      <c r="AV39" s="41">
        <v>0</v>
      </c>
      <c r="AW39" s="41">
        <f t="shared" si="61"/>
        <v>-127500</v>
      </c>
      <c r="AX39" s="41">
        <f t="shared" si="22"/>
        <v>619029.06000000006</v>
      </c>
      <c r="AY39" s="41">
        <f t="shared" si="23"/>
        <v>504939.06</v>
      </c>
      <c r="AZ39" s="41">
        <f t="shared" si="24"/>
        <v>-114090</v>
      </c>
      <c r="BA39" s="109">
        <f t="shared" si="25"/>
        <v>0.18430475622582254</v>
      </c>
      <c r="BB39" s="41">
        <v>0</v>
      </c>
      <c r="BC39" s="41">
        <v>0</v>
      </c>
      <c r="BD39" s="41">
        <f t="shared" si="26"/>
        <v>0</v>
      </c>
      <c r="BE39" s="41">
        <f t="shared" si="27"/>
        <v>619029.06000000006</v>
      </c>
      <c r="BF39" s="41">
        <f t="shared" si="28"/>
        <v>504939.06</v>
      </c>
      <c r="BG39" s="41">
        <f t="shared" si="29"/>
        <v>-114090</v>
      </c>
      <c r="BH39" s="109">
        <f t="shared" si="30"/>
        <v>0.18430475622582254</v>
      </c>
      <c r="BI39" s="41">
        <v>425000</v>
      </c>
      <c r="BJ39" s="41">
        <v>112937.52</v>
      </c>
      <c r="BK39" s="41">
        <f t="shared" si="31"/>
        <v>-312062.48</v>
      </c>
      <c r="BL39" s="41">
        <f t="shared" si="32"/>
        <v>1044029.06</v>
      </c>
      <c r="BM39" s="41">
        <f t="shared" si="33"/>
        <v>617876.57999999996</v>
      </c>
      <c r="BN39" s="41">
        <f t="shared" si="34"/>
        <v>-426152</v>
      </c>
      <c r="BO39" s="109">
        <f t="shared" si="35"/>
        <v>0.40818066884076964</v>
      </c>
      <c r="BP39" s="41">
        <v>255000</v>
      </c>
      <c r="BQ39" s="41">
        <v>0</v>
      </c>
      <c r="BR39" s="41">
        <f t="shared" si="36"/>
        <v>-255000</v>
      </c>
      <c r="BS39" s="41">
        <f t="shared" si="37"/>
        <v>1299029.06</v>
      </c>
      <c r="BT39" s="41">
        <f t="shared" si="38"/>
        <v>617876.57999999996</v>
      </c>
      <c r="BU39" s="41">
        <f t="shared" si="39"/>
        <v>-681152</v>
      </c>
      <c r="BV39" s="109">
        <f t="shared" si="40"/>
        <v>0.52435507485875643</v>
      </c>
      <c r="BW39" s="41">
        <v>0</v>
      </c>
      <c r="BX39" s="41">
        <v>71313.13</v>
      </c>
      <c r="BY39" s="41">
        <f t="shared" si="41"/>
        <v>71313.13</v>
      </c>
      <c r="BZ39" s="41">
        <f t="shared" si="51"/>
        <v>1299029.06</v>
      </c>
      <c r="CA39" s="41">
        <f>BQ39+BJ39+BC39+AV39+AO39+AH39+AA39+T39+P39+BX39</f>
        <v>689189.71000000008</v>
      </c>
      <c r="CB39" s="41">
        <f t="shared" si="42"/>
        <v>-609839</v>
      </c>
      <c r="CC39" s="109">
        <f t="shared" si="43"/>
        <v>0.46945781951944932</v>
      </c>
      <c r="CD39" s="41">
        <v>425000</v>
      </c>
      <c r="CE39" s="41">
        <v>0</v>
      </c>
      <c r="CF39" s="41">
        <f t="shared" si="44"/>
        <v>-425000</v>
      </c>
      <c r="CG39" s="41">
        <f t="shared" si="45"/>
        <v>1724029.06</v>
      </c>
      <c r="CH39" s="41">
        <f t="shared" si="46"/>
        <v>689189.71000000008</v>
      </c>
      <c r="CI39" s="218">
        <f t="shared" si="47"/>
        <v>-1034839</v>
      </c>
      <c r="CJ39" s="109">
        <f t="shared" si="48"/>
        <v>0.39975527442675479</v>
      </c>
      <c r="CK39" s="41">
        <v>0</v>
      </c>
      <c r="CL39" s="41">
        <f t="shared" si="49"/>
        <v>1724029.06</v>
      </c>
      <c r="CM39" s="41">
        <v>779376.58</v>
      </c>
      <c r="CN39" s="156">
        <f t="shared" si="50"/>
        <v>-944652.4800000001</v>
      </c>
      <c r="CO39" s="41">
        <v>5586598.3799999999</v>
      </c>
      <c r="CP39" s="41">
        <v>2586674.14</v>
      </c>
      <c r="CQ39" s="41">
        <v>2375255.4</v>
      </c>
      <c r="CR39" s="41">
        <v>2117832.9</v>
      </c>
      <c r="CS39" s="41">
        <v>1948682.9</v>
      </c>
      <c r="CT39" s="41">
        <v>1913186.64</v>
      </c>
      <c r="CU39" s="41">
        <v>0</v>
      </c>
      <c r="CV39" s="41">
        <v>17487038</v>
      </c>
      <c r="CW39" s="167"/>
    </row>
    <row r="40" spans="1:101" s="10" customFormat="1" ht="330.75" customHeight="1" x14ac:dyDescent="0.2">
      <c r="A40" s="11" t="s">
        <v>172</v>
      </c>
      <c r="B40" s="11" t="s">
        <v>173</v>
      </c>
      <c r="C40" s="14" t="s">
        <v>575</v>
      </c>
      <c r="D40" s="11" t="s">
        <v>3</v>
      </c>
      <c r="E40" s="11" t="s">
        <v>29</v>
      </c>
      <c r="F40" s="11" t="s">
        <v>5</v>
      </c>
      <c r="G40" s="44" t="s">
        <v>194</v>
      </c>
      <c r="H40" s="45">
        <f>SUBTOTAL(103, $CI$12:$CI40)*1</f>
        <v>29</v>
      </c>
      <c r="I40" s="45" t="s">
        <v>172</v>
      </c>
      <c r="J40" s="46" t="s">
        <v>98</v>
      </c>
      <c r="K40" s="46" t="s">
        <v>195</v>
      </c>
      <c r="L40" s="41">
        <v>0</v>
      </c>
      <c r="M40" s="41">
        <v>0</v>
      </c>
      <c r="N40" s="41">
        <v>1715140.56</v>
      </c>
      <c r="O40" s="41">
        <v>1246672.71</v>
      </c>
      <c r="P40" s="41">
        <v>1246672.71</v>
      </c>
      <c r="Q40" s="41">
        <f t="shared" si="3"/>
        <v>0</v>
      </c>
      <c r="R40" s="197">
        <f t="shared" si="4"/>
        <v>0</v>
      </c>
      <c r="S40" s="41">
        <v>0</v>
      </c>
      <c r="T40" s="41">
        <v>0</v>
      </c>
      <c r="U40" s="41">
        <f t="shared" si="57"/>
        <v>0</v>
      </c>
      <c r="V40" s="41">
        <f t="shared" si="5"/>
        <v>1246672.71</v>
      </c>
      <c r="W40" s="41">
        <f t="shared" si="6"/>
        <v>1246672.71</v>
      </c>
      <c r="X40" s="41">
        <f t="shared" si="7"/>
        <v>0</v>
      </c>
      <c r="Y40" s="197">
        <f t="shared" si="8"/>
        <v>0</v>
      </c>
      <c r="Z40" s="41">
        <v>0</v>
      </c>
      <c r="AA40" s="41">
        <v>0</v>
      </c>
      <c r="AB40" s="41">
        <f t="shared" si="58"/>
        <v>0</v>
      </c>
      <c r="AC40" s="41">
        <f t="shared" si="9"/>
        <v>1246672.71</v>
      </c>
      <c r="AD40" s="41">
        <f t="shared" si="10"/>
        <v>1246672.71</v>
      </c>
      <c r="AE40" s="41">
        <f t="shared" si="11"/>
        <v>0</v>
      </c>
      <c r="AF40" s="109">
        <f t="shared" si="12"/>
        <v>0</v>
      </c>
      <c r="AG40" s="41">
        <v>172266.95</v>
      </c>
      <c r="AH40" s="41">
        <v>2650.67</v>
      </c>
      <c r="AI40" s="41">
        <f t="shared" si="59"/>
        <v>-169616.28</v>
      </c>
      <c r="AJ40" s="41">
        <f t="shared" si="13"/>
        <v>1418939.66</v>
      </c>
      <c r="AK40" s="41">
        <f t="shared" si="14"/>
        <v>1249323.3799999999</v>
      </c>
      <c r="AL40" s="41">
        <f t="shared" si="15"/>
        <v>-169616</v>
      </c>
      <c r="AM40" s="109">
        <f t="shared" si="16"/>
        <v>0.11953734523143855</v>
      </c>
      <c r="AN40" s="41">
        <v>0</v>
      </c>
      <c r="AO40" s="41">
        <v>0</v>
      </c>
      <c r="AP40" s="41">
        <f t="shared" si="60"/>
        <v>0</v>
      </c>
      <c r="AQ40" s="41">
        <f t="shared" si="17"/>
        <v>1418939.66</v>
      </c>
      <c r="AR40" s="41">
        <f t="shared" si="18"/>
        <v>1249323.3799999999</v>
      </c>
      <c r="AS40" s="41">
        <f t="shared" si="19"/>
        <v>-169616</v>
      </c>
      <c r="AT40" s="109">
        <f t="shared" si="20"/>
        <v>0.11953734523143855</v>
      </c>
      <c r="AU40" s="41">
        <v>0</v>
      </c>
      <c r="AV40" s="41">
        <v>0</v>
      </c>
      <c r="AW40" s="41">
        <f t="shared" si="61"/>
        <v>0</v>
      </c>
      <c r="AX40" s="41">
        <f t="shared" si="22"/>
        <v>1418939.66</v>
      </c>
      <c r="AY40" s="41">
        <f t="shared" si="23"/>
        <v>1249323.3799999999</v>
      </c>
      <c r="AZ40" s="41">
        <f t="shared" si="24"/>
        <v>-169616</v>
      </c>
      <c r="BA40" s="109">
        <f t="shared" si="25"/>
        <v>0.11953734523143855</v>
      </c>
      <c r="BB40" s="41">
        <v>2160138.15</v>
      </c>
      <c r="BC40" s="41">
        <v>564281.09</v>
      </c>
      <c r="BD40" s="41">
        <f t="shared" si="26"/>
        <v>-1595857.06</v>
      </c>
      <c r="BE40" s="41">
        <f t="shared" si="27"/>
        <v>3579077.8099999996</v>
      </c>
      <c r="BF40" s="41">
        <f t="shared" si="28"/>
        <v>1813604.4699999997</v>
      </c>
      <c r="BG40" s="41">
        <f t="shared" si="29"/>
        <v>-1765473</v>
      </c>
      <c r="BH40" s="109">
        <f t="shared" si="30"/>
        <v>0.49327604308217043</v>
      </c>
      <c r="BI40" s="41">
        <v>0</v>
      </c>
      <c r="BJ40" s="41">
        <v>0</v>
      </c>
      <c r="BK40" s="41">
        <f t="shared" si="31"/>
        <v>0</v>
      </c>
      <c r="BL40" s="41">
        <f t="shared" si="32"/>
        <v>3579077.8099999996</v>
      </c>
      <c r="BM40" s="41">
        <f t="shared" si="33"/>
        <v>1813604.4699999997</v>
      </c>
      <c r="BN40" s="41">
        <f t="shared" si="34"/>
        <v>-1765473</v>
      </c>
      <c r="BO40" s="109">
        <f t="shared" si="35"/>
        <v>0.49327604308217043</v>
      </c>
      <c r="BP40" s="41">
        <v>0</v>
      </c>
      <c r="BQ40" s="41">
        <v>0</v>
      </c>
      <c r="BR40" s="41">
        <f t="shared" si="36"/>
        <v>0</v>
      </c>
      <c r="BS40" s="41">
        <f t="shared" si="37"/>
        <v>3579077.8099999996</v>
      </c>
      <c r="BT40" s="41">
        <f t="shared" si="38"/>
        <v>1813604.4699999997</v>
      </c>
      <c r="BU40" s="41">
        <f t="shared" si="39"/>
        <v>-1765473</v>
      </c>
      <c r="BV40" s="109">
        <f t="shared" si="40"/>
        <v>0.49327604308217043</v>
      </c>
      <c r="BW40" s="41">
        <v>1211532.2</v>
      </c>
      <c r="BX40" s="41">
        <v>1945327.22</v>
      </c>
      <c r="BY40" s="41">
        <f t="shared" si="41"/>
        <v>733795.02</v>
      </c>
      <c r="BZ40" s="41">
        <f t="shared" si="51"/>
        <v>4790610.01</v>
      </c>
      <c r="CA40" s="41">
        <f>BQ40+BJ40+BC40+AV40+AO40+AH40+AA40+T40+P40+BX40</f>
        <v>3758931.69</v>
      </c>
      <c r="CB40" s="41">
        <f t="shared" si="42"/>
        <v>-1031678</v>
      </c>
      <c r="CC40" s="109">
        <f t="shared" si="43"/>
        <v>0.21535426967472981</v>
      </c>
      <c r="CD40" s="41">
        <v>0</v>
      </c>
      <c r="CE40" s="41">
        <v>0</v>
      </c>
      <c r="CF40" s="41">
        <f t="shared" si="44"/>
        <v>0</v>
      </c>
      <c r="CG40" s="41">
        <f t="shared" si="45"/>
        <v>4790610.01</v>
      </c>
      <c r="CH40" s="41">
        <f t="shared" si="46"/>
        <v>3758931.69</v>
      </c>
      <c r="CI40" s="218">
        <f t="shared" si="47"/>
        <v>-1031678</v>
      </c>
      <c r="CJ40" s="109">
        <f t="shared" si="48"/>
        <v>0.78464573032527019</v>
      </c>
      <c r="CK40" s="41">
        <v>0</v>
      </c>
      <c r="CL40" s="41">
        <f t="shared" si="49"/>
        <v>4790610.01</v>
      </c>
      <c r="CM40" s="41">
        <v>3758931.69</v>
      </c>
      <c r="CN40" s="156">
        <f t="shared" si="50"/>
        <v>-1031678.3199999998</v>
      </c>
      <c r="CO40" s="41">
        <v>1145015.44</v>
      </c>
      <c r="CP40" s="41">
        <v>0</v>
      </c>
      <c r="CQ40" s="41">
        <v>0</v>
      </c>
      <c r="CR40" s="41">
        <v>0</v>
      </c>
      <c r="CS40" s="41">
        <v>0</v>
      </c>
      <c r="CT40" s="41">
        <v>0</v>
      </c>
      <c r="CU40" s="41">
        <v>0</v>
      </c>
      <c r="CV40" s="41">
        <v>7650766.0099999998</v>
      </c>
      <c r="CW40" s="210" t="s">
        <v>1433</v>
      </c>
    </row>
    <row r="41" spans="1:101" s="10" customFormat="1" ht="141.75" x14ac:dyDescent="0.2">
      <c r="A41" s="11" t="s">
        <v>221</v>
      </c>
      <c r="B41" s="11" t="s">
        <v>647</v>
      </c>
      <c r="C41" s="14" t="s">
        <v>576</v>
      </c>
      <c r="D41" s="11" t="s">
        <v>3</v>
      </c>
      <c r="E41" s="11" t="s">
        <v>210</v>
      </c>
      <c r="F41" s="11" t="s">
        <v>77</v>
      </c>
      <c r="G41" s="44" t="s">
        <v>631</v>
      </c>
      <c r="H41" s="45">
        <f>SUBTOTAL(103, $CI$12:$CI41)*1</f>
        <v>30</v>
      </c>
      <c r="I41" s="45" t="s">
        <v>221</v>
      </c>
      <c r="J41" s="46" t="s">
        <v>212</v>
      </c>
      <c r="K41" s="46" t="s">
        <v>576</v>
      </c>
      <c r="L41" s="41">
        <v>0</v>
      </c>
      <c r="M41" s="41">
        <v>120531.37</v>
      </c>
      <c r="N41" s="41">
        <v>13513992.23</v>
      </c>
      <c r="O41" s="41">
        <v>0</v>
      </c>
      <c r="P41" s="41">
        <v>0</v>
      </c>
      <c r="Q41" s="41">
        <f t="shared" si="3"/>
        <v>0</v>
      </c>
      <c r="R41" s="197" t="str">
        <f t="shared" si="4"/>
        <v>nebija plānots</v>
      </c>
      <c r="S41" s="41">
        <v>2617244.7599999998</v>
      </c>
      <c r="T41" s="41">
        <v>2617244.7599999998</v>
      </c>
      <c r="U41" s="41">
        <f t="shared" si="57"/>
        <v>0</v>
      </c>
      <c r="V41" s="41">
        <f t="shared" si="5"/>
        <v>2617244.7599999998</v>
      </c>
      <c r="W41" s="41">
        <f t="shared" si="6"/>
        <v>2617244.7599999998</v>
      </c>
      <c r="X41" s="41">
        <f t="shared" si="7"/>
        <v>0</v>
      </c>
      <c r="Y41" s="197">
        <f t="shared" si="8"/>
        <v>0</v>
      </c>
      <c r="Z41" s="41">
        <v>0</v>
      </c>
      <c r="AA41" s="41">
        <v>0</v>
      </c>
      <c r="AB41" s="41">
        <f t="shared" si="58"/>
        <v>0</v>
      </c>
      <c r="AC41" s="41">
        <f t="shared" si="9"/>
        <v>2617244.7599999998</v>
      </c>
      <c r="AD41" s="41">
        <f t="shared" si="10"/>
        <v>2617244.7599999998</v>
      </c>
      <c r="AE41" s="41">
        <f t="shared" si="11"/>
        <v>0</v>
      </c>
      <c r="AF41" s="109">
        <f t="shared" si="12"/>
        <v>0</v>
      </c>
      <c r="AG41" s="154">
        <v>1552076.4</v>
      </c>
      <c r="AH41" s="41">
        <v>1551953.14</v>
      </c>
      <c r="AI41" s="41">
        <f t="shared" si="59"/>
        <v>-123.26000000000931</v>
      </c>
      <c r="AJ41" s="41">
        <f t="shared" si="13"/>
        <v>4169321.1599999997</v>
      </c>
      <c r="AK41" s="41">
        <f t="shared" si="14"/>
        <v>4169197.8999999994</v>
      </c>
      <c r="AL41" s="41">
        <f t="shared" si="15"/>
        <v>-123</v>
      </c>
      <c r="AM41" s="109">
        <f t="shared" si="16"/>
        <v>2.9563565690948757E-5</v>
      </c>
      <c r="AN41" s="41">
        <v>0</v>
      </c>
      <c r="AO41" s="41">
        <v>0</v>
      </c>
      <c r="AP41" s="41">
        <f t="shared" si="60"/>
        <v>0</v>
      </c>
      <c r="AQ41" s="41">
        <f t="shared" si="17"/>
        <v>4169321.1599999997</v>
      </c>
      <c r="AR41" s="41">
        <f t="shared" si="18"/>
        <v>4169197.8999999994</v>
      </c>
      <c r="AS41" s="41">
        <f t="shared" si="19"/>
        <v>-123</v>
      </c>
      <c r="AT41" s="109">
        <f t="shared" si="20"/>
        <v>2.9563565690948757E-5</v>
      </c>
      <c r="AU41" s="41">
        <v>0</v>
      </c>
      <c r="AV41" s="41">
        <v>0</v>
      </c>
      <c r="AW41" s="41">
        <f t="shared" si="61"/>
        <v>0</v>
      </c>
      <c r="AX41" s="41">
        <f t="shared" si="22"/>
        <v>4169321.1599999997</v>
      </c>
      <c r="AY41" s="41">
        <f t="shared" si="23"/>
        <v>4169197.8999999994</v>
      </c>
      <c r="AZ41" s="41">
        <f t="shared" si="24"/>
        <v>-123</v>
      </c>
      <c r="BA41" s="109">
        <f t="shared" si="25"/>
        <v>2.9563565690948757E-5</v>
      </c>
      <c r="BB41" s="41">
        <v>2710461.04</v>
      </c>
      <c r="BC41" s="40">
        <v>2212292.46</v>
      </c>
      <c r="BD41" s="41">
        <f t="shared" si="26"/>
        <v>-498168.58000000007</v>
      </c>
      <c r="BE41" s="41">
        <f t="shared" si="27"/>
        <v>6879782.1999999993</v>
      </c>
      <c r="BF41" s="41">
        <f t="shared" si="28"/>
        <v>6381490.3599999994</v>
      </c>
      <c r="BG41" s="41">
        <f t="shared" si="29"/>
        <v>-498292</v>
      </c>
      <c r="BH41" s="109">
        <f t="shared" si="30"/>
        <v>7.2428432400083786E-2</v>
      </c>
      <c r="BI41" s="41">
        <v>0</v>
      </c>
      <c r="BJ41" s="41">
        <v>0</v>
      </c>
      <c r="BK41" s="41">
        <f t="shared" si="31"/>
        <v>0</v>
      </c>
      <c r="BL41" s="41">
        <f t="shared" si="32"/>
        <v>6879782.1999999993</v>
      </c>
      <c r="BM41" s="41">
        <f t="shared" si="33"/>
        <v>6381490.3599999994</v>
      </c>
      <c r="BN41" s="41">
        <f t="shared" si="34"/>
        <v>-498292</v>
      </c>
      <c r="BO41" s="109">
        <f t="shared" si="35"/>
        <v>7.2428432400083786E-2</v>
      </c>
      <c r="BP41" s="41">
        <v>0</v>
      </c>
      <c r="BQ41" s="41">
        <v>0</v>
      </c>
      <c r="BR41" s="41">
        <f t="shared" si="36"/>
        <v>0</v>
      </c>
      <c r="BS41" s="41">
        <f t="shared" si="37"/>
        <v>6879782.1999999993</v>
      </c>
      <c r="BT41" s="41">
        <f t="shared" si="38"/>
        <v>6381490.3599999994</v>
      </c>
      <c r="BU41" s="41">
        <f t="shared" si="39"/>
        <v>-498292</v>
      </c>
      <c r="BV41" s="109">
        <f t="shared" si="40"/>
        <v>7.2428432400083786E-2</v>
      </c>
      <c r="BW41" s="41">
        <v>2710461.04</v>
      </c>
      <c r="BX41" s="41">
        <v>2216857.6199999996</v>
      </c>
      <c r="BY41" s="41">
        <f t="shared" si="41"/>
        <v>-493603.42000000039</v>
      </c>
      <c r="BZ41" s="41">
        <f t="shared" si="51"/>
        <v>9590243.2399999984</v>
      </c>
      <c r="CA41" s="41">
        <f>BQ41+BJ41+BC41+AV41+AO41+AH41+AA41+T41+P41+BX41</f>
        <v>8598347.9799999986</v>
      </c>
      <c r="CB41" s="41">
        <f t="shared" si="42"/>
        <v>-991895</v>
      </c>
      <c r="CC41" s="109">
        <f t="shared" si="43"/>
        <v>0.10342753934153603</v>
      </c>
      <c r="CD41" s="41">
        <v>0</v>
      </c>
      <c r="CE41" s="41">
        <v>0</v>
      </c>
      <c r="CF41" s="41">
        <f t="shared" si="44"/>
        <v>0</v>
      </c>
      <c r="CG41" s="41">
        <f t="shared" si="45"/>
        <v>9590243.2399999984</v>
      </c>
      <c r="CH41" s="41">
        <f t="shared" si="46"/>
        <v>8598347.9799999986</v>
      </c>
      <c r="CI41" s="218">
        <f t="shared" si="47"/>
        <v>-991895</v>
      </c>
      <c r="CJ41" s="109">
        <f t="shared" si="48"/>
        <v>0.89657246065846397</v>
      </c>
      <c r="CK41" s="41">
        <v>0</v>
      </c>
      <c r="CL41" s="41">
        <f t="shared" si="49"/>
        <v>9590243.2400000002</v>
      </c>
      <c r="CM41" s="41">
        <v>8577756.6600000001</v>
      </c>
      <c r="CN41" s="156">
        <f t="shared" si="50"/>
        <v>-1012486.5800000001</v>
      </c>
      <c r="CO41" s="37">
        <v>7983155.1600000011</v>
      </c>
      <c r="CP41" s="41">
        <v>0</v>
      </c>
      <c r="CQ41" s="41">
        <v>0</v>
      </c>
      <c r="CR41" s="41">
        <v>0</v>
      </c>
      <c r="CS41" s="41">
        <v>0</v>
      </c>
      <c r="CT41" s="41">
        <v>0</v>
      </c>
      <c r="CU41" s="41">
        <v>0</v>
      </c>
      <c r="CV41" s="41">
        <v>31207922</v>
      </c>
      <c r="CW41" s="210" t="s">
        <v>1443</v>
      </c>
    </row>
    <row r="42" spans="1:101" s="10" customFormat="1" ht="174" customHeight="1" x14ac:dyDescent="0.2">
      <c r="A42" s="11" t="s">
        <v>150</v>
      </c>
      <c r="B42" s="11" t="s">
        <v>151</v>
      </c>
      <c r="C42" s="14" t="s">
        <v>574</v>
      </c>
      <c r="D42" s="11" t="s">
        <v>3</v>
      </c>
      <c r="E42" s="11" t="s">
        <v>29</v>
      </c>
      <c r="F42" s="11" t="s">
        <v>102</v>
      </c>
      <c r="G42" s="44" t="s">
        <v>166</v>
      </c>
      <c r="H42" s="45">
        <f>SUBTOTAL(103, $CI$12:$CI42)*1</f>
        <v>31</v>
      </c>
      <c r="I42" s="45" t="s">
        <v>150</v>
      </c>
      <c r="J42" s="46" t="s">
        <v>98</v>
      </c>
      <c r="K42" s="46" t="s">
        <v>167</v>
      </c>
      <c r="L42" s="41">
        <v>0</v>
      </c>
      <c r="M42" s="41">
        <v>0</v>
      </c>
      <c r="N42" s="41">
        <v>3076197.67</v>
      </c>
      <c r="O42" s="41">
        <v>0</v>
      </c>
      <c r="P42" s="41">
        <v>0</v>
      </c>
      <c r="Q42" s="41">
        <f t="shared" si="3"/>
        <v>0</v>
      </c>
      <c r="R42" s="197" t="str">
        <f t="shared" si="4"/>
        <v>nebija plānots</v>
      </c>
      <c r="S42" s="41">
        <v>2387703.4500000002</v>
      </c>
      <c r="T42" s="41">
        <v>2387703.4500000002</v>
      </c>
      <c r="U42" s="41">
        <f t="shared" si="57"/>
        <v>0</v>
      </c>
      <c r="V42" s="41">
        <f t="shared" si="5"/>
        <v>2387703.4500000002</v>
      </c>
      <c r="W42" s="41">
        <f t="shared" si="6"/>
        <v>2387703.4500000002</v>
      </c>
      <c r="X42" s="41">
        <f t="shared" si="7"/>
        <v>0</v>
      </c>
      <c r="Y42" s="197">
        <f t="shared" si="8"/>
        <v>0</v>
      </c>
      <c r="Z42" s="41">
        <v>0</v>
      </c>
      <c r="AA42" s="41">
        <v>0</v>
      </c>
      <c r="AB42" s="41">
        <f t="shared" si="58"/>
        <v>0</v>
      </c>
      <c r="AC42" s="41">
        <f t="shared" si="9"/>
        <v>2387703.4500000002</v>
      </c>
      <c r="AD42" s="41">
        <f t="shared" si="10"/>
        <v>2387703.4500000002</v>
      </c>
      <c r="AE42" s="41">
        <f t="shared" si="11"/>
        <v>0</v>
      </c>
      <c r="AF42" s="109">
        <f t="shared" si="12"/>
        <v>0</v>
      </c>
      <c r="AG42" s="41">
        <v>0</v>
      </c>
      <c r="AH42" s="41">
        <v>0</v>
      </c>
      <c r="AI42" s="41">
        <f t="shared" si="59"/>
        <v>0</v>
      </c>
      <c r="AJ42" s="41">
        <f t="shared" si="13"/>
        <v>2387703.4500000002</v>
      </c>
      <c r="AK42" s="41">
        <f t="shared" si="14"/>
        <v>2387703.4500000002</v>
      </c>
      <c r="AL42" s="41">
        <f t="shared" si="15"/>
        <v>0</v>
      </c>
      <c r="AM42" s="109">
        <f t="shared" si="16"/>
        <v>0</v>
      </c>
      <c r="AN42" s="41">
        <v>0</v>
      </c>
      <c r="AO42" s="41">
        <v>2141.69</v>
      </c>
      <c r="AP42" s="41">
        <f t="shared" si="60"/>
        <v>2141.69</v>
      </c>
      <c r="AQ42" s="41">
        <f t="shared" si="17"/>
        <v>2387703.4500000002</v>
      </c>
      <c r="AR42" s="41">
        <f t="shared" si="18"/>
        <v>2389845.14</v>
      </c>
      <c r="AS42" s="41">
        <f t="shared" si="19"/>
        <v>2142</v>
      </c>
      <c r="AT42" s="109">
        <f t="shared" si="20"/>
        <v>-8.9696649724224642E-4</v>
      </c>
      <c r="AU42" s="41">
        <v>0</v>
      </c>
      <c r="AV42" s="41">
        <v>0</v>
      </c>
      <c r="AW42" s="41">
        <f t="shared" si="61"/>
        <v>0</v>
      </c>
      <c r="AX42" s="41">
        <f t="shared" si="22"/>
        <v>2387703.4500000002</v>
      </c>
      <c r="AY42" s="41">
        <f t="shared" si="23"/>
        <v>2389845.14</v>
      </c>
      <c r="AZ42" s="41">
        <f t="shared" si="24"/>
        <v>2142</v>
      </c>
      <c r="BA42" s="109">
        <f t="shared" si="25"/>
        <v>-8.9696649724224642E-4</v>
      </c>
      <c r="BB42" s="41">
        <v>0</v>
      </c>
      <c r="BC42" s="41">
        <v>0</v>
      </c>
      <c r="BD42" s="41">
        <f t="shared" si="26"/>
        <v>0</v>
      </c>
      <c r="BE42" s="41">
        <f t="shared" si="27"/>
        <v>2387703.4500000002</v>
      </c>
      <c r="BF42" s="41">
        <f t="shared" si="28"/>
        <v>2389845.14</v>
      </c>
      <c r="BG42" s="41">
        <f t="shared" si="29"/>
        <v>2142</v>
      </c>
      <c r="BH42" s="109">
        <f t="shared" si="30"/>
        <v>-8.9696649724224642E-4</v>
      </c>
      <c r="BI42" s="41">
        <v>3053115</v>
      </c>
      <c r="BJ42" s="41">
        <v>1742239.71</v>
      </c>
      <c r="BK42" s="41">
        <f t="shared" si="31"/>
        <v>-1310875.29</v>
      </c>
      <c r="BL42" s="41">
        <f t="shared" si="32"/>
        <v>5440818.4500000002</v>
      </c>
      <c r="BM42" s="41">
        <f t="shared" si="33"/>
        <v>4132084.85</v>
      </c>
      <c r="BN42" s="41">
        <f t="shared" si="34"/>
        <v>-1308733</v>
      </c>
      <c r="BO42" s="109">
        <f t="shared" si="35"/>
        <v>0.24053984010438723</v>
      </c>
      <c r="BP42" s="41">
        <v>0</v>
      </c>
      <c r="BQ42" s="41">
        <v>0</v>
      </c>
      <c r="BR42" s="41">
        <f t="shared" si="36"/>
        <v>0</v>
      </c>
      <c r="BS42" s="41">
        <f t="shared" si="37"/>
        <v>5440818.4500000002</v>
      </c>
      <c r="BT42" s="41">
        <f t="shared" si="38"/>
        <v>4132084.85</v>
      </c>
      <c r="BU42" s="41">
        <f t="shared" si="39"/>
        <v>-1308733</v>
      </c>
      <c r="BV42" s="109">
        <f t="shared" si="40"/>
        <v>0.24053984010438723</v>
      </c>
      <c r="BW42" s="41">
        <v>0</v>
      </c>
      <c r="BX42" s="41">
        <v>0</v>
      </c>
      <c r="BY42" s="41">
        <f t="shared" si="41"/>
        <v>0</v>
      </c>
      <c r="BZ42" s="41">
        <f t="shared" si="51"/>
        <v>5440818.4500000002</v>
      </c>
      <c r="CA42" s="41">
        <f>BQ42+BJ42+BC42+AV42+AO42+-AH42+AA42+T42+P42+BX42</f>
        <v>4132084.85</v>
      </c>
      <c r="CB42" s="41">
        <f t="shared" si="42"/>
        <v>-1308733</v>
      </c>
      <c r="CC42" s="109">
        <f t="shared" si="43"/>
        <v>0.24053984010438723</v>
      </c>
      <c r="CD42" s="41">
        <v>1362714.08</v>
      </c>
      <c r="CE42" s="41">
        <v>1683371.01</v>
      </c>
      <c r="CF42" s="41">
        <f t="shared" si="44"/>
        <v>320656.92999999993</v>
      </c>
      <c r="CG42" s="41">
        <f t="shared" si="45"/>
        <v>6803532.5300000003</v>
      </c>
      <c r="CH42" s="41">
        <f t="shared" si="46"/>
        <v>5815455.8600000003</v>
      </c>
      <c r="CI42" s="218">
        <f t="shared" si="47"/>
        <v>-988076.07000000007</v>
      </c>
      <c r="CJ42" s="109">
        <f t="shared" si="48"/>
        <v>0.85477005281548935</v>
      </c>
      <c r="CK42" s="41">
        <v>0</v>
      </c>
      <c r="CL42" s="41">
        <f t="shared" si="49"/>
        <v>6803532.5300000003</v>
      </c>
      <c r="CM42" s="41">
        <v>5815455.8599999994</v>
      </c>
      <c r="CN42" s="156">
        <f t="shared" si="50"/>
        <v>-988076.67000000086</v>
      </c>
      <c r="CO42" s="41">
        <v>0</v>
      </c>
      <c r="CP42" s="41">
        <v>0</v>
      </c>
      <c r="CQ42" s="41">
        <v>0</v>
      </c>
      <c r="CR42" s="41">
        <v>0</v>
      </c>
      <c r="CS42" s="41">
        <v>0</v>
      </c>
      <c r="CT42" s="41">
        <v>0</v>
      </c>
      <c r="CU42" s="41">
        <v>0</v>
      </c>
      <c r="CV42" s="41">
        <v>9879730.1999999993</v>
      </c>
      <c r="CW42" s="210" t="s">
        <v>1441</v>
      </c>
    </row>
    <row r="43" spans="1:101" s="10" customFormat="1" ht="104.25" customHeight="1" x14ac:dyDescent="0.2">
      <c r="A43" s="11" t="s">
        <v>233</v>
      </c>
      <c r="B43" s="11" t="s">
        <v>234</v>
      </c>
      <c r="C43" s="14" t="s">
        <v>579</v>
      </c>
      <c r="D43" s="11">
        <v>1</v>
      </c>
      <c r="E43" s="11" t="s">
        <v>4</v>
      </c>
      <c r="F43" s="11" t="s">
        <v>5</v>
      </c>
      <c r="G43" s="44" t="s">
        <v>235</v>
      </c>
      <c r="H43" s="45">
        <f>SUBTOTAL(103, $CI$12:$CI43)*1</f>
        <v>32</v>
      </c>
      <c r="I43" s="45" t="s">
        <v>233</v>
      </c>
      <c r="J43" s="46" t="s">
        <v>236</v>
      </c>
      <c r="K43" s="46" t="s">
        <v>237</v>
      </c>
      <c r="L43" s="41">
        <v>0</v>
      </c>
      <c r="M43" s="41">
        <v>0</v>
      </c>
      <c r="N43" s="41">
        <v>0</v>
      </c>
      <c r="O43" s="41">
        <v>0</v>
      </c>
      <c r="P43" s="41">
        <v>0</v>
      </c>
      <c r="Q43" s="41">
        <f t="shared" si="3"/>
        <v>0</v>
      </c>
      <c r="R43" s="197" t="str">
        <f t="shared" si="4"/>
        <v>nebija plānots</v>
      </c>
      <c r="S43" s="41">
        <v>0</v>
      </c>
      <c r="T43" s="41">
        <v>0</v>
      </c>
      <c r="U43" s="41">
        <f t="shared" si="57"/>
        <v>0</v>
      </c>
      <c r="V43" s="41">
        <f t="shared" si="5"/>
        <v>0</v>
      </c>
      <c r="W43" s="41">
        <f t="shared" si="6"/>
        <v>0</v>
      </c>
      <c r="X43" s="41">
        <f t="shared" si="7"/>
        <v>0</v>
      </c>
      <c r="Y43" s="197" t="str">
        <f t="shared" si="8"/>
        <v>nebija plānots</v>
      </c>
      <c r="Z43" s="41">
        <v>0</v>
      </c>
      <c r="AA43" s="41">
        <v>0</v>
      </c>
      <c r="AB43" s="41">
        <f t="shared" si="58"/>
        <v>0</v>
      </c>
      <c r="AC43" s="41">
        <f t="shared" si="9"/>
        <v>0</v>
      </c>
      <c r="AD43" s="41">
        <f t="shared" si="10"/>
        <v>0</v>
      </c>
      <c r="AE43" s="41">
        <f t="shared" si="11"/>
        <v>0</v>
      </c>
      <c r="AF43" s="109" t="str">
        <f t="shared" si="12"/>
        <v>nebija plānots</v>
      </c>
      <c r="AG43" s="41">
        <v>6058.96</v>
      </c>
      <c r="AH43" s="41">
        <v>6058.98</v>
      </c>
      <c r="AI43" s="41">
        <f t="shared" si="59"/>
        <v>1.9999999999527063E-2</v>
      </c>
      <c r="AJ43" s="41">
        <f t="shared" si="13"/>
        <v>6058.96</v>
      </c>
      <c r="AK43" s="41">
        <f t="shared" si="14"/>
        <v>6058.98</v>
      </c>
      <c r="AL43" s="41">
        <f t="shared" si="15"/>
        <v>0</v>
      </c>
      <c r="AM43" s="109">
        <f t="shared" si="16"/>
        <v>-3.3008965234504473E-6</v>
      </c>
      <c r="AN43" s="41">
        <v>0</v>
      </c>
      <c r="AO43" s="41">
        <v>0</v>
      </c>
      <c r="AP43" s="41">
        <f t="shared" si="60"/>
        <v>0</v>
      </c>
      <c r="AQ43" s="41">
        <f t="shared" si="17"/>
        <v>6058.96</v>
      </c>
      <c r="AR43" s="41">
        <f t="shared" si="18"/>
        <v>6058.98</v>
      </c>
      <c r="AS43" s="41">
        <f t="shared" si="19"/>
        <v>0</v>
      </c>
      <c r="AT43" s="109">
        <f t="shared" si="20"/>
        <v>-3.3008965234504473E-6</v>
      </c>
      <c r="AU43" s="41">
        <v>23852.86</v>
      </c>
      <c r="AV43" s="41">
        <v>11088.05</v>
      </c>
      <c r="AW43" s="41">
        <f t="shared" si="61"/>
        <v>-12764.810000000001</v>
      </c>
      <c r="AX43" s="41">
        <f t="shared" si="22"/>
        <v>29911.82</v>
      </c>
      <c r="AY43" s="41">
        <f t="shared" si="23"/>
        <v>17147.03</v>
      </c>
      <c r="AZ43" s="41">
        <f t="shared" si="24"/>
        <v>-12765</v>
      </c>
      <c r="BA43" s="109">
        <f t="shared" si="25"/>
        <v>0.42674735271875808</v>
      </c>
      <c r="BB43" s="41">
        <v>0</v>
      </c>
      <c r="BC43" s="41">
        <v>0</v>
      </c>
      <c r="BD43" s="41">
        <f t="shared" si="26"/>
        <v>0</v>
      </c>
      <c r="BE43" s="41">
        <f t="shared" si="27"/>
        <v>29911.82</v>
      </c>
      <c r="BF43" s="41">
        <f t="shared" si="28"/>
        <v>17147.03</v>
      </c>
      <c r="BG43" s="41">
        <f t="shared" si="29"/>
        <v>-12765</v>
      </c>
      <c r="BH43" s="109">
        <f t="shared" si="30"/>
        <v>0.42674735271875808</v>
      </c>
      <c r="BI43" s="41">
        <v>0</v>
      </c>
      <c r="BJ43" s="41">
        <v>0</v>
      </c>
      <c r="BK43" s="41">
        <f t="shared" si="31"/>
        <v>0</v>
      </c>
      <c r="BL43" s="41">
        <f t="shared" si="32"/>
        <v>29911.82</v>
      </c>
      <c r="BM43" s="41">
        <f t="shared" si="33"/>
        <v>17147.03</v>
      </c>
      <c r="BN43" s="41">
        <f t="shared" si="34"/>
        <v>-12765</v>
      </c>
      <c r="BO43" s="109">
        <f t="shared" si="35"/>
        <v>0.42674735271875808</v>
      </c>
      <c r="BP43" s="41">
        <v>1003101.34</v>
      </c>
      <c r="BQ43" s="41">
        <v>71815.509999999995</v>
      </c>
      <c r="BR43" s="41">
        <f t="shared" si="36"/>
        <v>-931285.83</v>
      </c>
      <c r="BS43" s="41">
        <f t="shared" si="37"/>
        <v>1033013.1599999999</v>
      </c>
      <c r="BT43" s="41">
        <f t="shared" si="38"/>
        <v>88962.54</v>
      </c>
      <c r="BU43" s="41">
        <f t="shared" si="39"/>
        <v>-944051</v>
      </c>
      <c r="BV43" s="109">
        <f t="shared" si="40"/>
        <v>0.91388053565551863</v>
      </c>
      <c r="BW43" s="41">
        <v>0</v>
      </c>
      <c r="BX43" s="41">
        <v>0</v>
      </c>
      <c r="BY43" s="41">
        <f t="shared" si="41"/>
        <v>0</v>
      </c>
      <c r="BZ43" s="41">
        <f t="shared" si="51"/>
        <v>1033013.1599999999</v>
      </c>
      <c r="CA43" s="41">
        <f>BQ43+BJ43+BC43+AV43+AO43+AH43+AA43+T43+P43+BX43</f>
        <v>88962.54</v>
      </c>
      <c r="CB43" s="41">
        <f t="shared" si="42"/>
        <v>-944051</v>
      </c>
      <c r="CC43" s="109">
        <f t="shared" si="43"/>
        <v>0.91388053565551863</v>
      </c>
      <c r="CD43" s="41">
        <v>0</v>
      </c>
      <c r="CE43" s="41">
        <v>0</v>
      </c>
      <c r="CF43" s="41">
        <f t="shared" si="44"/>
        <v>0</v>
      </c>
      <c r="CG43" s="41">
        <f t="shared" si="45"/>
        <v>1033013.1599999999</v>
      </c>
      <c r="CH43" s="41">
        <f t="shared" si="46"/>
        <v>88962.54</v>
      </c>
      <c r="CI43" s="218">
        <f t="shared" si="47"/>
        <v>-944051</v>
      </c>
      <c r="CJ43" s="109">
        <f t="shared" si="48"/>
        <v>8.6119464344481339E-2</v>
      </c>
      <c r="CK43" s="41">
        <v>1825118.31</v>
      </c>
      <c r="CL43" s="41">
        <f t="shared" si="49"/>
        <v>2858131.4699999997</v>
      </c>
      <c r="CM43" s="41">
        <v>1914069.1300000001</v>
      </c>
      <c r="CN43" s="156">
        <f t="shared" si="50"/>
        <v>-944062.33999999962</v>
      </c>
      <c r="CO43" s="41">
        <v>1630045.13</v>
      </c>
      <c r="CP43" s="41">
        <v>2190178.2200000002</v>
      </c>
      <c r="CQ43" s="41">
        <v>2289980.73</v>
      </c>
      <c r="CR43" s="41">
        <v>0</v>
      </c>
      <c r="CS43" s="41">
        <v>0</v>
      </c>
      <c r="CT43" s="41">
        <v>0</v>
      </c>
      <c r="CU43" s="41">
        <v>0</v>
      </c>
      <c r="CV43" s="41">
        <v>8968335.5500000007</v>
      </c>
      <c r="CW43" s="210" t="s">
        <v>1458</v>
      </c>
    </row>
    <row r="44" spans="1:101" s="10" customFormat="1" ht="306.75" customHeight="1" x14ac:dyDescent="0.25">
      <c r="A44" s="27" t="s">
        <v>119</v>
      </c>
      <c r="B44" s="27" t="s">
        <v>120</v>
      </c>
      <c r="C44" s="28" t="s">
        <v>570</v>
      </c>
      <c r="D44" s="27">
        <v>1</v>
      </c>
      <c r="E44" s="27" t="s">
        <v>35</v>
      </c>
      <c r="F44" s="27" t="s">
        <v>102</v>
      </c>
      <c r="G44" s="48" t="s">
        <v>124</v>
      </c>
      <c r="H44" s="45">
        <f>SUBTOTAL(103, $CI$12:$CI44)*1</f>
        <v>33</v>
      </c>
      <c r="I44" s="45" t="s">
        <v>119</v>
      </c>
      <c r="J44" s="49" t="s">
        <v>125</v>
      </c>
      <c r="K44" s="49" t="s">
        <v>126</v>
      </c>
      <c r="L44" s="40">
        <v>0</v>
      </c>
      <c r="M44" s="40">
        <v>0</v>
      </c>
      <c r="N44" s="40">
        <v>0</v>
      </c>
      <c r="O44" s="40">
        <v>0</v>
      </c>
      <c r="P44" s="40">
        <v>0</v>
      </c>
      <c r="Q44" s="41">
        <f t="shared" si="3"/>
        <v>0</v>
      </c>
      <c r="R44" s="197" t="str">
        <f t="shared" si="4"/>
        <v>nebija plānots</v>
      </c>
      <c r="S44" s="40">
        <v>0</v>
      </c>
      <c r="T44" s="40">
        <v>0</v>
      </c>
      <c r="U44" s="41">
        <f t="shared" si="57"/>
        <v>0</v>
      </c>
      <c r="V44" s="41">
        <f t="shared" si="5"/>
        <v>0</v>
      </c>
      <c r="W44" s="41">
        <f t="shared" si="6"/>
        <v>0</v>
      </c>
      <c r="X44" s="41">
        <f t="shared" si="7"/>
        <v>0</v>
      </c>
      <c r="Y44" s="197" t="str">
        <f t="shared" si="8"/>
        <v>nebija plānots</v>
      </c>
      <c r="Z44" s="40">
        <v>2148667</v>
      </c>
      <c r="AA44" s="40">
        <v>2148667</v>
      </c>
      <c r="AB44" s="41">
        <f t="shared" si="58"/>
        <v>0</v>
      </c>
      <c r="AC44" s="41">
        <f t="shared" si="9"/>
        <v>2148667</v>
      </c>
      <c r="AD44" s="41">
        <f t="shared" si="10"/>
        <v>2148667</v>
      </c>
      <c r="AE44" s="41">
        <f t="shared" si="11"/>
        <v>0</v>
      </c>
      <c r="AF44" s="109">
        <f t="shared" si="12"/>
        <v>0</v>
      </c>
      <c r="AG44" s="40">
        <v>0</v>
      </c>
      <c r="AH44" s="40">
        <v>0</v>
      </c>
      <c r="AI44" s="41">
        <f t="shared" si="59"/>
        <v>0</v>
      </c>
      <c r="AJ44" s="41">
        <f t="shared" si="13"/>
        <v>2148667</v>
      </c>
      <c r="AK44" s="41">
        <f t="shared" si="14"/>
        <v>2148667</v>
      </c>
      <c r="AL44" s="41">
        <f t="shared" si="15"/>
        <v>0</v>
      </c>
      <c r="AM44" s="109">
        <f t="shared" si="16"/>
        <v>0</v>
      </c>
      <c r="AN44" s="40">
        <v>1370009.09</v>
      </c>
      <c r="AO44" s="40"/>
      <c r="AP44" s="41">
        <f t="shared" si="60"/>
        <v>-1370009.09</v>
      </c>
      <c r="AQ44" s="41">
        <f t="shared" si="17"/>
        <v>3518676.09</v>
      </c>
      <c r="AR44" s="41">
        <f t="shared" si="18"/>
        <v>2148667</v>
      </c>
      <c r="AS44" s="41">
        <f t="shared" si="19"/>
        <v>-1370009</v>
      </c>
      <c r="AT44" s="109">
        <f t="shared" si="20"/>
        <v>0.38935356792105291</v>
      </c>
      <c r="AU44" s="40">
        <v>0</v>
      </c>
      <c r="AV44" s="41">
        <v>0</v>
      </c>
      <c r="AW44" s="41">
        <f t="shared" si="61"/>
        <v>0</v>
      </c>
      <c r="AX44" s="41">
        <f t="shared" si="22"/>
        <v>3518676.09</v>
      </c>
      <c r="AY44" s="41">
        <f t="shared" si="23"/>
        <v>2148667</v>
      </c>
      <c r="AZ44" s="41">
        <f t="shared" si="24"/>
        <v>-1370009</v>
      </c>
      <c r="BA44" s="109">
        <f t="shared" si="25"/>
        <v>0.38935356792105291</v>
      </c>
      <c r="BB44" s="40">
        <v>0</v>
      </c>
      <c r="BC44" s="41">
        <v>0</v>
      </c>
      <c r="BD44" s="41">
        <f t="shared" si="26"/>
        <v>0</v>
      </c>
      <c r="BE44" s="41">
        <f t="shared" si="27"/>
        <v>3518676.09</v>
      </c>
      <c r="BF44" s="41">
        <f t="shared" si="28"/>
        <v>2148667</v>
      </c>
      <c r="BG44" s="41">
        <f t="shared" si="29"/>
        <v>-1370009</v>
      </c>
      <c r="BH44" s="109">
        <f t="shared" si="30"/>
        <v>0.38935356792105291</v>
      </c>
      <c r="BI44" s="40">
        <v>87586.57</v>
      </c>
      <c r="BJ44" s="41">
        <v>1417667.51</v>
      </c>
      <c r="BK44" s="41">
        <f t="shared" si="31"/>
        <v>1330080.94</v>
      </c>
      <c r="BL44" s="41">
        <f t="shared" si="32"/>
        <v>3606262.6599999997</v>
      </c>
      <c r="BM44" s="41">
        <f t="shared" si="33"/>
        <v>3566334.51</v>
      </c>
      <c r="BN44" s="41">
        <f t="shared" si="34"/>
        <v>-39928</v>
      </c>
      <c r="BO44" s="109">
        <f t="shared" si="35"/>
        <v>1.1071891807237333E-2</v>
      </c>
      <c r="BP44" s="40">
        <v>0</v>
      </c>
      <c r="BQ44" s="41">
        <v>0</v>
      </c>
      <c r="BR44" s="41">
        <f t="shared" si="36"/>
        <v>0</v>
      </c>
      <c r="BS44" s="41">
        <f t="shared" si="37"/>
        <v>3606262.6599999997</v>
      </c>
      <c r="BT44" s="41">
        <f t="shared" si="38"/>
        <v>3566334.51</v>
      </c>
      <c r="BU44" s="41">
        <f t="shared" si="39"/>
        <v>-39928</v>
      </c>
      <c r="BV44" s="109">
        <f t="shared" si="40"/>
        <v>1.1071891807237333E-2</v>
      </c>
      <c r="BW44" s="40">
        <v>0</v>
      </c>
      <c r="BX44" s="41">
        <v>0</v>
      </c>
      <c r="BY44" s="41">
        <f t="shared" si="41"/>
        <v>0</v>
      </c>
      <c r="BZ44" s="41">
        <f t="shared" si="51"/>
        <v>3606262.66</v>
      </c>
      <c r="CA44" s="41">
        <f>BQ44+BJ44+BC44+AV44+AO44+AH44+AA44+T44+P44+BX44</f>
        <v>3566334.51</v>
      </c>
      <c r="CB44" s="41">
        <f t="shared" ref="CB44:CB75" si="62">ROUND(BU44+BY44,0)</f>
        <v>-39928</v>
      </c>
      <c r="CC44" s="109">
        <f t="shared" si="43"/>
        <v>1.1071891807237444E-2</v>
      </c>
      <c r="CD44" s="40">
        <v>876236.02</v>
      </c>
      <c r="CE44" s="41">
        <v>0</v>
      </c>
      <c r="CF44" s="41">
        <f t="shared" si="44"/>
        <v>-876236.02</v>
      </c>
      <c r="CG44" s="41">
        <f t="shared" si="45"/>
        <v>4482498.68</v>
      </c>
      <c r="CH44" s="41">
        <f t="shared" si="46"/>
        <v>3566334.51</v>
      </c>
      <c r="CI44" s="218">
        <f t="shared" si="47"/>
        <v>-916164.02</v>
      </c>
      <c r="CJ44" s="109">
        <f t="shared" si="48"/>
        <v>0.795613064184996</v>
      </c>
      <c r="CK44" s="40">
        <v>0</v>
      </c>
      <c r="CL44" s="41">
        <f t="shared" ref="CL44:CL73" si="63">CK44+CD44+BW44+BP44+BI44+BB44+AN44+AG44+Z44+S44+O44+AU44</f>
        <v>4482498.68</v>
      </c>
      <c r="CM44" s="41">
        <v>3566334.51</v>
      </c>
      <c r="CN44" s="156">
        <f t="shared" si="50"/>
        <v>-916164.16999999993</v>
      </c>
      <c r="CO44" s="40">
        <v>2896175.08</v>
      </c>
      <c r="CP44" s="40">
        <v>2173508.08</v>
      </c>
      <c r="CQ44" s="40">
        <v>622277.31999999995</v>
      </c>
      <c r="CR44" s="40">
        <v>568875.84</v>
      </c>
      <c r="CS44" s="40">
        <v>0</v>
      </c>
      <c r="CT44" s="40">
        <v>0</v>
      </c>
      <c r="CU44" s="40">
        <v>0</v>
      </c>
      <c r="CV44" s="40">
        <v>8594668</v>
      </c>
      <c r="CW44" s="167"/>
    </row>
    <row r="45" spans="1:101" s="10" customFormat="1" ht="67.5" customHeight="1" x14ac:dyDescent="0.2">
      <c r="A45" s="15" t="s">
        <v>51</v>
      </c>
      <c r="B45" s="15" t="s">
        <v>52</v>
      </c>
      <c r="C45" s="16" t="s">
        <v>564</v>
      </c>
      <c r="D45" s="15" t="s">
        <v>3</v>
      </c>
      <c r="E45" s="15" t="s">
        <v>11</v>
      </c>
      <c r="F45" s="15" t="s">
        <v>5</v>
      </c>
      <c r="G45" s="47" t="s">
        <v>55</v>
      </c>
      <c r="H45" s="45">
        <f>SUBTOTAL(103, $CI$12:$CI45)*1</f>
        <v>34</v>
      </c>
      <c r="I45" s="45" t="s">
        <v>51</v>
      </c>
      <c r="J45" s="49" t="s">
        <v>25</v>
      </c>
      <c r="K45" s="49" t="s">
        <v>56</v>
      </c>
      <c r="L45" s="40">
        <v>0</v>
      </c>
      <c r="M45" s="40">
        <v>0</v>
      </c>
      <c r="N45" s="40">
        <v>3191192.29</v>
      </c>
      <c r="O45" s="40">
        <v>0</v>
      </c>
      <c r="P45" s="40">
        <v>0</v>
      </c>
      <c r="Q45" s="41">
        <f t="shared" si="3"/>
        <v>0</v>
      </c>
      <c r="R45" s="197" t="str">
        <f t="shared" si="4"/>
        <v>nebija plānots</v>
      </c>
      <c r="S45" s="40">
        <v>349727.79</v>
      </c>
      <c r="T45" s="40">
        <v>353904.46</v>
      </c>
      <c r="U45" s="41">
        <f t="shared" si="57"/>
        <v>4176.6700000000419</v>
      </c>
      <c r="V45" s="41">
        <f t="shared" si="5"/>
        <v>349727.79</v>
      </c>
      <c r="W45" s="41">
        <f t="shared" si="6"/>
        <v>353904.46</v>
      </c>
      <c r="X45" s="41">
        <f t="shared" si="7"/>
        <v>4177</v>
      </c>
      <c r="Y45" s="197">
        <f t="shared" si="8"/>
        <v>-1.1942631153217809E-2</v>
      </c>
      <c r="Z45" s="40">
        <v>0</v>
      </c>
      <c r="AA45" s="40">
        <v>0</v>
      </c>
      <c r="AB45" s="41">
        <f t="shared" si="58"/>
        <v>0</v>
      </c>
      <c r="AC45" s="41">
        <f t="shared" si="9"/>
        <v>349727.79</v>
      </c>
      <c r="AD45" s="41">
        <f t="shared" si="10"/>
        <v>353904.46</v>
      </c>
      <c r="AE45" s="41">
        <f t="shared" si="11"/>
        <v>4177</v>
      </c>
      <c r="AF45" s="109">
        <f t="shared" si="12"/>
        <v>-1.1942631153217809E-2</v>
      </c>
      <c r="AG45" s="40">
        <v>0</v>
      </c>
      <c r="AH45" s="40">
        <v>0</v>
      </c>
      <c r="AI45" s="41">
        <f t="shared" si="59"/>
        <v>0</v>
      </c>
      <c r="AJ45" s="41">
        <f t="shared" si="13"/>
        <v>349727.79</v>
      </c>
      <c r="AK45" s="41">
        <f t="shared" si="14"/>
        <v>353904.46</v>
      </c>
      <c r="AL45" s="41">
        <f t="shared" si="15"/>
        <v>4177</v>
      </c>
      <c r="AM45" s="109">
        <f t="shared" si="16"/>
        <v>-1.1942631153217809E-2</v>
      </c>
      <c r="AN45" s="40">
        <v>575970.31999999995</v>
      </c>
      <c r="AO45" s="40">
        <v>0</v>
      </c>
      <c r="AP45" s="41">
        <f t="shared" si="60"/>
        <v>-575970.31999999995</v>
      </c>
      <c r="AQ45" s="41">
        <f t="shared" si="17"/>
        <v>925698.10999999987</v>
      </c>
      <c r="AR45" s="41">
        <f t="shared" si="18"/>
        <v>353904.46</v>
      </c>
      <c r="AS45" s="41">
        <f t="shared" si="19"/>
        <v>-571793</v>
      </c>
      <c r="AT45" s="109">
        <f t="shared" si="20"/>
        <v>0.6176891189720588</v>
      </c>
      <c r="AU45" s="40">
        <v>0</v>
      </c>
      <c r="AV45" s="41">
        <v>0</v>
      </c>
      <c r="AW45" s="41">
        <f t="shared" si="61"/>
        <v>0</v>
      </c>
      <c r="AX45" s="41">
        <f t="shared" si="22"/>
        <v>925698.10999999987</v>
      </c>
      <c r="AY45" s="41">
        <f t="shared" si="23"/>
        <v>353904.46</v>
      </c>
      <c r="AZ45" s="41">
        <f t="shared" si="24"/>
        <v>-571793</v>
      </c>
      <c r="BA45" s="109">
        <f t="shared" si="25"/>
        <v>0.6176891189720588</v>
      </c>
      <c r="BB45" s="40">
        <v>0</v>
      </c>
      <c r="BC45" s="41">
        <v>284445.2</v>
      </c>
      <c r="BD45" s="41">
        <f t="shared" si="26"/>
        <v>284445.2</v>
      </c>
      <c r="BE45" s="41">
        <f t="shared" si="27"/>
        <v>925698.10999999987</v>
      </c>
      <c r="BF45" s="41">
        <f t="shared" si="28"/>
        <v>638349.66</v>
      </c>
      <c r="BG45" s="41">
        <f t="shared" si="29"/>
        <v>-287348</v>
      </c>
      <c r="BH45" s="109">
        <f t="shared" si="30"/>
        <v>0.31041270031328017</v>
      </c>
      <c r="BI45" s="40">
        <v>575970.32999999996</v>
      </c>
      <c r="BJ45" s="41">
        <v>0</v>
      </c>
      <c r="BK45" s="41">
        <f t="shared" si="31"/>
        <v>-575970.32999999996</v>
      </c>
      <c r="BL45" s="41">
        <f t="shared" si="32"/>
        <v>1501668.44</v>
      </c>
      <c r="BM45" s="41">
        <f t="shared" si="33"/>
        <v>638349.66</v>
      </c>
      <c r="BN45" s="41">
        <f t="shared" si="34"/>
        <v>-863318</v>
      </c>
      <c r="BO45" s="109">
        <f t="shared" si="35"/>
        <v>0.57490638878979161</v>
      </c>
      <c r="BP45" s="40">
        <v>0</v>
      </c>
      <c r="BQ45" s="41">
        <v>0</v>
      </c>
      <c r="BR45" s="41">
        <f t="shared" si="36"/>
        <v>0</v>
      </c>
      <c r="BS45" s="41">
        <f t="shared" si="37"/>
        <v>1501668.44</v>
      </c>
      <c r="BT45" s="41">
        <f t="shared" si="38"/>
        <v>638349.66</v>
      </c>
      <c r="BU45" s="41">
        <f t="shared" si="39"/>
        <v>-863318</v>
      </c>
      <c r="BV45" s="109">
        <f t="shared" si="40"/>
        <v>0.57490638878979161</v>
      </c>
      <c r="BW45" s="40">
        <v>0</v>
      </c>
      <c r="BX45" s="41">
        <v>280484.78999999998</v>
      </c>
      <c r="BY45" s="41">
        <f t="shared" si="41"/>
        <v>280484.78999999998</v>
      </c>
      <c r="BZ45" s="41">
        <f t="shared" si="51"/>
        <v>1501668.44</v>
      </c>
      <c r="CA45" s="41">
        <f>BQ45+BJ45+BC45+AV45+AO45+AH45+AA45+T45+P45+BX45</f>
        <v>918834.45</v>
      </c>
      <c r="CB45" s="41">
        <f t="shared" si="62"/>
        <v>-582833</v>
      </c>
      <c r="CC45" s="109">
        <f t="shared" si="43"/>
        <v>0.38812428527831355</v>
      </c>
      <c r="CD45" s="40">
        <v>575970.31999999995</v>
      </c>
      <c r="CE45" s="41">
        <v>268135.38</v>
      </c>
      <c r="CF45" s="41">
        <f t="shared" si="44"/>
        <v>-307834.93999999994</v>
      </c>
      <c r="CG45" s="41">
        <f t="shared" si="45"/>
        <v>2077638.7599999998</v>
      </c>
      <c r="CH45" s="41">
        <f t="shared" si="46"/>
        <v>1186969.83</v>
      </c>
      <c r="CI45" s="218">
        <f t="shared" si="47"/>
        <v>-890667.94</v>
      </c>
      <c r="CJ45" s="109">
        <f t="shared" si="48"/>
        <v>0.57130712655745808</v>
      </c>
      <c r="CK45" s="40">
        <v>0</v>
      </c>
      <c r="CL45" s="41">
        <f t="shared" si="63"/>
        <v>2077638.7599999998</v>
      </c>
      <c r="CM45" s="41">
        <v>1187033.67</v>
      </c>
      <c r="CN45" s="156">
        <f t="shared" si="50"/>
        <v>-890605.08999999985</v>
      </c>
      <c r="CO45" s="40">
        <v>2303881.2799999998</v>
      </c>
      <c r="CP45" s="40">
        <v>2303881.2799999998</v>
      </c>
      <c r="CQ45" s="40">
        <v>2303881.2799999998</v>
      </c>
      <c r="CR45" s="40">
        <v>1698563.48</v>
      </c>
      <c r="CS45" s="40">
        <v>1496790.89</v>
      </c>
      <c r="CT45" s="40">
        <v>1496790.89</v>
      </c>
      <c r="CU45" s="40">
        <v>942000.85</v>
      </c>
      <c r="CV45" s="40">
        <v>17814621</v>
      </c>
      <c r="CW45" s="167"/>
    </row>
    <row r="46" spans="1:101" s="10" customFormat="1" ht="160.5" customHeight="1" x14ac:dyDescent="0.2">
      <c r="A46" s="11" t="s">
        <v>281</v>
      </c>
      <c r="B46" s="11" t="s">
        <v>282</v>
      </c>
      <c r="C46" s="14" t="s">
        <v>283</v>
      </c>
      <c r="D46" s="11" t="s">
        <v>3</v>
      </c>
      <c r="E46" s="11" t="s">
        <v>4</v>
      </c>
      <c r="F46" s="11" t="s">
        <v>77</v>
      </c>
      <c r="G46" s="44" t="s">
        <v>284</v>
      </c>
      <c r="H46" s="45">
        <f>SUBTOTAL(103, $CI$12:$CI46)*1</f>
        <v>35</v>
      </c>
      <c r="I46" s="45" t="s">
        <v>281</v>
      </c>
      <c r="J46" s="46" t="s">
        <v>285</v>
      </c>
      <c r="K46" s="46" t="s">
        <v>286</v>
      </c>
      <c r="L46" s="41">
        <v>0</v>
      </c>
      <c r="M46" s="41">
        <v>0</v>
      </c>
      <c r="N46" s="41">
        <v>0</v>
      </c>
      <c r="O46" s="41">
        <v>0</v>
      </c>
      <c r="P46" s="41">
        <v>0</v>
      </c>
      <c r="Q46" s="41">
        <f t="shared" si="3"/>
        <v>0</v>
      </c>
      <c r="R46" s="197" t="str">
        <f t="shared" si="4"/>
        <v>nebija plānots</v>
      </c>
      <c r="S46" s="41">
        <v>180011.9</v>
      </c>
      <c r="T46" s="41">
        <v>180011.9</v>
      </c>
      <c r="U46" s="41">
        <f t="shared" si="57"/>
        <v>0</v>
      </c>
      <c r="V46" s="41">
        <f t="shared" si="5"/>
        <v>180011.9</v>
      </c>
      <c r="W46" s="41">
        <f t="shared" si="6"/>
        <v>180011.9</v>
      </c>
      <c r="X46" s="41">
        <f t="shared" si="7"/>
        <v>0</v>
      </c>
      <c r="Y46" s="197">
        <f t="shared" si="8"/>
        <v>0</v>
      </c>
      <c r="Z46" s="41">
        <v>0</v>
      </c>
      <c r="AA46" s="41">
        <v>0</v>
      </c>
      <c r="AB46" s="41">
        <f t="shared" si="58"/>
        <v>0</v>
      </c>
      <c r="AC46" s="41">
        <f t="shared" si="9"/>
        <v>180011.9</v>
      </c>
      <c r="AD46" s="41">
        <f t="shared" si="10"/>
        <v>180011.9</v>
      </c>
      <c r="AE46" s="41">
        <f t="shared" si="11"/>
        <v>0</v>
      </c>
      <c r="AF46" s="109">
        <f t="shared" si="12"/>
        <v>0</v>
      </c>
      <c r="AG46" s="41">
        <v>247862.35</v>
      </c>
      <c r="AH46" s="41">
        <v>247861.04</v>
      </c>
      <c r="AI46" s="41">
        <f t="shared" si="59"/>
        <v>-1.3099999999976717</v>
      </c>
      <c r="AJ46" s="41">
        <f t="shared" si="13"/>
        <v>427874.25</v>
      </c>
      <c r="AK46" s="41">
        <f t="shared" si="14"/>
        <v>427872.94</v>
      </c>
      <c r="AL46" s="41">
        <f t="shared" si="15"/>
        <v>-1</v>
      </c>
      <c r="AM46" s="109">
        <f t="shared" si="16"/>
        <v>3.0616472012079399E-6</v>
      </c>
      <c r="AN46" s="41">
        <v>0</v>
      </c>
      <c r="AO46" s="41">
        <v>0</v>
      </c>
      <c r="AP46" s="41">
        <f t="shared" si="60"/>
        <v>0</v>
      </c>
      <c r="AQ46" s="41">
        <f t="shared" si="17"/>
        <v>427874.25</v>
      </c>
      <c r="AR46" s="41">
        <f t="shared" si="18"/>
        <v>427872.94</v>
      </c>
      <c r="AS46" s="41">
        <f t="shared" si="19"/>
        <v>-1</v>
      </c>
      <c r="AT46" s="109">
        <f t="shared" si="20"/>
        <v>3.0616472012079399E-6</v>
      </c>
      <c r="AU46" s="41">
        <v>1008607.29</v>
      </c>
      <c r="AV46" s="41">
        <v>0</v>
      </c>
      <c r="AW46" s="41">
        <f t="shared" si="61"/>
        <v>-1008607.29</v>
      </c>
      <c r="AX46" s="41">
        <f t="shared" si="22"/>
        <v>1436481.54</v>
      </c>
      <c r="AY46" s="41">
        <f t="shared" si="23"/>
        <v>427872.94</v>
      </c>
      <c r="AZ46" s="41">
        <f t="shared" si="24"/>
        <v>-1008608</v>
      </c>
      <c r="BA46" s="109">
        <f t="shared" si="25"/>
        <v>0.70213822587654007</v>
      </c>
      <c r="BB46" s="41">
        <v>0</v>
      </c>
      <c r="BC46" s="41">
        <v>504405.18</v>
      </c>
      <c r="BD46" s="41">
        <f t="shared" si="26"/>
        <v>504405.18</v>
      </c>
      <c r="BE46" s="41">
        <f t="shared" si="27"/>
        <v>1436481.54</v>
      </c>
      <c r="BF46" s="41">
        <f t="shared" si="28"/>
        <v>932278.12</v>
      </c>
      <c r="BG46" s="41">
        <f t="shared" si="29"/>
        <v>-504203</v>
      </c>
      <c r="BH46" s="109">
        <f t="shared" si="30"/>
        <v>0.35099888579145966</v>
      </c>
      <c r="BI46" s="41">
        <v>0</v>
      </c>
      <c r="BJ46" s="41">
        <v>0</v>
      </c>
      <c r="BK46" s="41">
        <f t="shared" si="31"/>
        <v>0</v>
      </c>
      <c r="BL46" s="41">
        <f t="shared" si="32"/>
        <v>1436481.54</v>
      </c>
      <c r="BM46" s="41">
        <f t="shared" si="33"/>
        <v>932278.12</v>
      </c>
      <c r="BN46" s="41">
        <f t="shared" si="34"/>
        <v>-504203</v>
      </c>
      <c r="BO46" s="109">
        <f t="shared" si="35"/>
        <v>0.35099888579145966</v>
      </c>
      <c r="BP46" s="41">
        <v>983819.1</v>
      </c>
      <c r="BQ46" s="41">
        <v>619049.38</v>
      </c>
      <c r="BR46" s="41">
        <f t="shared" si="36"/>
        <v>-364769.72</v>
      </c>
      <c r="BS46" s="41">
        <f t="shared" si="37"/>
        <v>2420300.64</v>
      </c>
      <c r="BT46" s="41">
        <f t="shared" si="38"/>
        <v>1551327.5</v>
      </c>
      <c r="BU46" s="41">
        <f t="shared" si="39"/>
        <v>-868973</v>
      </c>
      <c r="BV46" s="109">
        <f t="shared" si="40"/>
        <v>0.35903520646922615</v>
      </c>
      <c r="BW46" s="41">
        <v>0</v>
      </c>
      <c r="BX46" s="41">
        <v>0</v>
      </c>
      <c r="BY46" s="41">
        <f t="shared" si="41"/>
        <v>0</v>
      </c>
      <c r="BZ46" s="41">
        <f t="shared" si="51"/>
        <v>2420300.64</v>
      </c>
      <c r="CA46" s="41">
        <f>BQ46+BJ46+BC46+AV46+AO46+AH46+AA46+T46+P46+BX46</f>
        <v>1551327.5</v>
      </c>
      <c r="CB46" s="41">
        <f t="shared" si="62"/>
        <v>-868973</v>
      </c>
      <c r="CC46" s="109">
        <f t="shared" si="43"/>
        <v>0.35903520646922615</v>
      </c>
      <c r="CD46" s="41">
        <v>0</v>
      </c>
      <c r="CE46" s="41">
        <v>0</v>
      </c>
      <c r="CF46" s="41">
        <f t="shared" si="44"/>
        <v>0</v>
      </c>
      <c r="CG46" s="41">
        <f t="shared" si="45"/>
        <v>2420300.64</v>
      </c>
      <c r="CH46" s="41">
        <f t="shared" si="46"/>
        <v>1551327.5</v>
      </c>
      <c r="CI46" s="218">
        <f t="shared" si="47"/>
        <v>-868973</v>
      </c>
      <c r="CJ46" s="109">
        <f t="shared" si="48"/>
        <v>0.64096479353077385</v>
      </c>
      <c r="CK46" s="41">
        <v>983819.1</v>
      </c>
      <c r="CL46" s="41">
        <f t="shared" si="63"/>
        <v>3404119.7399999998</v>
      </c>
      <c r="CM46" s="41">
        <v>2234419.21</v>
      </c>
      <c r="CN46" s="156">
        <f t="shared" si="50"/>
        <v>-1169700.5299999998</v>
      </c>
      <c r="CO46" s="41">
        <v>3820595.91</v>
      </c>
      <c r="CP46" s="41">
        <v>2998177.7800000003</v>
      </c>
      <c r="CQ46" s="41">
        <v>1255880.9300000002</v>
      </c>
      <c r="CR46" s="41">
        <v>387976.64</v>
      </c>
      <c r="CS46" s="41">
        <v>0</v>
      </c>
      <c r="CT46" s="41">
        <v>0</v>
      </c>
      <c r="CU46" s="41">
        <v>0</v>
      </c>
      <c r="CV46" s="41">
        <v>11866751</v>
      </c>
      <c r="CW46" s="210" t="s">
        <v>1459</v>
      </c>
    </row>
    <row r="47" spans="1:101" s="10" customFormat="1" ht="91.5" customHeight="1" x14ac:dyDescent="0.25">
      <c r="A47" s="24" t="s">
        <v>754</v>
      </c>
      <c r="B47" s="24" t="s">
        <v>755</v>
      </c>
      <c r="C47" s="25" t="s">
        <v>756</v>
      </c>
      <c r="D47" s="24" t="s">
        <v>3</v>
      </c>
      <c r="E47" s="24" t="s">
        <v>29</v>
      </c>
      <c r="F47" s="24" t="s">
        <v>102</v>
      </c>
      <c r="G47" s="45" t="s">
        <v>778</v>
      </c>
      <c r="H47" s="45">
        <f>SUBTOTAL(103, $CI$12:$CI47)*1</f>
        <v>36</v>
      </c>
      <c r="I47" s="45" t="s">
        <v>754</v>
      </c>
      <c r="J47" s="46" t="s">
        <v>757</v>
      </c>
      <c r="K47" s="46" t="s">
        <v>758</v>
      </c>
      <c r="L47" s="41">
        <v>0</v>
      </c>
      <c r="M47" s="41">
        <v>0</v>
      </c>
      <c r="N47" s="41">
        <v>0</v>
      </c>
      <c r="O47" s="40">
        <v>0</v>
      </c>
      <c r="P47" s="40">
        <v>0</v>
      </c>
      <c r="Q47" s="41">
        <f t="shared" si="3"/>
        <v>0</v>
      </c>
      <c r="R47" s="197" t="str">
        <f t="shared" si="4"/>
        <v>nebija plānots</v>
      </c>
      <c r="S47" s="40">
        <v>0</v>
      </c>
      <c r="T47" s="40">
        <v>0</v>
      </c>
      <c r="U47" s="41">
        <f t="shared" si="57"/>
        <v>0</v>
      </c>
      <c r="V47" s="41">
        <f t="shared" si="5"/>
        <v>0</v>
      </c>
      <c r="W47" s="41">
        <f t="shared" si="6"/>
        <v>0</v>
      </c>
      <c r="X47" s="41">
        <f t="shared" si="7"/>
        <v>0</v>
      </c>
      <c r="Y47" s="197" t="str">
        <f t="shared" si="8"/>
        <v>nebija plānots</v>
      </c>
      <c r="Z47" s="40">
        <v>0</v>
      </c>
      <c r="AA47" s="40">
        <v>0</v>
      </c>
      <c r="AB47" s="41">
        <f t="shared" si="58"/>
        <v>0</v>
      </c>
      <c r="AC47" s="41">
        <f t="shared" si="9"/>
        <v>0</v>
      </c>
      <c r="AD47" s="41">
        <f t="shared" si="10"/>
        <v>0</v>
      </c>
      <c r="AE47" s="41">
        <f t="shared" si="11"/>
        <v>0</v>
      </c>
      <c r="AF47" s="109" t="str">
        <f t="shared" si="12"/>
        <v>nebija plānots</v>
      </c>
      <c r="AG47" s="112">
        <v>0</v>
      </c>
      <c r="AH47" s="40">
        <v>0</v>
      </c>
      <c r="AI47" s="41">
        <f t="shared" si="59"/>
        <v>0</v>
      </c>
      <c r="AJ47" s="41">
        <f t="shared" si="13"/>
        <v>0</v>
      </c>
      <c r="AK47" s="41">
        <f t="shared" si="14"/>
        <v>0</v>
      </c>
      <c r="AL47" s="41">
        <f t="shared" si="15"/>
        <v>0</v>
      </c>
      <c r="AM47" s="109" t="str">
        <f t="shared" si="16"/>
        <v>nebija plānots</v>
      </c>
      <c r="AN47" s="40">
        <v>0</v>
      </c>
      <c r="AO47" s="40">
        <v>0</v>
      </c>
      <c r="AP47" s="41">
        <f t="shared" si="60"/>
        <v>0</v>
      </c>
      <c r="AQ47" s="41">
        <f t="shared" si="17"/>
        <v>0</v>
      </c>
      <c r="AR47" s="41">
        <f t="shared" si="18"/>
        <v>0</v>
      </c>
      <c r="AS47" s="41">
        <f t="shared" si="19"/>
        <v>0</v>
      </c>
      <c r="AT47" s="109" t="str">
        <f t="shared" si="20"/>
        <v>nebija plānots</v>
      </c>
      <c r="AU47" s="41">
        <v>0</v>
      </c>
      <c r="AV47" s="41">
        <v>771318</v>
      </c>
      <c r="AW47" s="41">
        <f t="shared" si="61"/>
        <v>771318</v>
      </c>
      <c r="AX47" s="41">
        <f t="shared" si="22"/>
        <v>0</v>
      </c>
      <c r="AY47" s="41">
        <f t="shared" si="23"/>
        <v>771318</v>
      </c>
      <c r="AZ47" s="41">
        <f t="shared" si="24"/>
        <v>771318</v>
      </c>
      <c r="BA47" s="109" t="str">
        <f t="shared" si="25"/>
        <v>nebija plānots</v>
      </c>
      <c r="BB47" s="41">
        <v>220189.96000000002</v>
      </c>
      <c r="BC47" s="41">
        <v>0</v>
      </c>
      <c r="BD47" s="41">
        <f t="shared" si="26"/>
        <v>-220189.96000000002</v>
      </c>
      <c r="BE47" s="41">
        <f t="shared" si="27"/>
        <v>220189.96000000002</v>
      </c>
      <c r="BF47" s="41">
        <f t="shared" si="28"/>
        <v>771318</v>
      </c>
      <c r="BG47" s="41">
        <f t="shared" si="29"/>
        <v>551128</v>
      </c>
      <c r="BH47" s="109">
        <f t="shared" si="30"/>
        <v>-2.5029662569537683</v>
      </c>
      <c r="BI47" s="41">
        <v>1126888.52</v>
      </c>
      <c r="BJ47" s="41">
        <v>0</v>
      </c>
      <c r="BK47" s="41">
        <f t="shared" si="31"/>
        <v>-1126888.52</v>
      </c>
      <c r="BL47" s="41">
        <f t="shared" si="32"/>
        <v>1347078.48</v>
      </c>
      <c r="BM47" s="41">
        <f t="shared" si="33"/>
        <v>771318</v>
      </c>
      <c r="BN47" s="41">
        <f t="shared" si="34"/>
        <v>-575761</v>
      </c>
      <c r="BO47" s="109">
        <f t="shared" si="35"/>
        <v>0.42741420678029096</v>
      </c>
      <c r="BP47" s="41">
        <v>0</v>
      </c>
      <c r="BQ47" s="41">
        <v>0</v>
      </c>
      <c r="BR47" s="41">
        <f t="shared" si="36"/>
        <v>0</v>
      </c>
      <c r="BS47" s="41">
        <f t="shared" si="37"/>
        <v>1347078.48</v>
      </c>
      <c r="BT47" s="41">
        <f t="shared" si="38"/>
        <v>771318</v>
      </c>
      <c r="BU47" s="41">
        <f t="shared" si="39"/>
        <v>-575761</v>
      </c>
      <c r="BV47" s="109">
        <f t="shared" si="40"/>
        <v>0.42741420678029096</v>
      </c>
      <c r="BW47" s="41">
        <v>951838.3</v>
      </c>
      <c r="BX47" s="41">
        <v>679518.55</v>
      </c>
      <c r="BY47" s="41">
        <f t="shared" si="41"/>
        <v>-272319.75</v>
      </c>
      <c r="BZ47" s="41">
        <f t="shared" ref="BZ47:BZ73" si="64">BP47+BI47+BB47+AU47+AN47+AG47+Z47+S47+O47+BW47</f>
        <v>2298916.7800000003</v>
      </c>
      <c r="CA47" s="41">
        <f>BQ47+BJ47+BC47+AV47+AO47+-AH47+AA47+T47+P47+BX47</f>
        <v>1450836.55</v>
      </c>
      <c r="CB47" s="41">
        <f t="shared" si="62"/>
        <v>-848081</v>
      </c>
      <c r="CC47" s="109">
        <f t="shared" si="43"/>
        <v>0.36890427586508812</v>
      </c>
      <c r="CD47" s="41">
        <v>0</v>
      </c>
      <c r="CE47" s="41">
        <v>0</v>
      </c>
      <c r="CF47" s="41">
        <f t="shared" si="44"/>
        <v>0</v>
      </c>
      <c r="CG47" s="41">
        <f t="shared" si="45"/>
        <v>2298916.7800000003</v>
      </c>
      <c r="CH47" s="41">
        <f t="shared" si="46"/>
        <v>1450836.55</v>
      </c>
      <c r="CI47" s="218">
        <f t="shared" si="47"/>
        <v>-848081</v>
      </c>
      <c r="CJ47" s="109">
        <f t="shared" si="48"/>
        <v>0.63109572413491188</v>
      </c>
      <c r="CK47" s="41">
        <v>0</v>
      </c>
      <c r="CL47" s="41">
        <f t="shared" si="63"/>
        <v>2298916.7800000003</v>
      </c>
      <c r="CM47" s="41">
        <v>1448286.55</v>
      </c>
      <c r="CN47" s="156">
        <f t="shared" si="50"/>
        <v>-850630.23000000021</v>
      </c>
      <c r="CO47" s="41">
        <v>5113006.43</v>
      </c>
      <c r="CP47" s="41">
        <v>3926770.2</v>
      </c>
      <c r="CQ47" s="41">
        <v>3439212.5199999996</v>
      </c>
      <c r="CR47" s="41">
        <v>1642390.52</v>
      </c>
      <c r="CS47" s="41">
        <v>330075.31</v>
      </c>
      <c r="CT47" s="41">
        <v>0</v>
      </c>
      <c r="CU47" s="41">
        <v>0</v>
      </c>
      <c r="CV47" s="41">
        <v>15697303.17</v>
      </c>
      <c r="CW47" s="210" t="s">
        <v>1460</v>
      </c>
    </row>
    <row r="48" spans="1:101" s="10" customFormat="1" ht="108" customHeight="1" x14ac:dyDescent="0.2">
      <c r="A48" s="11" t="s">
        <v>224</v>
      </c>
      <c r="B48" s="11" t="s">
        <v>225</v>
      </c>
      <c r="C48" s="14" t="s">
        <v>577</v>
      </c>
      <c r="D48" s="11" t="s">
        <v>3</v>
      </c>
      <c r="E48" s="11" t="s">
        <v>210</v>
      </c>
      <c r="F48" s="11" t="s">
        <v>77</v>
      </c>
      <c r="G48" s="44" t="s">
        <v>226</v>
      </c>
      <c r="H48" s="45">
        <f>SUBTOTAL(103, $CI$12:$CI48)*1</f>
        <v>37</v>
      </c>
      <c r="I48" s="45" t="s">
        <v>224</v>
      </c>
      <c r="J48" s="46" t="s">
        <v>227</v>
      </c>
      <c r="K48" s="46" t="s">
        <v>228</v>
      </c>
      <c r="L48" s="41">
        <v>0</v>
      </c>
      <c r="M48" s="41">
        <v>0</v>
      </c>
      <c r="N48" s="41">
        <v>5412.46</v>
      </c>
      <c r="O48" s="41">
        <v>45698.89</v>
      </c>
      <c r="P48" s="41">
        <v>45698.89</v>
      </c>
      <c r="Q48" s="41">
        <f t="shared" si="3"/>
        <v>0</v>
      </c>
      <c r="R48" s="197">
        <f t="shared" si="4"/>
        <v>0</v>
      </c>
      <c r="S48" s="41">
        <v>0</v>
      </c>
      <c r="T48" s="41">
        <v>0</v>
      </c>
      <c r="U48" s="41">
        <f t="shared" si="57"/>
        <v>0</v>
      </c>
      <c r="V48" s="41">
        <f t="shared" si="5"/>
        <v>45698.89</v>
      </c>
      <c r="W48" s="41">
        <f t="shared" si="6"/>
        <v>45698.89</v>
      </c>
      <c r="X48" s="41">
        <f t="shared" si="7"/>
        <v>0</v>
      </c>
      <c r="Y48" s="197">
        <f t="shared" si="8"/>
        <v>0</v>
      </c>
      <c r="Z48" s="41">
        <v>0</v>
      </c>
      <c r="AA48" s="41">
        <v>0</v>
      </c>
      <c r="AB48" s="41">
        <f t="shared" si="58"/>
        <v>0</v>
      </c>
      <c r="AC48" s="41">
        <f t="shared" si="9"/>
        <v>45698.89</v>
      </c>
      <c r="AD48" s="41">
        <f t="shared" si="10"/>
        <v>45698.89</v>
      </c>
      <c r="AE48" s="41">
        <f t="shared" si="11"/>
        <v>0</v>
      </c>
      <c r="AF48" s="109">
        <f t="shared" si="12"/>
        <v>0</v>
      </c>
      <c r="AG48" s="41">
        <v>41095.660000000003</v>
      </c>
      <c r="AH48" s="41">
        <v>41095.660000000003</v>
      </c>
      <c r="AI48" s="41">
        <f t="shared" si="59"/>
        <v>0</v>
      </c>
      <c r="AJ48" s="41">
        <f t="shared" si="13"/>
        <v>86794.55</v>
      </c>
      <c r="AK48" s="41">
        <f t="shared" si="14"/>
        <v>86794.55</v>
      </c>
      <c r="AL48" s="41">
        <f t="shared" si="15"/>
        <v>0</v>
      </c>
      <c r="AM48" s="109">
        <f t="shared" si="16"/>
        <v>0</v>
      </c>
      <c r="AN48" s="41">
        <v>0</v>
      </c>
      <c r="AO48" s="41">
        <v>0</v>
      </c>
      <c r="AP48" s="41">
        <f t="shared" si="60"/>
        <v>0</v>
      </c>
      <c r="AQ48" s="41">
        <f t="shared" si="17"/>
        <v>86794.55</v>
      </c>
      <c r="AR48" s="41">
        <f t="shared" si="18"/>
        <v>86794.55</v>
      </c>
      <c r="AS48" s="41">
        <f t="shared" si="19"/>
        <v>0</v>
      </c>
      <c r="AT48" s="109">
        <f t="shared" si="20"/>
        <v>0</v>
      </c>
      <c r="AU48" s="41">
        <v>0</v>
      </c>
      <c r="AV48" s="41">
        <v>0</v>
      </c>
      <c r="AW48" s="41">
        <f t="shared" si="61"/>
        <v>0</v>
      </c>
      <c r="AX48" s="41">
        <f t="shared" si="22"/>
        <v>86794.55</v>
      </c>
      <c r="AY48" s="41">
        <f t="shared" si="23"/>
        <v>86794.55</v>
      </c>
      <c r="AZ48" s="41">
        <f t="shared" si="24"/>
        <v>0</v>
      </c>
      <c r="BA48" s="109">
        <f t="shared" si="25"/>
        <v>0</v>
      </c>
      <c r="BB48" s="41">
        <v>222475.22</v>
      </c>
      <c r="BC48" s="41">
        <v>71730.720000000001</v>
      </c>
      <c r="BD48" s="41">
        <f t="shared" si="26"/>
        <v>-150744.5</v>
      </c>
      <c r="BE48" s="41">
        <f t="shared" si="27"/>
        <v>309269.77</v>
      </c>
      <c r="BF48" s="41">
        <f t="shared" si="28"/>
        <v>158525.27000000002</v>
      </c>
      <c r="BG48" s="41">
        <f t="shared" si="29"/>
        <v>-150745</v>
      </c>
      <c r="BH48" s="109">
        <f t="shared" si="30"/>
        <v>0.48742073950518994</v>
      </c>
      <c r="BI48" s="41">
        <v>0</v>
      </c>
      <c r="BJ48" s="41">
        <v>0</v>
      </c>
      <c r="BK48" s="41">
        <f t="shared" si="31"/>
        <v>0</v>
      </c>
      <c r="BL48" s="41">
        <f t="shared" si="32"/>
        <v>309269.77</v>
      </c>
      <c r="BM48" s="41">
        <f t="shared" si="33"/>
        <v>158525.27000000002</v>
      </c>
      <c r="BN48" s="41">
        <f t="shared" si="34"/>
        <v>-150745</v>
      </c>
      <c r="BO48" s="109">
        <f t="shared" si="35"/>
        <v>0.48742073950518994</v>
      </c>
      <c r="BP48" s="41">
        <v>0</v>
      </c>
      <c r="BQ48" s="41">
        <v>0</v>
      </c>
      <c r="BR48" s="41">
        <f t="shared" si="36"/>
        <v>0</v>
      </c>
      <c r="BS48" s="41">
        <f t="shared" si="37"/>
        <v>309269.77</v>
      </c>
      <c r="BT48" s="41">
        <f t="shared" si="38"/>
        <v>158525.27000000002</v>
      </c>
      <c r="BU48" s="41">
        <f t="shared" si="39"/>
        <v>-150745</v>
      </c>
      <c r="BV48" s="109">
        <f t="shared" si="40"/>
        <v>0.48742073950518994</v>
      </c>
      <c r="BW48" s="41">
        <v>636744.39</v>
      </c>
      <c r="BX48" s="41">
        <v>73964.75</v>
      </c>
      <c r="BY48" s="41">
        <f t="shared" si="41"/>
        <v>-562779.64</v>
      </c>
      <c r="BZ48" s="41">
        <f t="shared" si="64"/>
        <v>946014.16</v>
      </c>
      <c r="CA48" s="41">
        <f t="shared" ref="CA48:CA53" si="65">BQ48+BJ48+BC48+AV48+AO48+AH48+AA48+T48+P48+BX48</f>
        <v>232490.02000000002</v>
      </c>
      <c r="CB48" s="41">
        <f t="shared" si="62"/>
        <v>-713525</v>
      </c>
      <c r="CC48" s="109">
        <f t="shared" si="43"/>
        <v>0.7542425580606531</v>
      </c>
      <c r="CD48" s="41">
        <v>0</v>
      </c>
      <c r="CE48" s="41">
        <v>0</v>
      </c>
      <c r="CF48" s="41">
        <f t="shared" si="44"/>
        <v>0</v>
      </c>
      <c r="CG48" s="41">
        <f t="shared" si="45"/>
        <v>946014.16</v>
      </c>
      <c r="CH48" s="41">
        <f t="shared" si="46"/>
        <v>232490.02000000002</v>
      </c>
      <c r="CI48" s="218">
        <f t="shared" si="47"/>
        <v>-713525</v>
      </c>
      <c r="CJ48" s="109">
        <f t="shared" si="48"/>
        <v>0.24575744193934687</v>
      </c>
      <c r="CK48" s="41">
        <v>0</v>
      </c>
      <c r="CL48" s="41">
        <f t="shared" si="63"/>
        <v>946014.16</v>
      </c>
      <c r="CM48" s="41">
        <v>232490.02000000002</v>
      </c>
      <c r="CN48" s="156">
        <f t="shared" si="50"/>
        <v>-713524.14</v>
      </c>
      <c r="CO48" s="41">
        <v>2484276.6800000002</v>
      </c>
      <c r="CP48" s="41">
        <v>1658550.8800000001</v>
      </c>
      <c r="CQ48" s="41">
        <v>1828723.8199999998</v>
      </c>
      <c r="CR48" s="41">
        <v>1771023.94</v>
      </c>
      <c r="CS48" s="41">
        <v>1680574.9300000002</v>
      </c>
      <c r="CT48" s="41">
        <v>372374.13</v>
      </c>
      <c r="CU48" s="41">
        <v>0</v>
      </c>
      <c r="CV48" s="41">
        <v>10746951</v>
      </c>
      <c r="CW48" s="210" t="s">
        <v>1405</v>
      </c>
    </row>
    <row r="49" spans="1:101" s="10" customFormat="1" ht="164.25" customHeight="1" x14ac:dyDescent="0.2">
      <c r="A49" s="11" t="s">
        <v>89</v>
      </c>
      <c r="B49" s="11" t="s">
        <v>90</v>
      </c>
      <c r="C49" s="14" t="s">
        <v>567</v>
      </c>
      <c r="D49" s="11" t="s">
        <v>3</v>
      </c>
      <c r="E49" s="11" t="s">
        <v>11</v>
      </c>
      <c r="F49" s="11" t="s">
        <v>5</v>
      </c>
      <c r="G49" s="44" t="s">
        <v>91</v>
      </c>
      <c r="H49" s="45">
        <f>SUBTOTAL(103, $CI$12:$CI49)*1</f>
        <v>38</v>
      </c>
      <c r="I49" s="45" t="s">
        <v>89</v>
      </c>
      <c r="J49" s="46" t="s">
        <v>49</v>
      </c>
      <c r="K49" s="46" t="s">
        <v>92</v>
      </c>
      <c r="L49" s="41">
        <v>0</v>
      </c>
      <c r="M49" s="41">
        <v>0</v>
      </c>
      <c r="N49" s="41">
        <v>4713874.3499999996</v>
      </c>
      <c r="O49" s="41">
        <v>0</v>
      </c>
      <c r="P49" s="41">
        <v>0</v>
      </c>
      <c r="Q49" s="41">
        <f t="shared" si="3"/>
        <v>0</v>
      </c>
      <c r="R49" s="197" t="str">
        <f t="shared" si="4"/>
        <v>nebija plānots</v>
      </c>
      <c r="S49" s="41">
        <v>47940.49</v>
      </c>
      <c r="T49" s="41">
        <v>48074.1</v>
      </c>
      <c r="U49" s="41">
        <f t="shared" si="57"/>
        <v>133.61000000000058</v>
      </c>
      <c r="V49" s="41">
        <f t="shared" si="5"/>
        <v>47940.49</v>
      </c>
      <c r="W49" s="41">
        <f t="shared" si="6"/>
        <v>48074.1</v>
      </c>
      <c r="X49" s="41">
        <f t="shared" si="7"/>
        <v>134</v>
      </c>
      <c r="Y49" s="197">
        <f t="shared" si="8"/>
        <v>-2.7869969622755786E-3</v>
      </c>
      <c r="Z49" s="41">
        <v>0</v>
      </c>
      <c r="AA49" s="41">
        <v>0</v>
      </c>
      <c r="AB49" s="41">
        <f t="shared" si="58"/>
        <v>0</v>
      </c>
      <c r="AC49" s="41">
        <f t="shared" si="9"/>
        <v>47940.49</v>
      </c>
      <c r="AD49" s="41">
        <f t="shared" si="10"/>
        <v>48074.1</v>
      </c>
      <c r="AE49" s="41">
        <f t="shared" si="11"/>
        <v>134</v>
      </c>
      <c r="AF49" s="109">
        <f t="shared" si="12"/>
        <v>-2.7869969622755786E-3</v>
      </c>
      <c r="AG49" s="41">
        <v>10084.06</v>
      </c>
      <c r="AH49" s="41">
        <v>0</v>
      </c>
      <c r="AI49" s="41">
        <f t="shared" si="59"/>
        <v>-10084.06</v>
      </c>
      <c r="AJ49" s="41">
        <f t="shared" si="13"/>
        <v>58024.549999999996</v>
      </c>
      <c r="AK49" s="41">
        <f t="shared" si="14"/>
        <v>48074.1</v>
      </c>
      <c r="AL49" s="41">
        <f t="shared" si="15"/>
        <v>-9950</v>
      </c>
      <c r="AM49" s="109">
        <f t="shared" si="16"/>
        <v>0.1714868964946733</v>
      </c>
      <c r="AN49" s="41">
        <v>0</v>
      </c>
      <c r="AO49" s="41">
        <v>0</v>
      </c>
      <c r="AP49" s="41">
        <f t="shared" si="60"/>
        <v>0</v>
      </c>
      <c r="AQ49" s="41">
        <f t="shared" si="17"/>
        <v>58024.549999999996</v>
      </c>
      <c r="AR49" s="41">
        <f t="shared" si="18"/>
        <v>48074.1</v>
      </c>
      <c r="AS49" s="41">
        <f t="shared" si="19"/>
        <v>-9950</v>
      </c>
      <c r="AT49" s="109">
        <f t="shared" si="20"/>
        <v>0.1714868964946733</v>
      </c>
      <c r="AU49" s="41">
        <v>0</v>
      </c>
      <c r="AV49" s="41">
        <v>7383.79</v>
      </c>
      <c r="AW49" s="41">
        <f t="shared" si="61"/>
        <v>7383.79</v>
      </c>
      <c r="AX49" s="41">
        <f t="shared" si="22"/>
        <v>58024.549999999996</v>
      </c>
      <c r="AY49" s="41">
        <f t="shared" si="23"/>
        <v>55457.89</v>
      </c>
      <c r="AZ49" s="41">
        <f t="shared" si="24"/>
        <v>-2566</v>
      </c>
      <c r="BA49" s="109">
        <f t="shared" si="25"/>
        <v>4.4234035421213846E-2</v>
      </c>
      <c r="BB49" s="41">
        <v>293778.7</v>
      </c>
      <c r="BC49" s="40">
        <v>34659.74</v>
      </c>
      <c r="BD49" s="41">
        <f t="shared" si="26"/>
        <v>-259118.96000000002</v>
      </c>
      <c r="BE49" s="41">
        <f t="shared" si="27"/>
        <v>351803.25</v>
      </c>
      <c r="BF49" s="41">
        <f t="shared" si="28"/>
        <v>90117.63</v>
      </c>
      <c r="BG49" s="41">
        <f t="shared" si="29"/>
        <v>-261685</v>
      </c>
      <c r="BH49" s="109">
        <f t="shared" si="30"/>
        <v>0.74384082580249045</v>
      </c>
      <c r="BI49" s="41">
        <v>0</v>
      </c>
      <c r="BJ49" s="41">
        <v>0</v>
      </c>
      <c r="BK49" s="41">
        <f t="shared" si="31"/>
        <v>0</v>
      </c>
      <c r="BL49" s="41">
        <f t="shared" si="32"/>
        <v>351803.25</v>
      </c>
      <c r="BM49" s="41">
        <f t="shared" si="33"/>
        <v>90117.63</v>
      </c>
      <c r="BN49" s="41">
        <f t="shared" si="34"/>
        <v>-261685</v>
      </c>
      <c r="BO49" s="109">
        <f t="shared" si="35"/>
        <v>0.74384082580249045</v>
      </c>
      <c r="BP49" s="41">
        <v>0</v>
      </c>
      <c r="BQ49" s="41">
        <v>0</v>
      </c>
      <c r="BR49" s="41">
        <f t="shared" si="36"/>
        <v>0</v>
      </c>
      <c r="BS49" s="41">
        <f t="shared" si="37"/>
        <v>351803.25</v>
      </c>
      <c r="BT49" s="41">
        <f t="shared" si="38"/>
        <v>90117.63</v>
      </c>
      <c r="BU49" s="41">
        <f t="shared" si="39"/>
        <v>-261685</v>
      </c>
      <c r="BV49" s="109">
        <f t="shared" si="40"/>
        <v>0.74384082580249045</v>
      </c>
      <c r="BW49" s="41">
        <v>435626.02</v>
      </c>
      <c r="BX49" s="41">
        <v>0</v>
      </c>
      <c r="BY49" s="41">
        <f t="shared" si="41"/>
        <v>-435626.02</v>
      </c>
      <c r="BZ49" s="41">
        <f t="shared" si="64"/>
        <v>787429.27</v>
      </c>
      <c r="CA49" s="41">
        <f t="shared" si="65"/>
        <v>90117.63</v>
      </c>
      <c r="CB49" s="41">
        <f t="shared" si="62"/>
        <v>-697311</v>
      </c>
      <c r="CC49" s="109">
        <f t="shared" si="43"/>
        <v>0.88555463527536893</v>
      </c>
      <c r="CD49" s="41">
        <v>0</v>
      </c>
      <c r="CE49" s="41">
        <v>0</v>
      </c>
      <c r="CF49" s="41">
        <f t="shared" si="44"/>
        <v>0</v>
      </c>
      <c r="CG49" s="41">
        <f t="shared" si="45"/>
        <v>787429.27</v>
      </c>
      <c r="CH49" s="41">
        <f t="shared" si="46"/>
        <v>90117.63</v>
      </c>
      <c r="CI49" s="218">
        <f t="shared" si="47"/>
        <v>-697311</v>
      </c>
      <c r="CJ49" s="109">
        <f t="shared" si="48"/>
        <v>0.11444536472463109</v>
      </c>
      <c r="CK49" s="41">
        <v>0</v>
      </c>
      <c r="CL49" s="41">
        <f t="shared" si="63"/>
        <v>787429.27</v>
      </c>
      <c r="CM49" s="41">
        <v>0</v>
      </c>
      <c r="CN49" s="156">
        <f t="shared" si="50"/>
        <v>-787429.27</v>
      </c>
      <c r="CO49" s="41">
        <v>2557402.1</v>
      </c>
      <c r="CP49" s="41">
        <v>3631878.58</v>
      </c>
      <c r="CQ49" s="41">
        <v>3923187.43</v>
      </c>
      <c r="CR49" s="41">
        <v>6047552.5100000016</v>
      </c>
      <c r="CS49" s="41">
        <v>6268510.9800000004</v>
      </c>
      <c r="CT49" s="41">
        <v>2245503.9500000002</v>
      </c>
      <c r="CU49" s="41">
        <v>38535.18</v>
      </c>
      <c r="CV49" s="41">
        <v>25500000</v>
      </c>
      <c r="CW49" s="210" t="s">
        <v>1325</v>
      </c>
    </row>
    <row r="50" spans="1:101" s="10" customFormat="1" ht="105" customHeight="1" x14ac:dyDescent="0.25">
      <c r="A50" s="119" t="s">
        <v>172</v>
      </c>
      <c r="B50" s="119" t="s">
        <v>173</v>
      </c>
      <c r="C50" s="120" t="s">
        <v>575</v>
      </c>
      <c r="D50" s="119" t="s">
        <v>3</v>
      </c>
      <c r="E50" s="119" t="s">
        <v>29</v>
      </c>
      <c r="F50" s="119" t="s">
        <v>5</v>
      </c>
      <c r="G50" s="43" t="s">
        <v>186</v>
      </c>
      <c r="H50" s="45">
        <f>SUBTOTAL(103, $CI$12:$CI50)*1</f>
        <v>39</v>
      </c>
      <c r="I50" s="45" t="s">
        <v>172</v>
      </c>
      <c r="J50" s="124" t="s">
        <v>98</v>
      </c>
      <c r="K50" s="124" t="s">
        <v>187</v>
      </c>
      <c r="L50" s="41">
        <v>0</v>
      </c>
      <c r="M50" s="41">
        <v>0</v>
      </c>
      <c r="N50" s="41">
        <v>1522923.67</v>
      </c>
      <c r="O50" s="41">
        <v>1802524.51</v>
      </c>
      <c r="P50" s="41">
        <v>1802524.51</v>
      </c>
      <c r="Q50" s="41">
        <f t="shared" si="3"/>
        <v>0</v>
      </c>
      <c r="R50" s="197">
        <f t="shared" si="4"/>
        <v>0</v>
      </c>
      <c r="S50" s="41">
        <v>0</v>
      </c>
      <c r="T50" s="41">
        <v>0</v>
      </c>
      <c r="U50" s="41">
        <f t="shared" si="57"/>
        <v>0</v>
      </c>
      <c r="V50" s="41">
        <f t="shared" si="5"/>
        <v>1802524.51</v>
      </c>
      <c r="W50" s="41">
        <f t="shared" si="6"/>
        <v>1802524.51</v>
      </c>
      <c r="X50" s="41">
        <f t="shared" si="7"/>
        <v>0</v>
      </c>
      <c r="Y50" s="197">
        <f t="shared" si="8"/>
        <v>0</v>
      </c>
      <c r="Z50" s="41">
        <v>0</v>
      </c>
      <c r="AA50" s="41">
        <v>0</v>
      </c>
      <c r="AB50" s="41">
        <f t="shared" si="58"/>
        <v>0</v>
      </c>
      <c r="AC50" s="41">
        <f t="shared" si="9"/>
        <v>1802524.51</v>
      </c>
      <c r="AD50" s="41">
        <f t="shared" si="10"/>
        <v>1802524.51</v>
      </c>
      <c r="AE50" s="41">
        <f t="shared" si="11"/>
        <v>0</v>
      </c>
      <c r="AF50" s="109">
        <f t="shared" si="12"/>
        <v>0</v>
      </c>
      <c r="AG50" s="41">
        <v>979630.3</v>
      </c>
      <c r="AH50" s="41">
        <v>979630.3</v>
      </c>
      <c r="AI50" s="41">
        <f t="shared" si="59"/>
        <v>0</v>
      </c>
      <c r="AJ50" s="41">
        <f t="shared" si="13"/>
        <v>2782154.81</v>
      </c>
      <c r="AK50" s="41">
        <f t="shared" si="14"/>
        <v>2782154.81</v>
      </c>
      <c r="AL50" s="41">
        <f t="shared" si="15"/>
        <v>0</v>
      </c>
      <c r="AM50" s="109">
        <f t="shared" si="16"/>
        <v>0</v>
      </c>
      <c r="AN50" s="41">
        <v>0</v>
      </c>
      <c r="AO50" s="41">
        <v>0</v>
      </c>
      <c r="AP50" s="41">
        <f t="shared" si="60"/>
        <v>0</v>
      </c>
      <c r="AQ50" s="41">
        <f t="shared" si="17"/>
        <v>2782154.81</v>
      </c>
      <c r="AR50" s="41">
        <f t="shared" si="18"/>
        <v>2782154.81</v>
      </c>
      <c r="AS50" s="41">
        <f t="shared" si="19"/>
        <v>0</v>
      </c>
      <c r="AT50" s="109">
        <f t="shared" si="20"/>
        <v>0</v>
      </c>
      <c r="AU50" s="41">
        <v>0</v>
      </c>
      <c r="AV50" s="41">
        <v>0</v>
      </c>
      <c r="AW50" s="41">
        <f t="shared" si="61"/>
        <v>0</v>
      </c>
      <c r="AX50" s="41">
        <f t="shared" si="22"/>
        <v>2782154.81</v>
      </c>
      <c r="AY50" s="41">
        <f t="shared" si="23"/>
        <v>2782154.81</v>
      </c>
      <c r="AZ50" s="41">
        <f t="shared" si="24"/>
        <v>0</v>
      </c>
      <c r="BA50" s="109">
        <f t="shared" si="25"/>
        <v>0</v>
      </c>
      <c r="BB50" s="41">
        <v>206568.7</v>
      </c>
      <c r="BC50" s="41">
        <v>518661.68</v>
      </c>
      <c r="BD50" s="41">
        <f t="shared" si="26"/>
        <v>312092.98</v>
      </c>
      <c r="BE50" s="41">
        <f t="shared" si="27"/>
        <v>2988723.5100000002</v>
      </c>
      <c r="BF50" s="41">
        <f t="shared" si="28"/>
        <v>3300816.49</v>
      </c>
      <c r="BG50" s="41">
        <f t="shared" si="29"/>
        <v>312093</v>
      </c>
      <c r="BH50" s="109">
        <f t="shared" si="30"/>
        <v>-0.10442350353111118</v>
      </c>
      <c r="BI50" s="41">
        <v>0</v>
      </c>
      <c r="BJ50" s="41">
        <v>0</v>
      </c>
      <c r="BK50" s="41">
        <f t="shared" si="31"/>
        <v>0</v>
      </c>
      <c r="BL50" s="41">
        <f t="shared" si="32"/>
        <v>2988723.5100000002</v>
      </c>
      <c r="BM50" s="41">
        <f t="shared" si="33"/>
        <v>3300816.49</v>
      </c>
      <c r="BN50" s="41">
        <f t="shared" si="34"/>
        <v>312093</v>
      </c>
      <c r="BO50" s="109">
        <f t="shared" si="35"/>
        <v>-0.10442350353111118</v>
      </c>
      <c r="BP50" s="41">
        <v>0</v>
      </c>
      <c r="BQ50" s="41">
        <v>0</v>
      </c>
      <c r="BR50" s="41">
        <f t="shared" si="36"/>
        <v>0</v>
      </c>
      <c r="BS50" s="41">
        <f t="shared" si="37"/>
        <v>2988723.5100000002</v>
      </c>
      <c r="BT50" s="41">
        <f t="shared" si="38"/>
        <v>3300816.49</v>
      </c>
      <c r="BU50" s="41">
        <f t="shared" si="39"/>
        <v>312093</v>
      </c>
      <c r="BV50" s="109">
        <f t="shared" si="40"/>
        <v>-0.10442350353111118</v>
      </c>
      <c r="BW50" s="41">
        <v>2456638.5499999998</v>
      </c>
      <c r="BX50" s="41">
        <v>1453772.6</v>
      </c>
      <c r="BY50" s="41">
        <f t="shared" si="41"/>
        <v>-1002865.9499999997</v>
      </c>
      <c r="BZ50" s="41">
        <f t="shared" si="64"/>
        <v>5445362.0599999996</v>
      </c>
      <c r="CA50" s="41">
        <f t="shared" si="65"/>
        <v>4754589.09</v>
      </c>
      <c r="CB50" s="41">
        <f t="shared" si="62"/>
        <v>-690773</v>
      </c>
      <c r="CC50" s="109">
        <f t="shared" si="43"/>
        <v>0.12685528756190723</v>
      </c>
      <c r="CD50" s="41">
        <v>0</v>
      </c>
      <c r="CE50" s="41">
        <v>0</v>
      </c>
      <c r="CF50" s="41">
        <f t="shared" si="44"/>
        <v>0</v>
      </c>
      <c r="CG50" s="41">
        <f t="shared" si="45"/>
        <v>5445362.0599999996</v>
      </c>
      <c r="CH50" s="41">
        <f t="shared" si="46"/>
        <v>4754589.09</v>
      </c>
      <c r="CI50" s="174">
        <f t="shared" si="47"/>
        <v>-690773</v>
      </c>
      <c r="CJ50" s="109">
        <f t="shared" si="48"/>
        <v>0.87314471243809277</v>
      </c>
      <c r="CK50" s="41">
        <v>0</v>
      </c>
      <c r="CL50" s="41">
        <f t="shared" si="63"/>
        <v>5445362.0599999996</v>
      </c>
      <c r="CM50" s="41">
        <v>4754589.09</v>
      </c>
      <c r="CN50" s="156">
        <f t="shared" si="50"/>
        <v>-690772.96999999974</v>
      </c>
      <c r="CO50" s="41">
        <v>716071.28</v>
      </c>
      <c r="CP50" s="41">
        <v>0</v>
      </c>
      <c r="CQ50" s="41">
        <v>0</v>
      </c>
      <c r="CR50" s="41">
        <v>0</v>
      </c>
      <c r="CS50" s="41">
        <v>0</v>
      </c>
      <c r="CT50" s="41">
        <v>0</v>
      </c>
      <c r="CU50" s="41">
        <v>0</v>
      </c>
      <c r="CV50" s="41">
        <v>7689153.7000000002</v>
      </c>
      <c r="CW50" s="210" t="s">
        <v>1440</v>
      </c>
    </row>
    <row r="51" spans="1:101" s="10" customFormat="1" ht="232.5" customHeight="1" x14ac:dyDescent="0.2">
      <c r="A51" s="11" t="s">
        <v>42</v>
      </c>
      <c r="B51" s="11" t="s">
        <v>43</v>
      </c>
      <c r="C51" s="14" t="s">
        <v>563</v>
      </c>
      <c r="D51" s="11" t="s">
        <v>3</v>
      </c>
      <c r="E51" s="11" t="s">
        <v>11</v>
      </c>
      <c r="F51" s="11" t="s">
        <v>5</v>
      </c>
      <c r="G51" s="44" t="s">
        <v>45</v>
      </c>
      <c r="H51" s="45">
        <f>SUBTOTAL(103, $CI$12:$CI51)*1</f>
        <v>40</v>
      </c>
      <c r="I51" s="45" t="s">
        <v>42</v>
      </c>
      <c r="J51" s="46" t="s">
        <v>17</v>
      </c>
      <c r="K51" s="46" t="s">
        <v>44</v>
      </c>
      <c r="L51" s="41">
        <v>0</v>
      </c>
      <c r="M51" s="41">
        <v>0</v>
      </c>
      <c r="N51" s="41">
        <v>91066.98</v>
      </c>
      <c r="O51" s="41">
        <v>0</v>
      </c>
      <c r="P51" s="41">
        <v>0</v>
      </c>
      <c r="Q51" s="41">
        <f t="shared" si="3"/>
        <v>0</v>
      </c>
      <c r="R51" s="197" t="str">
        <f t="shared" si="4"/>
        <v>nebija plānots</v>
      </c>
      <c r="S51" s="41">
        <v>0</v>
      </c>
      <c r="T51" s="41">
        <v>349922.11</v>
      </c>
      <c r="U51" s="41">
        <f t="shared" si="57"/>
        <v>349922.11</v>
      </c>
      <c r="V51" s="41">
        <f t="shared" si="5"/>
        <v>0</v>
      </c>
      <c r="W51" s="41">
        <f t="shared" si="6"/>
        <v>349922.11</v>
      </c>
      <c r="X51" s="41">
        <f t="shared" si="7"/>
        <v>349922</v>
      </c>
      <c r="Y51" s="197" t="str">
        <f t="shared" si="8"/>
        <v>nebija plānots</v>
      </c>
      <c r="Z51" s="41">
        <v>354995.16</v>
      </c>
      <c r="AA51" s="41">
        <v>0</v>
      </c>
      <c r="AB51" s="41">
        <f t="shared" si="58"/>
        <v>-354995.16</v>
      </c>
      <c r="AC51" s="41">
        <f t="shared" si="9"/>
        <v>354995.16</v>
      </c>
      <c r="AD51" s="41">
        <f t="shared" si="10"/>
        <v>349922.11</v>
      </c>
      <c r="AE51" s="41">
        <f t="shared" si="11"/>
        <v>-5073</v>
      </c>
      <c r="AF51" s="109">
        <f t="shared" si="12"/>
        <v>1.4290476523679874E-2</v>
      </c>
      <c r="AG51" s="41">
        <v>276127.12</v>
      </c>
      <c r="AH51" s="41">
        <v>275763.40999999997</v>
      </c>
      <c r="AI51" s="41">
        <f t="shared" si="59"/>
        <v>-363.71000000002095</v>
      </c>
      <c r="AJ51" s="41">
        <f t="shared" si="13"/>
        <v>631122.28</v>
      </c>
      <c r="AK51" s="41">
        <f t="shared" si="14"/>
        <v>625685.52</v>
      </c>
      <c r="AL51" s="41">
        <f t="shared" si="15"/>
        <v>-5437</v>
      </c>
      <c r="AM51" s="109">
        <f t="shared" si="16"/>
        <v>8.6144320558608767E-3</v>
      </c>
      <c r="AN51" s="41">
        <v>0</v>
      </c>
      <c r="AO51" s="41">
        <v>0</v>
      </c>
      <c r="AP51" s="41">
        <f t="shared" si="60"/>
        <v>0</v>
      </c>
      <c r="AQ51" s="41">
        <f t="shared" si="17"/>
        <v>631122.28</v>
      </c>
      <c r="AR51" s="41">
        <f t="shared" si="18"/>
        <v>625685.52</v>
      </c>
      <c r="AS51" s="41">
        <f t="shared" si="19"/>
        <v>-5437</v>
      </c>
      <c r="AT51" s="109">
        <f t="shared" si="20"/>
        <v>8.6144320558608767E-3</v>
      </c>
      <c r="AU51" s="41">
        <v>0</v>
      </c>
      <c r="AV51" s="41">
        <v>0</v>
      </c>
      <c r="AW51" s="41">
        <f t="shared" si="61"/>
        <v>0</v>
      </c>
      <c r="AX51" s="41">
        <f t="shared" si="22"/>
        <v>631122.28</v>
      </c>
      <c r="AY51" s="41">
        <f t="shared" si="23"/>
        <v>625685.52</v>
      </c>
      <c r="AZ51" s="41">
        <f t="shared" si="24"/>
        <v>-5437</v>
      </c>
      <c r="BA51" s="109">
        <f t="shared" si="25"/>
        <v>8.6144320558608767E-3</v>
      </c>
      <c r="BB51" s="41">
        <v>467500</v>
      </c>
      <c r="BC51" s="41">
        <v>401633.86</v>
      </c>
      <c r="BD51" s="41">
        <f t="shared" si="26"/>
        <v>-65866.140000000014</v>
      </c>
      <c r="BE51" s="41">
        <f t="shared" si="27"/>
        <v>1098622.28</v>
      </c>
      <c r="BF51" s="41">
        <f t="shared" si="28"/>
        <v>1027319.38</v>
      </c>
      <c r="BG51" s="41">
        <f t="shared" si="29"/>
        <v>-71303</v>
      </c>
      <c r="BH51" s="109">
        <f t="shared" si="30"/>
        <v>6.4902106299901341E-2</v>
      </c>
      <c r="BI51" s="41">
        <v>0</v>
      </c>
      <c r="BJ51" s="41">
        <v>0</v>
      </c>
      <c r="BK51" s="41">
        <f t="shared" si="31"/>
        <v>0</v>
      </c>
      <c r="BL51" s="41">
        <f t="shared" si="32"/>
        <v>1098622.28</v>
      </c>
      <c r="BM51" s="41">
        <f t="shared" si="33"/>
        <v>1027319.38</v>
      </c>
      <c r="BN51" s="41">
        <f t="shared" si="34"/>
        <v>-71303</v>
      </c>
      <c r="BO51" s="109">
        <f t="shared" si="35"/>
        <v>6.4902106299901341E-2</v>
      </c>
      <c r="BP51" s="41">
        <v>0</v>
      </c>
      <c r="BQ51" s="41">
        <v>0</v>
      </c>
      <c r="BR51" s="41">
        <f t="shared" si="36"/>
        <v>0</v>
      </c>
      <c r="BS51" s="41">
        <f t="shared" si="37"/>
        <v>1098622.28</v>
      </c>
      <c r="BT51" s="41">
        <f t="shared" si="38"/>
        <v>1027319.38</v>
      </c>
      <c r="BU51" s="41">
        <f t="shared" si="39"/>
        <v>-71303</v>
      </c>
      <c r="BV51" s="109">
        <f t="shared" si="40"/>
        <v>6.4902106299901341E-2</v>
      </c>
      <c r="BW51" s="41">
        <v>1155235.21</v>
      </c>
      <c r="BX51" s="41">
        <v>554153.96</v>
      </c>
      <c r="BY51" s="41">
        <f t="shared" si="41"/>
        <v>-601081.25</v>
      </c>
      <c r="BZ51" s="41">
        <f t="shared" si="64"/>
        <v>2253857.4900000002</v>
      </c>
      <c r="CA51" s="41">
        <f t="shared" si="65"/>
        <v>1581473.3399999999</v>
      </c>
      <c r="CB51" s="41">
        <f t="shared" si="62"/>
        <v>-672384</v>
      </c>
      <c r="CC51" s="109">
        <f t="shared" si="43"/>
        <v>0.29832593807872043</v>
      </c>
      <c r="CD51" s="41">
        <v>0</v>
      </c>
      <c r="CE51" s="41">
        <v>0</v>
      </c>
      <c r="CF51" s="41">
        <f t="shared" si="44"/>
        <v>0</v>
      </c>
      <c r="CG51" s="41">
        <f t="shared" si="45"/>
        <v>2253857.4900000002</v>
      </c>
      <c r="CH51" s="41">
        <f t="shared" si="46"/>
        <v>1581473.3399999999</v>
      </c>
      <c r="CI51" s="218">
        <f t="shared" si="47"/>
        <v>-672384</v>
      </c>
      <c r="CJ51" s="109">
        <f t="shared" si="48"/>
        <v>0.70167406192127957</v>
      </c>
      <c r="CK51" s="41">
        <v>0</v>
      </c>
      <c r="CL51" s="41">
        <f t="shared" si="63"/>
        <v>2253857.4900000002</v>
      </c>
      <c r="CM51" s="41">
        <v>1581682.06</v>
      </c>
      <c r="CN51" s="156">
        <f t="shared" si="50"/>
        <v>-672175.43000000017</v>
      </c>
      <c r="CO51" s="41">
        <v>5977563.9100000001</v>
      </c>
      <c r="CP51" s="41">
        <v>3699801.83</v>
      </c>
      <c r="CQ51" s="41">
        <v>3588818.1399999997</v>
      </c>
      <c r="CR51" s="41">
        <v>3483393.35</v>
      </c>
      <c r="CS51" s="41">
        <v>3356274.15</v>
      </c>
      <c r="CT51" s="41">
        <v>3018267.49</v>
      </c>
      <c r="CU51" s="41">
        <v>729189.16</v>
      </c>
      <c r="CV51" s="41">
        <v>26198232.500000004</v>
      </c>
      <c r="CW51" s="210" t="s">
        <v>1399</v>
      </c>
    </row>
    <row r="52" spans="1:101" s="10" customFormat="1" ht="237.75" customHeight="1" x14ac:dyDescent="0.2">
      <c r="A52" s="11" t="s">
        <v>379</v>
      </c>
      <c r="B52" s="11" t="s">
        <v>380</v>
      </c>
      <c r="C52" s="14" t="s">
        <v>381</v>
      </c>
      <c r="D52" s="11">
        <v>1</v>
      </c>
      <c r="E52" s="11" t="s">
        <v>210</v>
      </c>
      <c r="F52" s="11" t="s">
        <v>77</v>
      </c>
      <c r="G52" s="44" t="s">
        <v>388</v>
      </c>
      <c r="H52" s="45">
        <f>SUBTOTAL(103, $CI$12:$CI52)*1</f>
        <v>41</v>
      </c>
      <c r="I52" s="45" t="s">
        <v>379</v>
      </c>
      <c r="J52" s="46" t="s">
        <v>389</v>
      </c>
      <c r="K52" s="46" t="s">
        <v>390</v>
      </c>
      <c r="L52" s="41">
        <v>0</v>
      </c>
      <c r="M52" s="41">
        <v>0</v>
      </c>
      <c r="N52" s="41">
        <v>89609.84</v>
      </c>
      <c r="O52" s="41">
        <v>0</v>
      </c>
      <c r="P52" s="41">
        <v>0</v>
      </c>
      <c r="Q52" s="41">
        <f t="shared" si="3"/>
        <v>0</v>
      </c>
      <c r="R52" s="197" t="str">
        <f t="shared" si="4"/>
        <v>nebija plānots</v>
      </c>
      <c r="S52" s="41">
        <v>0</v>
      </c>
      <c r="T52" s="41">
        <v>0</v>
      </c>
      <c r="U52" s="41">
        <f t="shared" si="57"/>
        <v>0</v>
      </c>
      <c r="V52" s="41">
        <f t="shared" si="5"/>
        <v>0</v>
      </c>
      <c r="W52" s="41">
        <f t="shared" si="6"/>
        <v>0</v>
      </c>
      <c r="X52" s="41">
        <f t="shared" si="7"/>
        <v>0</v>
      </c>
      <c r="Y52" s="197" t="str">
        <f t="shared" si="8"/>
        <v>nebija plānots</v>
      </c>
      <c r="Z52" s="41">
        <v>100597.22</v>
      </c>
      <c r="AA52" s="41">
        <v>100579.44</v>
      </c>
      <c r="AB52" s="41">
        <f t="shared" si="58"/>
        <v>-17.779999999998836</v>
      </c>
      <c r="AC52" s="41">
        <f t="shared" si="9"/>
        <v>100597.22</v>
      </c>
      <c r="AD52" s="41">
        <f t="shared" si="10"/>
        <v>100579.44</v>
      </c>
      <c r="AE52" s="41">
        <f t="shared" si="11"/>
        <v>-18</v>
      </c>
      <c r="AF52" s="109">
        <f t="shared" si="12"/>
        <v>1.767444468147028E-4</v>
      </c>
      <c r="AG52" s="41">
        <v>0</v>
      </c>
      <c r="AH52" s="41">
        <v>0</v>
      </c>
      <c r="AI52" s="41">
        <f t="shared" si="59"/>
        <v>0</v>
      </c>
      <c r="AJ52" s="41">
        <f t="shared" si="13"/>
        <v>100597.22</v>
      </c>
      <c r="AK52" s="41">
        <f t="shared" si="14"/>
        <v>100579.44</v>
      </c>
      <c r="AL52" s="41">
        <f t="shared" si="15"/>
        <v>-18</v>
      </c>
      <c r="AM52" s="109">
        <f t="shared" si="16"/>
        <v>1.767444468147028E-4</v>
      </c>
      <c r="AN52" s="41">
        <v>0</v>
      </c>
      <c r="AO52" s="41">
        <v>0</v>
      </c>
      <c r="AP52" s="41">
        <f t="shared" si="60"/>
        <v>0</v>
      </c>
      <c r="AQ52" s="41">
        <f t="shared" si="17"/>
        <v>100597.22</v>
      </c>
      <c r="AR52" s="41">
        <f t="shared" si="18"/>
        <v>100579.44</v>
      </c>
      <c r="AS52" s="41">
        <f t="shared" si="19"/>
        <v>-18</v>
      </c>
      <c r="AT52" s="109">
        <f t="shared" si="20"/>
        <v>1.767444468147028E-4</v>
      </c>
      <c r="AU52" s="41">
        <v>528871.1</v>
      </c>
      <c r="AV52" s="41">
        <v>150136.75</v>
      </c>
      <c r="AW52" s="41">
        <f t="shared" si="61"/>
        <v>-378734.35</v>
      </c>
      <c r="AX52" s="41">
        <f t="shared" si="22"/>
        <v>629468.31999999995</v>
      </c>
      <c r="AY52" s="41">
        <f t="shared" si="23"/>
        <v>250716.19</v>
      </c>
      <c r="AZ52" s="41">
        <f t="shared" si="24"/>
        <v>-378752</v>
      </c>
      <c r="BA52" s="109">
        <f t="shared" si="25"/>
        <v>0.60170165513651264</v>
      </c>
      <c r="BB52" s="41">
        <v>0</v>
      </c>
      <c r="BC52" s="41">
        <v>0</v>
      </c>
      <c r="BD52" s="41">
        <f t="shared" si="26"/>
        <v>0</v>
      </c>
      <c r="BE52" s="41">
        <f t="shared" si="27"/>
        <v>629468.31999999995</v>
      </c>
      <c r="BF52" s="41">
        <f t="shared" si="28"/>
        <v>250716.19</v>
      </c>
      <c r="BG52" s="41">
        <f t="shared" si="29"/>
        <v>-378752</v>
      </c>
      <c r="BH52" s="109">
        <f t="shared" si="30"/>
        <v>0.60170165513651264</v>
      </c>
      <c r="BI52" s="41">
        <v>0</v>
      </c>
      <c r="BJ52" s="41">
        <v>0</v>
      </c>
      <c r="BK52" s="41">
        <f t="shared" si="31"/>
        <v>0</v>
      </c>
      <c r="BL52" s="41">
        <f t="shared" si="32"/>
        <v>629468.31999999995</v>
      </c>
      <c r="BM52" s="41">
        <f t="shared" si="33"/>
        <v>250716.19</v>
      </c>
      <c r="BN52" s="41">
        <f t="shared" si="34"/>
        <v>-378752</v>
      </c>
      <c r="BO52" s="109">
        <f t="shared" si="35"/>
        <v>0.60170165513651264</v>
      </c>
      <c r="BP52" s="41">
        <v>282167.63</v>
      </c>
      <c r="BQ52" s="41">
        <v>22247.53</v>
      </c>
      <c r="BR52" s="41">
        <f t="shared" si="36"/>
        <v>-259920.1</v>
      </c>
      <c r="BS52" s="41">
        <f t="shared" si="37"/>
        <v>911635.95</v>
      </c>
      <c r="BT52" s="41">
        <f t="shared" si="38"/>
        <v>272963.71999999997</v>
      </c>
      <c r="BU52" s="41">
        <f t="shared" si="39"/>
        <v>-638672</v>
      </c>
      <c r="BV52" s="109">
        <f t="shared" si="40"/>
        <v>0.70057815293484205</v>
      </c>
      <c r="BW52" s="41">
        <v>0</v>
      </c>
      <c r="BX52" s="41">
        <v>0</v>
      </c>
      <c r="BY52" s="41">
        <f t="shared" si="41"/>
        <v>0</v>
      </c>
      <c r="BZ52" s="41">
        <f t="shared" si="64"/>
        <v>911635.95</v>
      </c>
      <c r="CA52" s="41">
        <f t="shared" si="65"/>
        <v>272963.71999999997</v>
      </c>
      <c r="CB52" s="41">
        <f t="shared" si="62"/>
        <v>-638672</v>
      </c>
      <c r="CC52" s="109">
        <f t="shared" si="43"/>
        <v>0.70057815293484205</v>
      </c>
      <c r="CD52" s="41">
        <v>0</v>
      </c>
      <c r="CE52" s="41">
        <v>0</v>
      </c>
      <c r="CF52" s="41">
        <f t="shared" si="44"/>
        <v>0</v>
      </c>
      <c r="CG52" s="41">
        <f t="shared" si="45"/>
        <v>911635.95</v>
      </c>
      <c r="CH52" s="41">
        <f t="shared" si="46"/>
        <v>272963.71999999997</v>
      </c>
      <c r="CI52" s="218">
        <f t="shared" si="47"/>
        <v>-638672</v>
      </c>
      <c r="CJ52" s="109">
        <f t="shared" si="48"/>
        <v>0.29942184706515795</v>
      </c>
      <c r="CK52" s="41">
        <v>282167.63</v>
      </c>
      <c r="CL52" s="41">
        <f t="shared" si="63"/>
        <v>1193803.58</v>
      </c>
      <c r="CM52" s="41">
        <v>351777.25</v>
      </c>
      <c r="CN52" s="156">
        <f t="shared" si="50"/>
        <v>-842026.33000000007</v>
      </c>
      <c r="CO52" s="41">
        <v>540316.38</v>
      </c>
      <c r="CP52" s="41">
        <v>457747.09</v>
      </c>
      <c r="CQ52" s="41">
        <v>454049.84</v>
      </c>
      <c r="CR52" s="41">
        <v>454049.84</v>
      </c>
      <c r="CS52" s="41">
        <v>454049.84</v>
      </c>
      <c r="CT52" s="41">
        <v>37837.49</v>
      </c>
      <c r="CU52" s="41">
        <v>0</v>
      </c>
      <c r="CV52" s="41">
        <v>3681463.9</v>
      </c>
      <c r="CW52" s="210" t="s">
        <v>1324</v>
      </c>
    </row>
    <row r="53" spans="1:101" s="10" customFormat="1" ht="133.5" customHeight="1" x14ac:dyDescent="0.2">
      <c r="A53" s="11" t="s">
        <v>379</v>
      </c>
      <c r="B53" s="11" t="s">
        <v>380</v>
      </c>
      <c r="C53" s="14" t="s">
        <v>381</v>
      </c>
      <c r="D53" s="11">
        <v>1</v>
      </c>
      <c r="E53" s="11" t="s">
        <v>210</v>
      </c>
      <c r="F53" s="11" t="s">
        <v>77</v>
      </c>
      <c r="G53" s="44" t="s">
        <v>385</v>
      </c>
      <c r="H53" s="45">
        <f>SUBTOTAL(103, $CI$12:$CI53)*1</f>
        <v>42</v>
      </c>
      <c r="I53" s="45" t="s">
        <v>379</v>
      </c>
      <c r="J53" s="46" t="s">
        <v>386</v>
      </c>
      <c r="K53" s="46" t="s">
        <v>387</v>
      </c>
      <c r="L53" s="41">
        <v>0</v>
      </c>
      <c r="M53" s="41">
        <v>0</v>
      </c>
      <c r="N53" s="41">
        <v>99647.639999999985</v>
      </c>
      <c r="O53" s="41">
        <v>66128.95</v>
      </c>
      <c r="P53" s="41">
        <v>66128.95</v>
      </c>
      <c r="Q53" s="41">
        <f t="shared" si="3"/>
        <v>0</v>
      </c>
      <c r="R53" s="197">
        <f t="shared" si="4"/>
        <v>0</v>
      </c>
      <c r="S53" s="41">
        <v>0</v>
      </c>
      <c r="T53" s="41">
        <v>0</v>
      </c>
      <c r="U53" s="41">
        <f t="shared" si="57"/>
        <v>0</v>
      </c>
      <c r="V53" s="41">
        <f t="shared" si="5"/>
        <v>66128.95</v>
      </c>
      <c r="W53" s="41">
        <f t="shared" si="6"/>
        <v>66128.95</v>
      </c>
      <c r="X53" s="41">
        <f t="shared" si="7"/>
        <v>0</v>
      </c>
      <c r="Y53" s="197">
        <f t="shared" si="8"/>
        <v>0</v>
      </c>
      <c r="Z53" s="41">
        <v>0</v>
      </c>
      <c r="AA53" s="41">
        <v>0</v>
      </c>
      <c r="AB53" s="41">
        <f t="shared" si="58"/>
        <v>0</v>
      </c>
      <c r="AC53" s="41">
        <f t="shared" si="9"/>
        <v>66128.95</v>
      </c>
      <c r="AD53" s="41">
        <f t="shared" si="10"/>
        <v>66128.95</v>
      </c>
      <c r="AE53" s="41">
        <f t="shared" si="11"/>
        <v>0</v>
      </c>
      <c r="AF53" s="109">
        <f t="shared" si="12"/>
        <v>0</v>
      </c>
      <c r="AG53" s="41">
        <v>109468.43</v>
      </c>
      <c r="AH53" s="41">
        <v>109466.41</v>
      </c>
      <c r="AI53" s="41">
        <f t="shared" si="59"/>
        <v>-2.0199999999895226</v>
      </c>
      <c r="AJ53" s="41">
        <f t="shared" si="13"/>
        <v>175597.38</v>
      </c>
      <c r="AK53" s="41">
        <f t="shared" si="14"/>
        <v>175595.36</v>
      </c>
      <c r="AL53" s="41">
        <f t="shared" si="15"/>
        <v>-2</v>
      </c>
      <c r="AM53" s="109">
        <f t="shared" si="16"/>
        <v>1.1503588493333439E-5</v>
      </c>
      <c r="AN53" s="41">
        <v>0</v>
      </c>
      <c r="AO53" s="41">
        <v>0</v>
      </c>
      <c r="AP53" s="41">
        <f t="shared" si="60"/>
        <v>0</v>
      </c>
      <c r="AQ53" s="41">
        <f t="shared" si="17"/>
        <v>175597.38</v>
      </c>
      <c r="AR53" s="41">
        <f t="shared" si="18"/>
        <v>175595.36</v>
      </c>
      <c r="AS53" s="41">
        <f t="shared" si="19"/>
        <v>-2</v>
      </c>
      <c r="AT53" s="109">
        <f t="shared" si="20"/>
        <v>1.1503588493333439E-5</v>
      </c>
      <c r="AU53" s="41">
        <v>0</v>
      </c>
      <c r="AV53" s="41">
        <v>0</v>
      </c>
      <c r="AW53" s="41">
        <f t="shared" si="61"/>
        <v>0</v>
      </c>
      <c r="AX53" s="41">
        <f t="shared" si="22"/>
        <v>175597.38</v>
      </c>
      <c r="AY53" s="41">
        <f t="shared" si="23"/>
        <v>175595.36</v>
      </c>
      <c r="AZ53" s="41">
        <f t="shared" si="24"/>
        <v>-2</v>
      </c>
      <c r="BA53" s="109">
        <f t="shared" si="25"/>
        <v>1.1503588493333439E-5</v>
      </c>
      <c r="BB53" s="41">
        <v>212500</v>
      </c>
      <c r="BC53" s="41">
        <v>193000.87</v>
      </c>
      <c r="BD53" s="41">
        <f t="shared" si="26"/>
        <v>-19499.130000000005</v>
      </c>
      <c r="BE53" s="41">
        <f t="shared" si="27"/>
        <v>388097.38</v>
      </c>
      <c r="BF53" s="41">
        <f t="shared" si="28"/>
        <v>368596.23</v>
      </c>
      <c r="BG53" s="41">
        <f t="shared" si="29"/>
        <v>-19501</v>
      </c>
      <c r="BH53" s="109">
        <f t="shared" si="30"/>
        <v>5.0248084643086277E-2</v>
      </c>
      <c r="BI53" s="41">
        <v>0</v>
      </c>
      <c r="BJ53" s="41">
        <v>0</v>
      </c>
      <c r="BK53" s="41">
        <f t="shared" si="31"/>
        <v>0</v>
      </c>
      <c r="BL53" s="41">
        <f t="shared" si="32"/>
        <v>388097.38</v>
      </c>
      <c r="BM53" s="41">
        <f t="shared" si="33"/>
        <v>368596.23</v>
      </c>
      <c r="BN53" s="41">
        <f t="shared" si="34"/>
        <v>-19501</v>
      </c>
      <c r="BO53" s="109">
        <f t="shared" si="35"/>
        <v>5.0248084643086277E-2</v>
      </c>
      <c r="BP53" s="41">
        <v>0</v>
      </c>
      <c r="BQ53" s="41">
        <v>0</v>
      </c>
      <c r="BR53" s="41">
        <f t="shared" si="36"/>
        <v>0</v>
      </c>
      <c r="BS53" s="41">
        <f t="shared" si="37"/>
        <v>388097.38</v>
      </c>
      <c r="BT53" s="41">
        <f t="shared" si="38"/>
        <v>368596.23</v>
      </c>
      <c r="BU53" s="41">
        <f t="shared" si="39"/>
        <v>-19501</v>
      </c>
      <c r="BV53" s="109">
        <f t="shared" si="40"/>
        <v>5.0248084643086277E-2</v>
      </c>
      <c r="BW53" s="41">
        <v>658142.28</v>
      </c>
      <c r="BX53" s="41">
        <v>46400.03</v>
      </c>
      <c r="BY53" s="41">
        <f t="shared" si="41"/>
        <v>-611742.25</v>
      </c>
      <c r="BZ53" s="41">
        <f t="shared" si="64"/>
        <v>1046239.66</v>
      </c>
      <c r="CA53" s="41">
        <f t="shared" si="65"/>
        <v>414996.26</v>
      </c>
      <c r="CB53" s="41">
        <f t="shared" si="62"/>
        <v>-631243</v>
      </c>
      <c r="CC53" s="109">
        <f t="shared" si="43"/>
        <v>0.60334493532772404</v>
      </c>
      <c r="CD53" s="41">
        <v>0</v>
      </c>
      <c r="CE53" s="41">
        <v>0</v>
      </c>
      <c r="CF53" s="41">
        <f t="shared" si="44"/>
        <v>0</v>
      </c>
      <c r="CG53" s="41">
        <f t="shared" si="45"/>
        <v>1046239.66</v>
      </c>
      <c r="CH53" s="41">
        <f t="shared" si="46"/>
        <v>414996.26</v>
      </c>
      <c r="CI53" s="218">
        <f t="shared" si="47"/>
        <v>-631243</v>
      </c>
      <c r="CJ53" s="109">
        <f t="shared" si="48"/>
        <v>0.39665506467227596</v>
      </c>
      <c r="CK53" s="41">
        <v>0</v>
      </c>
      <c r="CL53" s="41">
        <f t="shared" si="63"/>
        <v>1046239.6599999999</v>
      </c>
      <c r="CM53" s="41">
        <v>414996.26</v>
      </c>
      <c r="CN53" s="156">
        <f t="shared" si="50"/>
        <v>-631243.39999999991</v>
      </c>
      <c r="CO53" s="41">
        <v>2170881.19</v>
      </c>
      <c r="CP53" s="41">
        <v>2017976.56</v>
      </c>
      <c r="CQ53" s="41">
        <v>3056215.68</v>
      </c>
      <c r="CR53" s="41">
        <v>3402436.96</v>
      </c>
      <c r="CS53" s="41">
        <v>3402436.79</v>
      </c>
      <c r="CT53" s="41">
        <v>850609.17</v>
      </c>
      <c r="CU53" s="41">
        <v>0</v>
      </c>
      <c r="CV53" s="41">
        <v>16046443.65</v>
      </c>
      <c r="CW53" s="210" t="s">
        <v>1411</v>
      </c>
    </row>
    <row r="54" spans="1:101" s="10" customFormat="1" ht="47.25" customHeight="1" x14ac:dyDescent="0.2">
      <c r="A54" s="55" t="s">
        <v>1141</v>
      </c>
      <c r="B54" s="55" t="s">
        <v>1143</v>
      </c>
      <c r="C54" s="81" t="s">
        <v>1142</v>
      </c>
      <c r="D54" s="55">
        <v>2</v>
      </c>
      <c r="E54" s="55" t="s">
        <v>4</v>
      </c>
      <c r="F54" s="55" t="s">
        <v>5</v>
      </c>
      <c r="G54" s="55" t="s">
        <v>1331</v>
      </c>
      <c r="H54" s="45">
        <f>SUBTOTAL(103, $CI$12:$CI54)*1</f>
        <v>43</v>
      </c>
      <c r="I54" s="45" t="s">
        <v>1141</v>
      </c>
      <c r="J54" s="128" t="s">
        <v>1147</v>
      </c>
      <c r="K54" s="128" t="s">
        <v>1328</v>
      </c>
      <c r="L54" s="79"/>
      <c r="M54" s="79">
        <v>0</v>
      </c>
      <c r="N54" s="79">
        <v>0</v>
      </c>
      <c r="O54" s="79">
        <v>0</v>
      </c>
      <c r="P54" s="79"/>
      <c r="Q54" s="41">
        <f t="shared" si="3"/>
        <v>0</v>
      </c>
      <c r="R54" s="197" t="str">
        <f t="shared" si="4"/>
        <v>nebija plānots</v>
      </c>
      <c r="S54" s="79">
        <v>0</v>
      </c>
      <c r="T54" s="79"/>
      <c r="U54" s="79"/>
      <c r="V54" s="41">
        <f t="shared" si="5"/>
        <v>0</v>
      </c>
      <c r="W54" s="41">
        <f t="shared" si="6"/>
        <v>0</v>
      </c>
      <c r="X54" s="41">
        <f t="shared" si="7"/>
        <v>0</v>
      </c>
      <c r="Y54" s="197" t="str">
        <f t="shared" si="8"/>
        <v>nebija plānots</v>
      </c>
      <c r="Z54" s="79">
        <v>0</v>
      </c>
      <c r="AA54" s="79"/>
      <c r="AB54" s="79"/>
      <c r="AC54" s="41">
        <f t="shared" si="9"/>
        <v>0</v>
      </c>
      <c r="AD54" s="41">
        <f t="shared" si="10"/>
        <v>0</v>
      </c>
      <c r="AE54" s="41">
        <f t="shared" si="11"/>
        <v>0</v>
      </c>
      <c r="AF54" s="109" t="str">
        <f t="shared" si="12"/>
        <v>nebija plānots</v>
      </c>
      <c r="AG54" s="79">
        <v>0</v>
      </c>
      <c r="AH54" s="79"/>
      <c r="AI54" s="79">
        <v>0</v>
      </c>
      <c r="AJ54" s="41">
        <f t="shared" si="13"/>
        <v>0</v>
      </c>
      <c r="AK54" s="41">
        <f t="shared" si="14"/>
        <v>0</v>
      </c>
      <c r="AL54" s="41">
        <f t="shared" si="15"/>
        <v>0</v>
      </c>
      <c r="AM54" s="109" t="str">
        <f t="shared" si="16"/>
        <v>nebija plānots</v>
      </c>
      <c r="AN54" s="79"/>
      <c r="AO54" s="79"/>
      <c r="AP54" s="79">
        <v>0</v>
      </c>
      <c r="AQ54" s="41">
        <f t="shared" si="17"/>
        <v>0</v>
      </c>
      <c r="AR54" s="41">
        <f t="shared" si="18"/>
        <v>0</v>
      </c>
      <c r="AS54" s="41">
        <f t="shared" si="19"/>
        <v>0</v>
      </c>
      <c r="AT54" s="109" t="str">
        <f t="shared" si="20"/>
        <v>nebija plānots</v>
      </c>
      <c r="AU54" s="79"/>
      <c r="AV54" s="79"/>
      <c r="AW54" s="79">
        <v>0</v>
      </c>
      <c r="AX54" s="41">
        <f t="shared" si="22"/>
        <v>0</v>
      </c>
      <c r="AY54" s="41">
        <f t="shared" si="23"/>
        <v>0</v>
      </c>
      <c r="AZ54" s="41">
        <f t="shared" si="24"/>
        <v>0</v>
      </c>
      <c r="BA54" s="109" t="str">
        <f t="shared" si="25"/>
        <v>nebija plānots</v>
      </c>
      <c r="BB54" s="79"/>
      <c r="BC54" s="79"/>
      <c r="BD54" s="79">
        <v>0</v>
      </c>
      <c r="BE54" s="41">
        <f t="shared" si="27"/>
        <v>0</v>
      </c>
      <c r="BF54" s="41">
        <f t="shared" si="28"/>
        <v>0</v>
      </c>
      <c r="BG54" s="41">
        <f t="shared" si="29"/>
        <v>0</v>
      </c>
      <c r="BH54" s="109" t="str">
        <f t="shared" si="30"/>
        <v>nebija plānots</v>
      </c>
      <c r="BI54" s="79"/>
      <c r="BJ54" s="79"/>
      <c r="BK54" s="79"/>
      <c r="BL54" s="41">
        <f t="shared" si="32"/>
        <v>0</v>
      </c>
      <c r="BM54" s="41">
        <f t="shared" si="33"/>
        <v>0</v>
      </c>
      <c r="BN54" s="41">
        <f t="shared" si="34"/>
        <v>0</v>
      </c>
      <c r="BO54" s="109" t="str">
        <f t="shared" si="35"/>
        <v>nebija plānots</v>
      </c>
      <c r="BP54" s="79">
        <v>560000</v>
      </c>
      <c r="BQ54" s="41">
        <v>0</v>
      </c>
      <c r="BR54" s="41">
        <f t="shared" si="36"/>
        <v>-560000</v>
      </c>
      <c r="BS54" s="41">
        <f t="shared" si="37"/>
        <v>560000</v>
      </c>
      <c r="BT54" s="41">
        <f t="shared" si="38"/>
        <v>0</v>
      </c>
      <c r="BU54" s="41">
        <f t="shared" si="39"/>
        <v>-560000</v>
      </c>
      <c r="BV54" s="109">
        <f t="shared" si="40"/>
        <v>1</v>
      </c>
      <c r="BW54" s="79">
        <v>0</v>
      </c>
      <c r="BX54" s="41">
        <v>0</v>
      </c>
      <c r="BY54" s="41">
        <f t="shared" si="41"/>
        <v>0</v>
      </c>
      <c r="BZ54" s="41">
        <f t="shared" si="64"/>
        <v>560000</v>
      </c>
      <c r="CA54" s="41">
        <f>BQ54+BJ54+BC54+AV54+AO54+-AH54+AA54+T54+P54+BX54</f>
        <v>0</v>
      </c>
      <c r="CB54" s="41">
        <f t="shared" si="62"/>
        <v>-560000</v>
      </c>
      <c r="CC54" s="109">
        <f t="shared" si="43"/>
        <v>1</v>
      </c>
      <c r="CD54" s="79">
        <v>50000</v>
      </c>
      <c r="CE54" s="41">
        <v>0</v>
      </c>
      <c r="CF54" s="41">
        <f t="shared" si="44"/>
        <v>-50000</v>
      </c>
      <c r="CG54" s="41">
        <f t="shared" si="45"/>
        <v>610000</v>
      </c>
      <c r="CH54" s="41">
        <f t="shared" si="46"/>
        <v>0</v>
      </c>
      <c r="CI54" s="218">
        <f t="shared" si="47"/>
        <v>-610000</v>
      </c>
      <c r="CJ54" s="109">
        <f t="shared" si="48"/>
        <v>0</v>
      </c>
      <c r="CK54" s="79">
        <v>100000</v>
      </c>
      <c r="CL54" s="41">
        <f t="shared" si="63"/>
        <v>710000</v>
      </c>
      <c r="CM54" s="41">
        <v>0</v>
      </c>
      <c r="CN54" s="159"/>
      <c r="CO54" s="79">
        <v>1650000</v>
      </c>
      <c r="CP54" s="79">
        <v>669878</v>
      </c>
      <c r="CQ54" s="79">
        <v>0</v>
      </c>
      <c r="CR54" s="79">
        <v>0</v>
      </c>
      <c r="CS54" s="79">
        <v>0</v>
      </c>
      <c r="CT54" s="79">
        <v>0</v>
      </c>
      <c r="CU54" s="79">
        <v>0</v>
      </c>
      <c r="CV54" s="79">
        <v>3029878</v>
      </c>
      <c r="CW54" s="212" t="s">
        <v>1428</v>
      </c>
    </row>
    <row r="55" spans="1:101" s="10" customFormat="1" ht="91.5" customHeight="1" x14ac:dyDescent="0.2">
      <c r="A55" s="11" t="s">
        <v>322</v>
      </c>
      <c r="B55" s="11" t="s">
        <v>323</v>
      </c>
      <c r="C55" s="14" t="s">
        <v>589</v>
      </c>
      <c r="D55" s="11" t="s">
        <v>3</v>
      </c>
      <c r="E55" s="11" t="s">
        <v>4</v>
      </c>
      <c r="F55" s="11" t="s">
        <v>77</v>
      </c>
      <c r="G55" s="44" t="s">
        <v>324</v>
      </c>
      <c r="H55" s="45">
        <f>SUBTOTAL(103, $CI$12:$CI55)*1</f>
        <v>44</v>
      </c>
      <c r="I55" s="45" t="s">
        <v>322</v>
      </c>
      <c r="J55" s="46" t="s">
        <v>285</v>
      </c>
      <c r="K55" s="46" t="s">
        <v>325</v>
      </c>
      <c r="L55" s="41">
        <v>0</v>
      </c>
      <c r="M55" s="41">
        <v>0</v>
      </c>
      <c r="N55" s="41">
        <v>0</v>
      </c>
      <c r="O55" s="41">
        <v>0</v>
      </c>
      <c r="P55" s="41">
        <v>0</v>
      </c>
      <c r="Q55" s="41">
        <f t="shared" si="3"/>
        <v>0</v>
      </c>
      <c r="R55" s="197" t="str">
        <f t="shared" si="4"/>
        <v>nebija plānots</v>
      </c>
      <c r="S55" s="41">
        <v>37292</v>
      </c>
      <c r="T55" s="41">
        <v>37292.230000000003</v>
      </c>
      <c r="U55" s="41">
        <f>T55-S55</f>
        <v>0.23000000000320142</v>
      </c>
      <c r="V55" s="41">
        <f t="shared" si="5"/>
        <v>37292</v>
      </c>
      <c r="W55" s="41">
        <f t="shared" si="6"/>
        <v>37292.230000000003</v>
      </c>
      <c r="X55" s="41">
        <f t="shared" si="7"/>
        <v>0</v>
      </c>
      <c r="Y55" s="197">
        <f t="shared" si="8"/>
        <v>-6.1675426366036845E-6</v>
      </c>
      <c r="Z55" s="41">
        <v>0</v>
      </c>
      <c r="AA55" s="41">
        <v>0</v>
      </c>
      <c r="AB55" s="41">
        <f>AA55-Z55</f>
        <v>0</v>
      </c>
      <c r="AC55" s="41">
        <f t="shared" si="9"/>
        <v>37292</v>
      </c>
      <c r="AD55" s="41">
        <f t="shared" si="10"/>
        <v>37292.230000000003</v>
      </c>
      <c r="AE55" s="41">
        <f t="shared" si="11"/>
        <v>0</v>
      </c>
      <c r="AF55" s="109">
        <f t="shared" si="12"/>
        <v>-6.1675426366036845E-6</v>
      </c>
      <c r="AG55" s="41">
        <v>52038</v>
      </c>
      <c r="AH55" s="41">
        <v>52037.61</v>
      </c>
      <c r="AI55" s="41">
        <f>AH55-AG55</f>
        <v>-0.38999999999941792</v>
      </c>
      <c r="AJ55" s="41">
        <f t="shared" si="13"/>
        <v>89330</v>
      </c>
      <c r="AK55" s="41">
        <f t="shared" si="14"/>
        <v>89329.84</v>
      </c>
      <c r="AL55" s="41">
        <f t="shared" si="15"/>
        <v>0</v>
      </c>
      <c r="AM55" s="109">
        <f t="shared" si="16"/>
        <v>1.7911116086954948E-6</v>
      </c>
      <c r="AN55" s="41">
        <v>0</v>
      </c>
      <c r="AO55" s="41">
        <v>0</v>
      </c>
      <c r="AP55" s="41">
        <f>AO55-AN55</f>
        <v>0</v>
      </c>
      <c r="AQ55" s="41">
        <f t="shared" si="17"/>
        <v>89330</v>
      </c>
      <c r="AR55" s="41">
        <f t="shared" si="18"/>
        <v>89329.84</v>
      </c>
      <c r="AS55" s="41">
        <f t="shared" si="19"/>
        <v>0</v>
      </c>
      <c r="AT55" s="109">
        <f t="shared" si="20"/>
        <v>1.7911116086954948E-6</v>
      </c>
      <c r="AU55" s="41">
        <v>0</v>
      </c>
      <c r="AV55" s="41">
        <v>0</v>
      </c>
      <c r="AW55" s="41">
        <f>AV55-AU55</f>
        <v>0</v>
      </c>
      <c r="AX55" s="41">
        <f t="shared" si="22"/>
        <v>89330</v>
      </c>
      <c r="AY55" s="41">
        <f t="shared" si="23"/>
        <v>89329.84</v>
      </c>
      <c r="AZ55" s="41">
        <f t="shared" si="24"/>
        <v>0</v>
      </c>
      <c r="BA55" s="109">
        <f t="shared" si="25"/>
        <v>1.7911116086954948E-6</v>
      </c>
      <c r="BB55" s="41">
        <v>465122.55</v>
      </c>
      <c r="BC55" s="41">
        <v>88413.25</v>
      </c>
      <c r="BD55" s="41">
        <f>BC55-BB55</f>
        <v>-376709.3</v>
      </c>
      <c r="BE55" s="41">
        <f t="shared" si="27"/>
        <v>554452.55000000005</v>
      </c>
      <c r="BF55" s="41">
        <f t="shared" si="28"/>
        <v>177743.09</v>
      </c>
      <c r="BG55" s="41">
        <f t="shared" si="29"/>
        <v>-376709</v>
      </c>
      <c r="BH55" s="109">
        <f t="shared" si="30"/>
        <v>0.67942596710935854</v>
      </c>
      <c r="BI55" s="41">
        <v>0</v>
      </c>
      <c r="BJ55" s="41">
        <v>0</v>
      </c>
      <c r="BK55" s="41">
        <f>BJ55-BI55</f>
        <v>0</v>
      </c>
      <c r="BL55" s="41">
        <f t="shared" si="32"/>
        <v>554452.55000000005</v>
      </c>
      <c r="BM55" s="41">
        <f t="shared" si="33"/>
        <v>177743.09</v>
      </c>
      <c r="BN55" s="41">
        <f t="shared" si="34"/>
        <v>-376709</v>
      </c>
      <c r="BO55" s="109">
        <f t="shared" si="35"/>
        <v>0.67942596710935854</v>
      </c>
      <c r="BP55" s="41">
        <v>0</v>
      </c>
      <c r="BQ55" s="41">
        <v>0</v>
      </c>
      <c r="BR55" s="41">
        <f t="shared" si="36"/>
        <v>0</v>
      </c>
      <c r="BS55" s="41">
        <f t="shared" si="37"/>
        <v>554452.55000000005</v>
      </c>
      <c r="BT55" s="41">
        <f t="shared" si="38"/>
        <v>177743.09</v>
      </c>
      <c r="BU55" s="41">
        <f t="shared" si="39"/>
        <v>-376709</v>
      </c>
      <c r="BV55" s="109">
        <f t="shared" si="40"/>
        <v>0.67942596710935854</v>
      </c>
      <c r="BW55" s="41">
        <v>705330</v>
      </c>
      <c r="BX55" s="41">
        <v>116679.46</v>
      </c>
      <c r="BY55" s="41">
        <f t="shared" si="41"/>
        <v>-588650.54</v>
      </c>
      <c r="BZ55" s="41">
        <f t="shared" si="64"/>
        <v>1259782.55</v>
      </c>
      <c r="CA55" s="41">
        <f>BQ55+BJ55+BC55+AV55+AO55+AH55+AA55+T55+P55+BX55</f>
        <v>294422.55</v>
      </c>
      <c r="CB55" s="41">
        <f t="shared" si="62"/>
        <v>-965360</v>
      </c>
      <c r="CC55" s="109">
        <f t="shared" si="43"/>
        <v>0.76629097616886344</v>
      </c>
      <c r="CD55" s="41">
        <v>0</v>
      </c>
      <c r="CE55" s="41">
        <v>357732.67</v>
      </c>
      <c r="CF55" s="41">
        <f t="shared" si="44"/>
        <v>357732.67</v>
      </c>
      <c r="CG55" s="41">
        <f t="shared" si="45"/>
        <v>1259782.55</v>
      </c>
      <c r="CH55" s="41">
        <f t="shared" si="46"/>
        <v>652155.22</v>
      </c>
      <c r="CI55" s="218">
        <f t="shared" si="47"/>
        <v>-607627.33000000007</v>
      </c>
      <c r="CJ55" s="109">
        <f t="shared" si="48"/>
        <v>0.51767284758786347</v>
      </c>
      <c r="CK55" s="41">
        <v>0</v>
      </c>
      <c r="CL55" s="41">
        <f t="shared" si="63"/>
        <v>1259782.55</v>
      </c>
      <c r="CM55" s="41">
        <v>724960.43</v>
      </c>
      <c r="CN55" s="156">
        <f>CM55-CL55</f>
        <v>-534822.12</v>
      </c>
      <c r="CO55" s="41">
        <v>5140322</v>
      </c>
      <c r="CP55" s="41">
        <v>2126881.9</v>
      </c>
      <c r="CQ55" s="41">
        <v>996482.20000000007</v>
      </c>
      <c r="CR55" s="41">
        <v>692400.65</v>
      </c>
      <c r="CS55" s="41">
        <v>96372.5</v>
      </c>
      <c r="CT55" s="41">
        <v>0</v>
      </c>
      <c r="CU55" s="41">
        <v>0</v>
      </c>
      <c r="CV55" s="41">
        <v>10312241.799999999</v>
      </c>
      <c r="CW55" s="210" t="s">
        <v>1417</v>
      </c>
    </row>
    <row r="56" spans="1:101" s="10" customFormat="1" ht="31.5" x14ac:dyDescent="0.2">
      <c r="A56" s="55" t="s">
        <v>119</v>
      </c>
      <c r="B56" s="55" t="s">
        <v>120</v>
      </c>
      <c r="C56" s="81" t="s">
        <v>570</v>
      </c>
      <c r="D56" s="55">
        <v>2</v>
      </c>
      <c r="E56" s="55" t="s">
        <v>35</v>
      </c>
      <c r="F56" s="55" t="s">
        <v>102</v>
      </c>
      <c r="G56" s="99" t="s">
        <v>1420</v>
      </c>
      <c r="H56" s="45">
        <f>SUBTOTAL(103, $CI$12:$CI56)*1</f>
        <v>45</v>
      </c>
      <c r="I56" s="45" t="s">
        <v>119</v>
      </c>
      <c r="J56" s="128" t="s">
        <v>1082</v>
      </c>
      <c r="K56" s="128" t="s">
        <v>1083</v>
      </c>
      <c r="L56" s="79">
        <v>0</v>
      </c>
      <c r="M56" s="79">
        <v>0</v>
      </c>
      <c r="N56" s="79">
        <v>0</v>
      </c>
      <c r="O56" s="79">
        <f>N56+M56+L56</f>
        <v>0</v>
      </c>
      <c r="P56" s="79">
        <f>O56+N56+M56</f>
        <v>0</v>
      </c>
      <c r="Q56" s="41">
        <f t="shared" si="3"/>
        <v>0</v>
      </c>
      <c r="R56" s="197" t="str">
        <f t="shared" si="4"/>
        <v>nebija plānots</v>
      </c>
      <c r="S56" s="79">
        <f>Q56+P56+O56</f>
        <v>0</v>
      </c>
      <c r="T56" s="79">
        <f>S56+Q56+P56</f>
        <v>0</v>
      </c>
      <c r="U56" s="79">
        <f>T56+S56+Q56</f>
        <v>0</v>
      </c>
      <c r="V56" s="41">
        <f t="shared" si="5"/>
        <v>0</v>
      </c>
      <c r="W56" s="41">
        <f t="shared" si="6"/>
        <v>0</v>
      </c>
      <c r="X56" s="41">
        <f t="shared" si="7"/>
        <v>0</v>
      </c>
      <c r="Y56" s="197" t="str">
        <f t="shared" si="8"/>
        <v>nebija plānots</v>
      </c>
      <c r="Z56" s="79">
        <f>U56+T56+S56</f>
        <v>0</v>
      </c>
      <c r="AA56" s="79">
        <f>Z56+U56+T56</f>
        <v>0</v>
      </c>
      <c r="AB56" s="79">
        <f>AA56+Z56+U56</f>
        <v>0</v>
      </c>
      <c r="AC56" s="41">
        <f t="shared" si="9"/>
        <v>0</v>
      </c>
      <c r="AD56" s="41">
        <f t="shared" si="10"/>
        <v>0</v>
      </c>
      <c r="AE56" s="41">
        <f t="shared" si="11"/>
        <v>0</v>
      </c>
      <c r="AF56" s="109" t="str">
        <f t="shared" si="12"/>
        <v>nebija plānots</v>
      </c>
      <c r="AG56" s="79">
        <f>AB56+AA56+Z56</f>
        <v>0</v>
      </c>
      <c r="AH56" s="79">
        <f>AG56+AB56+AA56</f>
        <v>0</v>
      </c>
      <c r="AI56" s="79">
        <f>AH56+AG56+AB56</f>
        <v>0</v>
      </c>
      <c r="AJ56" s="41">
        <f t="shared" si="13"/>
        <v>0</v>
      </c>
      <c r="AK56" s="41">
        <f t="shared" si="14"/>
        <v>0</v>
      </c>
      <c r="AL56" s="41">
        <f t="shared" si="15"/>
        <v>0</v>
      </c>
      <c r="AM56" s="109" t="str">
        <f t="shared" si="16"/>
        <v>nebija plānots</v>
      </c>
      <c r="AN56" s="79">
        <f>AI56+AH56+AG56</f>
        <v>0</v>
      </c>
      <c r="AO56" s="79">
        <f>AN56+AI56+AH56</f>
        <v>0</v>
      </c>
      <c r="AP56" s="79">
        <f>AO56+AN56+AI56</f>
        <v>0</v>
      </c>
      <c r="AQ56" s="41">
        <f t="shared" si="17"/>
        <v>0</v>
      </c>
      <c r="AR56" s="41">
        <f t="shared" si="18"/>
        <v>0</v>
      </c>
      <c r="AS56" s="41">
        <f t="shared" si="19"/>
        <v>0</v>
      </c>
      <c r="AT56" s="109" t="str">
        <f t="shared" si="20"/>
        <v>nebija plānots</v>
      </c>
      <c r="AU56" s="79">
        <f>AP56+AO56+AN56</f>
        <v>0</v>
      </c>
      <c r="AV56" s="79">
        <f>AU56+AP56+AO56</f>
        <v>0</v>
      </c>
      <c r="AW56" s="79">
        <f>AV56+AU56+AP56</f>
        <v>0</v>
      </c>
      <c r="AX56" s="41">
        <f t="shared" si="22"/>
        <v>0</v>
      </c>
      <c r="AY56" s="41">
        <f t="shared" si="23"/>
        <v>0</v>
      </c>
      <c r="AZ56" s="41">
        <f t="shared" si="24"/>
        <v>0</v>
      </c>
      <c r="BA56" s="109" t="str">
        <f t="shared" si="25"/>
        <v>nebija plānots</v>
      </c>
      <c r="BB56" s="79">
        <f>AW56+AV56+AU56</f>
        <v>0</v>
      </c>
      <c r="BC56" s="79">
        <f>BB56+AW56+AV56</f>
        <v>0</v>
      </c>
      <c r="BD56" s="79">
        <f>BC56+BB56+AW56</f>
        <v>0</v>
      </c>
      <c r="BE56" s="41">
        <f t="shared" si="27"/>
        <v>0</v>
      </c>
      <c r="BF56" s="41">
        <f t="shared" si="28"/>
        <v>0</v>
      </c>
      <c r="BG56" s="41">
        <f t="shared" si="29"/>
        <v>0</v>
      </c>
      <c r="BH56" s="109" t="str">
        <f t="shared" si="30"/>
        <v>nebija plānots</v>
      </c>
      <c r="BI56" s="79">
        <f>BD56+BC56+BB56</f>
        <v>0</v>
      </c>
      <c r="BJ56" s="79">
        <f>BI56+BD56+BC56</f>
        <v>0</v>
      </c>
      <c r="BK56" s="79">
        <f>BJ56+BI56+BD56</f>
        <v>0</v>
      </c>
      <c r="BL56" s="41">
        <f t="shared" si="32"/>
        <v>0</v>
      </c>
      <c r="BM56" s="41">
        <f t="shared" si="33"/>
        <v>0</v>
      </c>
      <c r="BN56" s="41">
        <f t="shared" si="34"/>
        <v>0</v>
      </c>
      <c r="BO56" s="109" t="str">
        <f t="shared" si="35"/>
        <v>nebija plānots</v>
      </c>
      <c r="BP56" s="79">
        <f>BK56+BJ56+BI56</f>
        <v>0</v>
      </c>
      <c r="BQ56" s="79">
        <v>0</v>
      </c>
      <c r="BR56" s="79">
        <f>BQ56+BP56+BK56</f>
        <v>0</v>
      </c>
      <c r="BS56" s="41">
        <f t="shared" si="37"/>
        <v>0</v>
      </c>
      <c r="BT56" s="41">
        <f t="shared" si="38"/>
        <v>0</v>
      </c>
      <c r="BU56" s="41">
        <f t="shared" si="39"/>
        <v>0</v>
      </c>
      <c r="BV56" s="109" t="str">
        <f t="shared" si="40"/>
        <v>nebija plānots</v>
      </c>
      <c r="BW56" s="79">
        <v>462713</v>
      </c>
      <c r="BX56" s="41">
        <v>0</v>
      </c>
      <c r="BY56" s="41">
        <f t="shared" si="41"/>
        <v>-462713</v>
      </c>
      <c r="BZ56" s="41">
        <f t="shared" si="64"/>
        <v>462713</v>
      </c>
      <c r="CA56" s="41">
        <f>BQ56+BJ56+BC56+AV56+AO56+-AH56+AA56+T56+P56+BX56</f>
        <v>0</v>
      </c>
      <c r="CB56" s="41">
        <f t="shared" si="62"/>
        <v>-462713</v>
      </c>
      <c r="CC56" s="109">
        <f t="shared" si="43"/>
        <v>1</v>
      </c>
      <c r="CD56" s="79">
        <v>140000</v>
      </c>
      <c r="CE56" s="41">
        <v>0</v>
      </c>
      <c r="CF56" s="41">
        <f t="shared" si="44"/>
        <v>-140000</v>
      </c>
      <c r="CG56" s="41">
        <f t="shared" si="45"/>
        <v>602713</v>
      </c>
      <c r="CH56" s="41">
        <f t="shared" si="46"/>
        <v>0</v>
      </c>
      <c r="CI56" s="218">
        <f t="shared" si="47"/>
        <v>-602713</v>
      </c>
      <c r="CJ56" s="109">
        <f t="shared" si="48"/>
        <v>0</v>
      </c>
      <c r="CK56" s="79">
        <v>140000</v>
      </c>
      <c r="CL56" s="41">
        <f t="shared" si="63"/>
        <v>742713</v>
      </c>
      <c r="CM56" s="41">
        <v>35300</v>
      </c>
      <c r="CN56" s="159"/>
      <c r="CO56" s="79">
        <v>405565</v>
      </c>
      <c r="CP56" s="79">
        <v>0</v>
      </c>
      <c r="CQ56" s="79">
        <v>0</v>
      </c>
      <c r="CR56" s="79">
        <v>0</v>
      </c>
      <c r="CS56" s="79">
        <v>0</v>
      </c>
      <c r="CT56" s="79">
        <v>0</v>
      </c>
      <c r="CU56" s="79">
        <v>0</v>
      </c>
      <c r="CV56" s="79">
        <v>1148277.1200000001</v>
      </c>
      <c r="CW56" s="213" t="s">
        <v>1425</v>
      </c>
    </row>
    <row r="57" spans="1:101" s="10" customFormat="1" ht="102" customHeight="1" x14ac:dyDescent="0.2">
      <c r="A57" s="55" t="s">
        <v>1141</v>
      </c>
      <c r="B57" s="55" t="s">
        <v>1143</v>
      </c>
      <c r="C57" s="81" t="s">
        <v>1142</v>
      </c>
      <c r="D57" s="55" t="s">
        <v>1151</v>
      </c>
      <c r="E57" s="55" t="s">
        <v>4</v>
      </c>
      <c r="F57" s="55" t="s">
        <v>5</v>
      </c>
      <c r="G57" s="55" t="s">
        <v>1379</v>
      </c>
      <c r="H57" s="45">
        <f>SUBTOTAL(103, $CI$12:$CI57)*1</f>
        <v>46</v>
      </c>
      <c r="I57" s="45" t="s">
        <v>1141</v>
      </c>
      <c r="J57" s="128" t="s">
        <v>1152</v>
      </c>
      <c r="K57" s="128" t="s">
        <v>1153</v>
      </c>
      <c r="L57" s="79">
        <v>0</v>
      </c>
      <c r="M57" s="79">
        <v>0</v>
      </c>
      <c r="N57" s="79">
        <v>0</v>
      </c>
      <c r="O57" s="79">
        <v>0</v>
      </c>
      <c r="P57" s="79">
        <v>0</v>
      </c>
      <c r="Q57" s="41">
        <f t="shared" si="3"/>
        <v>0</v>
      </c>
      <c r="R57" s="197" t="str">
        <f t="shared" si="4"/>
        <v>nebija plānots</v>
      </c>
      <c r="S57" s="79">
        <v>0</v>
      </c>
      <c r="T57" s="79">
        <v>0</v>
      </c>
      <c r="U57" s="79">
        <v>0</v>
      </c>
      <c r="V57" s="41">
        <f t="shared" si="5"/>
        <v>0</v>
      </c>
      <c r="W57" s="41">
        <f t="shared" si="6"/>
        <v>0</v>
      </c>
      <c r="X57" s="41">
        <f t="shared" si="7"/>
        <v>0</v>
      </c>
      <c r="Y57" s="197" t="str">
        <f t="shared" si="8"/>
        <v>nebija plānots</v>
      </c>
      <c r="Z57" s="79">
        <v>0</v>
      </c>
      <c r="AA57" s="79">
        <v>0</v>
      </c>
      <c r="AB57" s="79">
        <v>0</v>
      </c>
      <c r="AC57" s="41">
        <f t="shared" si="9"/>
        <v>0</v>
      </c>
      <c r="AD57" s="41">
        <f t="shared" si="10"/>
        <v>0</v>
      </c>
      <c r="AE57" s="41">
        <f t="shared" si="11"/>
        <v>0</v>
      </c>
      <c r="AF57" s="109" t="str">
        <f t="shared" si="12"/>
        <v>nebija plānots</v>
      </c>
      <c r="AG57" s="79">
        <v>0</v>
      </c>
      <c r="AH57" s="79">
        <v>0</v>
      </c>
      <c r="AI57" s="79">
        <v>0</v>
      </c>
      <c r="AJ57" s="41">
        <f t="shared" si="13"/>
        <v>0</v>
      </c>
      <c r="AK57" s="41">
        <f t="shared" si="14"/>
        <v>0</v>
      </c>
      <c r="AL57" s="41">
        <f t="shared" si="15"/>
        <v>0</v>
      </c>
      <c r="AM57" s="109" t="str">
        <f t="shared" si="16"/>
        <v>nebija plānots</v>
      </c>
      <c r="AN57" s="79">
        <v>0</v>
      </c>
      <c r="AO57" s="79">
        <v>0</v>
      </c>
      <c r="AP57" s="79">
        <v>0</v>
      </c>
      <c r="AQ57" s="41">
        <f t="shared" si="17"/>
        <v>0</v>
      </c>
      <c r="AR57" s="41">
        <f t="shared" si="18"/>
        <v>0</v>
      </c>
      <c r="AS57" s="41">
        <f t="shared" si="19"/>
        <v>0</v>
      </c>
      <c r="AT57" s="109" t="str">
        <f t="shared" si="20"/>
        <v>nebija plānots</v>
      </c>
      <c r="AU57" s="79">
        <v>0</v>
      </c>
      <c r="AV57" s="79">
        <v>0</v>
      </c>
      <c r="AW57" s="79">
        <v>0</v>
      </c>
      <c r="AX57" s="41">
        <f t="shared" si="22"/>
        <v>0</v>
      </c>
      <c r="AY57" s="41">
        <f t="shared" si="23"/>
        <v>0</v>
      </c>
      <c r="AZ57" s="41">
        <f t="shared" si="24"/>
        <v>0</v>
      </c>
      <c r="BA57" s="109" t="str">
        <f t="shared" si="25"/>
        <v>nebija plānots</v>
      </c>
      <c r="BB57" s="79">
        <v>0</v>
      </c>
      <c r="BC57" s="79">
        <v>0</v>
      </c>
      <c r="BD57" s="79">
        <v>0</v>
      </c>
      <c r="BE57" s="41">
        <f t="shared" si="27"/>
        <v>0</v>
      </c>
      <c r="BF57" s="41">
        <f t="shared" si="28"/>
        <v>0</v>
      </c>
      <c r="BG57" s="41">
        <f t="shared" si="29"/>
        <v>0</v>
      </c>
      <c r="BH57" s="109" t="str">
        <f t="shared" si="30"/>
        <v>nebija plānots</v>
      </c>
      <c r="BI57" s="79">
        <v>0</v>
      </c>
      <c r="BJ57" s="79">
        <v>0</v>
      </c>
      <c r="BK57" s="79">
        <v>0</v>
      </c>
      <c r="BL57" s="41">
        <f t="shared" si="32"/>
        <v>0</v>
      </c>
      <c r="BM57" s="41">
        <f t="shared" si="33"/>
        <v>0</v>
      </c>
      <c r="BN57" s="41">
        <f t="shared" si="34"/>
        <v>0</v>
      </c>
      <c r="BO57" s="109" t="str">
        <f t="shared" si="35"/>
        <v>nebija plānots</v>
      </c>
      <c r="BP57" s="79">
        <v>0</v>
      </c>
      <c r="BQ57" s="79">
        <v>0</v>
      </c>
      <c r="BR57" s="79">
        <v>0</v>
      </c>
      <c r="BS57" s="41">
        <f t="shared" si="37"/>
        <v>0</v>
      </c>
      <c r="BT57" s="41">
        <f t="shared" si="38"/>
        <v>0</v>
      </c>
      <c r="BU57" s="41">
        <f t="shared" si="39"/>
        <v>0</v>
      </c>
      <c r="BV57" s="109" t="str">
        <f t="shared" si="40"/>
        <v>nebija plānots</v>
      </c>
      <c r="BW57" s="79">
        <v>300000</v>
      </c>
      <c r="BX57" s="41">
        <v>0</v>
      </c>
      <c r="BY57" s="41">
        <f t="shared" si="41"/>
        <v>-300000</v>
      </c>
      <c r="BZ57" s="41">
        <f t="shared" si="64"/>
        <v>300000</v>
      </c>
      <c r="CA57" s="41">
        <f>BQ57+BJ57+BC57+AV57+AO57+-AH57+AA57+T57+P57+BX57</f>
        <v>0</v>
      </c>
      <c r="CB57" s="41">
        <f t="shared" si="62"/>
        <v>-300000</v>
      </c>
      <c r="CC57" s="109">
        <f t="shared" si="43"/>
        <v>1</v>
      </c>
      <c r="CD57" s="79">
        <v>300000</v>
      </c>
      <c r="CE57" s="41">
        <v>0</v>
      </c>
      <c r="CF57" s="41">
        <f t="shared" si="44"/>
        <v>-300000</v>
      </c>
      <c r="CG57" s="41">
        <f t="shared" si="45"/>
        <v>600000</v>
      </c>
      <c r="CH57" s="41">
        <f t="shared" si="46"/>
        <v>0</v>
      </c>
      <c r="CI57" s="218">
        <f t="shared" si="47"/>
        <v>-600000</v>
      </c>
      <c r="CJ57" s="109">
        <f t="shared" si="48"/>
        <v>0</v>
      </c>
      <c r="CK57" s="79">
        <v>300000</v>
      </c>
      <c r="CL57" s="41">
        <f t="shared" si="63"/>
        <v>900000</v>
      </c>
      <c r="CM57" s="41">
        <v>0</v>
      </c>
      <c r="CN57" s="156">
        <f>CM57-CL57</f>
        <v>-900000</v>
      </c>
      <c r="CO57" s="79">
        <v>1068659</v>
      </c>
      <c r="CP57" s="79">
        <v>0</v>
      </c>
      <c r="CQ57" s="79">
        <v>0</v>
      </c>
      <c r="CR57" s="79">
        <v>0</v>
      </c>
      <c r="CS57" s="79">
        <v>0</v>
      </c>
      <c r="CT57" s="79">
        <v>0</v>
      </c>
      <c r="CU57" s="79">
        <v>0</v>
      </c>
      <c r="CV57" s="79">
        <v>1968659</v>
      </c>
      <c r="CW57" s="170"/>
    </row>
    <row r="58" spans="1:101" s="10" customFormat="1" ht="54" customHeight="1" x14ac:dyDescent="0.2">
      <c r="A58" s="55" t="s">
        <v>1100</v>
      </c>
      <c r="B58" s="55" t="s">
        <v>1102</v>
      </c>
      <c r="C58" s="81" t="s">
        <v>1101</v>
      </c>
      <c r="D58" s="55" t="s">
        <v>3</v>
      </c>
      <c r="E58" s="55" t="s">
        <v>35</v>
      </c>
      <c r="F58" s="55" t="s">
        <v>5</v>
      </c>
      <c r="G58" s="99" t="s">
        <v>1422</v>
      </c>
      <c r="H58" s="45">
        <f>SUBTOTAL(103, $CI$12:$CI58)*1</f>
        <v>47</v>
      </c>
      <c r="I58" s="45" t="s">
        <v>1100</v>
      </c>
      <c r="J58" s="128" t="s">
        <v>1103</v>
      </c>
      <c r="K58" s="128" t="s">
        <v>1104</v>
      </c>
      <c r="L58" s="79">
        <v>0</v>
      </c>
      <c r="M58" s="79">
        <v>0</v>
      </c>
      <c r="N58" s="79">
        <v>0</v>
      </c>
      <c r="O58" s="79">
        <f>N58+M58+L58</f>
        <v>0</v>
      </c>
      <c r="P58" s="79">
        <f>O58+N58+M58</f>
        <v>0</v>
      </c>
      <c r="Q58" s="41">
        <f t="shared" si="3"/>
        <v>0</v>
      </c>
      <c r="R58" s="197" t="str">
        <f t="shared" si="4"/>
        <v>nebija plānots</v>
      </c>
      <c r="S58" s="79">
        <f>Q58+P58+O58</f>
        <v>0</v>
      </c>
      <c r="T58" s="79">
        <f>S58+Q58+P58</f>
        <v>0</v>
      </c>
      <c r="U58" s="79">
        <f>T58+S58+Q58</f>
        <v>0</v>
      </c>
      <c r="V58" s="41">
        <f t="shared" si="5"/>
        <v>0</v>
      </c>
      <c r="W58" s="41">
        <f t="shared" si="6"/>
        <v>0</v>
      </c>
      <c r="X58" s="41">
        <f t="shared" si="7"/>
        <v>0</v>
      </c>
      <c r="Y58" s="197" t="str">
        <f t="shared" si="8"/>
        <v>nebija plānots</v>
      </c>
      <c r="Z58" s="79">
        <f>U58+T58+S58</f>
        <v>0</v>
      </c>
      <c r="AA58" s="79">
        <f>Z58+U58+T58</f>
        <v>0</v>
      </c>
      <c r="AB58" s="79">
        <f>AA58+Z58+U58</f>
        <v>0</v>
      </c>
      <c r="AC58" s="41">
        <f t="shared" si="9"/>
        <v>0</v>
      </c>
      <c r="AD58" s="41">
        <f t="shared" si="10"/>
        <v>0</v>
      </c>
      <c r="AE58" s="41">
        <f t="shared" si="11"/>
        <v>0</v>
      </c>
      <c r="AF58" s="109" t="str">
        <f t="shared" si="12"/>
        <v>nebija plānots</v>
      </c>
      <c r="AG58" s="79">
        <f>AB58+AA58+Z58</f>
        <v>0</v>
      </c>
      <c r="AH58" s="79">
        <f>AG58+AB58+AA58</f>
        <v>0</v>
      </c>
      <c r="AI58" s="79">
        <f>AH58+AG58+AB58</f>
        <v>0</v>
      </c>
      <c r="AJ58" s="41">
        <f t="shared" si="13"/>
        <v>0</v>
      </c>
      <c r="AK58" s="41">
        <f t="shared" si="14"/>
        <v>0</v>
      </c>
      <c r="AL58" s="41">
        <f t="shared" si="15"/>
        <v>0</v>
      </c>
      <c r="AM58" s="109" t="str">
        <f t="shared" si="16"/>
        <v>nebija plānots</v>
      </c>
      <c r="AN58" s="79">
        <f>AI58+AH58+AG58</f>
        <v>0</v>
      </c>
      <c r="AO58" s="79">
        <f>AN58+AI58+AH58</f>
        <v>0</v>
      </c>
      <c r="AP58" s="79">
        <f>AO58+AN58+AI58</f>
        <v>0</v>
      </c>
      <c r="AQ58" s="41">
        <f t="shared" si="17"/>
        <v>0</v>
      </c>
      <c r="AR58" s="41">
        <f t="shared" si="18"/>
        <v>0</v>
      </c>
      <c r="AS58" s="41">
        <f t="shared" si="19"/>
        <v>0</v>
      </c>
      <c r="AT58" s="109" t="str">
        <f t="shared" si="20"/>
        <v>nebija plānots</v>
      </c>
      <c r="AU58" s="79">
        <f>AP58+AO58+AN58</f>
        <v>0</v>
      </c>
      <c r="AV58" s="79">
        <f>AU58+AP58+AO58</f>
        <v>0</v>
      </c>
      <c r="AW58" s="79">
        <f>AV58+AU58+AP58</f>
        <v>0</v>
      </c>
      <c r="AX58" s="41">
        <f t="shared" si="22"/>
        <v>0</v>
      </c>
      <c r="AY58" s="41">
        <f t="shared" si="23"/>
        <v>0</v>
      </c>
      <c r="AZ58" s="41">
        <f t="shared" si="24"/>
        <v>0</v>
      </c>
      <c r="BA58" s="109" t="str">
        <f t="shared" si="25"/>
        <v>nebija plānots</v>
      </c>
      <c r="BB58" s="79">
        <f>AW58+AV58+AU58</f>
        <v>0</v>
      </c>
      <c r="BC58" s="79">
        <f>BB58+AW58+AV58</f>
        <v>0</v>
      </c>
      <c r="BD58" s="79">
        <f>BC58+BB58+AW58</f>
        <v>0</v>
      </c>
      <c r="BE58" s="41">
        <f t="shared" si="27"/>
        <v>0</v>
      </c>
      <c r="BF58" s="41">
        <f t="shared" si="28"/>
        <v>0</v>
      </c>
      <c r="BG58" s="41">
        <f t="shared" si="29"/>
        <v>0</v>
      </c>
      <c r="BH58" s="109" t="str">
        <f t="shared" si="30"/>
        <v>nebija plānots</v>
      </c>
      <c r="BI58" s="79">
        <f>BD58+BC58+BB58</f>
        <v>0</v>
      </c>
      <c r="BJ58" s="79">
        <f>BI58+BD58+BC58</f>
        <v>0</v>
      </c>
      <c r="BK58" s="79">
        <f>BJ58+BI58+BD58</f>
        <v>0</v>
      </c>
      <c r="BL58" s="41">
        <f t="shared" si="32"/>
        <v>0</v>
      </c>
      <c r="BM58" s="41">
        <f t="shared" si="33"/>
        <v>0</v>
      </c>
      <c r="BN58" s="41">
        <f t="shared" si="34"/>
        <v>0</v>
      </c>
      <c r="BO58" s="109" t="str">
        <f t="shared" si="35"/>
        <v>nebija plānots</v>
      </c>
      <c r="BP58" s="79">
        <f>BK58+BJ58+BI58</f>
        <v>0</v>
      </c>
      <c r="BQ58" s="79">
        <v>0</v>
      </c>
      <c r="BR58" s="79">
        <f>BQ58+BP58+BK58</f>
        <v>0</v>
      </c>
      <c r="BS58" s="41">
        <f t="shared" si="37"/>
        <v>0</v>
      </c>
      <c r="BT58" s="41">
        <f t="shared" si="38"/>
        <v>0</v>
      </c>
      <c r="BU58" s="41">
        <f t="shared" si="39"/>
        <v>0</v>
      </c>
      <c r="BV58" s="109" t="str">
        <f t="shared" si="40"/>
        <v>nebija plānots</v>
      </c>
      <c r="BW58" s="145">
        <v>542638.03650000005</v>
      </c>
      <c r="BX58" s="41">
        <v>0</v>
      </c>
      <c r="BY58" s="41">
        <f t="shared" si="41"/>
        <v>-542638.03650000005</v>
      </c>
      <c r="BZ58" s="41">
        <f t="shared" si="64"/>
        <v>542638.03650000005</v>
      </c>
      <c r="CA58" s="41">
        <f>BQ58+BJ58+BC58+AV58+AO58+-AH58+AA58+T58+P58+BX58</f>
        <v>0</v>
      </c>
      <c r="CB58" s="41">
        <f t="shared" si="62"/>
        <v>-542638</v>
      </c>
      <c r="CC58" s="109">
        <f t="shared" si="43"/>
        <v>1</v>
      </c>
      <c r="CD58" s="145">
        <v>7911.2219999999998</v>
      </c>
      <c r="CE58" s="41">
        <v>0</v>
      </c>
      <c r="CF58" s="41">
        <f t="shared" si="44"/>
        <v>-7911.2219999999998</v>
      </c>
      <c r="CG58" s="41">
        <f t="shared" si="45"/>
        <v>550549.2585</v>
      </c>
      <c r="CH58" s="41">
        <f t="shared" si="46"/>
        <v>0</v>
      </c>
      <c r="CI58" s="174">
        <f t="shared" si="47"/>
        <v>-550549.22199999995</v>
      </c>
      <c r="CJ58" s="109">
        <f t="shared" si="48"/>
        <v>0</v>
      </c>
      <c r="CK58" s="145">
        <v>7911.2219999999998</v>
      </c>
      <c r="CL58" s="41">
        <f t="shared" si="63"/>
        <v>558460.48050000006</v>
      </c>
      <c r="CM58" s="41">
        <v>0</v>
      </c>
      <c r="CN58" s="159"/>
      <c r="CO58" s="79">
        <v>7778423.9084999999</v>
      </c>
      <c r="CP58" s="79">
        <v>7518650</v>
      </c>
      <c r="CQ58" s="79">
        <v>9013554</v>
      </c>
      <c r="CR58" s="79">
        <v>0</v>
      </c>
      <c r="CS58" s="79">
        <v>0</v>
      </c>
      <c r="CT58" s="79">
        <v>0</v>
      </c>
      <c r="CU58" s="79">
        <v>0</v>
      </c>
      <c r="CV58" s="79">
        <v>24869084.609999999</v>
      </c>
      <c r="CW58" s="212" t="s">
        <v>1426</v>
      </c>
    </row>
    <row r="59" spans="1:101" s="10" customFormat="1" ht="121.5" customHeight="1" x14ac:dyDescent="0.2">
      <c r="A59" s="11" t="s">
        <v>145</v>
      </c>
      <c r="B59" s="11" t="s">
        <v>146</v>
      </c>
      <c r="C59" s="14" t="s">
        <v>573</v>
      </c>
      <c r="D59" s="11" t="s">
        <v>3</v>
      </c>
      <c r="E59" s="11" t="s">
        <v>29</v>
      </c>
      <c r="F59" s="11" t="s">
        <v>102</v>
      </c>
      <c r="G59" s="44" t="s">
        <v>147</v>
      </c>
      <c r="H59" s="45">
        <f>SUBTOTAL(103, $CI$12:$CI59)*1</f>
        <v>48</v>
      </c>
      <c r="I59" s="45" t="s">
        <v>145</v>
      </c>
      <c r="J59" s="46" t="s">
        <v>148</v>
      </c>
      <c r="K59" s="46" t="s">
        <v>149</v>
      </c>
      <c r="L59" s="41">
        <v>0</v>
      </c>
      <c r="M59" s="41">
        <v>0</v>
      </c>
      <c r="N59" s="41">
        <v>0</v>
      </c>
      <c r="O59" s="41">
        <v>0</v>
      </c>
      <c r="P59" s="41">
        <v>0</v>
      </c>
      <c r="Q59" s="41">
        <f t="shared" si="3"/>
        <v>0</v>
      </c>
      <c r="R59" s="197" t="str">
        <f t="shared" si="4"/>
        <v>nebija plānots</v>
      </c>
      <c r="S59" s="41">
        <v>609434.6</v>
      </c>
      <c r="T59" s="41">
        <v>609434.6</v>
      </c>
      <c r="U59" s="41">
        <f>T59-S59</f>
        <v>0</v>
      </c>
      <c r="V59" s="41">
        <f t="shared" si="5"/>
        <v>609434.6</v>
      </c>
      <c r="W59" s="41">
        <f t="shared" si="6"/>
        <v>609434.6</v>
      </c>
      <c r="X59" s="41">
        <f t="shared" si="7"/>
        <v>0</v>
      </c>
      <c r="Y59" s="197">
        <f t="shared" si="8"/>
        <v>0</v>
      </c>
      <c r="Z59" s="41">
        <v>7365510.9100000001</v>
      </c>
      <c r="AA59" s="41">
        <v>7365510.9199999999</v>
      </c>
      <c r="AB59" s="41">
        <f>AA59-Z59</f>
        <v>9.9999997764825821E-3</v>
      </c>
      <c r="AC59" s="41">
        <f t="shared" si="9"/>
        <v>7974945.5099999998</v>
      </c>
      <c r="AD59" s="41">
        <f t="shared" si="10"/>
        <v>7974945.5199999996</v>
      </c>
      <c r="AE59" s="41">
        <f t="shared" si="11"/>
        <v>0</v>
      </c>
      <c r="AF59" s="109">
        <f t="shared" si="12"/>
        <v>-1.2539269622635629E-9</v>
      </c>
      <c r="AG59" s="41">
        <v>0</v>
      </c>
      <c r="AH59" s="41">
        <v>0</v>
      </c>
      <c r="AI59" s="41">
        <f>AH59-AG59</f>
        <v>0</v>
      </c>
      <c r="AJ59" s="41">
        <f t="shared" si="13"/>
        <v>7974945.5099999998</v>
      </c>
      <c r="AK59" s="41">
        <f t="shared" si="14"/>
        <v>7974945.5199999996</v>
      </c>
      <c r="AL59" s="41">
        <f t="shared" si="15"/>
        <v>0</v>
      </c>
      <c r="AM59" s="109">
        <f t="shared" si="16"/>
        <v>-1.2539269622635629E-9</v>
      </c>
      <c r="AN59" s="41">
        <v>0</v>
      </c>
      <c r="AO59" s="41">
        <v>0</v>
      </c>
      <c r="AP59" s="41">
        <f>AO59-AN59</f>
        <v>0</v>
      </c>
      <c r="AQ59" s="41">
        <f t="shared" si="17"/>
        <v>7974945.5099999998</v>
      </c>
      <c r="AR59" s="41">
        <f t="shared" si="18"/>
        <v>7974945.5199999996</v>
      </c>
      <c r="AS59" s="41">
        <f t="shared" si="19"/>
        <v>0</v>
      </c>
      <c r="AT59" s="109">
        <f t="shared" si="20"/>
        <v>-1.2539269622635629E-9</v>
      </c>
      <c r="AU59" s="41">
        <v>637047.98</v>
      </c>
      <c r="AV59" s="41">
        <v>465651.21</v>
      </c>
      <c r="AW59" s="41">
        <f>AV59-AU59</f>
        <v>-171396.76999999996</v>
      </c>
      <c r="AX59" s="41">
        <f t="shared" si="22"/>
        <v>8611993.4900000002</v>
      </c>
      <c r="AY59" s="41">
        <f t="shared" si="23"/>
        <v>8440596.7300000004</v>
      </c>
      <c r="AZ59" s="41">
        <f t="shared" si="24"/>
        <v>-171397</v>
      </c>
      <c r="BA59" s="109">
        <f t="shared" si="25"/>
        <v>1.9902100506580811E-2</v>
      </c>
      <c r="BB59" s="41">
        <v>0</v>
      </c>
      <c r="BC59" s="41">
        <v>0</v>
      </c>
      <c r="BD59" s="41">
        <f>BC59-BB59</f>
        <v>0</v>
      </c>
      <c r="BE59" s="41">
        <f t="shared" si="27"/>
        <v>8611993.4900000002</v>
      </c>
      <c r="BF59" s="41">
        <f t="shared" si="28"/>
        <v>8440596.7300000004</v>
      </c>
      <c r="BG59" s="41">
        <f t="shared" si="29"/>
        <v>-171397</v>
      </c>
      <c r="BH59" s="109">
        <f t="shared" si="30"/>
        <v>1.9902100506580811E-2</v>
      </c>
      <c r="BI59" s="41">
        <v>0</v>
      </c>
      <c r="BJ59" s="41">
        <v>0</v>
      </c>
      <c r="BK59" s="41">
        <f>BJ59-BI59</f>
        <v>0</v>
      </c>
      <c r="BL59" s="41">
        <f t="shared" si="32"/>
        <v>8611993.4900000002</v>
      </c>
      <c r="BM59" s="41">
        <f t="shared" si="33"/>
        <v>8440596.7300000004</v>
      </c>
      <c r="BN59" s="41">
        <f t="shared" si="34"/>
        <v>-171397</v>
      </c>
      <c r="BO59" s="109">
        <f t="shared" si="35"/>
        <v>1.9902100506580811E-2</v>
      </c>
      <c r="BP59" s="41">
        <v>699990.72</v>
      </c>
      <c r="BQ59" s="41">
        <v>0</v>
      </c>
      <c r="BR59" s="41">
        <f>BQ59-BP59</f>
        <v>-699990.72</v>
      </c>
      <c r="BS59" s="41">
        <f t="shared" si="37"/>
        <v>9311984.2100000009</v>
      </c>
      <c r="BT59" s="41">
        <f t="shared" si="38"/>
        <v>8440596.7300000004</v>
      </c>
      <c r="BU59" s="41">
        <f t="shared" si="39"/>
        <v>-871388</v>
      </c>
      <c r="BV59" s="109">
        <f t="shared" si="40"/>
        <v>9.357699286734511E-2</v>
      </c>
      <c r="BW59" s="41">
        <v>0</v>
      </c>
      <c r="BX59" s="41">
        <v>325229.73</v>
      </c>
      <c r="BY59" s="41">
        <f t="shared" si="41"/>
        <v>325229.73</v>
      </c>
      <c r="BZ59" s="41">
        <f t="shared" si="64"/>
        <v>9311984.209999999</v>
      </c>
      <c r="CA59" s="41">
        <f>BQ59+BJ59+BC59+AV59+AO59+AH59+AA59+T59+P59+BX59</f>
        <v>8765826.4600000009</v>
      </c>
      <c r="CB59" s="41">
        <f t="shared" si="62"/>
        <v>-546158</v>
      </c>
      <c r="CC59" s="109">
        <f t="shared" si="43"/>
        <v>5.8651060577775471E-2</v>
      </c>
      <c r="CD59" s="41">
        <v>0</v>
      </c>
      <c r="CE59" s="41">
        <v>0</v>
      </c>
      <c r="CF59" s="41">
        <f t="shared" si="44"/>
        <v>0</v>
      </c>
      <c r="CG59" s="41">
        <f t="shared" si="45"/>
        <v>9311984.209999999</v>
      </c>
      <c r="CH59" s="41">
        <f t="shared" si="46"/>
        <v>8765826.4600000009</v>
      </c>
      <c r="CI59" s="218">
        <f t="shared" si="47"/>
        <v>-546158</v>
      </c>
      <c r="CJ59" s="109">
        <f t="shared" si="48"/>
        <v>0.94134893942222453</v>
      </c>
      <c r="CK59" s="41">
        <v>572200.6</v>
      </c>
      <c r="CL59" s="41">
        <f t="shared" si="63"/>
        <v>9884184.8100000005</v>
      </c>
      <c r="CM59" s="41">
        <v>9389632.9100000001</v>
      </c>
      <c r="CN59" s="158">
        <f t="shared" ref="CN59:CN73" si="66">CM59-CL59</f>
        <v>-494551.90000000037</v>
      </c>
      <c r="CO59" s="41">
        <v>113522.92</v>
      </c>
      <c r="CP59" s="41">
        <v>0</v>
      </c>
      <c r="CQ59" s="41">
        <v>0</v>
      </c>
      <c r="CR59" s="41">
        <v>0</v>
      </c>
      <c r="CS59" s="41">
        <v>0</v>
      </c>
      <c r="CT59" s="41">
        <v>0</v>
      </c>
      <c r="CU59" s="41">
        <v>0</v>
      </c>
      <c r="CV59" s="41">
        <v>9388273.1300000008</v>
      </c>
      <c r="CW59" s="210" t="s">
        <v>1401</v>
      </c>
    </row>
    <row r="60" spans="1:101" s="8" customFormat="1" ht="124.5" customHeight="1" x14ac:dyDescent="0.25">
      <c r="A60" s="20" t="s">
        <v>172</v>
      </c>
      <c r="B60" s="20" t="s">
        <v>173</v>
      </c>
      <c r="C60" s="21" t="s">
        <v>575</v>
      </c>
      <c r="D60" s="20" t="s">
        <v>3</v>
      </c>
      <c r="E60" s="20" t="s">
        <v>29</v>
      </c>
      <c r="F60" s="20" t="s">
        <v>5</v>
      </c>
      <c r="G60" s="20" t="s">
        <v>859</v>
      </c>
      <c r="H60" s="45">
        <f>SUBTOTAL(103, $CI$12:$CI60)*1</f>
        <v>49</v>
      </c>
      <c r="I60" s="45" t="s">
        <v>172</v>
      </c>
      <c r="J60" s="34" t="s">
        <v>98</v>
      </c>
      <c r="K60" s="34" t="s">
        <v>860</v>
      </c>
      <c r="L60" s="94"/>
      <c r="M60" s="37">
        <v>0</v>
      </c>
      <c r="N60" s="37">
        <v>0</v>
      </c>
      <c r="O60" s="37">
        <v>0</v>
      </c>
      <c r="P60" s="37"/>
      <c r="Q60" s="41">
        <f t="shared" si="3"/>
        <v>0</v>
      </c>
      <c r="R60" s="197" t="str">
        <f t="shared" si="4"/>
        <v>nebija plānots</v>
      </c>
      <c r="S60" s="37">
        <v>0</v>
      </c>
      <c r="T60" s="37"/>
      <c r="U60" s="37"/>
      <c r="V60" s="41">
        <f t="shared" si="5"/>
        <v>0</v>
      </c>
      <c r="W60" s="41">
        <f t="shared" si="6"/>
        <v>0</v>
      </c>
      <c r="X60" s="41">
        <f t="shared" si="7"/>
        <v>0</v>
      </c>
      <c r="Y60" s="197" t="str">
        <f t="shared" si="8"/>
        <v>nebija plānots</v>
      </c>
      <c r="Z60" s="37">
        <v>0</v>
      </c>
      <c r="AA60" s="37"/>
      <c r="AB60" s="37"/>
      <c r="AC60" s="41">
        <f t="shared" si="9"/>
        <v>0</v>
      </c>
      <c r="AD60" s="41">
        <f t="shared" si="10"/>
        <v>0</v>
      </c>
      <c r="AE60" s="41">
        <f t="shared" si="11"/>
        <v>0</v>
      </c>
      <c r="AF60" s="109" t="str">
        <f t="shared" si="12"/>
        <v>nebija plānots</v>
      </c>
      <c r="AG60" s="37">
        <v>0</v>
      </c>
      <c r="AH60" s="37"/>
      <c r="AI60" s="37"/>
      <c r="AJ60" s="41">
        <f t="shared" si="13"/>
        <v>0</v>
      </c>
      <c r="AK60" s="41">
        <f t="shared" si="14"/>
        <v>0</v>
      </c>
      <c r="AL60" s="41">
        <f t="shared" si="15"/>
        <v>0</v>
      </c>
      <c r="AM60" s="109" t="str">
        <f t="shared" si="16"/>
        <v>nebija plānots</v>
      </c>
      <c r="AN60" s="37">
        <v>0</v>
      </c>
      <c r="AO60" s="37"/>
      <c r="AP60" s="37"/>
      <c r="AQ60" s="41">
        <f t="shared" si="17"/>
        <v>0</v>
      </c>
      <c r="AR60" s="41">
        <f t="shared" si="18"/>
        <v>0</v>
      </c>
      <c r="AS60" s="41">
        <f t="shared" si="19"/>
        <v>0</v>
      </c>
      <c r="AT60" s="109" t="str">
        <f t="shared" si="20"/>
        <v>nebija plānots</v>
      </c>
      <c r="AU60" s="37">
        <v>0</v>
      </c>
      <c r="AV60" s="37"/>
      <c r="AW60" s="37"/>
      <c r="AX60" s="41">
        <f t="shared" si="22"/>
        <v>0</v>
      </c>
      <c r="AY60" s="41">
        <f t="shared" si="23"/>
        <v>0</v>
      </c>
      <c r="AZ60" s="41">
        <f t="shared" si="24"/>
        <v>0</v>
      </c>
      <c r="BA60" s="109" t="str">
        <f t="shared" si="25"/>
        <v>nebija plānots</v>
      </c>
      <c r="BB60" s="37">
        <v>1020612</v>
      </c>
      <c r="BC60" s="41">
        <v>795900.87</v>
      </c>
      <c r="BD60" s="41">
        <f>BC60-BB60</f>
        <v>-224711.13</v>
      </c>
      <c r="BE60" s="41">
        <f t="shared" si="27"/>
        <v>1020612</v>
      </c>
      <c r="BF60" s="41">
        <f t="shared" si="28"/>
        <v>795900.87</v>
      </c>
      <c r="BG60" s="41">
        <f t="shared" si="29"/>
        <v>-224711</v>
      </c>
      <c r="BH60" s="109">
        <f t="shared" si="30"/>
        <v>0.22017292565637092</v>
      </c>
      <c r="BI60" s="37">
        <v>0</v>
      </c>
      <c r="BJ60" s="41">
        <v>0</v>
      </c>
      <c r="BK60" s="41">
        <f>BJ60-BI60</f>
        <v>0</v>
      </c>
      <c r="BL60" s="41">
        <f t="shared" si="32"/>
        <v>1020612</v>
      </c>
      <c r="BM60" s="41">
        <f t="shared" si="33"/>
        <v>795900.87</v>
      </c>
      <c r="BN60" s="41">
        <f t="shared" si="34"/>
        <v>-224711</v>
      </c>
      <c r="BO60" s="109">
        <f t="shared" si="35"/>
        <v>0.22017292565637092</v>
      </c>
      <c r="BP60" s="37">
        <v>0</v>
      </c>
      <c r="BQ60" s="41">
        <v>0</v>
      </c>
      <c r="BR60" s="41">
        <f>BQ60-BP60</f>
        <v>0</v>
      </c>
      <c r="BS60" s="41">
        <f t="shared" si="37"/>
        <v>1020612</v>
      </c>
      <c r="BT60" s="41">
        <f t="shared" si="38"/>
        <v>795900.87</v>
      </c>
      <c r="BU60" s="41">
        <f t="shared" si="39"/>
        <v>-224711</v>
      </c>
      <c r="BV60" s="109">
        <f t="shared" si="40"/>
        <v>0.22017292565637092</v>
      </c>
      <c r="BW60" s="37">
        <v>1190495.55</v>
      </c>
      <c r="BX60" s="41">
        <v>886122.51</v>
      </c>
      <c r="BY60" s="41">
        <f t="shared" si="41"/>
        <v>-304373.04000000004</v>
      </c>
      <c r="BZ60" s="41">
        <f t="shared" si="64"/>
        <v>2211107.5499999998</v>
      </c>
      <c r="CA60" s="41">
        <f>BQ60+BJ60+BC60+AV60+AO60+-AH60+AA60+T60+P60+BX60</f>
        <v>1682023.38</v>
      </c>
      <c r="CB60" s="41">
        <f t="shared" si="62"/>
        <v>-529084</v>
      </c>
      <c r="CC60" s="109">
        <f t="shared" si="43"/>
        <v>0.23928468337055786</v>
      </c>
      <c r="CD60" s="37">
        <v>0</v>
      </c>
      <c r="CE60" s="41">
        <v>0</v>
      </c>
      <c r="CF60" s="41">
        <f t="shared" si="44"/>
        <v>0</v>
      </c>
      <c r="CG60" s="41">
        <f t="shared" si="45"/>
        <v>2211107.5499999998</v>
      </c>
      <c r="CH60" s="41">
        <f t="shared" si="46"/>
        <v>1682023.38</v>
      </c>
      <c r="CI60" s="218">
        <f t="shared" si="47"/>
        <v>-529084</v>
      </c>
      <c r="CJ60" s="109">
        <f t="shared" si="48"/>
        <v>0.76071531662944214</v>
      </c>
      <c r="CK60" s="37">
        <v>0</v>
      </c>
      <c r="CL60" s="41">
        <f t="shared" si="63"/>
        <v>2211107.5499999998</v>
      </c>
      <c r="CM60" s="41">
        <v>1682023.38</v>
      </c>
      <c r="CN60" s="156">
        <f t="shared" si="66"/>
        <v>-529084.16999999993</v>
      </c>
      <c r="CO60" s="37">
        <v>2170504.6800000002</v>
      </c>
      <c r="CP60" s="37">
        <v>0</v>
      </c>
      <c r="CQ60" s="37">
        <v>0</v>
      </c>
      <c r="CR60" s="37">
        <v>0</v>
      </c>
      <c r="CS60" s="37">
        <v>0</v>
      </c>
      <c r="CT60" s="37">
        <v>0</v>
      </c>
      <c r="CU60" s="37">
        <v>0</v>
      </c>
      <c r="CV60" s="37">
        <v>4381612.2300000004</v>
      </c>
      <c r="CW60" s="210" t="s">
        <v>1434</v>
      </c>
    </row>
    <row r="61" spans="1:101" s="8" customFormat="1" ht="135.75" customHeight="1" x14ac:dyDescent="0.25">
      <c r="A61" s="11" t="s">
        <v>452</v>
      </c>
      <c r="B61" s="11" t="s">
        <v>453</v>
      </c>
      <c r="C61" s="14" t="s">
        <v>604</v>
      </c>
      <c r="D61" s="11">
        <v>1</v>
      </c>
      <c r="E61" s="11" t="s">
        <v>454</v>
      </c>
      <c r="F61" s="11" t="s">
        <v>77</v>
      </c>
      <c r="G61" s="44" t="s">
        <v>455</v>
      </c>
      <c r="H61" s="45">
        <f>SUBTOTAL(103, $CI$12:$CI61)*1</f>
        <v>50</v>
      </c>
      <c r="I61" s="45" t="s">
        <v>452</v>
      </c>
      <c r="J61" s="46" t="s">
        <v>456</v>
      </c>
      <c r="K61" s="46" t="s">
        <v>457</v>
      </c>
      <c r="L61" s="41">
        <v>0</v>
      </c>
      <c r="M61" s="41">
        <v>0</v>
      </c>
      <c r="N61" s="41">
        <v>5037.17</v>
      </c>
      <c r="O61" s="41">
        <v>16094.52</v>
      </c>
      <c r="P61" s="41">
        <v>16094.52</v>
      </c>
      <c r="Q61" s="41">
        <f t="shared" si="3"/>
        <v>0</v>
      </c>
      <c r="R61" s="197">
        <f t="shared" si="4"/>
        <v>0</v>
      </c>
      <c r="S61" s="41">
        <v>0</v>
      </c>
      <c r="T61" s="41">
        <v>0</v>
      </c>
      <c r="U61" s="41">
        <f>T61-S61</f>
        <v>0</v>
      </c>
      <c r="V61" s="41">
        <f t="shared" si="5"/>
        <v>16094.52</v>
      </c>
      <c r="W61" s="41">
        <f t="shared" si="6"/>
        <v>16094.52</v>
      </c>
      <c r="X61" s="41">
        <f t="shared" si="7"/>
        <v>0</v>
      </c>
      <c r="Y61" s="197">
        <f t="shared" si="8"/>
        <v>0</v>
      </c>
      <c r="Z61" s="41">
        <v>0</v>
      </c>
      <c r="AA61" s="41">
        <v>0</v>
      </c>
      <c r="AB61" s="41">
        <f>AA61-Z61</f>
        <v>0</v>
      </c>
      <c r="AC61" s="41">
        <f t="shared" si="9"/>
        <v>16094.52</v>
      </c>
      <c r="AD61" s="41">
        <f t="shared" si="10"/>
        <v>16094.52</v>
      </c>
      <c r="AE61" s="41">
        <f t="shared" si="11"/>
        <v>0</v>
      </c>
      <c r="AF61" s="109">
        <f t="shared" si="12"/>
        <v>0</v>
      </c>
      <c r="AG61" s="41">
        <v>106250</v>
      </c>
      <c r="AH61" s="41">
        <v>4470.1400000000003</v>
      </c>
      <c r="AI61" s="41">
        <f>AH61-AG61</f>
        <v>-101779.86</v>
      </c>
      <c r="AJ61" s="41">
        <f t="shared" si="13"/>
        <v>122344.52</v>
      </c>
      <c r="AK61" s="41">
        <f t="shared" si="14"/>
        <v>20564.66</v>
      </c>
      <c r="AL61" s="41">
        <f t="shared" si="15"/>
        <v>-101780</v>
      </c>
      <c r="AM61" s="109">
        <f t="shared" si="16"/>
        <v>0.8319118829351736</v>
      </c>
      <c r="AN61" s="41">
        <v>0</v>
      </c>
      <c r="AO61" s="41">
        <v>0</v>
      </c>
      <c r="AP61" s="41">
        <f>AO61-AN61</f>
        <v>0</v>
      </c>
      <c r="AQ61" s="41">
        <f t="shared" si="17"/>
        <v>122344.52</v>
      </c>
      <c r="AR61" s="41">
        <f t="shared" si="18"/>
        <v>20564.66</v>
      </c>
      <c r="AS61" s="41">
        <f t="shared" si="19"/>
        <v>-101780</v>
      </c>
      <c r="AT61" s="109">
        <f t="shared" si="20"/>
        <v>0.8319118829351736</v>
      </c>
      <c r="AU61" s="41">
        <v>0</v>
      </c>
      <c r="AV61" s="41">
        <v>0</v>
      </c>
      <c r="AW61" s="41">
        <f>AV61-AU61</f>
        <v>0</v>
      </c>
      <c r="AX61" s="41">
        <f t="shared" si="22"/>
        <v>122344.52</v>
      </c>
      <c r="AY61" s="41">
        <f t="shared" si="23"/>
        <v>20564.66</v>
      </c>
      <c r="AZ61" s="41">
        <f t="shared" si="24"/>
        <v>-101780</v>
      </c>
      <c r="BA61" s="109">
        <f t="shared" si="25"/>
        <v>0.8319118829351736</v>
      </c>
      <c r="BB61" s="41">
        <v>212500</v>
      </c>
      <c r="BC61" s="41">
        <v>7808.1</v>
      </c>
      <c r="BD61" s="41">
        <f>BC61-BB61</f>
        <v>-204691.9</v>
      </c>
      <c r="BE61" s="41">
        <f t="shared" si="27"/>
        <v>334844.52</v>
      </c>
      <c r="BF61" s="41">
        <f t="shared" si="28"/>
        <v>28372.760000000002</v>
      </c>
      <c r="BG61" s="41">
        <f t="shared" si="29"/>
        <v>-306472</v>
      </c>
      <c r="BH61" s="109">
        <f t="shared" si="30"/>
        <v>0.91526586727475789</v>
      </c>
      <c r="BI61" s="41">
        <v>0</v>
      </c>
      <c r="BJ61" s="41">
        <v>0</v>
      </c>
      <c r="BK61" s="41">
        <f>BJ61-BI61</f>
        <v>0</v>
      </c>
      <c r="BL61" s="41">
        <f t="shared" si="32"/>
        <v>334844.52</v>
      </c>
      <c r="BM61" s="41">
        <f t="shared" si="33"/>
        <v>28372.760000000002</v>
      </c>
      <c r="BN61" s="41">
        <f t="shared" si="34"/>
        <v>-306472</v>
      </c>
      <c r="BO61" s="109">
        <f t="shared" si="35"/>
        <v>0.91526586727475789</v>
      </c>
      <c r="BP61" s="41">
        <v>0</v>
      </c>
      <c r="BQ61" s="41">
        <v>0</v>
      </c>
      <c r="BR61" s="41">
        <f>BQ61-BP61</f>
        <v>0</v>
      </c>
      <c r="BS61" s="41">
        <f t="shared" si="37"/>
        <v>334844.52</v>
      </c>
      <c r="BT61" s="41">
        <f t="shared" si="38"/>
        <v>28372.760000000002</v>
      </c>
      <c r="BU61" s="41">
        <f t="shared" si="39"/>
        <v>-306472</v>
      </c>
      <c r="BV61" s="109">
        <f t="shared" si="40"/>
        <v>0.91526586727475789</v>
      </c>
      <c r="BW61" s="41">
        <v>284201.02</v>
      </c>
      <c r="BX61" s="41">
        <v>64429.96</v>
      </c>
      <c r="BY61" s="41">
        <f t="shared" si="41"/>
        <v>-219771.06000000003</v>
      </c>
      <c r="BZ61" s="41">
        <f t="shared" si="64"/>
        <v>619045.54</v>
      </c>
      <c r="CA61" s="41">
        <f>BQ61+BJ61+BC61+AV61+AO61+AH61+AA61+T61+P61+BX61</f>
        <v>92802.72</v>
      </c>
      <c r="CB61" s="41">
        <f t="shared" si="62"/>
        <v>-526243</v>
      </c>
      <c r="CC61" s="109">
        <f t="shared" si="43"/>
        <v>0.85008741037048741</v>
      </c>
      <c r="CD61" s="41">
        <v>0</v>
      </c>
      <c r="CE61" s="41">
        <v>0</v>
      </c>
      <c r="CF61" s="41">
        <f t="shared" si="44"/>
        <v>0</v>
      </c>
      <c r="CG61" s="41">
        <f t="shared" si="45"/>
        <v>619045.54</v>
      </c>
      <c r="CH61" s="41">
        <f t="shared" si="46"/>
        <v>92802.72</v>
      </c>
      <c r="CI61" s="218">
        <f t="shared" si="47"/>
        <v>-526243</v>
      </c>
      <c r="CJ61" s="109">
        <f t="shared" si="48"/>
        <v>0.14991258962951254</v>
      </c>
      <c r="CK61" s="41">
        <v>0</v>
      </c>
      <c r="CL61" s="41">
        <f t="shared" si="63"/>
        <v>619045.54</v>
      </c>
      <c r="CM61" s="41">
        <v>92802.72</v>
      </c>
      <c r="CN61" s="156">
        <f t="shared" si="66"/>
        <v>-526242.82000000007</v>
      </c>
      <c r="CO61" s="41">
        <v>2059156.07</v>
      </c>
      <c r="CP61" s="41">
        <v>655922.47</v>
      </c>
      <c r="CQ61" s="41">
        <v>0</v>
      </c>
      <c r="CR61" s="41">
        <v>0</v>
      </c>
      <c r="CS61" s="41">
        <v>0</v>
      </c>
      <c r="CT61" s="41">
        <v>0</v>
      </c>
      <c r="CU61" s="41">
        <v>0</v>
      </c>
      <c r="CV61" s="41">
        <v>3339161.25</v>
      </c>
      <c r="CW61" s="108" t="s">
        <v>1323</v>
      </c>
    </row>
    <row r="62" spans="1:101" s="10" customFormat="1" ht="84.75" customHeight="1" x14ac:dyDescent="0.2">
      <c r="A62" s="11" t="s">
        <v>119</v>
      </c>
      <c r="B62" s="11" t="s">
        <v>120</v>
      </c>
      <c r="C62" s="14" t="s">
        <v>570</v>
      </c>
      <c r="D62" s="11">
        <v>1</v>
      </c>
      <c r="E62" s="11" t="s">
        <v>35</v>
      </c>
      <c r="F62" s="11" t="s">
        <v>102</v>
      </c>
      <c r="G62" s="44" t="s">
        <v>127</v>
      </c>
      <c r="H62" s="45">
        <f>SUBTOTAL(103, $CI$12:$CI62)*1</f>
        <v>51</v>
      </c>
      <c r="I62" s="45" t="s">
        <v>119</v>
      </c>
      <c r="J62" s="46" t="s">
        <v>128</v>
      </c>
      <c r="K62" s="46" t="s">
        <v>129</v>
      </c>
      <c r="L62" s="41"/>
      <c r="M62" s="41"/>
      <c r="N62" s="41"/>
      <c r="O62" s="41"/>
      <c r="P62" s="41">
        <v>0</v>
      </c>
      <c r="Q62" s="41">
        <f t="shared" si="3"/>
        <v>0</v>
      </c>
      <c r="R62" s="197" t="str">
        <f t="shared" si="4"/>
        <v>nebija plānots</v>
      </c>
      <c r="S62" s="41"/>
      <c r="T62" s="41">
        <v>0</v>
      </c>
      <c r="U62" s="41">
        <f>T62-S62</f>
        <v>0</v>
      </c>
      <c r="V62" s="41">
        <f t="shared" si="5"/>
        <v>0</v>
      </c>
      <c r="W62" s="41">
        <f t="shared" si="6"/>
        <v>0</v>
      </c>
      <c r="X62" s="41">
        <f t="shared" si="7"/>
        <v>0</v>
      </c>
      <c r="Y62" s="197" t="str">
        <f t="shared" si="8"/>
        <v>nebija plānots</v>
      </c>
      <c r="Z62" s="41"/>
      <c r="AA62" s="41">
        <v>0</v>
      </c>
      <c r="AB62" s="41">
        <f>AA62-Z62</f>
        <v>0</v>
      </c>
      <c r="AC62" s="41">
        <f t="shared" si="9"/>
        <v>0</v>
      </c>
      <c r="AD62" s="41">
        <f t="shared" si="10"/>
        <v>0</v>
      </c>
      <c r="AE62" s="41">
        <f t="shared" si="11"/>
        <v>0</v>
      </c>
      <c r="AF62" s="109" t="str">
        <f t="shared" si="12"/>
        <v>nebija plānots</v>
      </c>
      <c r="AG62" s="41">
        <v>421416.31</v>
      </c>
      <c r="AH62" s="41">
        <v>421416.31</v>
      </c>
      <c r="AI62" s="41">
        <f>AH62-AG62</f>
        <v>0</v>
      </c>
      <c r="AJ62" s="41">
        <f t="shared" si="13"/>
        <v>421416.31</v>
      </c>
      <c r="AK62" s="41">
        <f t="shared" si="14"/>
        <v>421416.31</v>
      </c>
      <c r="AL62" s="41">
        <f t="shared" si="15"/>
        <v>0</v>
      </c>
      <c r="AM62" s="109">
        <f t="shared" si="16"/>
        <v>0</v>
      </c>
      <c r="AN62" s="41"/>
      <c r="AO62" s="41">
        <v>0</v>
      </c>
      <c r="AP62" s="41">
        <f>AO62-AN62</f>
        <v>0</v>
      </c>
      <c r="AQ62" s="41">
        <f t="shared" si="17"/>
        <v>421416.31</v>
      </c>
      <c r="AR62" s="41">
        <f t="shared" si="18"/>
        <v>421416.31</v>
      </c>
      <c r="AS62" s="41">
        <f t="shared" si="19"/>
        <v>0</v>
      </c>
      <c r="AT62" s="109">
        <f t="shared" si="20"/>
        <v>0</v>
      </c>
      <c r="AU62" s="41">
        <v>64122.16</v>
      </c>
      <c r="AV62" s="41">
        <v>63929.2</v>
      </c>
      <c r="AW62" s="41">
        <f>AV62-AU62</f>
        <v>-192.9600000000064</v>
      </c>
      <c r="AX62" s="41">
        <f t="shared" si="22"/>
        <v>485538.47</v>
      </c>
      <c r="AY62" s="41">
        <f t="shared" si="23"/>
        <v>485345.51</v>
      </c>
      <c r="AZ62" s="41">
        <f t="shared" si="24"/>
        <v>-193</v>
      </c>
      <c r="BA62" s="109">
        <f t="shared" si="25"/>
        <v>3.9741444174334895E-4</v>
      </c>
      <c r="BB62" s="41">
        <v>117016.2</v>
      </c>
      <c r="BC62" s="41">
        <v>0</v>
      </c>
      <c r="BD62" s="41">
        <f>BC62-BB62</f>
        <v>-117016.2</v>
      </c>
      <c r="BE62" s="41">
        <f t="shared" si="27"/>
        <v>602554.66999999993</v>
      </c>
      <c r="BF62" s="41">
        <f t="shared" si="28"/>
        <v>485345.51</v>
      </c>
      <c r="BG62" s="41">
        <f t="shared" si="29"/>
        <v>-117209</v>
      </c>
      <c r="BH62" s="109">
        <f t="shared" si="30"/>
        <v>0.19452037439192016</v>
      </c>
      <c r="BI62" s="41">
        <v>221382</v>
      </c>
      <c r="BJ62" s="41">
        <v>195912.72</v>
      </c>
      <c r="BK62" s="41">
        <f>BJ62-BI62</f>
        <v>-25469.279999999999</v>
      </c>
      <c r="BL62" s="41">
        <f t="shared" si="32"/>
        <v>823936.66999999993</v>
      </c>
      <c r="BM62" s="41">
        <f t="shared" si="33"/>
        <v>681258.23</v>
      </c>
      <c r="BN62" s="41">
        <f t="shared" si="34"/>
        <v>-142678</v>
      </c>
      <c r="BO62" s="109">
        <f t="shared" si="35"/>
        <v>0.17316675564397443</v>
      </c>
      <c r="BP62" s="41">
        <v>229850.8</v>
      </c>
      <c r="BQ62" s="41">
        <v>0</v>
      </c>
      <c r="BR62" s="41">
        <f>BQ62-BP62</f>
        <v>-229850.8</v>
      </c>
      <c r="BS62" s="41">
        <f t="shared" si="37"/>
        <v>1053787.47</v>
      </c>
      <c r="BT62" s="41">
        <f t="shared" si="38"/>
        <v>681258.23</v>
      </c>
      <c r="BU62" s="41">
        <f t="shared" si="39"/>
        <v>-372529</v>
      </c>
      <c r="BV62" s="109">
        <f t="shared" si="40"/>
        <v>0.35351458487165344</v>
      </c>
      <c r="BW62" s="41">
        <v>221382</v>
      </c>
      <c r="BX62" s="41">
        <v>130344.45</v>
      </c>
      <c r="BY62" s="41">
        <f t="shared" si="41"/>
        <v>-91037.55</v>
      </c>
      <c r="BZ62" s="41">
        <f t="shared" si="64"/>
        <v>1275169.47</v>
      </c>
      <c r="CA62" s="41">
        <f>BQ62+BJ62+BC62+AV62+AO62+AH62+AA62+T62+P62+BX62</f>
        <v>811602.67999999993</v>
      </c>
      <c r="CB62" s="41">
        <f t="shared" si="62"/>
        <v>-463567</v>
      </c>
      <c r="CC62" s="109">
        <f t="shared" si="43"/>
        <v>0.36353347606416586</v>
      </c>
      <c r="CD62" s="41">
        <v>208731.6</v>
      </c>
      <c r="CE62" s="41">
        <v>148788.21</v>
      </c>
      <c r="CF62" s="41">
        <f t="shared" si="44"/>
        <v>-59943.390000000014</v>
      </c>
      <c r="CG62" s="41">
        <f t="shared" si="45"/>
        <v>1483901.07</v>
      </c>
      <c r="CH62" s="41">
        <f t="shared" si="46"/>
        <v>960390.8899999999</v>
      </c>
      <c r="CI62" s="218">
        <f t="shared" si="47"/>
        <v>-523510.39</v>
      </c>
      <c r="CJ62" s="109">
        <f t="shared" si="48"/>
        <v>0.64720681817420611</v>
      </c>
      <c r="CK62" s="41">
        <v>132829.20000000001</v>
      </c>
      <c r="CL62" s="41">
        <f t="shared" si="63"/>
        <v>1616730.27</v>
      </c>
      <c r="CM62" s="41">
        <v>1296214.8</v>
      </c>
      <c r="CN62" s="158">
        <f t="shared" si="66"/>
        <v>-320515.46999999997</v>
      </c>
      <c r="CO62" s="41">
        <v>68897.87</v>
      </c>
      <c r="CP62" s="41">
        <v>0</v>
      </c>
      <c r="CQ62" s="41">
        <v>0</v>
      </c>
      <c r="CR62" s="41">
        <v>0</v>
      </c>
      <c r="CS62" s="41">
        <v>140509.20000000001</v>
      </c>
      <c r="CT62" s="41">
        <v>0</v>
      </c>
      <c r="CU62" s="41">
        <v>0</v>
      </c>
      <c r="CV62" s="41">
        <v>1404721.03</v>
      </c>
      <c r="CW62" s="210" t="s">
        <v>1400</v>
      </c>
    </row>
    <row r="63" spans="1:101" s="10" customFormat="1" ht="74.25" customHeight="1" x14ac:dyDescent="0.2">
      <c r="A63" s="55" t="s">
        <v>119</v>
      </c>
      <c r="B63" s="55" t="s">
        <v>120</v>
      </c>
      <c r="C63" s="81" t="s">
        <v>570</v>
      </c>
      <c r="D63" s="55">
        <v>2</v>
      </c>
      <c r="E63" s="55" t="s">
        <v>35</v>
      </c>
      <c r="F63" s="55" t="s">
        <v>102</v>
      </c>
      <c r="G63" s="99" t="s">
        <v>1424</v>
      </c>
      <c r="H63" s="45">
        <f>SUBTOTAL(103, $CI$12:$CI63)*1</f>
        <v>52</v>
      </c>
      <c r="I63" s="45" t="s">
        <v>119</v>
      </c>
      <c r="J63" s="128" t="s">
        <v>1081</v>
      </c>
      <c r="K63" s="128" t="s">
        <v>1396</v>
      </c>
      <c r="L63" s="79">
        <v>0</v>
      </c>
      <c r="M63" s="79">
        <v>0</v>
      </c>
      <c r="N63" s="79">
        <v>0</v>
      </c>
      <c r="O63" s="79">
        <v>0</v>
      </c>
      <c r="P63" s="79">
        <v>0</v>
      </c>
      <c r="Q63" s="41">
        <f t="shared" si="3"/>
        <v>0</v>
      </c>
      <c r="R63" s="197" t="str">
        <f t="shared" si="4"/>
        <v>nebija plānots</v>
      </c>
      <c r="S63" s="79">
        <v>0</v>
      </c>
      <c r="T63" s="79">
        <v>0</v>
      </c>
      <c r="U63" s="79">
        <v>0</v>
      </c>
      <c r="V63" s="41">
        <f t="shared" si="5"/>
        <v>0</v>
      </c>
      <c r="W63" s="41">
        <f t="shared" si="6"/>
        <v>0</v>
      </c>
      <c r="X63" s="41">
        <f t="shared" si="7"/>
        <v>0</v>
      </c>
      <c r="Y63" s="197" t="str">
        <f t="shared" si="8"/>
        <v>nebija plānots</v>
      </c>
      <c r="Z63" s="79">
        <v>0</v>
      </c>
      <c r="AA63" s="79">
        <v>0</v>
      </c>
      <c r="AB63" s="79">
        <v>0</v>
      </c>
      <c r="AC63" s="41">
        <f t="shared" si="9"/>
        <v>0</v>
      </c>
      <c r="AD63" s="41">
        <f t="shared" si="10"/>
        <v>0</v>
      </c>
      <c r="AE63" s="41">
        <f t="shared" si="11"/>
        <v>0</v>
      </c>
      <c r="AF63" s="109" t="str">
        <f t="shared" si="12"/>
        <v>nebija plānots</v>
      </c>
      <c r="AG63" s="79">
        <v>0</v>
      </c>
      <c r="AH63" s="79">
        <v>0</v>
      </c>
      <c r="AI63" s="79">
        <v>0</v>
      </c>
      <c r="AJ63" s="41">
        <f t="shared" si="13"/>
        <v>0</v>
      </c>
      <c r="AK63" s="41">
        <f t="shared" si="14"/>
        <v>0</v>
      </c>
      <c r="AL63" s="41">
        <f t="shared" si="15"/>
        <v>0</v>
      </c>
      <c r="AM63" s="109" t="str">
        <f t="shared" si="16"/>
        <v>nebija plānots</v>
      </c>
      <c r="AN63" s="79">
        <v>0</v>
      </c>
      <c r="AO63" s="79">
        <v>0</v>
      </c>
      <c r="AP63" s="79">
        <v>0</v>
      </c>
      <c r="AQ63" s="41">
        <f t="shared" si="17"/>
        <v>0</v>
      </c>
      <c r="AR63" s="41">
        <f t="shared" si="18"/>
        <v>0</v>
      </c>
      <c r="AS63" s="41">
        <f t="shared" si="19"/>
        <v>0</v>
      </c>
      <c r="AT63" s="109" t="str">
        <f t="shared" si="20"/>
        <v>nebija plānots</v>
      </c>
      <c r="AU63" s="79">
        <v>0</v>
      </c>
      <c r="AV63" s="79">
        <v>0</v>
      </c>
      <c r="AW63" s="79">
        <v>0</v>
      </c>
      <c r="AX63" s="41">
        <f t="shared" si="22"/>
        <v>0</v>
      </c>
      <c r="AY63" s="41">
        <f t="shared" si="23"/>
        <v>0</v>
      </c>
      <c r="AZ63" s="41">
        <f t="shared" si="24"/>
        <v>0</v>
      </c>
      <c r="BA63" s="109" t="str">
        <f t="shared" si="25"/>
        <v>nebija plānots</v>
      </c>
      <c r="BB63" s="79">
        <v>0</v>
      </c>
      <c r="BC63" s="79">
        <v>0</v>
      </c>
      <c r="BD63" s="79">
        <v>0</v>
      </c>
      <c r="BE63" s="41">
        <f t="shared" si="27"/>
        <v>0</v>
      </c>
      <c r="BF63" s="41">
        <f t="shared" si="28"/>
        <v>0</v>
      </c>
      <c r="BG63" s="41">
        <f t="shared" si="29"/>
        <v>0</v>
      </c>
      <c r="BH63" s="109" t="str">
        <f t="shared" si="30"/>
        <v>nebija plānots</v>
      </c>
      <c r="BI63" s="79">
        <v>0</v>
      </c>
      <c r="BJ63" s="79">
        <v>0</v>
      </c>
      <c r="BK63" s="79">
        <v>0</v>
      </c>
      <c r="BL63" s="41">
        <f t="shared" si="32"/>
        <v>0</v>
      </c>
      <c r="BM63" s="41">
        <f t="shared" si="33"/>
        <v>0</v>
      </c>
      <c r="BN63" s="41">
        <f t="shared" si="34"/>
        <v>0</v>
      </c>
      <c r="BO63" s="109" t="str">
        <f t="shared" si="35"/>
        <v>nebija plānots</v>
      </c>
      <c r="BP63" s="79">
        <v>0</v>
      </c>
      <c r="BQ63" s="79">
        <v>0</v>
      </c>
      <c r="BR63" s="79">
        <v>0</v>
      </c>
      <c r="BS63" s="41">
        <f t="shared" si="37"/>
        <v>0</v>
      </c>
      <c r="BT63" s="41">
        <f t="shared" si="38"/>
        <v>0</v>
      </c>
      <c r="BU63" s="41">
        <f t="shared" si="39"/>
        <v>0</v>
      </c>
      <c r="BV63" s="109" t="str">
        <f t="shared" si="40"/>
        <v>nebija plānots</v>
      </c>
      <c r="BW63" s="79">
        <v>300000</v>
      </c>
      <c r="BX63" s="41">
        <v>0</v>
      </c>
      <c r="BY63" s="41">
        <f t="shared" si="41"/>
        <v>-300000</v>
      </c>
      <c r="BZ63" s="41">
        <f t="shared" si="64"/>
        <v>300000</v>
      </c>
      <c r="CA63" s="41">
        <f>BQ63+BJ63+BC63+AV63+AO63+-AH63+AA63+T63+P63+BX63</f>
        <v>0</v>
      </c>
      <c r="CB63" s="41">
        <f t="shared" si="62"/>
        <v>-300000</v>
      </c>
      <c r="CC63" s="109">
        <f t="shared" si="43"/>
        <v>1</v>
      </c>
      <c r="CD63" s="79">
        <v>200000</v>
      </c>
      <c r="CE63" s="41">
        <v>0</v>
      </c>
      <c r="CF63" s="41">
        <f t="shared" si="44"/>
        <v>-200000</v>
      </c>
      <c r="CG63" s="41">
        <f t="shared" si="45"/>
        <v>500000</v>
      </c>
      <c r="CH63" s="41">
        <f t="shared" si="46"/>
        <v>0</v>
      </c>
      <c r="CI63" s="218">
        <f t="shared" si="47"/>
        <v>-500000</v>
      </c>
      <c r="CJ63" s="109">
        <f t="shared" si="48"/>
        <v>0</v>
      </c>
      <c r="CK63" s="79">
        <v>300000</v>
      </c>
      <c r="CL63" s="41">
        <f t="shared" si="63"/>
        <v>800000</v>
      </c>
      <c r="CM63" s="41">
        <v>0</v>
      </c>
      <c r="CN63" s="156">
        <f t="shared" si="66"/>
        <v>-800000</v>
      </c>
      <c r="CO63" s="79">
        <v>2516362</v>
      </c>
      <c r="CP63" s="79">
        <v>0</v>
      </c>
      <c r="CQ63" s="79">
        <v>0</v>
      </c>
      <c r="CR63" s="79">
        <v>0</v>
      </c>
      <c r="CS63" s="79">
        <v>0</v>
      </c>
      <c r="CT63" s="79">
        <v>0</v>
      </c>
      <c r="CU63" s="79">
        <v>0</v>
      </c>
      <c r="CV63" s="79">
        <v>3316362</v>
      </c>
      <c r="CW63" s="170"/>
    </row>
    <row r="64" spans="1:101" s="10" customFormat="1" ht="163.5" customHeight="1" x14ac:dyDescent="0.2">
      <c r="A64" s="11" t="s">
        <v>379</v>
      </c>
      <c r="B64" s="11" t="s">
        <v>380</v>
      </c>
      <c r="C64" s="14" t="s">
        <v>381</v>
      </c>
      <c r="D64" s="11">
        <v>1</v>
      </c>
      <c r="E64" s="11" t="s">
        <v>210</v>
      </c>
      <c r="F64" s="11" t="s">
        <v>77</v>
      </c>
      <c r="G64" s="44" t="s">
        <v>394</v>
      </c>
      <c r="H64" s="45">
        <f>SUBTOTAL(103, $CI$12:$CI64)*1</f>
        <v>53</v>
      </c>
      <c r="I64" s="45" t="s">
        <v>379</v>
      </c>
      <c r="J64" s="46" t="s">
        <v>395</v>
      </c>
      <c r="K64" s="46" t="s">
        <v>396</v>
      </c>
      <c r="L64" s="41">
        <v>0</v>
      </c>
      <c r="M64" s="41">
        <v>0</v>
      </c>
      <c r="N64" s="41">
        <v>62464.83</v>
      </c>
      <c r="O64" s="41">
        <v>37926.76</v>
      </c>
      <c r="P64" s="41">
        <v>37926.76</v>
      </c>
      <c r="Q64" s="41">
        <f t="shared" si="3"/>
        <v>0</v>
      </c>
      <c r="R64" s="197">
        <f t="shared" si="4"/>
        <v>0</v>
      </c>
      <c r="S64" s="41">
        <v>0</v>
      </c>
      <c r="T64" s="41">
        <v>0</v>
      </c>
      <c r="U64" s="41">
        <f t="shared" ref="U64:U73" si="67">T64-S64</f>
        <v>0</v>
      </c>
      <c r="V64" s="41">
        <f t="shared" si="5"/>
        <v>37926.76</v>
      </c>
      <c r="W64" s="41">
        <f t="shared" si="6"/>
        <v>37926.76</v>
      </c>
      <c r="X64" s="41">
        <f t="shared" si="7"/>
        <v>0</v>
      </c>
      <c r="Y64" s="197">
        <f t="shared" si="8"/>
        <v>0</v>
      </c>
      <c r="Z64" s="41">
        <v>0</v>
      </c>
      <c r="AA64" s="41">
        <v>0</v>
      </c>
      <c r="AB64" s="41">
        <f t="shared" ref="AB64:AB73" si="68">AA64-Z64</f>
        <v>0</v>
      </c>
      <c r="AC64" s="41">
        <f t="shared" si="9"/>
        <v>37926.76</v>
      </c>
      <c r="AD64" s="41">
        <f t="shared" si="10"/>
        <v>37926.76</v>
      </c>
      <c r="AE64" s="41">
        <f t="shared" si="11"/>
        <v>0</v>
      </c>
      <c r="AF64" s="109">
        <f t="shared" si="12"/>
        <v>0</v>
      </c>
      <c r="AG64" s="41">
        <v>56536.59</v>
      </c>
      <c r="AH64" s="41">
        <v>56488.33</v>
      </c>
      <c r="AI64" s="41">
        <f t="shared" ref="AI64:AI73" si="69">AH64-AG64</f>
        <v>-48.259999999994761</v>
      </c>
      <c r="AJ64" s="41">
        <f t="shared" si="13"/>
        <v>94463.35</v>
      </c>
      <c r="AK64" s="41">
        <f t="shared" si="14"/>
        <v>94415.09</v>
      </c>
      <c r="AL64" s="41">
        <f t="shared" si="15"/>
        <v>-48</v>
      </c>
      <c r="AM64" s="109">
        <f t="shared" si="16"/>
        <v>5.1088596794424124E-4</v>
      </c>
      <c r="AN64" s="41">
        <v>0</v>
      </c>
      <c r="AO64" s="41">
        <v>0</v>
      </c>
      <c r="AP64" s="41">
        <f t="shared" ref="AP64:AP73" si="70">AO64-AN64</f>
        <v>0</v>
      </c>
      <c r="AQ64" s="41">
        <f t="shared" si="17"/>
        <v>94463.35</v>
      </c>
      <c r="AR64" s="41">
        <f t="shared" si="18"/>
        <v>94415.09</v>
      </c>
      <c r="AS64" s="41">
        <f t="shared" si="19"/>
        <v>-48</v>
      </c>
      <c r="AT64" s="109">
        <f t="shared" si="20"/>
        <v>5.1088596794424124E-4</v>
      </c>
      <c r="AU64" s="41">
        <v>0</v>
      </c>
      <c r="AV64" s="41">
        <v>0</v>
      </c>
      <c r="AW64" s="41">
        <f t="shared" ref="AW64:AW73" si="71">AV64-AU64</f>
        <v>0</v>
      </c>
      <c r="AX64" s="41">
        <f t="shared" si="22"/>
        <v>94463.35</v>
      </c>
      <c r="AY64" s="41">
        <f t="shared" si="23"/>
        <v>94415.09</v>
      </c>
      <c r="AZ64" s="41">
        <f t="shared" si="24"/>
        <v>-48</v>
      </c>
      <c r="BA64" s="109">
        <f t="shared" si="25"/>
        <v>5.1088596794424124E-4</v>
      </c>
      <c r="BB64" s="41">
        <v>319338.7</v>
      </c>
      <c r="BC64" s="41">
        <v>88428.73</v>
      </c>
      <c r="BD64" s="41">
        <f t="shared" ref="BD64:BD73" si="72">BC64-BB64</f>
        <v>-230909.97000000003</v>
      </c>
      <c r="BE64" s="41">
        <f t="shared" si="27"/>
        <v>413802.05000000005</v>
      </c>
      <c r="BF64" s="41">
        <f t="shared" si="28"/>
        <v>182843.82</v>
      </c>
      <c r="BG64" s="41">
        <f t="shared" si="29"/>
        <v>-230958</v>
      </c>
      <c r="BH64" s="109">
        <f t="shared" si="30"/>
        <v>0.55813698844652904</v>
      </c>
      <c r="BI64" s="41">
        <v>0</v>
      </c>
      <c r="BJ64" s="41">
        <v>0</v>
      </c>
      <c r="BK64" s="41">
        <f t="shared" ref="BK64:BK73" si="73">BJ64-BI64</f>
        <v>0</v>
      </c>
      <c r="BL64" s="41">
        <f t="shared" si="32"/>
        <v>413802.05000000005</v>
      </c>
      <c r="BM64" s="41">
        <f t="shared" si="33"/>
        <v>182843.82</v>
      </c>
      <c r="BN64" s="41">
        <f t="shared" si="34"/>
        <v>-230958</v>
      </c>
      <c r="BO64" s="109">
        <f t="shared" si="35"/>
        <v>0.55813698844652904</v>
      </c>
      <c r="BP64" s="41">
        <v>0</v>
      </c>
      <c r="BQ64" s="41">
        <v>0</v>
      </c>
      <c r="BR64" s="41">
        <f t="shared" ref="BR64:BR73" si="74">BQ64-BP64</f>
        <v>0</v>
      </c>
      <c r="BS64" s="41">
        <f t="shared" si="37"/>
        <v>413802.05000000005</v>
      </c>
      <c r="BT64" s="41">
        <f t="shared" si="38"/>
        <v>182843.82</v>
      </c>
      <c r="BU64" s="41">
        <f t="shared" si="39"/>
        <v>-230958</v>
      </c>
      <c r="BV64" s="109">
        <f t="shared" si="40"/>
        <v>0.55813698844652904</v>
      </c>
      <c r="BW64" s="41">
        <v>319338.74</v>
      </c>
      <c r="BX64" s="41">
        <v>54190.25</v>
      </c>
      <c r="BY64" s="41">
        <f t="shared" si="41"/>
        <v>-265148.49</v>
      </c>
      <c r="BZ64" s="41">
        <f t="shared" si="64"/>
        <v>733140.79</v>
      </c>
      <c r="CA64" s="41">
        <f>BQ64+BJ64+BC64+AV64+AO64+AH64+AA64+T64+P64+BX64</f>
        <v>237034.07</v>
      </c>
      <c r="CB64" s="41">
        <f t="shared" si="62"/>
        <v>-496106</v>
      </c>
      <c r="CC64" s="109">
        <f t="shared" si="43"/>
        <v>0.6766868339163068</v>
      </c>
      <c r="CD64" s="41">
        <v>0</v>
      </c>
      <c r="CE64" s="41">
        <v>0</v>
      </c>
      <c r="CF64" s="41">
        <f t="shared" si="44"/>
        <v>0</v>
      </c>
      <c r="CG64" s="41">
        <f t="shared" si="45"/>
        <v>733140.79</v>
      </c>
      <c r="CH64" s="41">
        <f t="shared" si="46"/>
        <v>237034.07</v>
      </c>
      <c r="CI64" s="218">
        <f t="shared" si="47"/>
        <v>-496106</v>
      </c>
      <c r="CJ64" s="109">
        <f t="shared" si="48"/>
        <v>0.32331316608369315</v>
      </c>
      <c r="CK64" s="41">
        <v>0</v>
      </c>
      <c r="CL64" s="41">
        <f t="shared" si="63"/>
        <v>733140.78999999992</v>
      </c>
      <c r="CM64" s="41">
        <v>216572.61</v>
      </c>
      <c r="CN64" s="156">
        <f t="shared" si="66"/>
        <v>-516568.17999999993</v>
      </c>
      <c r="CO64" s="41">
        <v>1481699.1900000002</v>
      </c>
      <c r="CP64" s="41">
        <v>1306075.3</v>
      </c>
      <c r="CQ64" s="41">
        <v>1224829.24</v>
      </c>
      <c r="CR64" s="41">
        <v>1122829.24</v>
      </c>
      <c r="CS64" s="41">
        <v>884829.27</v>
      </c>
      <c r="CT64" s="41">
        <v>221207.34</v>
      </c>
      <c r="CU64" s="41">
        <v>0</v>
      </c>
      <c r="CV64" s="41">
        <v>7037075.2000000011</v>
      </c>
      <c r="CW64" s="210" t="s">
        <v>1406</v>
      </c>
    </row>
    <row r="65" spans="1:101" s="10" customFormat="1" ht="99" customHeight="1" x14ac:dyDescent="0.2">
      <c r="A65" s="11" t="s">
        <v>33</v>
      </c>
      <c r="B65" s="11" t="s">
        <v>34</v>
      </c>
      <c r="C65" s="14" t="s">
        <v>562</v>
      </c>
      <c r="D65" s="11">
        <v>1</v>
      </c>
      <c r="E65" s="11" t="s">
        <v>35</v>
      </c>
      <c r="F65" s="11" t="s">
        <v>5</v>
      </c>
      <c r="G65" s="44" t="s">
        <v>36</v>
      </c>
      <c r="H65" s="45">
        <f>SUBTOTAL(103, $CI$12:$CI65)*1</f>
        <v>54</v>
      </c>
      <c r="I65" s="45" t="s">
        <v>33</v>
      </c>
      <c r="J65" s="46" t="s">
        <v>37</v>
      </c>
      <c r="K65" s="46" t="s">
        <v>38</v>
      </c>
      <c r="L65" s="41">
        <v>0</v>
      </c>
      <c r="M65" s="41">
        <v>0</v>
      </c>
      <c r="N65" s="41">
        <v>0</v>
      </c>
      <c r="O65" s="41">
        <v>93116.85</v>
      </c>
      <c r="P65" s="41">
        <v>93116.85</v>
      </c>
      <c r="Q65" s="41">
        <f t="shared" si="3"/>
        <v>0</v>
      </c>
      <c r="R65" s="197">
        <f t="shared" si="4"/>
        <v>0</v>
      </c>
      <c r="S65" s="41">
        <v>0</v>
      </c>
      <c r="T65" s="41">
        <v>0</v>
      </c>
      <c r="U65" s="41">
        <f t="shared" si="67"/>
        <v>0</v>
      </c>
      <c r="V65" s="41">
        <f t="shared" si="5"/>
        <v>93116.85</v>
      </c>
      <c r="W65" s="41">
        <f t="shared" si="6"/>
        <v>93116.85</v>
      </c>
      <c r="X65" s="41">
        <f t="shared" si="7"/>
        <v>0</v>
      </c>
      <c r="Y65" s="197">
        <f t="shared" si="8"/>
        <v>0</v>
      </c>
      <c r="Z65" s="41">
        <v>0</v>
      </c>
      <c r="AA65" s="41">
        <v>0</v>
      </c>
      <c r="AB65" s="41">
        <f t="shared" si="68"/>
        <v>0</v>
      </c>
      <c r="AC65" s="41">
        <f t="shared" si="9"/>
        <v>93116.85</v>
      </c>
      <c r="AD65" s="41">
        <f t="shared" si="10"/>
        <v>93116.85</v>
      </c>
      <c r="AE65" s="41">
        <f t="shared" si="11"/>
        <v>0</v>
      </c>
      <c r="AF65" s="109">
        <f t="shared" si="12"/>
        <v>0</v>
      </c>
      <c r="AG65" s="41">
        <v>87860.22</v>
      </c>
      <c r="AH65" s="41">
        <v>87860.22</v>
      </c>
      <c r="AI65" s="41">
        <f t="shared" si="69"/>
        <v>0</v>
      </c>
      <c r="AJ65" s="41">
        <f t="shared" si="13"/>
        <v>180977.07</v>
      </c>
      <c r="AK65" s="41">
        <f t="shared" si="14"/>
        <v>180977.07</v>
      </c>
      <c r="AL65" s="41">
        <f t="shared" si="15"/>
        <v>0</v>
      </c>
      <c r="AM65" s="109">
        <f t="shared" si="16"/>
        <v>0</v>
      </c>
      <c r="AN65" s="41">
        <v>0</v>
      </c>
      <c r="AO65" s="41">
        <v>0</v>
      </c>
      <c r="AP65" s="41">
        <f t="shared" si="70"/>
        <v>0</v>
      </c>
      <c r="AQ65" s="41">
        <f t="shared" si="17"/>
        <v>180977.07</v>
      </c>
      <c r="AR65" s="41">
        <f t="shared" si="18"/>
        <v>180977.07</v>
      </c>
      <c r="AS65" s="41">
        <f t="shared" si="19"/>
        <v>0</v>
      </c>
      <c r="AT65" s="109">
        <f t="shared" si="20"/>
        <v>0</v>
      </c>
      <c r="AU65" s="41">
        <v>0</v>
      </c>
      <c r="AV65" s="41">
        <v>0</v>
      </c>
      <c r="AW65" s="41">
        <f t="shared" si="71"/>
        <v>0</v>
      </c>
      <c r="AX65" s="41">
        <f t="shared" si="22"/>
        <v>180977.07</v>
      </c>
      <c r="AY65" s="41">
        <f t="shared" si="23"/>
        <v>180977.07</v>
      </c>
      <c r="AZ65" s="41">
        <f t="shared" si="24"/>
        <v>0</v>
      </c>
      <c r="BA65" s="109">
        <f t="shared" si="25"/>
        <v>0</v>
      </c>
      <c r="BB65" s="41">
        <v>230480.3</v>
      </c>
      <c r="BC65" s="41">
        <v>91666.18</v>
      </c>
      <c r="BD65" s="41">
        <f t="shared" si="72"/>
        <v>-138814.12</v>
      </c>
      <c r="BE65" s="41">
        <f t="shared" si="27"/>
        <v>411457.37</v>
      </c>
      <c r="BF65" s="41">
        <f t="shared" si="28"/>
        <v>272643.25</v>
      </c>
      <c r="BG65" s="41">
        <f t="shared" si="29"/>
        <v>-138814</v>
      </c>
      <c r="BH65" s="109">
        <f t="shared" si="30"/>
        <v>0.3373718156998865</v>
      </c>
      <c r="BI65" s="41">
        <v>0</v>
      </c>
      <c r="BJ65" s="41">
        <v>0</v>
      </c>
      <c r="BK65" s="41">
        <f t="shared" si="73"/>
        <v>0</v>
      </c>
      <c r="BL65" s="41">
        <f t="shared" si="32"/>
        <v>411457.37</v>
      </c>
      <c r="BM65" s="41">
        <f t="shared" si="33"/>
        <v>272643.25</v>
      </c>
      <c r="BN65" s="41">
        <f t="shared" si="34"/>
        <v>-138814</v>
      </c>
      <c r="BO65" s="109">
        <f t="shared" si="35"/>
        <v>0.3373718156998865</v>
      </c>
      <c r="BP65" s="41">
        <v>0</v>
      </c>
      <c r="BQ65" s="41">
        <v>0</v>
      </c>
      <c r="BR65" s="41">
        <f t="shared" si="74"/>
        <v>0</v>
      </c>
      <c r="BS65" s="41">
        <f t="shared" si="37"/>
        <v>411457.37</v>
      </c>
      <c r="BT65" s="41">
        <f t="shared" si="38"/>
        <v>272643.25</v>
      </c>
      <c r="BU65" s="41">
        <f t="shared" si="39"/>
        <v>-138814</v>
      </c>
      <c r="BV65" s="109">
        <f t="shared" si="40"/>
        <v>0.3373718156998865</v>
      </c>
      <c r="BW65" s="41">
        <v>460637.31</v>
      </c>
      <c r="BX65" s="41">
        <v>135948.32999999999</v>
      </c>
      <c r="BY65" s="41">
        <f t="shared" si="41"/>
        <v>-324688.98</v>
      </c>
      <c r="BZ65" s="41">
        <f t="shared" si="64"/>
        <v>872094.67999999993</v>
      </c>
      <c r="CA65" s="41">
        <f>BQ65+BJ65+BC65+AV65+AO65+AH65+AA65+T65+P65+BX65</f>
        <v>408591.57999999996</v>
      </c>
      <c r="CB65" s="41">
        <f t="shared" si="62"/>
        <v>-463503</v>
      </c>
      <c r="CC65" s="109">
        <f t="shared" si="43"/>
        <v>0.53148254499155989</v>
      </c>
      <c r="CD65" s="41">
        <v>0</v>
      </c>
      <c r="CE65" s="41">
        <v>0</v>
      </c>
      <c r="CF65" s="41">
        <f t="shared" si="44"/>
        <v>0</v>
      </c>
      <c r="CG65" s="41">
        <f t="shared" si="45"/>
        <v>872094.67999999993</v>
      </c>
      <c r="CH65" s="41">
        <f t="shared" si="46"/>
        <v>408591.57999999996</v>
      </c>
      <c r="CI65" s="218">
        <f t="shared" si="47"/>
        <v>-463503</v>
      </c>
      <c r="CJ65" s="109">
        <f t="shared" si="48"/>
        <v>0.46851745500844011</v>
      </c>
      <c r="CK65" s="41">
        <v>0</v>
      </c>
      <c r="CL65" s="41">
        <f t="shared" si="63"/>
        <v>872094.67999999993</v>
      </c>
      <c r="CM65" s="41">
        <v>408591.57999999996</v>
      </c>
      <c r="CN65" s="158">
        <f t="shared" si="66"/>
        <v>-463503.1</v>
      </c>
      <c r="CO65" s="41">
        <v>1888172.69</v>
      </c>
      <c r="CP65" s="41">
        <v>1064732.6299999999</v>
      </c>
      <c r="CQ65" s="41">
        <v>0</v>
      </c>
      <c r="CR65" s="41">
        <v>0</v>
      </c>
      <c r="CS65" s="41">
        <v>0</v>
      </c>
      <c r="CT65" s="41">
        <v>0</v>
      </c>
      <c r="CU65" s="41">
        <v>0</v>
      </c>
      <c r="CV65" s="41">
        <v>3825000</v>
      </c>
      <c r="CW65" s="210" t="s">
        <v>1435</v>
      </c>
    </row>
    <row r="66" spans="1:101" s="10" customFormat="1" ht="158.25" customHeight="1" x14ac:dyDescent="0.2">
      <c r="A66" s="11" t="s">
        <v>229</v>
      </c>
      <c r="B66" s="11" t="s">
        <v>230</v>
      </c>
      <c r="C66" s="14" t="s">
        <v>578</v>
      </c>
      <c r="D66" s="11" t="s">
        <v>3</v>
      </c>
      <c r="E66" s="11" t="s">
        <v>210</v>
      </c>
      <c r="F66" s="11" t="s">
        <v>77</v>
      </c>
      <c r="G66" s="44" t="s">
        <v>231</v>
      </c>
      <c r="H66" s="45">
        <f>SUBTOTAL(103, $CI$12:$CI66)*1</f>
        <v>55</v>
      </c>
      <c r="I66" s="45" t="s">
        <v>229</v>
      </c>
      <c r="J66" s="46" t="s">
        <v>212</v>
      </c>
      <c r="K66" s="46" t="s">
        <v>232</v>
      </c>
      <c r="L66" s="41">
        <v>0</v>
      </c>
      <c r="M66" s="41">
        <v>0</v>
      </c>
      <c r="N66" s="41">
        <v>0</v>
      </c>
      <c r="O66" s="41">
        <v>4211.0200000000004</v>
      </c>
      <c r="P66" s="41">
        <v>4211.0200000000004</v>
      </c>
      <c r="Q66" s="41">
        <f t="shared" si="3"/>
        <v>0</v>
      </c>
      <c r="R66" s="197">
        <f t="shared" si="4"/>
        <v>0</v>
      </c>
      <c r="S66" s="41">
        <v>0</v>
      </c>
      <c r="T66" s="41">
        <v>0</v>
      </c>
      <c r="U66" s="41">
        <f t="shared" si="67"/>
        <v>0</v>
      </c>
      <c r="V66" s="41">
        <f t="shared" si="5"/>
        <v>4211.0200000000004</v>
      </c>
      <c r="W66" s="41">
        <f t="shared" si="6"/>
        <v>4211.0200000000004</v>
      </c>
      <c r="X66" s="41">
        <f t="shared" si="7"/>
        <v>0</v>
      </c>
      <c r="Y66" s="197">
        <f t="shared" si="8"/>
        <v>0</v>
      </c>
      <c r="Z66" s="41">
        <v>0</v>
      </c>
      <c r="AA66" s="41">
        <v>0</v>
      </c>
      <c r="AB66" s="41">
        <f t="shared" si="68"/>
        <v>0</v>
      </c>
      <c r="AC66" s="41">
        <f t="shared" si="9"/>
        <v>4211.0200000000004</v>
      </c>
      <c r="AD66" s="41">
        <f t="shared" si="10"/>
        <v>4211.0200000000004</v>
      </c>
      <c r="AE66" s="41">
        <f t="shared" si="11"/>
        <v>0</v>
      </c>
      <c r="AF66" s="109">
        <f t="shared" si="12"/>
        <v>0</v>
      </c>
      <c r="AG66" s="41">
        <v>9382.24</v>
      </c>
      <c r="AH66" s="41">
        <v>0</v>
      </c>
      <c r="AI66" s="41">
        <f t="shared" si="69"/>
        <v>-9382.24</v>
      </c>
      <c r="AJ66" s="41">
        <f t="shared" si="13"/>
        <v>13593.26</v>
      </c>
      <c r="AK66" s="41">
        <f t="shared" si="14"/>
        <v>4211.0200000000004</v>
      </c>
      <c r="AL66" s="41">
        <f t="shared" si="15"/>
        <v>-9382</v>
      </c>
      <c r="AM66" s="109">
        <f t="shared" si="16"/>
        <v>0.69021264950423955</v>
      </c>
      <c r="AN66" s="41">
        <v>0</v>
      </c>
      <c r="AO66" s="41">
        <v>9382.24</v>
      </c>
      <c r="AP66" s="41">
        <f t="shared" si="70"/>
        <v>9382.24</v>
      </c>
      <c r="AQ66" s="41">
        <f t="shared" si="17"/>
        <v>13593.26</v>
      </c>
      <c r="AR66" s="41">
        <f t="shared" si="18"/>
        <v>13593.26</v>
      </c>
      <c r="AS66" s="41">
        <f t="shared" si="19"/>
        <v>0</v>
      </c>
      <c r="AT66" s="109">
        <f t="shared" si="20"/>
        <v>0</v>
      </c>
      <c r="AU66" s="41">
        <v>0</v>
      </c>
      <c r="AV66" s="41">
        <v>0</v>
      </c>
      <c r="AW66" s="41">
        <f t="shared" si="71"/>
        <v>0</v>
      </c>
      <c r="AX66" s="41">
        <f t="shared" si="22"/>
        <v>13593.26</v>
      </c>
      <c r="AY66" s="41">
        <f t="shared" si="23"/>
        <v>13593.26</v>
      </c>
      <c r="AZ66" s="41">
        <f t="shared" si="24"/>
        <v>0</v>
      </c>
      <c r="BA66" s="109">
        <f t="shared" si="25"/>
        <v>0</v>
      </c>
      <c r="BB66" s="41">
        <v>86904.48</v>
      </c>
      <c r="BC66" s="41">
        <v>20058.95</v>
      </c>
      <c r="BD66" s="41">
        <f t="shared" si="72"/>
        <v>-66845.53</v>
      </c>
      <c r="BE66" s="41">
        <f t="shared" si="27"/>
        <v>100497.73999999999</v>
      </c>
      <c r="BF66" s="41">
        <f t="shared" si="28"/>
        <v>33652.21</v>
      </c>
      <c r="BG66" s="41">
        <f t="shared" si="29"/>
        <v>-66846</v>
      </c>
      <c r="BH66" s="109">
        <f t="shared" si="30"/>
        <v>0.66514460922205809</v>
      </c>
      <c r="BI66" s="41">
        <v>0</v>
      </c>
      <c r="BJ66" s="41">
        <v>0</v>
      </c>
      <c r="BK66" s="41">
        <f t="shared" si="73"/>
        <v>0</v>
      </c>
      <c r="BL66" s="41">
        <f t="shared" si="32"/>
        <v>100497.73999999999</v>
      </c>
      <c r="BM66" s="41">
        <f t="shared" si="33"/>
        <v>33652.21</v>
      </c>
      <c r="BN66" s="41">
        <f t="shared" si="34"/>
        <v>-66846</v>
      </c>
      <c r="BO66" s="109">
        <f t="shared" si="35"/>
        <v>0.66514460922205809</v>
      </c>
      <c r="BP66" s="41">
        <v>0</v>
      </c>
      <c r="BQ66" s="41">
        <v>0</v>
      </c>
      <c r="BR66" s="41">
        <f t="shared" si="74"/>
        <v>0</v>
      </c>
      <c r="BS66" s="41">
        <f t="shared" si="37"/>
        <v>100497.73999999999</v>
      </c>
      <c r="BT66" s="41">
        <f t="shared" si="38"/>
        <v>33652.21</v>
      </c>
      <c r="BU66" s="41">
        <f t="shared" si="39"/>
        <v>-66846</v>
      </c>
      <c r="BV66" s="109">
        <f t="shared" si="40"/>
        <v>0.66514460922205809</v>
      </c>
      <c r="BW66" s="41">
        <v>392823.57</v>
      </c>
      <c r="BX66" s="41">
        <v>29900.81</v>
      </c>
      <c r="BY66" s="41">
        <f t="shared" si="41"/>
        <v>-362922.76</v>
      </c>
      <c r="BZ66" s="41">
        <f t="shared" si="64"/>
        <v>493321.31</v>
      </c>
      <c r="CA66" s="41">
        <f>BQ66+BJ66+BC66+AV66+AO66+-AH66+AA66+T66+P66+BX66</f>
        <v>63553.020000000004</v>
      </c>
      <c r="CB66" s="41">
        <f t="shared" si="62"/>
        <v>-429769</v>
      </c>
      <c r="CC66" s="109">
        <f t="shared" si="43"/>
        <v>0.87117317109208192</v>
      </c>
      <c r="CD66" s="41">
        <v>0</v>
      </c>
      <c r="CE66" s="41">
        <v>0</v>
      </c>
      <c r="CF66" s="41">
        <f t="shared" si="44"/>
        <v>0</v>
      </c>
      <c r="CG66" s="41">
        <f t="shared" si="45"/>
        <v>493321.31</v>
      </c>
      <c r="CH66" s="41">
        <f t="shared" si="46"/>
        <v>63553.020000000004</v>
      </c>
      <c r="CI66" s="218">
        <f t="shared" si="47"/>
        <v>-429769</v>
      </c>
      <c r="CJ66" s="109">
        <f t="shared" si="48"/>
        <v>0.12882682890791805</v>
      </c>
      <c r="CK66" s="41">
        <v>0</v>
      </c>
      <c r="CL66" s="41">
        <f t="shared" si="63"/>
        <v>493321.31</v>
      </c>
      <c r="CM66" s="41">
        <v>59686.87999999999</v>
      </c>
      <c r="CN66" s="158">
        <f t="shared" si="66"/>
        <v>-433634.43</v>
      </c>
      <c r="CO66" s="41">
        <v>3323333.4599999995</v>
      </c>
      <c r="CP66" s="41">
        <v>1282675.04</v>
      </c>
      <c r="CQ66" s="41">
        <v>1332893.92</v>
      </c>
      <c r="CR66" s="41">
        <v>1352496.9</v>
      </c>
      <c r="CS66" s="41">
        <v>1087255.3999999999</v>
      </c>
      <c r="CT66" s="41">
        <v>134802.97</v>
      </c>
      <c r="CU66" s="41">
        <v>0</v>
      </c>
      <c r="CV66" s="41">
        <v>9006779</v>
      </c>
      <c r="CW66" s="210" t="s">
        <v>1414</v>
      </c>
    </row>
    <row r="67" spans="1:101" s="10" customFormat="1" ht="47.25" x14ac:dyDescent="0.2">
      <c r="A67" s="11" t="s">
        <v>106</v>
      </c>
      <c r="B67" s="11" t="s">
        <v>107</v>
      </c>
      <c r="C67" s="14" t="s">
        <v>108</v>
      </c>
      <c r="D67" s="11">
        <v>1</v>
      </c>
      <c r="E67" s="11" t="s">
        <v>109</v>
      </c>
      <c r="F67" s="11" t="s">
        <v>5</v>
      </c>
      <c r="G67" s="44" t="s">
        <v>115</v>
      </c>
      <c r="H67" s="45">
        <f>SUBTOTAL(103, $CI$12:$CI67)*1</f>
        <v>56</v>
      </c>
      <c r="I67" s="45" t="s">
        <v>106</v>
      </c>
      <c r="J67" s="46" t="s">
        <v>111</v>
      </c>
      <c r="K67" s="46" t="s">
        <v>116</v>
      </c>
      <c r="L67" s="41">
        <v>0</v>
      </c>
      <c r="M67" s="41">
        <v>0</v>
      </c>
      <c r="N67" s="41">
        <v>0</v>
      </c>
      <c r="O67" s="41">
        <v>0</v>
      </c>
      <c r="P67" s="41">
        <v>0</v>
      </c>
      <c r="Q67" s="41">
        <f t="shared" si="3"/>
        <v>0</v>
      </c>
      <c r="R67" s="197" t="str">
        <f t="shared" si="4"/>
        <v>nebija plānots</v>
      </c>
      <c r="S67" s="41">
        <v>0</v>
      </c>
      <c r="T67" s="41">
        <v>0</v>
      </c>
      <c r="U67" s="41">
        <f t="shared" si="67"/>
        <v>0</v>
      </c>
      <c r="V67" s="41">
        <f t="shared" si="5"/>
        <v>0</v>
      </c>
      <c r="W67" s="41">
        <f t="shared" si="6"/>
        <v>0</v>
      </c>
      <c r="X67" s="41">
        <f t="shared" si="7"/>
        <v>0</v>
      </c>
      <c r="Y67" s="197" t="str">
        <f t="shared" si="8"/>
        <v>nebija plānots</v>
      </c>
      <c r="Z67" s="41">
        <v>0</v>
      </c>
      <c r="AA67" s="41">
        <v>0</v>
      </c>
      <c r="AB67" s="41">
        <f t="shared" si="68"/>
        <v>0</v>
      </c>
      <c r="AC67" s="41">
        <f t="shared" si="9"/>
        <v>0</v>
      </c>
      <c r="AD67" s="41">
        <f t="shared" si="10"/>
        <v>0</v>
      </c>
      <c r="AE67" s="41">
        <f t="shared" si="11"/>
        <v>0</v>
      </c>
      <c r="AF67" s="109" t="str">
        <f t="shared" si="12"/>
        <v>nebija plānots</v>
      </c>
      <c r="AG67" s="41">
        <v>175928.75999999998</v>
      </c>
      <c r="AH67" s="41">
        <v>175928.75999999998</v>
      </c>
      <c r="AI67" s="41">
        <f t="shared" si="69"/>
        <v>0</v>
      </c>
      <c r="AJ67" s="41">
        <f t="shared" si="13"/>
        <v>175928.75999999998</v>
      </c>
      <c r="AK67" s="41">
        <f t="shared" si="14"/>
        <v>175928.75999999998</v>
      </c>
      <c r="AL67" s="41">
        <f t="shared" si="15"/>
        <v>0</v>
      </c>
      <c r="AM67" s="109">
        <f t="shared" si="16"/>
        <v>0</v>
      </c>
      <c r="AN67" s="41">
        <v>0</v>
      </c>
      <c r="AO67" s="41">
        <v>0</v>
      </c>
      <c r="AP67" s="41">
        <f t="shared" si="70"/>
        <v>0</v>
      </c>
      <c r="AQ67" s="41">
        <f t="shared" si="17"/>
        <v>175928.75999999998</v>
      </c>
      <c r="AR67" s="41">
        <f t="shared" si="18"/>
        <v>175928.75999999998</v>
      </c>
      <c r="AS67" s="41">
        <f t="shared" si="19"/>
        <v>0</v>
      </c>
      <c r="AT67" s="109">
        <f t="shared" si="20"/>
        <v>0</v>
      </c>
      <c r="AU67" s="35">
        <v>507503.56999999995</v>
      </c>
      <c r="AV67" s="41">
        <v>4749.8500000000004</v>
      </c>
      <c r="AW67" s="41">
        <f t="shared" si="71"/>
        <v>-502753.72</v>
      </c>
      <c r="AX67" s="41">
        <f t="shared" si="22"/>
        <v>683432.33</v>
      </c>
      <c r="AY67" s="41">
        <f t="shared" si="23"/>
        <v>180678.61</v>
      </c>
      <c r="AZ67" s="41">
        <f t="shared" si="24"/>
        <v>-502754</v>
      </c>
      <c r="BA67" s="109">
        <f t="shared" si="25"/>
        <v>0.73563057808517773</v>
      </c>
      <c r="BB67" s="41">
        <v>0</v>
      </c>
      <c r="BC67" s="41">
        <v>0</v>
      </c>
      <c r="BD67" s="41">
        <f t="shared" si="72"/>
        <v>0</v>
      </c>
      <c r="BE67" s="41">
        <f t="shared" si="27"/>
        <v>683432.33</v>
      </c>
      <c r="BF67" s="41">
        <f t="shared" si="28"/>
        <v>180678.61</v>
      </c>
      <c r="BG67" s="41">
        <f t="shared" si="29"/>
        <v>-502754</v>
      </c>
      <c r="BH67" s="109">
        <f t="shared" si="30"/>
        <v>0.73563057808517773</v>
      </c>
      <c r="BI67" s="41">
        <v>0</v>
      </c>
      <c r="BJ67" s="41">
        <v>0</v>
      </c>
      <c r="BK67" s="41">
        <f t="shared" si="73"/>
        <v>0</v>
      </c>
      <c r="BL67" s="41">
        <f t="shared" si="32"/>
        <v>683432.33</v>
      </c>
      <c r="BM67" s="41">
        <f t="shared" si="33"/>
        <v>180678.61</v>
      </c>
      <c r="BN67" s="41">
        <f t="shared" si="34"/>
        <v>-502754</v>
      </c>
      <c r="BO67" s="109">
        <f t="shared" si="35"/>
        <v>0.73563057808517773</v>
      </c>
      <c r="BP67" s="41">
        <v>0</v>
      </c>
      <c r="BQ67" s="41">
        <v>5658.07</v>
      </c>
      <c r="BR67" s="41">
        <f t="shared" si="74"/>
        <v>5658.07</v>
      </c>
      <c r="BS67" s="41">
        <f t="shared" si="37"/>
        <v>683432.33</v>
      </c>
      <c r="BT67" s="41">
        <f t="shared" si="38"/>
        <v>186336.68</v>
      </c>
      <c r="BU67" s="41">
        <f t="shared" si="39"/>
        <v>-497096</v>
      </c>
      <c r="BV67" s="109">
        <f t="shared" si="40"/>
        <v>0.72735167503708809</v>
      </c>
      <c r="BW67" s="41">
        <v>0</v>
      </c>
      <c r="BX67" s="41">
        <v>67920.41</v>
      </c>
      <c r="BY67" s="41">
        <f t="shared" si="41"/>
        <v>67920.41</v>
      </c>
      <c r="BZ67" s="41">
        <f t="shared" si="64"/>
        <v>683432.33</v>
      </c>
      <c r="CA67" s="41">
        <f>BQ67+BJ67+BC67+AV67+AO67+AH67+AA67+T67+P67+BX67</f>
        <v>254257.09</v>
      </c>
      <c r="CB67" s="41">
        <f t="shared" si="62"/>
        <v>-429176</v>
      </c>
      <c r="CC67" s="109">
        <f t="shared" si="43"/>
        <v>0.62797035077342622</v>
      </c>
      <c r="CD67" s="41">
        <v>0</v>
      </c>
      <c r="CE67" s="41">
        <v>0</v>
      </c>
      <c r="CF67" s="41">
        <f t="shared" si="44"/>
        <v>0</v>
      </c>
      <c r="CG67" s="41">
        <f t="shared" si="45"/>
        <v>683432.33</v>
      </c>
      <c r="CH67" s="41">
        <f t="shared" si="46"/>
        <v>254257.09</v>
      </c>
      <c r="CI67" s="174">
        <f t="shared" si="47"/>
        <v>-429176</v>
      </c>
      <c r="CJ67" s="109">
        <f t="shared" si="48"/>
        <v>0.37202964922657378</v>
      </c>
      <c r="CK67" s="41">
        <v>412417.41</v>
      </c>
      <c r="CL67" s="41">
        <f t="shared" si="63"/>
        <v>1095849.7399999998</v>
      </c>
      <c r="CM67" s="41">
        <v>496114.77999999991</v>
      </c>
      <c r="CN67" s="156">
        <f t="shared" si="66"/>
        <v>-599734.95999999985</v>
      </c>
      <c r="CO67" s="41">
        <v>186573.78000000003</v>
      </c>
      <c r="CP67" s="41">
        <v>0</v>
      </c>
      <c r="CQ67" s="41">
        <v>0</v>
      </c>
      <c r="CR67" s="41">
        <v>0</v>
      </c>
      <c r="CS67" s="41">
        <v>0</v>
      </c>
      <c r="CT67" s="41">
        <v>0</v>
      </c>
      <c r="CU67" s="41">
        <v>0</v>
      </c>
      <c r="CV67" s="41">
        <v>725005.09</v>
      </c>
      <c r="CW67" s="210" t="s">
        <v>1412</v>
      </c>
    </row>
    <row r="68" spans="1:101" s="10" customFormat="1" ht="120" customHeight="1" x14ac:dyDescent="0.2">
      <c r="A68" s="11" t="s">
        <v>95</v>
      </c>
      <c r="B68" s="11" t="s">
        <v>96</v>
      </c>
      <c r="C68" s="14" t="s">
        <v>568</v>
      </c>
      <c r="D68" s="11" t="s">
        <v>3</v>
      </c>
      <c r="E68" s="11" t="s">
        <v>29</v>
      </c>
      <c r="F68" s="11" t="s">
        <v>5</v>
      </c>
      <c r="G68" s="44" t="s">
        <v>97</v>
      </c>
      <c r="H68" s="45">
        <f>SUBTOTAL(103, $CI$12:$CI68)*1</f>
        <v>57</v>
      </c>
      <c r="I68" s="45" t="s">
        <v>95</v>
      </c>
      <c r="J68" s="46" t="s">
        <v>98</v>
      </c>
      <c r="K68" s="46" t="s">
        <v>99</v>
      </c>
      <c r="L68" s="41">
        <v>0</v>
      </c>
      <c r="M68" s="41">
        <v>0</v>
      </c>
      <c r="N68" s="41">
        <v>17789.87</v>
      </c>
      <c r="O68" s="41">
        <v>0</v>
      </c>
      <c r="P68" s="41">
        <v>0</v>
      </c>
      <c r="Q68" s="41">
        <f t="shared" si="3"/>
        <v>0</v>
      </c>
      <c r="R68" s="197" t="str">
        <f t="shared" si="4"/>
        <v>nebija plānots</v>
      </c>
      <c r="S68" s="41">
        <v>0</v>
      </c>
      <c r="T68" s="41">
        <v>0</v>
      </c>
      <c r="U68" s="41">
        <f t="shared" si="67"/>
        <v>0</v>
      </c>
      <c r="V68" s="41">
        <f t="shared" si="5"/>
        <v>0</v>
      </c>
      <c r="W68" s="41">
        <f t="shared" si="6"/>
        <v>0</v>
      </c>
      <c r="X68" s="41">
        <f t="shared" si="7"/>
        <v>0</v>
      </c>
      <c r="Y68" s="197" t="str">
        <f t="shared" si="8"/>
        <v>nebija plānots</v>
      </c>
      <c r="Z68" s="41">
        <v>0</v>
      </c>
      <c r="AA68" s="41">
        <v>0</v>
      </c>
      <c r="AB68" s="41">
        <f t="shared" si="68"/>
        <v>0</v>
      </c>
      <c r="AC68" s="41">
        <f t="shared" si="9"/>
        <v>0</v>
      </c>
      <c r="AD68" s="41">
        <f t="shared" si="10"/>
        <v>0</v>
      </c>
      <c r="AE68" s="41">
        <f t="shared" si="11"/>
        <v>0</v>
      </c>
      <c r="AF68" s="109" t="str">
        <f t="shared" si="12"/>
        <v>nebija plānots</v>
      </c>
      <c r="AG68" s="41">
        <v>11050</v>
      </c>
      <c r="AH68" s="41">
        <v>11046.09</v>
      </c>
      <c r="AI68" s="41">
        <f t="shared" si="69"/>
        <v>-3.9099999999998545</v>
      </c>
      <c r="AJ68" s="41">
        <f t="shared" si="13"/>
        <v>11050</v>
      </c>
      <c r="AK68" s="41">
        <f t="shared" si="14"/>
        <v>11046.09</v>
      </c>
      <c r="AL68" s="41">
        <f t="shared" si="15"/>
        <v>-4</v>
      </c>
      <c r="AM68" s="109">
        <f t="shared" si="16"/>
        <v>3.5384615384614904E-4</v>
      </c>
      <c r="AN68" s="41">
        <v>0</v>
      </c>
      <c r="AO68" s="41">
        <v>0</v>
      </c>
      <c r="AP68" s="41">
        <f t="shared" si="70"/>
        <v>0</v>
      </c>
      <c r="AQ68" s="41">
        <f t="shared" si="17"/>
        <v>11050</v>
      </c>
      <c r="AR68" s="41">
        <f t="shared" si="18"/>
        <v>11046.09</v>
      </c>
      <c r="AS68" s="41">
        <f t="shared" si="19"/>
        <v>-4</v>
      </c>
      <c r="AT68" s="109">
        <f t="shared" si="20"/>
        <v>3.5384615384614904E-4</v>
      </c>
      <c r="AU68" s="41">
        <v>0</v>
      </c>
      <c r="AV68" s="41">
        <v>0</v>
      </c>
      <c r="AW68" s="41">
        <f t="shared" si="71"/>
        <v>0</v>
      </c>
      <c r="AX68" s="41">
        <f t="shared" si="22"/>
        <v>11050</v>
      </c>
      <c r="AY68" s="41">
        <f t="shared" si="23"/>
        <v>11046.09</v>
      </c>
      <c r="AZ68" s="41">
        <f t="shared" si="24"/>
        <v>-4</v>
      </c>
      <c r="BA68" s="109">
        <f t="shared" si="25"/>
        <v>3.5384615384614904E-4</v>
      </c>
      <c r="BB68" s="41">
        <v>471100.6</v>
      </c>
      <c r="BC68" s="41">
        <v>0</v>
      </c>
      <c r="BD68" s="41">
        <f t="shared" si="72"/>
        <v>-471100.6</v>
      </c>
      <c r="BE68" s="41">
        <f t="shared" si="27"/>
        <v>482150.6</v>
      </c>
      <c r="BF68" s="41">
        <f t="shared" si="28"/>
        <v>11046.09</v>
      </c>
      <c r="BG68" s="41">
        <f t="shared" si="29"/>
        <v>-471105</v>
      </c>
      <c r="BH68" s="109">
        <f t="shared" si="30"/>
        <v>0.97708995902939866</v>
      </c>
      <c r="BI68" s="41">
        <v>0</v>
      </c>
      <c r="BJ68" s="41">
        <v>0</v>
      </c>
      <c r="BK68" s="41">
        <f t="shared" si="73"/>
        <v>0</v>
      </c>
      <c r="BL68" s="41">
        <f t="shared" si="32"/>
        <v>482150.6</v>
      </c>
      <c r="BM68" s="41">
        <f t="shared" si="33"/>
        <v>11046.09</v>
      </c>
      <c r="BN68" s="41">
        <f t="shared" si="34"/>
        <v>-471105</v>
      </c>
      <c r="BO68" s="109">
        <f t="shared" si="35"/>
        <v>0.97708995902939866</v>
      </c>
      <c r="BP68" s="41">
        <v>0</v>
      </c>
      <c r="BQ68" s="41">
        <v>0</v>
      </c>
      <c r="BR68" s="41">
        <f t="shared" si="74"/>
        <v>0</v>
      </c>
      <c r="BS68" s="41">
        <f t="shared" si="37"/>
        <v>482150.6</v>
      </c>
      <c r="BT68" s="41">
        <f t="shared" si="38"/>
        <v>11046.09</v>
      </c>
      <c r="BU68" s="41">
        <f t="shared" si="39"/>
        <v>-471105</v>
      </c>
      <c r="BV68" s="109">
        <f t="shared" si="40"/>
        <v>0.97708995902939866</v>
      </c>
      <c r="BW68" s="41">
        <v>138747.20000000001</v>
      </c>
      <c r="BX68" s="41">
        <v>186740.01</v>
      </c>
      <c r="BY68" s="41">
        <f t="shared" si="41"/>
        <v>47992.81</v>
      </c>
      <c r="BZ68" s="41">
        <f t="shared" si="64"/>
        <v>620897.80000000005</v>
      </c>
      <c r="CA68" s="41">
        <f>BQ68+BJ68+BC68+AV68+AO68+AH68+AA68+T68+P68+BX68</f>
        <v>197786.1</v>
      </c>
      <c r="CB68" s="41">
        <f t="shared" si="62"/>
        <v>-423112</v>
      </c>
      <c r="CC68" s="109">
        <f t="shared" si="43"/>
        <v>0.68145144015649595</v>
      </c>
      <c r="CD68" s="41">
        <v>0</v>
      </c>
      <c r="CE68" s="41">
        <v>0</v>
      </c>
      <c r="CF68" s="41">
        <f t="shared" si="44"/>
        <v>0</v>
      </c>
      <c r="CG68" s="41">
        <f t="shared" si="45"/>
        <v>620897.80000000005</v>
      </c>
      <c r="CH68" s="41">
        <f t="shared" si="46"/>
        <v>197786.1</v>
      </c>
      <c r="CI68" s="174">
        <f t="shared" si="47"/>
        <v>-423112</v>
      </c>
      <c r="CJ68" s="109">
        <f t="shared" si="48"/>
        <v>0.318548559843504</v>
      </c>
      <c r="CK68" s="41">
        <v>0</v>
      </c>
      <c r="CL68" s="41">
        <f t="shared" si="63"/>
        <v>620897.80000000005</v>
      </c>
      <c r="CM68" s="41">
        <v>197786.1</v>
      </c>
      <c r="CN68" s="158">
        <f t="shared" si="66"/>
        <v>-423111.70000000007</v>
      </c>
      <c r="CO68" s="41">
        <v>3030445.82</v>
      </c>
      <c r="CP68" s="41">
        <v>1547000</v>
      </c>
      <c r="CQ68" s="41">
        <v>1334500</v>
      </c>
      <c r="CR68" s="41">
        <v>109350.51</v>
      </c>
      <c r="CS68" s="41">
        <v>0</v>
      </c>
      <c r="CT68" s="41">
        <v>0</v>
      </c>
      <c r="CU68" s="41">
        <v>0</v>
      </c>
      <c r="CV68" s="41">
        <v>6659984</v>
      </c>
      <c r="CW68" s="210" t="s">
        <v>1462</v>
      </c>
    </row>
    <row r="69" spans="1:101" s="10" customFormat="1" ht="219.75" customHeight="1" x14ac:dyDescent="0.2">
      <c r="A69" s="11" t="s">
        <v>350</v>
      </c>
      <c r="B69" s="11" t="s">
        <v>364</v>
      </c>
      <c r="C69" s="14" t="s">
        <v>596</v>
      </c>
      <c r="D69" s="11" t="s">
        <v>3</v>
      </c>
      <c r="E69" s="11" t="s">
        <v>210</v>
      </c>
      <c r="F69" s="11" t="s">
        <v>77</v>
      </c>
      <c r="G69" s="44" t="s">
        <v>365</v>
      </c>
      <c r="H69" s="45">
        <f>SUBTOTAL(103, $CI$12:$CI69)*1</f>
        <v>58</v>
      </c>
      <c r="I69" s="45" t="s">
        <v>350</v>
      </c>
      <c r="J69" s="46" t="s">
        <v>366</v>
      </c>
      <c r="K69" s="46" t="s">
        <v>367</v>
      </c>
      <c r="L69" s="41">
        <v>0</v>
      </c>
      <c r="M69" s="41">
        <v>0</v>
      </c>
      <c r="N69" s="41">
        <v>69814.099999999991</v>
      </c>
      <c r="O69" s="41">
        <v>53771.65</v>
      </c>
      <c r="P69" s="41">
        <v>53771.65</v>
      </c>
      <c r="Q69" s="41">
        <f t="shared" si="3"/>
        <v>0</v>
      </c>
      <c r="R69" s="197">
        <f t="shared" si="4"/>
        <v>0</v>
      </c>
      <c r="S69" s="41">
        <v>0</v>
      </c>
      <c r="T69" s="41">
        <v>0</v>
      </c>
      <c r="U69" s="41">
        <f t="shared" si="67"/>
        <v>0</v>
      </c>
      <c r="V69" s="41">
        <f t="shared" si="5"/>
        <v>53771.65</v>
      </c>
      <c r="W69" s="41">
        <f t="shared" si="6"/>
        <v>53771.65</v>
      </c>
      <c r="X69" s="41">
        <f t="shared" si="7"/>
        <v>0</v>
      </c>
      <c r="Y69" s="197">
        <f t="shared" si="8"/>
        <v>0</v>
      </c>
      <c r="Z69" s="41">
        <v>0</v>
      </c>
      <c r="AA69" s="41">
        <v>0</v>
      </c>
      <c r="AB69" s="41">
        <f t="shared" si="68"/>
        <v>0</v>
      </c>
      <c r="AC69" s="41">
        <f t="shared" si="9"/>
        <v>53771.65</v>
      </c>
      <c r="AD69" s="41">
        <f t="shared" si="10"/>
        <v>53771.65</v>
      </c>
      <c r="AE69" s="41">
        <f t="shared" si="11"/>
        <v>0</v>
      </c>
      <c r="AF69" s="109">
        <f t="shared" si="12"/>
        <v>0</v>
      </c>
      <c r="AG69" s="41">
        <v>58715.08</v>
      </c>
      <c r="AH69" s="41">
        <v>57125.22</v>
      </c>
      <c r="AI69" s="41">
        <f t="shared" si="69"/>
        <v>-1589.8600000000006</v>
      </c>
      <c r="AJ69" s="41">
        <f t="shared" si="13"/>
        <v>112486.73000000001</v>
      </c>
      <c r="AK69" s="41">
        <f t="shared" si="14"/>
        <v>110896.87</v>
      </c>
      <c r="AL69" s="41">
        <f t="shared" si="15"/>
        <v>-1590</v>
      </c>
      <c r="AM69" s="109">
        <f t="shared" si="16"/>
        <v>1.4133756043935297E-2</v>
      </c>
      <c r="AN69" s="41">
        <v>0</v>
      </c>
      <c r="AO69" s="41">
        <v>0</v>
      </c>
      <c r="AP69" s="41">
        <f t="shared" si="70"/>
        <v>0</v>
      </c>
      <c r="AQ69" s="41">
        <f t="shared" si="17"/>
        <v>112486.73000000001</v>
      </c>
      <c r="AR69" s="41">
        <f t="shared" si="18"/>
        <v>110896.87</v>
      </c>
      <c r="AS69" s="41">
        <f t="shared" si="19"/>
        <v>-1590</v>
      </c>
      <c r="AT69" s="109">
        <f t="shared" si="20"/>
        <v>1.4133756043935297E-2</v>
      </c>
      <c r="AU69" s="41">
        <v>0</v>
      </c>
      <c r="AV69" s="41">
        <v>0</v>
      </c>
      <c r="AW69" s="41">
        <f t="shared" si="71"/>
        <v>0</v>
      </c>
      <c r="AX69" s="41">
        <f t="shared" si="22"/>
        <v>112486.73000000001</v>
      </c>
      <c r="AY69" s="41">
        <f t="shared" si="23"/>
        <v>110896.87</v>
      </c>
      <c r="AZ69" s="41">
        <f t="shared" si="24"/>
        <v>-1590</v>
      </c>
      <c r="BA69" s="109">
        <f t="shared" si="25"/>
        <v>1.4133756043935297E-2</v>
      </c>
      <c r="BB69" s="41">
        <v>296310.96999999997</v>
      </c>
      <c r="BC69" s="41">
        <v>110482.04</v>
      </c>
      <c r="BD69" s="41">
        <f t="shared" si="72"/>
        <v>-185828.93</v>
      </c>
      <c r="BE69" s="41">
        <f t="shared" si="27"/>
        <v>408797.69999999995</v>
      </c>
      <c r="BF69" s="41">
        <f t="shared" si="28"/>
        <v>221378.90999999997</v>
      </c>
      <c r="BG69" s="41">
        <f t="shared" si="29"/>
        <v>-187419</v>
      </c>
      <c r="BH69" s="109">
        <f t="shared" si="30"/>
        <v>0.45846341601236995</v>
      </c>
      <c r="BI69" s="41">
        <v>0</v>
      </c>
      <c r="BJ69" s="41">
        <v>0</v>
      </c>
      <c r="BK69" s="41">
        <f t="shared" si="73"/>
        <v>0</v>
      </c>
      <c r="BL69" s="41">
        <f t="shared" si="32"/>
        <v>408797.69999999995</v>
      </c>
      <c r="BM69" s="41">
        <f t="shared" si="33"/>
        <v>221378.90999999997</v>
      </c>
      <c r="BN69" s="41">
        <f t="shared" si="34"/>
        <v>-187419</v>
      </c>
      <c r="BO69" s="109">
        <f t="shared" si="35"/>
        <v>0.45846341601236995</v>
      </c>
      <c r="BP69" s="41">
        <v>0</v>
      </c>
      <c r="BQ69" s="41">
        <v>0</v>
      </c>
      <c r="BR69" s="41">
        <f t="shared" si="74"/>
        <v>0</v>
      </c>
      <c r="BS69" s="41">
        <f t="shared" si="37"/>
        <v>408797.69999999995</v>
      </c>
      <c r="BT69" s="41">
        <f t="shared" si="38"/>
        <v>221378.90999999997</v>
      </c>
      <c r="BU69" s="41">
        <f t="shared" si="39"/>
        <v>-187419</v>
      </c>
      <c r="BV69" s="109">
        <f t="shared" si="40"/>
        <v>0.45846341601236995</v>
      </c>
      <c r="BW69" s="41">
        <v>346059.86</v>
      </c>
      <c r="BX69" s="41">
        <v>111076.83</v>
      </c>
      <c r="BY69" s="41">
        <f t="shared" si="41"/>
        <v>-234983.02999999997</v>
      </c>
      <c r="BZ69" s="41">
        <f t="shared" si="64"/>
        <v>754857.56</v>
      </c>
      <c r="CA69" s="41">
        <f>BQ69+BJ69+BC69+AV69+AO69+AH69+AA69+T69+P69+BX69</f>
        <v>332455.74</v>
      </c>
      <c r="CB69" s="41">
        <f t="shared" si="62"/>
        <v>-422402</v>
      </c>
      <c r="CC69" s="109">
        <f t="shared" si="43"/>
        <v>0.55957818055104336</v>
      </c>
      <c r="CD69" s="41">
        <v>0</v>
      </c>
      <c r="CE69" s="41">
        <v>0</v>
      </c>
      <c r="CF69" s="41">
        <f t="shared" si="44"/>
        <v>0</v>
      </c>
      <c r="CG69" s="41">
        <f t="shared" si="45"/>
        <v>754857.56</v>
      </c>
      <c r="CH69" s="41">
        <f t="shared" si="46"/>
        <v>332455.74</v>
      </c>
      <c r="CI69" s="174">
        <f t="shared" si="47"/>
        <v>-422402</v>
      </c>
      <c r="CJ69" s="109">
        <f t="shared" si="48"/>
        <v>0.44042181944895664</v>
      </c>
      <c r="CK69" s="41">
        <v>0</v>
      </c>
      <c r="CL69" s="41">
        <f t="shared" si="63"/>
        <v>754857.55999999994</v>
      </c>
      <c r="CM69" s="41">
        <v>332455.74</v>
      </c>
      <c r="CN69" s="158">
        <f t="shared" si="66"/>
        <v>-422401.81999999995</v>
      </c>
      <c r="CO69" s="41">
        <v>1570067.9600000002</v>
      </c>
      <c r="CP69" s="41">
        <v>1166296.7</v>
      </c>
      <c r="CQ69" s="41">
        <v>843744.74</v>
      </c>
      <c r="CR69" s="41">
        <v>768554.12</v>
      </c>
      <c r="CS69" s="41">
        <v>531421.85</v>
      </c>
      <c r="CT69" s="41">
        <v>86330.97</v>
      </c>
      <c r="CU69" s="41">
        <v>0</v>
      </c>
      <c r="CV69" s="41">
        <v>5791088</v>
      </c>
      <c r="CW69" s="210" t="s">
        <v>1407</v>
      </c>
    </row>
    <row r="70" spans="1:101" s="10" customFormat="1" ht="149.25" customHeight="1" x14ac:dyDescent="0.2">
      <c r="A70" s="11" t="s">
        <v>106</v>
      </c>
      <c r="B70" s="11" t="s">
        <v>107</v>
      </c>
      <c r="C70" s="14" t="s">
        <v>108</v>
      </c>
      <c r="D70" s="11">
        <v>1</v>
      </c>
      <c r="E70" s="11" t="s">
        <v>109</v>
      </c>
      <c r="F70" s="11" t="s">
        <v>5</v>
      </c>
      <c r="G70" s="44" t="s">
        <v>113</v>
      </c>
      <c r="H70" s="45">
        <f>SUBTOTAL(103, $CI$12:$CI70)*1</f>
        <v>59</v>
      </c>
      <c r="I70" s="45" t="s">
        <v>106</v>
      </c>
      <c r="J70" s="46" t="s">
        <v>111</v>
      </c>
      <c r="K70" s="46" t="s">
        <v>114</v>
      </c>
      <c r="L70" s="41">
        <v>0</v>
      </c>
      <c r="M70" s="41">
        <v>0</v>
      </c>
      <c r="N70" s="41">
        <v>0</v>
      </c>
      <c r="O70" s="41">
        <v>0</v>
      </c>
      <c r="P70" s="41">
        <v>0</v>
      </c>
      <c r="Q70" s="41">
        <f t="shared" si="3"/>
        <v>0</v>
      </c>
      <c r="R70" s="197" t="str">
        <f t="shared" si="4"/>
        <v>nebija plānots</v>
      </c>
      <c r="S70" s="41">
        <v>0</v>
      </c>
      <c r="T70" s="41">
        <v>0</v>
      </c>
      <c r="U70" s="41">
        <f t="shared" si="67"/>
        <v>0</v>
      </c>
      <c r="V70" s="41">
        <f t="shared" si="5"/>
        <v>0</v>
      </c>
      <c r="W70" s="41">
        <f t="shared" si="6"/>
        <v>0</v>
      </c>
      <c r="X70" s="41">
        <f t="shared" si="7"/>
        <v>0</v>
      </c>
      <c r="Y70" s="197" t="str">
        <f t="shared" si="8"/>
        <v>nebija plānots</v>
      </c>
      <c r="Z70" s="41">
        <v>0</v>
      </c>
      <c r="AA70" s="41">
        <v>0</v>
      </c>
      <c r="AB70" s="41">
        <f t="shared" si="68"/>
        <v>0</v>
      </c>
      <c r="AC70" s="41">
        <f t="shared" si="9"/>
        <v>0</v>
      </c>
      <c r="AD70" s="41">
        <f t="shared" si="10"/>
        <v>0</v>
      </c>
      <c r="AE70" s="41">
        <f t="shared" si="11"/>
        <v>0</v>
      </c>
      <c r="AF70" s="109" t="str">
        <f t="shared" si="12"/>
        <v>nebija plānots</v>
      </c>
      <c r="AG70" s="41">
        <v>152803.26999999999</v>
      </c>
      <c r="AH70" s="41">
        <v>152803.26999999999</v>
      </c>
      <c r="AI70" s="41">
        <f t="shared" si="69"/>
        <v>0</v>
      </c>
      <c r="AJ70" s="41">
        <f t="shared" si="13"/>
        <v>152803.26999999999</v>
      </c>
      <c r="AK70" s="41">
        <f t="shared" si="14"/>
        <v>152803.26999999999</v>
      </c>
      <c r="AL70" s="41">
        <f t="shared" si="15"/>
        <v>0</v>
      </c>
      <c r="AM70" s="109">
        <f t="shared" si="16"/>
        <v>0</v>
      </c>
      <c r="AN70" s="41">
        <v>0</v>
      </c>
      <c r="AO70" s="41">
        <v>0</v>
      </c>
      <c r="AP70" s="41">
        <f t="shared" si="70"/>
        <v>0</v>
      </c>
      <c r="AQ70" s="41">
        <f t="shared" si="17"/>
        <v>152803.26999999999</v>
      </c>
      <c r="AR70" s="41">
        <f t="shared" si="18"/>
        <v>152803.26999999999</v>
      </c>
      <c r="AS70" s="41">
        <f t="shared" si="19"/>
        <v>0</v>
      </c>
      <c r="AT70" s="109">
        <f t="shared" si="20"/>
        <v>0</v>
      </c>
      <c r="AU70" s="35">
        <v>428364.24</v>
      </c>
      <c r="AV70" s="41">
        <v>4035.32</v>
      </c>
      <c r="AW70" s="41">
        <f t="shared" si="71"/>
        <v>-424328.92</v>
      </c>
      <c r="AX70" s="41">
        <f t="shared" si="22"/>
        <v>581167.51</v>
      </c>
      <c r="AY70" s="41">
        <f t="shared" si="23"/>
        <v>156838.59</v>
      </c>
      <c r="AZ70" s="41">
        <f t="shared" si="24"/>
        <v>-424329</v>
      </c>
      <c r="BA70" s="109">
        <f t="shared" si="25"/>
        <v>0.7301318685210052</v>
      </c>
      <c r="BB70" s="41">
        <v>0</v>
      </c>
      <c r="BC70" s="41">
        <v>0</v>
      </c>
      <c r="BD70" s="41">
        <f t="shared" si="72"/>
        <v>0</v>
      </c>
      <c r="BE70" s="41">
        <f t="shared" si="27"/>
        <v>581167.51</v>
      </c>
      <c r="BF70" s="41">
        <f t="shared" si="28"/>
        <v>156838.59</v>
      </c>
      <c r="BG70" s="41">
        <f t="shared" si="29"/>
        <v>-424329</v>
      </c>
      <c r="BH70" s="109">
        <f t="shared" si="30"/>
        <v>0.7301318685210052</v>
      </c>
      <c r="BI70" s="41">
        <v>0</v>
      </c>
      <c r="BJ70" s="41">
        <v>0</v>
      </c>
      <c r="BK70" s="41">
        <f t="shared" si="73"/>
        <v>0</v>
      </c>
      <c r="BL70" s="41">
        <f t="shared" si="32"/>
        <v>581167.51</v>
      </c>
      <c r="BM70" s="41">
        <f t="shared" si="33"/>
        <v>156838.59</v>
      </c>
      <c r="BN70" s="41">
        <f t="shared" si="34"/>
        <v>-424329</v>
      </c>
      <c r="BO70" s="109">
        <f t="shared" si="35"/>
        <v>0.7301318685210052</v>
      </c>
      <c r="BP70" s="41">
        <v>0</v>
      </c>
      <c r="BQ70" s="41">
        <v>5677.27</v>
      </c>
      <c r="BR70" s="41">
        <f t="shared" si="74"/>
        <v>5677.27</v>
      </c>
      <c r="BS70" s="41">
        <f t="shared" si="37"/>
        <v>581167.51</v>
      </c>
      <c r="BT70" s="41">
        <f t="shared" si="38"/>
        <v>162515.85999999999</v>
      </c>
      <c r="BU70" s="41">
        <f t="shared" si="39"/>
        <v>-418652</v>
      </c>
      <c r="BV70" s="109">
        <f t="shared" si="40"/>
        <v>0.72036313592272228</v>
      </c>
      <c r="BW70" s="41">
        <v>0</v>
      </c>
      <c r="BX70" s="41">
        <v>1460.33</v>
      </c>
      <c r="BY70" s="41">
        <f t="shared" si="41"/>
        <v>1460.33</v>
      </c>
      <c r="BZ70" s="41">
        <f t="shared" si="64"/>
        <v>581167.51</v>
      </c>
      <c r="CA70" s="41">
        <f>BQ70+BJ70+BC70+AV70+AO70+AH70+AA70+T70+P70+BX70</f>
        <v>163976.18999999997</v>
      </c>
      <c r="CB70" s="41">
        <f t="shared" si="62"/>
        <v>-417192</v>
      </c>
      <c r="CC70" s="109">
        <f t="shared" si="43"/>
        <v>0.71785038361831344</v>
      </c>
      <c r="CD70" s="41">
        <v>0</v>
      </c>
      <c r="CE70" s="41">
        <v>0</v>
      </c>
      <c r="CF70" s="41">
        <f t="shared" si="44"/>
        <v>0</v>
      </c>
      <c r="CG70" s="41">
        <f t="shared" si="45"/>
        <v>581167.51</v>
      </c>
      <c r="CH70" s="41">
        <f t="shared" si="46"/>
        <v>163976.18999999997</v>
      </c>
      <c r="CI70" s="174">
        <f t="shared" si="47"/>
        <v>-417192</v>
      </c>
      <c r="CJ70" s="109">
        <f t="shared" si="48"/>
        <v>0.28214961638168651</v>
      </c>
      <c r="CK70" s="41">
        <v>350905.08</v>
      </c>
      <c r="CL70" s="41">
        <f t="shared" si="63"/>
        <v>932072.59</v>
      </c>
      <c r="CM70" s="41">
        <v>323753.13</v>
      </c>
      <c r="CN70" s="156">
        <f t="shared" si="66"/>
        <v>-608319.46</v>
      </c>
      <c r="CO70" s="41">
        <v>261411.75</v>
      </c>
      <c r="CP70" s="41">
        <v>0</v>
      </c>
      <c r="CQ70" s="41">
        <v>0</v>
      </c>
      <c r="CR70" s="41">
        <v>0</v>
      </c>
      <c r="CS70" s="41">
        <v>0</v>
      </c>
      <c r="CT70" s="41">
        <v>0</v>
      </c>
      <c r="CU70" s="41">
        <v>0</v>
      </c>
      <c r="CV70" s="41">
        <v>611948.91999999993</v>
      </c>
      <c r="CW70" s="210" t="s">
        <v>1463</v>
      </c>
    </row>
    <row r="71" spans="1:101" s="10" customFormat="1" ht="122.25" customHeight="1" x14ac:dyDescent="0.2">
      <c r="A71" s="11" t="s">
        <v>172</v>
      </c>
      <c r="B71" s="11" t="s">
        <v>173</v>
      </c>
      <c r="C71" s="14" t="s">
        <v>575</v>
      </c>
      <c r="D71" s="11" t="s">
        <v>3</v>
      </c>
      <c r="E71" s="11" t="s">
        <v>29</v>
      </c>
      <c r="F71" s="11" t="s">
        <v>5</v>
      </c>
      <c r="G71" s="44" t="s">
        <v>190</v>
      </c>
      <c r="H71" s="45">
        <f>SUBTOTAL(103, $CI$12:$CI71)*1</f>
        <v>60</v>
      </c>
      <c r="I71" s="45" t="s">
        <v>172</v>
      </c>
      <c r="J71" s="46" t="s">
        <v>98</v>
      </c>
      <c r="K71" s="46" t="s">
        <v>191</v>
      </c>
      <c r="L71" s="41">
        <v>0</v>
      </c>
      <c r="M71" s="41">
        <v>0</v>
      </c>
      <c r="N71" s="41">
        <v>6264562.7599999998</v>
      </c>
      <c r="O71" s="41">
        <v>0</v>
      </c>
      <c r="P71" s="41">
        <v>0</v>
      </c>
      <c r="Q71" s="41">
        <f t="shared" si="3"/>
        <v>0</v>
      </c>
      <c r="R71" s="197" t="str">
        <f t="shared" si="4"/>
        <v>nebija plānots</v>
      </c>
      <c r="S71" s="41">
        <v>0</v>
      </c>
      <c r="T71" s="41">
        <v>0</v>
      </c>
      <c r="U71" s="41">
        <f t="shared" si="67"/>
        <v>0</v>
      </c>
      <c r="V71" s="41">
        <f t="shared" si="5"/>
        <v>0</v>
      </c>
      <c r="W71" s="41">
        <f t="shared" si="6"/>
        <v>0</v>
      </c>
      <c r="X71" s="41">
        <f t="shared" si="7"/>
        <v>0</v>
      </c>
      <c r="Y71" s="197" t="str">
        <f t="shared" si="8"/>
        <v>nebija plānots</v>
      </c>
      <c r="Z71" s="41">
        <v>1944909.51</v>
      </c>
      <c r="AA71" s="41">
        <v>1944909.51</v>
      </c>
      <c r="AB71" s="41">
        <f t="shared" si="68"/>
        <v>0</v>
      </c>
      <c r="AC71" s="41">
        <f t="shared" si="9"/>
        <v>1944909.51</v>
      </c>
      <c r="AD71" s="41">
        <f t="shared" si="10"/>
        <v>1944909.51</v>
      </c>
      <c r="AE71" s="41">
        <f t="shared" si="11"/>
        <v>0</v>
      </c>
      <c r="AF71" s="109">
        <f t="shared" si="12"/>
        <v>0</v>
      </c>
      <c r="AG71" s="41">
        <v>0</v>
      </c>
      <c r="AH71" s="41">
        <v>0</v>
      </c>
      <c r="AI71" s="41">
        <f t="shared" si="69"/>
        <v>0</v>
      </c>
      <c r="AJ71" s="41">
        <f t="shared" si="13"/>
        <v>1944909.51</v>
      </c>
      <c r="AK71" s="41">
        <f t="shared" si="14"/>
        <v>1944909.51</v>
      </c>
      <c r="AL71" s="41">
        <f t="shared" si="15"/>
        <v>0</v>
      </c>
      <c r="AM71" s="109">
        <f t="shared" si="16"/>
        <v>0</v>
      </c>
      <c r="AN71" s="41">
        <v>0</v>
      </c>
      <c r="AO71" s="41">
        <v>0</v>
      </c>
      <c r="AP71" s="41">
        <f t="shared" si="70"/>
        <v>0</v>
      </c>
      <c r="AQ71" s="41">
        <f t="shared" si="17"/>
        <v>1944909.51</v>
      </c>
      <c r="AR71" s="41">
        <f t="shared" si="18"/>
        <v>1944909.51</v>
      </c>
      <c r="AS71" s="41">
        <f t="shared" si="19"/>
        <v>0</v>
      </c>
      <c r="AT71" s="109">
        <f t="shared" si="20"/>
        <v>0</v>
      </c>
      <c r="AU71" s="41">
        <v>0</v>
      </c>
      <c r="AV71" s="41">
        <v>0</v>
      </c>
      <c r="AW71" s="41">
        <f t="shared" si="71"/>
        <v>0</v>
      </c>
      <c r="AX71" s="41">
        <f t="shared" si="22"/>
        <v>1944909.51</v>
      </c>
      <c r="AY71" s="41">
        <f t="shared" si="23"/>
        <v>1944909.51</v>
      </c>
      <c r="AZ71" s="41">
        <f t="shared" si="24"/>
        <v>0</v>
      </c>
      <c r="BA71" s="109">
        <f t="shared" si="25"/>
        <v>0</v>
      </c>
      <c r="BB71" s="41">
        <v>0</v>
      </c>
      <c r="BC71" s="41">
        <v>0</v>
      </c>
      <c r="BD71" s="41">
        <f t="shared" si="72"/>
        <v>0</v>
      </c>
      <c r="BE71" s="41">
        <f t="shared" si="27"/>
        <v>1944909.51</v>
      </c>
      <c r="BF71" s="41">
        <f t="shared" si="28"/>
        <v>1944909.51</v>
      </c>
      <c r="BG71" s="41">
        <f t="shared" si="29"/>
        <v>0</v>
      </c>
      <c r="BH71" s="109">
        <f t="shared" si="30"/>
        <v>0</v>
      </c>
      <c r="BI71" s="41">
        <v>0</v>
      </c>
      <c r="BJ71" s="41">
        <v>0</v>
      </c>
      <c r="BK71" s="41">
        <f t="shared" si="73"/>
        <v>0</v>
      </c>
      <c r="BL71" s="41">
        <f t="shared" si="32"/>
        <v>1944909.51</v>
      </c>
      <c r="BM71" s="41">
        <f t="shared" si="33"/>
        <v>1944909.51</v>
      </c>
      <c r="BN71" s="41">
        <f t="shared" si="34"/>
        <v>0</v>
      </c>
      <c r="BO71" s="109">
        <f t="shared" si="35"/>
        <v>0</v>
      </c>
      <c r="BP71" s="41">
        <v>2782399.35</v>
      </c>
      <c r="BQ71" s="41">
        <v>2402107.29</v>
      </c>
      <c r="BR71" s="41">
        <f t="shared" si="74"/>
        <v>-380292.06000000006</v>
      </c>
      <c r="BS71" s="41">
        <f t="shared" si="37"/>
        <v>4727308.8600000003</v>
      </c>
      <c r="BT71" s="41">
        <f t="shared" si="38"/>
        <v>4347016.8</v>
      </c>
      <c r="BU71" s="41">
        <f t="shared" si="39"/>
        <v>-380292</v>
      </c>
      <c r="BV71" s="109">
        <f t="shared" si="40"/>
        <v>8.0445782423448575E-2</v>
      </c>
      <c r="BW71" s="41">
        <v>0</v>
      </c>
      <c r="BX71" s="41">
        <v>0</v>
      </c>
      <c r="BY71" s="41">
        <f t="shared" si="41"/>
        <v>0</v>
      </c>
      <c r="BZ71" s="41">
        <f t="shared" si="64"/>
        <v>4727308.8600000003</v>
      </c>
      <c r="CA71" s="41">
        <f>BQ71+BJ71+BC71+AV71+AO71+-AH71+AA71+T71+P71+BX71</f>
        <v>4347016.8</v>
      </c>
      <c r="CB71" s="41">
        <f t="shared" si="62"/>
        <v>-380292</v>
      </c>
      <c r="CC71" s="109">
        <f t="shared" si="43"/>
        <v>8.0445782423448575E-2</v>
      </c>
      <c r="CD71" s="41">
        <v>0</v>
      </c>
      <c r="CE71" s="41">
        <v>0</v>
      </c>
      <c r="CF71" s="41">
        <f t="shared" si="44"/>
        <v>0</v>
      </c>
      <c r="CG71" s="41">
        <f t="shared" si="45"/>
        <v>4727308.8600000003</v>
      </c>
      <c r="CH71" s="41">
        <f t="shared" si="46"/>
        <v>4347016.8</v>
      </c>
      <c r="CI71" s="218">
        <f t="shared" si="47"/>
        <v>-380292</v>
      </c>
      <c r="CJ71" s="109">
        <f t="shared" si="48"/>
        <v>0.91955421757655142</v>
      </c>
      <c r="CK71" s="41">
        <v>1159230.1399999999</v>
      </c>
      <c r="CL71" s="41">
        <f t="shared" si="63"/>
        <v>5886539</v>
      </c>
      <c r="CM71" s="41">
        <v>4807208.5</v>
      </c>
      <c r="CN71" s="156">
        <f t="shared" si="66"/>
        <v>-1079330.5</v>
      </c>
      <c r="CO71" s="41">
        <v>0</v>
      </c>
      <c r="CP71" s="41">
        <v>0</v>
      </c>
      <c r="CQ71" s="41">
        <v>0</v>
      </c>
      <c r="CR71" s="41">
        <v>0</v>
      </c>
      <c r="CS71" s="41">
        <v>0</v>
      </c>
      <c r="CT71" s="41">
        <v>0</v>
      </c>
      <c r="CU71" s="41">
        <v>0</v>
      </c>
      <c r="CV71" s="41">
        <v>12151101.76</v>
      </c>
      <c r="CW71" s="210" t="s">
        <v>1439</v>
      </c>
    </row>
    <row r="72" spans="1:101" s="10" customFormat="1" ht="76.5" customHeight="1" x14ac:dyDescent="0.2">
      <c r="A72" s="11" t="s">
        <v>172</v>
      </c>
      <c r="B72" s="11" t="s">
        <v>173</v>
      </c>
      <c r="C72" s="14" t="s">
        <v>575</v>
      </c>
      <c r="D72" s="11" t="s">
        <v>3</v>
      </c>
      <c r="E72" s="11" t="s">
        <v>29</v>
      </c>
      <c r="F72" s="11" t="s">
        <v>5</v>
      </c>
      <c r="G72" s="44" t="s">
        <v>192</v>
      </c>
      <c r="H72" s="45">
        <f>SUBTOTAL(103, $CI$12:$CI72)*1</f>
        <v>61</v>
      </c>
      <c r="I72" s="45" t="s">
        <v>172</v>
      </c>
      <c r="J72" s="46" t="s">
        <v>98</v>
      </c>
      <c r="K72" s="46" t="s">
        <v>193</v>
      </c>
      <c r="L72" s="41">
        <v>0</v>
      </c>
      <c r="M72" s="41">
        <v>0</v>
      </c>
      <c r="N72" s="41">
        <v>2720576.09</v>
      </c>
      <c r="O72" s="41">
        <v>0</v>
      </c>
      <c r="P72" s="41">
        <v>0</v>
      </c>
      <c r="Q72" s="41">
        <f t="shared" si="3"/>
        <v>0</v>
      </c>
      <c r="R72" s="197" t="str">
        <f t="shared" si="4"/>
        <v>nebija plānots</v>
      </c>
      <c r="S72" s="41">
        <v>0</v>
      </c>
      <c r="T72" s="41">
        <v>0</v>
      </c>
      <c r="U72" s="41">
        <f t="shared" si="67"/>
        <v>0</v>
      </c>
      <c r="V72" s="41">
        <f t="shared" si="5"/>
        <v>0</v>
      </c>
      <c r="W72" s="41">
        <f t="shared" si="6"/>
        <v>0</v>
      </c>
      <c r="X72" s="41">
        <f t="shared" si="7"/>
        <v>0</v>
      </c>
      <c r="Y72" s="197" t="str">
        <f t="shared" si="8"/>
        <v>nebija plānots</v>
      </c>
      <c r="Z72" s="41">
        <v>753718.47</v>
      </c>
      <c r="AA72" s="41">
        <v>753718.47</v>
      </c>
      <c r="AB72" s="41">
        <f t="shared" si="68"/>
        <v>0</v>
      </c>
      <c r="AC72" s="41">
        <f t="shared" si="9"/>
        <v>753718.47</v>
      </c>
      <c r="AD72" s="41">
        <f t="shared" si="10"/>
        <v>753718.47</v>
      </c>
      <c r="AE72" s="41">
        <f t="shared" si="11"/>
        <v>0</v>
      </c>
      <c r="AF72" s="109">
        <f t="shared" si="12"/>
        <v>0</v>
      </c>
      <c r="AG72" s="41">
        <v>0</v>
      </c>
      <c r="AH72" s="41">
        <v>0</v>
      </c>
      <c r="AI72" s="41">
        <f t="shared" si="69"/>
        <v>0</v>
      </c>
      <c r="AJ72" s="41">
        <f t="shared" si="13"/>
        <v>753718.47</v>
      </c>
      <c r="AK72" s="41">
        <f t="shared" si="14"/>
        <v>753718.47</v>
      </c>
      <c r="AL72" s="41">
        <f t="shared" si="15"/>
        <v>0</v>
      </c>
      <c r="AM72" s="109">
        <f t="shared" si="16"/>
        <v>0</v>
      </c>
      <c r="AN72" s="41">
        <v>0</v>
      </c>
      <c r="AO72" s="41">
        <v>0</v>
      </c>
      <c r="AP72" s="41">
        <f t="shared" si="70"/>
        <v>0</v>
      </c>
      <c r="AQ72" s="41">
        <f t="shared" si="17"/>
        <v>753718.47</v>
      </c>
      <c r="AR72" s="41">
        <f t="shared" si="18"/>
        <v>753718.47</v>
      </c>
      <c r="AS72" s="41">
        <f t="shared" si="19"/>
        <v>0</v>
      </c>
      <c r="AT72" s="109">
        <f t="shared" si="20"/>
        <v>0</v>
      </c>
      <c r="AU72" s="41">
        <v>0</v>
      </c>
      <c r="AV72" s="41">
        <v>0</v>
      </c>
      <c r="AW72" s="41">
        <f t="shared" si="71"/>
        <v>0</v>
      </c>
      <c r="AX72" s="41">
        <f t="shared" si="22"/>
        <v>753718.47</v>
      </c>
      <c r="AY72" s="41">
        <f t="shared" si="23"/>
        <v>753718.47</v>
      </c>
      <c r="AZ72" s="41">
        <f t="shared" si="24"/>
        <v>0</v>
      </c>
      <c r="BA72" s="109">
        <f t="shared" si="25"/>
        <v>0</v>
      </c>
      <c r="BB72" s="41">
        <v>0</v>
      </c>
      <c r="BC72" s="41">
        <v>0</v>
      </c>
      <c r="BD72" s="41">
        <f t="shared" si="72"/>
        <v>0</v>
      </c>
      <c r="BE72" s="41">
        <f t="shared" si="27"/>
        <v>753718.47</v>
      </c>
      <c r="BF72" s="41">
        <f t="shared" si="28"/>
        <v>753718.47</v>
      </c>
      <c r="BG72" s="41">
        <f t="shared" si="29"/>
        <v>0</v>
      </c>
      <c r="BH72" s="109">
        <f t="shared" si="30"/>
        <v>0</v>
      </c>
      <c r="BI72" s="41">
        <v>0</v>
      </c>
      <c r="BJ72" s="41">
        <v>0</v>
      </c>
      <c r="BK72" s="41">
        <f t="shared" si="73"/>
        <v>0</v>
      </c>
      <c r="BL72" s="41">
        <f t="shared" si="32"/>
        <v>753718.47</v>
      </c>
      <c r="BM72" s="41">
        <f t="shared" si="33"/>
        <v>753718.47</v>
      </c>
      <c r="BN72" s="41">
        <f t="shared" si="34"/>
        <v>0</v>
      </c>
      <c r="BO72" s="109">
        <f t="shared" si="35"/>
        <v>0</v>
      </c>
      <c r="BP72" s="41">
        <v>1622807.25</v>
      </c>
      <c r="BQ72" s="41">
        <v>1259355.18</v>
      </c>
      <c r="BR72" s="41">
        <f t="shared" si="74"/>
        <v>-363452.07000000007</v>
      </c>
      <c r="BS72" s="41">
        <f t="shared" si="37"/>
        <v>2376525.7199999997</v>
      </c>
      <c r="BT72" s="41">
        <f t="shared" si="38"/>
        <v>2013073.65</v>
      </c>
      <c r="BU72" s="41">
        <f t="shared" si="39"/>
        <v>-363452</v>
      </c>
      <c r="BV72" s="109">
        <f t="shared" si="40"/>
        <v>0.15293420430560278</v>
      </c>
      <c r="BW72" s="41">
        <v>0</v>
      </c>
      <c r="BX72" s="41">
        <v>0</v>
      </c>
      <c r="BY72" s="41">
        <f t="shared" si="41"/>
        <v>0</v>
      </c>
      <c r="BZ72" s="41">
        <f t="shared" si="64"/>
        <v>2376525.7199999997</v>
      </c>
      <c r="CA72" s="41">
        <f>BQ72+BJ72+BC72+AV72+AO72+-AH72+AA72+T72+P72+BX72</f>
        <v>2013073.65</v>
      </c>
      <c r="CB72" s="41">
        <f t="shared" si="62"/>
        <v>-363452</v>
      </c>
      <c r="CC72" s="109">
        <f t="shared" si="43"/>
        <v>0.15293420430560278</v>
      </c>
      <c r="CD72" s="41">
        <v>0</v>
      </c>
      <c r="CE72" s="41">
        <v>0</v>
      </c>
      <c r="CF72" s="41">
        <f t="shared" si="44"/>
        <v>0</v>
      </c>
      <c r="CG72" s="41">
        <f t="shared" si="45"/>
        <v>2376525.7199999997</v>
      </c>
      <c r="CH72" s="41">
        <f t="shared" si="46"/>
        <v>2013073.65</v>
      </c>
      <c r="CI72" s="174">
        <f t="shared" si="47"/>
        <v>-363452</v>
      </c>
      <c r="CJ72" s="109">
        <f t="shared" si="48"/>
        <v>0.84706579569439722</v>
      </c>
      <c r="CK72" s="41">
        <v>988426.75</v>
      </c>
      <c r="CL72" s="41">
        <f t="shared" si="63"/>
        <v>3364952.4699999997</v>
      </c>
      <c r="CM72" s="41">
        <v>3364952.4699999997</v>
      </c>
      <c r="CN72" s="158">
        <f t="shared" si="66"/>
        <v>0</v>
      </c>
      <c r="CO72" s="41">
        <v>500950.02</v>
      </c>
      <c r="CP72" s="41">
        <v>0</v>
      </c>
      <c r="CQ72" s="41">
        <v>0</v>
      </c>
      <c r="CR72" s="41">
        <v>0</v>
      </c>
      <c r="CS72" s="41">
        <v>0</v>
      </c>
      <c r="CT72" s="41">
        <v>0</v>
      </c>
      <c r="CU72" s="41">
        <v>0</v>
      </c>
      <c r="CV72" s="41">
        <v>6586478.5800000001</v>
      </c>
      <c r="CW72" s="210" t="s">
        <v>1436</v>
      </c>
    </row>
    <row r="73" spans="1:101" s="8" customFormat="1" ht="83.25" customHeight="1" x14ac:dyDescent="0.25">
      <c r="A73" s="11" t="s">
        <v>340</v>
      </c>
      <c r="B73" s="11" t="s">
        <v>341</v>
      </c>
      <c r="C73" s="14" t="s">
        <v>592</v>
      </c>
      <c r="D73" s="11" t="s">
        <v>3</v>
      </c>
      <c r="E73" s="11" t="s">
        <v>342</v>
      </c>
      <c r="F73" s="11" t="s">
        <v>77</v>
      </c>
      <c r="G73" s="44" t="s">
        <v>343</v>
      </c>
      <c r="H73" s="45">
        <f>SUBTOTAL(103, $CI$12:$CI73)*1</f>
        <v>62</v>
      </c>
      <c r="I73" s="45" t="s">
        <v>340</v>
      </c>
      <c r="J73" s="46" t="s">
        <v>344</v>
      </c>
      <c r="K73" s="46" t="s">
        <v>345</v>
      </c>
      <c r="L73" s="41">
        <v>0</v>
      </c>
      <c r="M73" s="41">
        <v>0</v>
      </c>
      <c r="N73" s="41">
        <v>0</v>
      </c>
      <c r="O73" s="41">
        <v>0</v>
      </c>
      <c r="P73" s="41">
        <v>0</v>
      </c>
      <c r="Q73" s="41">
        <f t="shared" si="3"/>
        <v>0</v>
      </c>
      <c r="R73" s="197" t="str">
        <f t="shared" si="4"/>
        <v>nebija plānots</v>
      </c>
      <c r="S73" s="41">
        <v>0</v>
      </c>
      <c r="T73" s="41">
        <v>0</v>
      </c>
      <c r="U73" s="41">
        <f t="shared" si="67"/>
        <v>0</v>
      </c>
      <c r="V73" s="41">
        <f t="shared" si="5"/>
        <v>0</v>
      </c>
      <c r="W73" s="41">
        <f t="shared" si="6"/>
        <v>0</v>
      </c>
      <c r="X73" s="41">
        <f t="shared" si="7"/>
        <v>0</v>
      </c>
      <c r="Y73" s="197" t="str">
        <f t="shared" si="8"/>
        <v>nebija plānots</v>
      </c>
      <c r="Z73" s="41">
        <v>0</v>
      </c>
      <c r="AA73" s="41">
        <v>0</v>
      </c>
      <c r="AB73" s="41">
        <f t="shared" si="68"/>
        <v>0</v>
      </c>
      <c r="AC73" s="41">
        <f t="shared" si="9"/>
        <v>0</v>
      </c>
      <c r="AD73" s="41">
        <f t="shared" si="10"/>
        <v>0</v>
      </c>
      <c r="AE73" s="41">
        <f t="shared" si="11"/>
        <v>0</v>
      </c>
      <c r="AF73" s="109" t="str">
        <f t="shared" si="12"/>
        <v>nebija plānots</v>
      </c>
      <c r="AG73" s="41">
        <v>112322.09</v>
      </c>
      <c r="AH73" s="41">
        <v>53174.38</v>
      </c>
      <c r="AI73" s="41">
        <f t="shared" si="69"/>
        <v>-59147.71</v>
      </c>
      <c r="AJ73" s="41">
        <f t="shared" si="13"/>
        <v>112322.09</v>
      </c>
      <c r="AK73" s="41">
        <f t="shared" si="14"/>
        <v>53174.38</v>
      </c>
      <c r="AL73" s="41">
        <f t="shared" si="15"/>
        <v>-59148</v>
      </c>
      <c r="AM73" s="109">
        <f t="shared" si="16"/>
        <v>0.52659018364063559</v>
      </c>
      <c r="AN73" s="41">
        <v>0</v>
      </c>
      <c r="AO73" s="41">
        <v>0</v>
      </c>
      <c r="AP73" s="41">
        <f t="shared" si="70"/>
        <v>0</v>
      </c>
      <c r="AQ73" s="41">
        <f t="shared" si="17"/>
        <v>112322.09</v>
      </c>
      <c r="AR73" s="41">
        <f t="shared" si="18"/>
        <v>53174.38</v>
      </c>
      <c r="AS73" s="41">
        <f t="shared" si="19"/>
        <v>-59148</v>
      </c>
      <c r="AT73" s="109">
        <f t="shared" si="20"/>
        <v>0.52659018364063559</v>
      </c>
      <c r="AU73" s="41">
        <v>0</v>
      </c>
      <c r="AV73" s="41">
        <v>0</v>
      </c>
      <c r="AW73" s="41">
        <f t="shared" si="71"/>
        <v>0</v>
      </c>
      <c r="AX73" s="41">
        <f t="shared" si="22"/>
        <v>112322.09</v>
      </c>
      <c r="AY73" s="41">
        <f t="shared" si="23"/>
        <v>53174.38</v>
      </c>
      <c r="AZ73" s="41">
        <f t="shared" si="24"/>
        <v>-59148</v>
      </c>
      <c r="BA73" s="109">
        <f t="shared" si="25"/>
        <v>0.52659018364063559</v>
      </c>
      <c r="BB73" s="41">
        <v>171635.92</v>
      </c>
      <c r="BC73" s="41">
        <v>48378.8</v>
      </c>
      <c r="BD73" s="41">
        <f t="shared" si="72"/>
        <v>-123257.12000000001</v>
      </c>
      <c r="BE73" s="41">
        <f t="shared" si="27"/>
        <v>283958.01</v>
      </c>
      <c r="BF73" s="41">
        <f t="shared" si="28"/>
        <v>101553.18</v>
      </c>
      <c r="BG73" s="41">
        <f t="shared" si="29"/>
        <v>-182405</v>
      </c>
      <c r="BH73" s="109">
        <f t="shared" si="30"/>
        <v>0.64236550326578223</v>
      </c>
      <c r="BI73" s="41">
        <v>0</v>
      </c>
      <c r="BJ73" s="41">
        <v>0</v>
      </c>
      <c r="BK73" s="41">
        <f t="shared" si="73"/>
        <v>0</v>
      </c>
      <c r="BL73" s="41">
        <f t="shared" si="32"/>
        <v>283958.01</v>
      </c>
      <c r="BM73" s="41">
        <f t="shared" si="33"/>
        <v>101553.18</v>
      </c>
      <c r="BN73" s="41">
        <f t="shared" si="34"/>
        <v>-182405</v>
      </c>
      <c r="BO73" s="109">
        <f t="shared" si="35"/>
        <v>0.64236550326578223</v>
      </c>
      <c r="BP73" s="41">
        <v>0</v>
      </c>
      <c r="BQ73" s="41">
        <v>0</v>
      </c>
      <c r="BR73" s="41">
        <f t="shared" si="74"/>
        <v>0</v>
      </c>
      <c r="BS73" s="41">
        <f t="shared" si="37"/>
        <v>283958.01</v>
      </c>
      <c r="BT73" s="41">
        <f t="shared" si="38"/>
        <v>101553.18</v>
      </c>
      <c r="BU73" s="41">
        <f t="shared" si="39"/>
        <v>-182405</v>
      </c>
      <c r="BV73" s="109">
        <f t="shared" si="40"/>
        <v>0.64236550326578223</v>
      </c>
      <c r="BW73" s="41">
        <v>231649.98</v>
      </c>
      <c r="BX73" s="41">
        <v>0</v>
      </c>
      <c r="BY73" s="41">
        <f t="shared" si="41"/>
        <v>-231649.98</v>
      </c>
      <c r="BZ73" s="41">
        <f t="shared" si="64"/>
        <v>515607.99</v>
      </c>
      <c r="CA73" s="41">
        <f>BQ73+BJ73+BC73+AV73+AO73+AH73+AA73+T73+P73+BX73</f>
        <v>101553.18</v>
      </c>
      <c r="CB73" s="41">
        <f t="shared" si="62"/>
        <v>-414055</v>
      </c>
      <c r="CC73" s="109">
        <f t="shared" si="43"/>
        <v>0.8030418807125157</v>
      </c>
      <c r="CD73" s="41">
        <v>0</v>
      </c>
      <c r="CE73" s="41">
        <v>51343.53</v>
      </c>
      <c r="CF73" s="41">
        <f t="shared" si="44"/>
        <v>51343.53</v>
      </c>
      <c r="CG73" s="41">
        <f t="shared" si="45"/>
        <v>515607.99</v>
      </c>
      <c r="CH73" s="41">
        <f t="shared" si="46"/>
        <v>152896.71</v>
      </c>
      <c r="CI73" s="174">
        <f t="shared" si="47"/>
        <v>-362711.47</v>
      </c>
      <c r="CJ73" s="109">
        <f t="shared" si="48"/>
        <v>0.29653673520458829</v>
      </c>
      <c r="CK73" s="41">
        <v>0</v>
      </c>
      <c r="CL73" s="41">
        <f t="shared" si="63"/>
        <v>515607.99</v>
      </c>
      <c r="CM73" s="41">
        <v>152896.71</v>
      </c>
      <c r="CN73" s="158">
        <f t="shared" si="66"/>
        <v>-362711.28</v>
      </c>
      <c r="CO73" s="41">
        <v>775862.36</v>
      </c>
      <c r="CP73" s="41">
        <v>672028.23</v>
      </c>
      <c r="CQ73" s="41">
        <v>657800.28</v>
      </c>
      <c r="CR73" s="41">
        <v>676517.28</v>
      </c>
      <c r="CS73" s="41">
        <v>663215.85000000009</v>
      </c>
      <c r="CT73" s="41">
        <v>164181.01</v>
      </c>
      <c r="CU73" s="41">
        <v>0</v>
      </c>
      <c r="CV73" s="41">
        <v>4125213.0000000009</v>
      </c>
      <c r="CW73" s="210" t="s">
        <v>1408</v>
      </c>
    </row>
    <row r="74" spans="1:101" s="10" customFormat="1" ht="78.75" x14ac:dyDescent="0.2">
      <c r="A74" s="18" t="s">
        <v>838</v>
      </c>
      <c r="B74" s="18" t="s">
        <v>839</v>
      </c>
      <c r="C74" s="19" t="s">
        <v>840</v>
      </c>
      <c r="D74" s="55">
        <v>2</v>
      </c>
      <c r="E74" s="55" t="s">
        <v>35</v>
      </c>
      <c r="F74" s="55" t="s">
        <v>5</v>
      </c>
      <c r="G74" s="55" t="s">
        <v>1487</v>
      </c>
      <c r="H74" s="45">
        <f>SUBTOTAL(103, $CI$12:$CI74)*1</f>
        <v>63</v>
      </c>
      <c r="I74" s="18" t="s">
        <v>838</v>
      </c>
      <c r="J74" s="32" t="s">
        <v>69</v>
      </c>
      <c r="K74" s="32" t="s">
        <v>1467</v>
      </c>
      <c r="L74" s="77">
        <v>0</v>
      </c>
      <c r="M74" s="77">
        <v>0</v>
      </c>
      <c r="N74" s="77">
        <v>0</v>
      </c>
      <c r="O74" s="77">
        <v>0</v>
      </c>
      <c r="P74" s="77"/>
      <c r="Q74" s="41">
        <f t="shared" si="3"/>
        <v>0</v>
      </c>
      <c r="R74" s="197" t="str">
        <f t="shared" si="4"/>
        <v>nebija plānots</v>
      </c>
      <c r="S74" s="77">
        <v>0</v>
      </c>
      <c r="T74" s="77"/>
      <c r="U74" s="77"/>
      <c r="V74" s="41">
        <f t="shared" si="5"/>
        <v>0</v>
      </c>
      <c r="W74" s="41">
        <f t="shared" si="6"/>
        <v>0</v>
      </c>
      <c r="X74" s="41">
        <f t="shared" si="7"/>
        <v>0</v>
      </c>
      <c r="Y74" s="197" t="str">
        <f t="shared" si="8"/>
        <v>nebija plānots</v>
      </c>
      <c r="Z74" s="77">
        <v>0</v>
      </c>
      <c r="AA74" s="77"/>
      <c r="AB74" s="77"/>
      <c r="AC74" s="41">
        <f t="shared" si="9"/>
        <v>0</v>
      </c>
      <c r="AD74" s="41">
        <f t="shared" si="10"/>
        <v>0</v>
      </c>
      <c r="AE74" s="41">
        <f t="shared" si="11"/>
        <v>0</v>
      </c>
      <c r="AF74" s="109" t="str">
        <f t="shared" si="12"/>
        <v>nebija plānots</v>
      </c>
      <c r="AG74" s="77">
        <v>0</v>
      </c>
      <c r="AH74" s="77"/>
      <c r="AI74" s="77"/>
      <c r="AJ74" s="41">
        <f t="shared" si="13"/>
        <v>0</v>
      </c>
      <c r="AK74" s="41">
        <f t="shared" si="14"/>
        <v>0</v>
      </c>
      <c r="AL74" s="41">
        <f t="shared" si="15"/>
        <v>0</v>
      </c>
      <c r="AM74" s="109" t="str">
        <f t="shared" si="16"/>
        <v>nebija plānots</v>
      </c>
      <c r="AN74" s="77">
        <v>0</v>
      </c>
      <c r="AO74" s="77"/>
      <c r="AP74" s="77"/>
      <c r="AQ74" s="41">
        <f t="shared" si="17"/>
        <v>0</v>
      </c>
      <c r="AR74" s="41">
        <f t="shared" si="18"/>
        <v>0</v>
      </c>
      <c r="AS74" s="41">
        <f t="shared" si="19"/>
        <v>0</v>
      </c>
      <c r="AT74" s="109" t="str">
        <f t="shared" si="20"/>
        <v>nebija plānots</v>
      </c>
      <c r="AU74" s="77">
        <v>0</v>
      </c>
      <c r="AV74" s="77"/>
      <c r="AW74" s="77"/>
      <c r="AX74" s="41">
        <f t="shared" si="22"/>
        <v>0</v>
      </c>
      <c r="AY74" s="41">
        <f t="shared" si="23"/>
        <v>0</v>
      </c>
      <c r="AZ74" s="41">
        <f t="shared" si="24"/>
        <v>0</v>
      </c>
      <c r="BA74" s="109" t="str">
        <f t="shared" si="25"/>
        <v>nebija plānots</v>
      </c>
      <c r="BB74" s="77">
        <v>0</v>
      </c>
      <c r="BC74" s="77"/>
      <c r="BD74" s="77"/>
      <c r="BE74" s="41">
        <f t="shared" si="27"/>
        <v>0</v>
      </c>
      <c r="BF74" s="41">
        <f t="shared" si="28"/>
        <v>0</v>
      </c>
      <c r="BG74" s="41">
        <f t="shared" si="29"/>
        <v>0</v>
      </c>
      <c r="BH74" s="109" t="str">
        <f t="shared" si="30"/>
        <v>nebija plānots</v>
      </c>
      <c r="BI74" s="77">
        <v>0</v>
      </c>
      <c r="BJ74" s="77"/>
      <c r="BK74" s="77"/>
      <c r="BL74" s="41">
        <f t="shared" si="32"/>
        <v>0</v>
      </c>
      <c r="BM74" s="41">
        <f t="shared" si="33"/>
        <v>0</v>
      </c>
      <c r="BN74" s="41">
        <f t="shared" si="34"/>
        <v>0</v>
      </c>
      <c r="BO74" s="109" t="str">
        <f t="shared" si="35"/>
        <v>nebija plānots</v>
      </c>
      <c r="BP74" s="77">
        <v>0</v>
      </c>
      <c r="BQ74" s="77"/>
      <c r="BR74" s="77"/>
      <c r="BS74" s="41">
        <f t="shared" si="37"/>
        <v>0</v>
      </c>
      <c r="BT74" s="41">
        <f t="shared" si="38"/>
        <v>0</v>
      </c>
      <c r="BU74" s="41">
        <f t="shared" si="39"/>
        <v>0</v>
      </c>
      <c r="BV74" s="109" t="str">
        <f t="shared" si="40"/>
        <v>nebija plānots</v>
      </c>
      <c r="BW74" s="77">
        <v>0</v>
      </c>
      <c r="BX74" s="41">
        <v>0</v>
      </c>
      <c r="BY74" s="41">
        <f t="shared" si="41"/>
        <v>0</v>
      </c>
      <c r="BZ74" s="77">
        <v>0</v>
      </c>
      <c r="CA74" s="77">
        <v>0</v>
      </c>
      <c r="CB74" s="41">
        <f t="shared" si="62"/>
        <v>0</v>
      </c>
      <c r="CC74" s="109" t="str">
        <f t="shared" si="43"/>
        <v>nebija plānots</v>
      </c>
      <c r="CD74" s="77">
        <v>347580</v>
      </c>
      <c r="CE74" s="41">
        <v>0</v>
      </c>
      <c r="CF74" s="41">
        <f t="shared" si="44"/>
        <v>-347580</v>
      </c>
      <c r="CG74" s="41">
        <f t="shared" si="45"/>
        <v>347580</v>
      </c>
      <c r="CH74" s="41">
        <f t="shared" si="46"/>
        <v>0</v>
      </c>
      <c r="CI74" s="218">
        <f t="shared" si="47"/>
        <v>-347580</v>
      </c>
      <c r="CJ74" s="109">
        <f t="shared" si="48"/>
        <v>0</v>
      </c>
      <c r="CK74" s="77">
        <v>0</v>
      </c>
      <c r="CL74" s="77">
        <v>347580</v>
      </c>
      <c r="CM74" s="41">
        <v>0</v>
      </c>
      <c r="CN74" s="77"/>
      <c r="CO74" s="77">
        <v>38620</v>
      </c>
      <c r="CP74" s="77">
        <v>0</v>
      </c>
      <c r="CQ74" s="77">
        <v>0</v>
      </c>
      <c r="CR74" s="77">
        <v>0</v>
      </c>
      <c r="CS74" s="77">
        <v>0</v>
      </c>
      <c r="CT74" s="77">
        <v>0</v>
      </c>
      <c r="CU74" s="77">
        <v>0</v>
      </c>
      <c r="CV74" s="77">
        <v>386200</v>
      </c>
      <c r="CW74" s="41"/>
    </row>
    <row r="75" spans="1:101" s="10" customFormat="1" ht="47.25" x14ac:dyDescent="0.25">
      <c r="A75" s="137" t="s">
        <v>150</v>
      </c>
      <c r="B75" s="137" t="s">
        <v>151</v>
      </c>
      <c r="C75" s="138" t="s">
        <v>574</v>
      </c>
      <c r="D75" s="137" t="s">
        <v>3</v>
      </c>
      <c r="E75" s="137" t="s">
        <v>29</v>
      </c>
      <c r="F75" s="137" t="s">
        <v>102</v>
      </c>
      <c r="G75" s="127" t="s">
        <v>623</v>
      </c>
      <c r="H75" s="45">
        <f>SUBTOTAL(103, $CI$12:$CI75)*1</f>
        <v>64</v>
      </c>
      <c r="I75" s="45" t="s">
        <v>150</v>
      </c>
      <c r="J75" s="136" t="s">
        <v>98</v>
      </c>
      <c r="K75" s="136" t="s">
        <v>624</v>
      </c>
      <c r="L75" s="40">
        <v>0</v>
      </c>
      <c r="M75" s="40">
        <v>1818178.5600000001</v>
      </c>
      <c r="N75" s="40">
        <v>9496003.2400000002</v>
      </c>
      <c r="O75" s="40">
        <v>660990.02</v>
      </c>
      <c r="P75" s="40">
        <v>661109.02</v>
      </c>
      <c r="Q75" s="41">
        <f t="shared" si="3"/>
        <v>119</v>
      </c>
      <c r="R75" s="197">
        <f t="shared" si="4"/>
        <v>-1.8003297538449203E-4</v>
      </c>
      <c r="S75" s="40">
        <v>0</v>
      </c>
      <c r="T75" s="40">
        <v>0</v>
      </c>
      <c r="U75" s="41">
        <f>T75-S75</f>
        <v>0</v>
      </c>
      <c r="V75" s="41">
        <f t="shared" si="5"/>
        <v>660990.02</v>
      </c>
      <c r="W75" s="41">
        <f t="shared" si="6"/>
        <v>661109.02</v>
      </c>
      <c r="X75" s="41">
        <f t="shared" si="7"/>
        <v>119</v>
      </c>
      <c r="Y75" s="197">
        <f t="shared" si="8"/>
        <v>-1.8003297538449203E-4</v>
      </c>
      <c r="Z75" s="40">
        <v>0</v>
      </c>
      <c r="AA75" s="40">
        <v>0</v>
      </c>
      <c r="AB75" s="41">
        <f>AA75-Z75</f>
        <v>0</v>
      </c>
      <c r="AC75" s="41">
        <f t="shared" si="9"/>
        <v>660990.02</v>
      </c>
      <c r="AD75" s="41">
        <f t="shared" si="10"/>
        <v>661109.02</v>
      </c>
      <c r="AE75" s="41">
        <f t="shared" si="11"/>
        <v>119</v>
      </c>
      <c r="AF75" s="109">
        <f t="shared" si="12"/>
        <v>-1.8003297538449203E-4</v>
      </c>
      <c r="AG75" s="40">
        <v>0</v>
      </c>
      <c r="AH75" s="40">
        <v>100807.42</v>
      </c>
      <c r="AI75" s="41">
        <f>AH75-AG75</f>
        <v>100807.42</v>
      </c>
      <c r="AJ75" s="41">
        <f t="shared" si="13"/>
        <v>660990.02</v>
      </c>
      <c r="AK75" s="41">
        <f t="shared" si="14"/>
        <v>761916.44000000006</v>
      </c>
      <c r="AL75" s="41">
        <f t="shared" si="15"/>
        <v>100926</v>
      </c>
      <c r="AM75" s="109">
        <f t="shared" si="16"/>
        <v>-0.15268977888652535</v>
      </c>
      <c r="AN75" s="40">
        <v>0</v>
      </c>
      <c r="AO75" s="40">
        <v>0</v>
      </c>
      <c r="AP75" s="41">
        <f>AO75-AN75</f>
        <v>0</v>
      </c>
      <c r="AQ75" s="41">
        <f t="shared" si="17"/>
        <v>660990.02</v>
      </c>
      <c r="AR75" s="41">
        <f t="shared" si="18"/>
        <v>761916.44000000006</v>
      </c>
      <c r="AS75" s="41">
        <f t="shared" si="19"/>
        <v>100926</v>
      </c>
      <c r="AT75" s="109">
        <f t="shared" si="20"/>
        <v>-0.15268977888652535</v>
      </c>
      <c r="AU75" s="40">
        <v>0</v>
      </c>
      <c r="AV75" s="41">
        <v>0</v>
      </c>
      <c r="AW75" s="41">
        <f>AV75-AU75</f>
        <v>0</v>
      </c>
      <c r="AX75" s="41">
        <f t="shared" si="22"/>
        <v>660990.02</v>
      </c>
      <c r="AY75" s="41">
        <f t="shared" si="23"/>
        <v>761916.44000000006</v>
      </c>
      <c r="AZ75" s="41">
        <f t="shared" si="24"/>
        <v>100926</v>
      </c>
      <c r="BA75" s="109">
        <f t="shared" si="25"/>
        <v>-0.15268977888652535</v>
      </c>
      <c r="BB75" s="40">
        <v>557302.92000000004</v>
      </c>
      <c r="BC75" s="41">
        <v>0</v>
      </c>
      <c r="BD75" s="41">
        <f>BC75-BB75</f>
        <v>-557302.92000000004</v>
      </c>
      <c r="BE75" s="41">
        <f t="shared" si="27"/>
        <v>1218292.94</v>
      </c>
      <c r="BF75" s="41">
        <f t="shared" si="28"/>
        <v>761916.44000000006</v>
      </c>
      <c r="BG75" s="41">
        <f t="shared" si="29"/>
        <v>-456377</v>
      </c>
      <c r="BH75" s="109">
        <f t="shared" si="30"/>
        <v>0.37460325428792185</v>
      </c>
      <c r="BI75" s="40">
        <v>0</v>
      </c>
      <c r="BJ75" s="41">
        <v>0</v>
      </c>
      <c r="BK75" s="41">
        <f>BJ75-BI75</f>
        <v>0</v>
      </c>
      <c r="BL75" s="41">
        <f t="shared" si="32"/>
        <v>1218292.94</v>
      </c>
      <c r="BM75" s="41">
        <f t="shared" si="33"/>
        <v>761916.44000000006</v>
      </c>
      <c r="BN75" s="41">
        <f t="shared" si="34"/>
        <v>-456377</v>
      </c>
      <c r="BO75" s="109">
        <f t="shared" si="35"/>
        <v>0.37460325428792185</v>
      </c>
      <c r="BP75" s="40">
        <v>0</v>
      </c>
      <c r="BQ75" s="41">
        <v>0</v>
      </c>
      <c r="BR75" s="41">
        <f>BQ75-BP75</f>
        <v>0</v>
      </c>
      <c r="BS75" s="41">
        <f t="shared" si="37"/>
        <v>1218292.94</v>
      </c>
      <c r="BT75" s="41">
        <f t="shared" si="38"/>
        <v>761916.44000000006</v>
      </c>
      <c r="BU75" s="41">
        <f t="shared" si="39"/>
        <v>-456377</v>
      </c>
      <c r="BV75" s="109">
        <f t="shared" si="40"/>
        <v>0.37460325428792185</v>
      </c>
      <c r="BW75" s="40">
        <v>0</v>
      </c>
      <c r="BX75" s="41">
        <v>119189.24</v>
      </c>
      <c r="BY75" s="41">
        <f t="shared" si="41"/>
        <v>119189.24</v>
      </c>
      <c r="BZ75" s="41">
        <f t="shared" ref="BZ75:CA78" si="75">BP75+BI75+BB75+AU75+AN75+AG75+Z75+S75+O75+BW75</f>
        <v>1218292.94</v>
      </c>
      <c r="CA75" s="41">
        <f t="shared" si="75"/>
        <v>881105.68</v>
      </c>
      <c r="CB75" s="41">
        <f t="shared" si="62"/>
        <v>-337188</v>
      </c>
      <c r="CC75" s="109">
        <f t="shared" si="43"/>
        <v>0.27677026512195002</v>
      </c>
      <c r="CD75" s="40">
        <v>0</v>
      </c>
      <c r="CE75" s="41">
        <v>0</v>
      </c>
      <c r="CF75" s="41">
        <f t="shared" si="44"/>
        <v>0</v>
      </c>
      <c r="CG75" s="41">
        <f t="shared" si="45"/>
        <v>1218292.94</v>
      </c>
      <c r="CH75" s="41">
        <f t="shared" si="46"/>
        <v>881105.68</v>
      </c>
      <c r="CI75" s="218">
        <f t="shared" si="47"/>
        <v>-337188</v>
      </c>
      <c r="CJ75" s="109">
        <f t="shared" si="48"/>
        <v>0.72322973487804998</v>
      </c>
      <c r="CK75" s="40">
        <v>0</v>
      </c>
      <c r="CL75" s="41">
        <f>CK75+CD75+BW75+BP75+BI75+BB75+AN75+AG75+Z75+S75+O75+AU75</f>
        <v>1218292.94</v>
      </c>
      <c r="CM75" s="41">
        <v>881105.68</v>
      </c>
      <c r="CN75" s="158">
        <f>CM75-CL75</f>
        <v>-337187.25999999989</v>
      </c>
      <c r="CO75" s="40">
        <v>0</v>
      </c>
      <c r="CP75" s="40">
        <v>0</v>
      </c>
      <c r="CQ75" s="40">
        <v>0</v>
      </c>
      <c r="CR75" s="40">
        <v>0</v>
      </c>
      <c r="CS75" s="40">
        <v>0</v>
      </c>
      <c r="CT75" s="40">
        <v>0</v>
      </c>
      <c r="CU75" s="40">
        <v>0</v>
      </c>
      <c r="CV75" s="40">
        <v>14913131</v>
      </c>
      <c r="CW75" s="210" t="s">
        <v>1464</v>
      </c>
    </row>
    <row r="76" spans="1:101" s="10" customFormat="1" ht="31.5" x14ac:dyDescent="0.2">
      <c r="A76" s="11" t="s">
        <v>346</v>
      </c>
      <c r="B76" s="11" t="s">
        <v>347</v>
      </c>
      <c r="C76" s="14" t="s">
        <v>593</v>
      </c>
      <c r="D76" s="11" t="s">
        <v>3</v>
      </c>
      <c r="E76" s="11" t="s">
        <v>342</v>
      </c>
      <c r="F76" s="11" t="s">
        <v>77</v>
      </c>
      <c r="G76" s="44" t="s">
        <v>348</v>
      </c>
      <c r="H76" s="45">
        <f>SUBTOTAL(103, $CI$12:$CI76)*1</f>
        <v>65</v>
      </c>
      <c r="I76" s="45" t="s">
        <v>346</v>
      </c>
      <c r="J76" s="46" t="s">
        <v>344</v>
      </c>
      <c r="K76" s="46" t="s">
        <v>349</v>
      </c>
      <c r="L76" s="41">
        <v>0</v>
      </c>
      <c r="M76" s="41">
        <v>0</v>
      </c>
      <c r="N76" s="41">
        <v>0</v>
      </c>
      <c r="O76" s="41">
        <v>0</v>
      </c>
      <c r="P76" s="41">
        <v>0</v>
      </c>
      <c r="Q76" s="41">
        <f t="shared" ref="Q76:Q139" si="76">ROUND(P76-O76,0)</f>
        <v>0</v>
      </c>
      <c r="R76" s="197" t="str">
        <f t="shared" ref="R76:R139" si="77">IFERROR(1-(P76/O76),"nebija plānots")</f>
        <v>nebija plānots</v>
      </c>
      <c r="S76" s="41">
        <v>0</v>
      </c>
      <c r="T76" s="41">
        <v>0</v>
      </c>
      <c r="U76" s="41">
        <f>T76-S76</f>
        <v>0</v>
      </c>
      <c r="V76" s="41">
        <f t="shared" ref="V76:V139" si="78">S76+O76</f>
        <v>0</v>
      </c>
      <c r="W76" s="41">
        <f t="shared" ref="W76:W139" si="79">T76+P76</f>
        <v>0</v>
      </c>
      <c r="X76" s="41">
        <f t="shared" ref="X76:X139" si="80">ROUND(U76+Q76,0)</f>
        <v>0</v>
      </c>
      <c r="Y76" s="197" t="str">
        <f t="shared" ref="Y76:Y139" si="81">IFERROR(1-(W76/V76),"nebija plānots")</f>
        <v>nebija plānots</v>
      </c>
      <c r="Z76" s="41">
        <v>0</v>
      </c>
      <c r="AA76" s="41">
        <v>0</v>
      </c>
      <c r="AB76" s="41">
        <f>AA76-Z76</f>
        <v>0</v>
      </c>
      <c r="AC76" s="41">
        <f t="shared" ref="AC76:AC139" si="82">V76+Z76</f>
        <v>0</v>
      </c>
      <c r="AD76" s="41">
        <f t="shared" ref="AD76:AD139" si="83">W76+AA76</f>
        <v>0</v>
      </c>
      <c r="AE76" s="41">
        <f t="shared" ref="AE76:AE139" si="84">ROUND(X76+AB76,0)</f>
        <v>0</v>
      </c>
      <c r="AF76" s="109" t="str">
        <f t="shared" ref="AF76:AF139" si="85">IFERROR(1-(AD76/AC76),"nebija plānots")</f>
        <v>nebija plānots</v>
      </c>
      <c r="AG76" s="41">
        <v>181037.59</v>
      </c>
      <c r="AH76" s="41">
        <v>72105.440000000002</v>
      </c>
      <c r="AI76" s="41">
        <f>AH76-AG76</f>
        <v>-108932.15</v>
      </c>
      <c r="AJ76" s="41">
        <f t="shared" ref="AJ76:AJ139" si="86">AG76+AC76</f>
        <v>181037.59</v>
      </c>
      <c r="AK76" s="41">
        <f t="shared" ref="AK76:AK139" si="87">AH76+AD76</f>
        <v>72105.440000000002</v>
      </c>
      <c r="AL76" s="41">
        <f t="shared" ref="AL76:AL139" si="88">ROUND(AI76+AE76,0)</f>
        <v>-108932</v>
      </c>
      <c r="AM76" s="109">
        <f t="shared" ref="AM76:AM139" si="89">IFERROR(1-(AK76/AJ76),"nebija plānots")</f>
        <v>0.60171011998115964</v>
      </c>
      <c r="AN76" s="41">
        <v>0</v>
      </c>
      <c r="AO76" s="41">
        <v>0</v>
      </c>
      <c r="AP76" s="41">
        <f>AO76-AN76</f>
        <v>0</v>
      </c>
      <c r="AQ76" s="41">
        <f t="shared" ref="AQ76:AQ139" si="90">AN76+AJ76</f>
        <v>181037.59</v>
      </c>
      <c r="AR76" s="41">
        <f t="shared" ref="AR76:AR139" si="91">AO76+AK76</f>
        <v>72105.440000000002</v>
      </c>
      <c r="AS76" s="41">
        <f t="shared" ref="AS76:AS139" si="92">ROUND(AP76+AL76,0)</f>
        <v>-108932</v>
      </c>
      <c r="AT76" s="109">
        <f t="shared" ref="AT76:AT139" si="93">IFERROR(1-(AR76/AQ76),"nebija plānots")</f>
        <v>0.60171011998115964</v>
      </c>
      <c r="AU76" s="41">
        <v>0</v>
      </c>
      <c r="AV76" s="41">
        <v>0</v>
      </c>
      <c r="AW76" s="41">
        <f>AV76-AU76</f>
        <v>0</v>
      </c>
      <c r="AX76" s="41">
        <f t="shared" ref="AX76:AX139" si="94">AU76+AQ76</f>
        <v>181037.59</v>
      </c>
      <c r="AY76" s="41">
        <f t="shared" ref="AY76:AY139" si="95">AV76+AR76</f>
        <v>72105.440000000002</v>
      </c>
      <c r="AZ76" s="41">
        <f t="shared" ref="AZ76:AZ139" si="96">ROUND(AW76+AS76,0)</f>
        <v>-108932</v>
      </c>
      <c r="BA76" s="109">
        <f t="shared" ref="BA76:BA139" si="97">IFERROR(1-(AY76/AX76),"nebija plānots")</f>
        <v>0.60171011998115964</v>
      </c>
      <c r="BB76" s="41">
        <v>146404.35</v>
      </c>
      <c r="BC76" s="41">
        <v>66937.789999999994</v>
      </c>
      <c r="BD76" s="41">
        <f>BC76-BB76</f>
        <v>-79466.560000000012</v>
      </c>
      <c r="BE76" s="41">
        <f t="shared" ref="BE76:BE139" si="98">BB76+AX76</f>
        <v>327441.94</v>
      </c>
      <c r="BF76" s="41">
        <f t="shared" ref="BF76:BF139" si="99">BC76+AY76</f>
        <v>139043.22999999998</v>
      </c>
      <c r="BG76" s="41">
        <f t="shared" ref="BG76:BG139" si="100">ROUND(BD76+AZ76,0)</f>
        <v>-188399</v>
      </c>
      <c r="BH76" s="109">
        <f t="shared" ref="BH76:BH139" si="101">IFERROR(1-(BF76/BE76),"nebija plānots")</f>
        <v>0.57536523879622758</v>
      </c>
      <c r="BI76" s="41">
        <v>0</v>
      </c>
      <c r="BJ76" s="41">
        <v>0</v>
      </c>
      <c r="BK76" s="41">
        <f>BJ76-BI76</f>
        <v>0</v>
      </c>
      <c r="BL76" s="41">
        <f t="shared" ref="BL76:BL139" si="102">BI76+BE76</f>
        <v>327441.94</v>
      </c>
      <c r="BM76" s="41">
        <f t="shared" ref="BM76:BM139" si="103">BJ76+BF76</f>
        <v>139043.22999999998</v>
      </c>
      <c r="BN76" s="41">
        <f t="shared" ref="BN76:BN139" si="104">ROUND(BK76+BG76,0)</f>
        <v>-188399</v>
      </c>
      <c r="BO76" s="109">
        <f t="shared" ref="BO76:BO139" si="105">IFERROR(1-(BM76/BL76),"nebija plānots")</f>
        <v>0.57536523879622758</v>
      </c>
      <c r="BP76" s="41">
        <v>0</v>
      </c>
      <c r="BQ76" s="41">
        <v>0</v>
      </c>
      <c r="BR76" s="41">
        <f>BQ76-BP76</f>
        <v>0</v>
      </c>
      <c r="BS76" s="41">
        <f t="shared" ref="BS76:BS139" si="106">BP76+BL76</f>
        <v>327441.94</v>
      </c>
      <c r="BT76" s="41">
        <f t="shared" ref="BT76:BT139" si="107">BQ76+BM76</f>
        <v>139043.22999999998</v>
      </c>
      <c r="BU76" s="41">
        <f t="shared" ref="BU76:BU139" si="108">ROUND(BR76+BN76,0)</f>
        <v>-188399</v>
      </c>
      <c r="BV76" s="109">
        <f t="shared" ref="BV76:BV139" si="109">IFERROR(1-(BT76/BS76),"nebija plānots")</f>
        <v>0.57536523879622758</v>
      </c>
      <c r="BW76" s="41">
        <v>227015.28</v>
      </c>
      <c r="BX76" s="41">
        <v>83990.46</v>
      </c>
      <c r="BY76" s="41">
        <f t="shared" ref="BY76:BY139" si="110">BX76-BW76</f>
        <v>-143024.82</v>
      </c>
      <c r="BZ76" s="41">
        <f t="shared" si="75"/>
        <v>554457.22</v>
      </c>
      <c r="CA76" s="41">
        <f t="shared" si="75"/>
        <v>223033.69</v>
      </c>
      <c r="CB76" s="41">
        <f t="shared" ref="CB76:CB95" si="111">ROUND(BU76+BY76,0)</f>
        <v>-331424</v>
      </c>
      <c r="CC76" s="109">
        <f t="shared" ref="CC76:CC139" si="112">IFERROR(1-(CA76/BZ76),"nebija plānots")</f>
        <v>0.59774409646969695</v>
      </c>
      <c r="CD76" s="41">
        <v>0</v>
      </c>
      <c r="CE76" s="41">
        <v>0</v>
      </c>
      <c r="CF76" s="41">
        <f t="shared" ref="CF76:CF139" si="113">CE76-CD76</f>
        <v>0</v>
      </c>
      <c r="CG76" s="41">
        <f t="shared" ref="CG76:CG139" si="114">BZ76+CD76</f>
        <v>554457.22</v>
      </c>
      <c r="CH76" s="41">
        <f t="shared" ref="CH76:CH139" si="115">CA76+CE76</f>
        <v>223033.69</v>
      </c>
      <c r="CI76" s="218">
        <f t="shared" ref="CI76:CI139" si="116">CB76+CF76</f>
        <v>-331424</v>
      </c>
      <c r="CJ76" s="109">
        <f t="shared" ref="CJ76:CJ139" si="117">IFERROR(CH76/CG76, "nebija plānots")</f>
        <v>0.40225590353030305</v>
      </c>
      <c r="CK76" s="41">
        <v>0</v>
      </c>
      <c r="CL76" s="41">
        <f>CK76+CD76+BW76+BP76+BI76+BB76+AN76+AG76+Z76+S76+O76+AU76</f>
        <v>554457.22</v>
      </c>
      <c r="CM76" s="41">
        <v>223033.69</v>
      </c>
      <c r="CN76" s="158">
        <f>CM76-CL76</f>
        <v>-331423.52999999997</v>
      </c>
      <c r="CO76" s="41">
        <v>801868.65999999992</v>
      </c>
      <c r="CP76" s="41">
        <v>505456.75</v>
      </c>
      <c r="CQ76" s="41">
        <v>463633.63999999996</v>
      </c>
      <c r="CR76" s="41">
        <v>472989.6</v>
      </c>
      <c r="CS76" s="41">
        <v>461535.42000000004</v>
      </c>
      <c r="CT76" s="41">
        <v>114118.71</v>
      </c>
      <c r="CU76" s="41">
        <v>0</v>
      </c>
      <c r="CV76" s="41">
        <v>3374060</v>
      </c>
      <c r="CW76" s="210" t="s">
        <v>1415</v>
      </c>
    </row>
    <row r="77" spans="1:101" s="10" customFormat="1" ht="74.25" customHeight="1" x14ac:dyDescent="0.2">
      <c r="A77" s="11" t="s">
        <v>172</v>
      </c>
      <c r="B77" s="11" t="s">
        <v>173</v>
      </c>
      <c r="C77" s="14" t="s">
        <v>575</v>
      </c>
      <c r="D77" s="11" t="s">
        <v>3</v>
      </c>
      <c r="E77" s="11" t="s">
        <v>29</v>
      </c>
      <c r="F77" s="11" t="s">
        <v>5</v>
      </c>
      <c r="G77" s="44" t="s">
        <v>196</v>
      </c>
      <c r="H77" s="45">
        <f>SUBTOTAL(103, $CI$12:$CI77)*1</f>
        <v>66</v>
      </c>
      <c r="I77" s="45" t="s">
        <v>172</v>
      </c>
      <c r="J77" s="46" t="s">
        <v>98</v>
      </c>
      <c r="K77" s="46" t="s">
        <v>197</v>
      </c>
      <c r="L77" s="41">
        <v>0</v>
      </c>
      <c r="M77" s="41">
        <v>0</v>
      </c>
      <c r="N77" s="41">
        <v>679941.73</v>
      </c>
      <c r="O77" s="41">
        <v>595647.91</v>
      </c>
      <c r="P77" s="41">
        <v>595647.91</v>
      </c>
      <c r="Q77" s="41">
        <f t="shared" si="76"/>
        <v>0</v>
      </c>
      <c r="R77" s="197">
        <f t="shared" si="77"/>
        <v>0</v>
      </c>
      <c r="S77" s="41">
        <v>0</v>
      </c>
      <c r="T77" s="41">
        <v>0</v>
      </c>
      <c r="U77" s="41">
        <f>T77-S77</f>
        <v>0</v>
      </c>
      <c r="V77" s="41">
        <f t="shared" si="78"/>
        <v>595647.91</v>
      </c>
      <c r="W77" s="41">
        <f t="shared" si="79"/>
        <v>595647.91</v>
      </c>
      <c r="X77" s="41">
        <f t="shared" si="80"/>
        <v>0</v>
      </c>
      <c r="Y77" s="197">
        <f t="shared" si="81"/>
        <v>0</v>
      </c>
      <c r="Z77" s="41">
        <v>0</v>
      </c>
      <c r="AA77" s="41">
        <v>0</v>
      </c>
      <c r="AB77" s="41">
        <f>AA77-Z77</f>
        <v>0</v>
      </c>
      <c r="AC77" s="41">
        <f t="shared" si="82"/>
        <v>595647.91</v>
      </c>
      <c r="AD77" s="41">
        <f t="shared" si="83"/>
        <v>595647.91</v>
      </c>
      <c r="AE77" s="41">
        <f t="shared" si="84"/>
        <v>0</v>
      </c>
      <c r="AF77" s="109">
        <f t="shared" si="85"/>
        <v>0</v>
      </c>
      <c r="AG77" s="41">
        <v>463975.73</v>
      </c>
      <c r="AH77" s="41">
        <v>492395.32</v>
      </c>
      <c r="AI77" s="41">
        <f>AH77-AG77</f>
        <v>28419.590000000026</v>
      </c>
      <c r="AJ77" s="41">
        <f t="shared" si="86"/>
        <v>1059623.6400000001</v>
      </c>
      <c r="AK77" s="41">
        <f t="shared" si="87"/>
        <v>1088043.23</v>
      </c>
      <c r="AL77" s="41">
        <f t="shared" si="88"/>
        <v>28420</v>
      </c>
      <c r="AM77" s="109">
        <f t="shared" si="89"/>
        <v>-2.6820456742546739E-2</v>
      </c>
      <c r="AN77" s="41">
        <v>0</v>
      </c>
      <c r="AO77" s="41">
        <v>0</v>
      </c>
      <c r="AP77" s="41">
        <f>AO77-AN77</f>
        <v>0</v>
      </c>
      <c r="AQ77" s="41">
        <f t="shared" si="90"/>
        <v>1059623.6400000001</v>
      </c>
      <c r="AR77" s="41">
        <f t="shared" si="91"/>
        <v>1088043.23</v>
      </c>
      <c r="AS77" s="41">
        <f t="shared" si="92"/>
        <v>28420</v>
      </c>
      <c r="AT77" s="109">
        <f t="shared" si="93"/>
        <v>-2.6820456742546739E-2</v>
      </c>
      <c r="AU77" s="41">
        <v>0</v>
      </c>
      <c r="AV77" s="41">
        <v>0</v>
      </c>
      <c r="AW77" s="41">
        <f>AV77-AU77</f>
        <v>0</v>
      </c>
      <c r="AX77" s="41">
        <f t="shared" si="94"/>
        <v>1059623.6400000001</v>
      </c>
      <c r="AY77" s="41">
        <f t="shared" si="95"/>
        <v>1088043.23</v>
      </c>
      <c r="AZ77" s="41">
        <f t="shared" si="96"/>
        <v>28420</v>
      </c>
      <c r="BA77" s="109">
        <f t="shared" si="97"/>
        <v>-2.6820456742546739E-2</v>
      </c>
      <c r="BB77" s="41">
        <v>607847.75</v>
      </c>
      <c r="BC77" s="41">
        <v>502506.7</v>
      </c>
      <c r="BD77" s="41">
        <f>BC77-BB77</f>
        <v>-105341.04999999999</v>
      </c>
      <c r="BE77" s="41">
        <f t="shared" si="98"/>
        <v>1667471.3900000001</v>
      </c>
      <c r="BF77" s="41">
        <f t="shared" si="99"/>
        <v>1590549.93</v>
      </c>
      <c r="BG77" s="41">
        <f t="shared" si="100"/>
        <v>-76921</v>
      </c>
      <c r="BH77" s="109">
        <f t="shared" si="101"/>
        <v>4.6130602576635593E-2</v>
      </c>
      <c r="BI77" s="41">
        <v>0</v>
      </c>
      <c r="BJ77" s="41">
        <v>0</v>
      </c>
      <c r="BK77" s="41">
        <f>BJ77-BI77</f>
        <v>0</v>
      </c>
      <c r="BL77" s="41">
        <f t="shared" si="102"/>
        <v>1667471.3900000001</v>
      </c>
      <c r="BM77" s="41">
        <f t="shared" si="103"/>
        <v>1590549.93</v>
      </c>
      <c r="BN77" s="41">
        <f t="shared" si="104"/>
        <v>-76921</v>
      </c>
      <c r="BO77" s="109">
        <f t="shared" si="105"/>
        <v>4.6130602576635593E-2</v>
      </c>
      <c r="BP77" s="41">
        <v>0</v>
      </c>
      <c r="BQ77" s="41">
        <v>0</v>
      </c>
      <c r="BR77" s="41">
        <f>BQ77-BP77</f>
        <v>0</v>
      </c>
      <c r="BS77" s="41">
        <f t="shared" si="106"/>
        <v>1667471.3900000001</v>
      </c>
      <c r="BT77" s="41">
        <f t="shared" si="107"/>
        <v>1590549.93</v>
      </c>
      <c r="BU77" s="41">
        <f t="shared" si="108"/>
        <v>-76921</v>
      </c>
      <c r="BV77" s="109">
        <f t="shared" si="109"/>
        <v>4.6130602576635593E-2</v>
      </c>
      <c r="BW77" s="41">
        <v>673500.42</v>
      </c>
      <c r="BX77" s="41">
        <v>422217.29</v>
      </c>
      <c r="BY77" s="41">
        <f t="shared" si="110"/>
        <v>-251283.13000000006</v>
      </c>
      <c r="BZ77" s="41">
        <f t="shared" si="75"/>
        <v>2340971.81</v>
      </c>
      <c r="CA77" s="41">
        <f t="shared" si="75"/>
        <v>2012767.2200000002</v>
      </c>
      <c r="CB77" s="41">
        <f t="shared" si="111"/>
        <v>-328204</v>
      </c>
      <c r="CC77" s="109">
        <f t="shared" si="112"/>
        <v>0.14020014619484023</v>
      </c>
      <c r="CD77" s="41">
        <v>0</v>
      </c>
      <c r="CE77" s="41">
        <v>0</v>
      </c>
      <c r="CF77" s="41">
        <f t="shared" si="113"/>
        <v>0</v>
      </c>
      <c r="CG77" s="41">
        <f t="shared" si="114"/>
        <v>2340971.81</v>
      </c>
      <c r="CH77" s="41">
        <f t="shared" si="115"/>
        <v>2012767.2200000002</v>
      </c>
      <c r="CI77" s="218">
        <f t="shared" si="116"/>
        <v>-328204</v>
      </c>
      <c r="CJ77" s="109">
        <f t="shared" si="117"/>
        <v>0.85979985380515977</v>
      </c>
      <c r="CK77" s="41">
        <v>0</v>
      </c>
      <c r="CL77" s="41">
        <f>CK77+CD77+BW77+BP77+BI77+BB77+AN77+AG77+Z77+S77+O77+AU77</f>
        <v>2340971.81</v>
      </c>
      <c r="CM77" s="41">
        <v>2012767.2200000002</v>
      </c>
      <c r="CN77" s="158">
        <f>CM77-CL77</f>
        <v>-328204.58999999985</v>
      </c>
      <c r="CO77" s="41">
        <v>141404.29999999999</v>
      </c>
      <c r="CP77" s="41">
        <v>0</v>
      </c>
      <c r="CQ77" s="41">
        <v>0</v>
      </c>
      <c r="CR77" s="41">
        <v>0</v>
      </c>
      <c r="CS77" s="41">
        <v>0</v>
      </c>
      <c r="CT77" s="41">
        <v>0</v>
      </c>
      <c r="CU77" s="41">
        <v>0</v>
      </c>
      <c r="CV77" s="41">
        <v>3162317.84</v>
      </c>
      <c r="CW77" s="210" t="s">
        <v>1438</v>
      </c>
    </row>
    <row r="78" spans="1:101" s="10" customFormat="1" ht="107.25" customHeight="1" x14ac:dyDescent="0.2">
      <c r="A78" s="11" t="s">
        <v>406</v>
      </c>
      <c r="B78" s="11" t="s">
        <v>411</v>
      </c>
      <c r="C78" s="14" t="s">
        <v>602</v>
      </c>
      <c r="D78" s="11">
        <v>1</v>
      </c>
      <c r="E78" s="11" t="s">
        <v>402</v>
      </c>
      <c r="F78" s="11" t="s">
        <v>77</v>
      </c>
      <c r="G78" s="44" t="s">
        <v>436</v>
      </c>
      <c r="H78" s="45">
        <f>SUBTOTAL(103, $CI$12:$CI78)*1</f>
        <v>67</v>
      </c>
      <c r="I78" s="45" t="s">
        <v>406</v>
      </c>
      <c r="J78" s="46" t="s">
        <v>437</v>
      </c>
      <c r="K78" s="46" t="s">
        <v>438</v>
      </c>
      <c r="L78" s="41"/>
      <c r="M78" s="41"/>
      <c r="N78" s="41"/>
      <c r="O78" s="41"/>
      <c r="P78" s="41">
        <v>0</v>
      </c>
      <c r="Q78" s="41">
        <f t="shared" si="76"/>
        <v>0</v>
      </c>
      <c r="R78" s="197" t="str">
        <f t="shared" si="77"/>
        <v>nebija plānots</v>
      </c>
      <c r="S78" s="41"/>
      <c r="T78" s="41">
        <v>0</v>
      </c>
      <c r="U78" s="41">
        <f>T78-S78</f>
        <v>0</v>
      </c>
      <c r="V78" s="41">
        <f t="shared" si="78"/>
        <v>0</v>
      </c>
      <c r="W78" s="41">
        <f t="shared" si="79"/>
        <v>0</v>
      </c>
      <c r="X78" s="41">
        <f t="shared" si="80"/>
        <v>0</v>
      </c>
      <c r="Y78" s="197" t="str">
        <f t="shared" si="81"/>
        <v>nebija plānots</v>
      </c>
      <c r="Z78" s="41"/>
      <c r="AA78" s="41">
        <v>0</v>
      </c>
      <c r="AB78" s="41">
        <f>AA78-Z78</f>
        <v>0</v>
      </c>
      <c r="AC78" s="41">
        <f t="shared" si="82"/>
        <v>0</v>
      </c>
      <c r="AD78" s="41">
        <f t="shared" si="83"/>
        <v>0</v>
      </c>
      <c r="AE78" s="41">
        <f t="shared" si="84"/>
        <v>0</v>
      </c>
      <c r="AF78" s="109" t="str">
        <f t="shared" si="85"/>
        <v>nebija plānots</v>
      </c>
      <c r="AG78" s="41">
        <v>29585.439999999999</v>
      </c>
      <c r="AH78" s="41">
        <v>29585.439999999999</v>
      </c>
      <c r="AI78" s="41">
        <f>AH78-AG78</f>
        <v>0</v>
      </c>
      <c r="AJ78" s="41">
        <f t="shared" si="86"/>
        <v>29585.439999999999</v>
      </c>
      <c r="AK78" s="41">
        <f t="shared" si="87"/>
        <v>29585.439999999999</v>
      </c>
      <c r="AL78" s="41">
        <f t="shared" si="88"/>
        <v>0</v>
      </c>
      <c r="AM78" s="109">
        <f t="shared" si="89"/>
        <v>0</v>
      </c>
      <c r="AN78" s="41"/>
      <c r="AO78" s="41">
        <v>0</v>
      </c>
      <c r="AP78" s="41">
        <f>AO78-AN78</f>
        <v>0</v>
      </c>
      <c r="AQ78" s="41">
        <f t="shared" si="90"/>
        <v>29585.439999999999</v>
      </c>
      <c r="AR78" s="41">
        <f t="shared" si="91"/>
        <v>29585.439999999999</v>
      </c>
      <c r="AS78" s="41">
        <f t="shared" si="92"/>
        <v>0</v>
      </c>
      <c r="AT78" s="109">
        <f t="shared" si="93"/>
        <v>0</v>
      </c>
      <c r="AU78" s="35">
        <v>23495.16</v>
      </c>
      <c r="AV78" s="41">
        <v>5700.11</v>
      </c>
      <c r="AW78" s="41">
        <f>AV78-AU78</f>
        <v>-17795.05</v>
      </c>
      <c r="AX78" s="41">
        <f t="shared" si="94"/>
        <v>53080.6</v>
      </c>
      <c r="AY78" s="41">
        <f t="shared" si="95"/>
        <v>35285.549999999996</v>
      </c>
      <c r="AZ78" s="41">
        <f t="shared" si="96"/>
        <v>-17795</v>
      </c>
      <c r="BA78" s="109">
        <f t="shared" si="97"/>
        <v>0.33524583369441951</v>
      </c>
      <c r="BB78" s="41">
        <v>595000</v>
      </c>
      <c r="BC78" s="41">
        <v>0</v>
      </c>
      <c r="BD78" s="41">
        <f>BC78-BB78</f>
        <v>-595000</v>
      </c>
      <c r="BE78" s="41">
        <f t="shared" si="98"/>
        <v>648080.6</v>
      </c>
      <c r="BF78" s="41">
        <f t="shared" si="99"/>
        <v>35285.549999999996</v>
      </c>
      <c r="BG78" s="41">
        <f t="shared" si="100"/>
        <v>-612795</v>
      </c>
      <c r="BH78" s="109">
        <f t="shared" si="101"/>
        <v>0.94555376291158844</v>
      </c>
      <c r="BI78" s="41">
        <v>0</v>
      </c>
      <c r="BJ78" s="41">
        <v>425004.22</v>
      </c>
      <c r="BK78" s="41">
        <f>BJ78-BI78</f>
        <v>425004.22</v>
      </c>
      <c r="BL78" s="41">
        <f t="shared" si="102"/>
        <v>648080.6</v>
      </c>
      <c r="BM78" s="41">
        <f t="shared" si="103"/>
        <v>460289.76999999996</v>
      </c>
      <c r="BN78" s="41">
        <f t="shared" si="104"/>
        <v>-187791</v>
      </c>
      <c r="BO78" s="109">
        <f t="shared" si="105"/>
        <v>0.28976462186956375</v>
      </c>
      <c r="BP78" s="35">
        <v>300390</v>
      </c>
      <c r="BQ78" s="41">
        <v>32144.94</v>
      </c>
      <c r="BR78" s="41">
        <f>BQ78-BP78</f>
        <v>-268245.06</v>
      </c>
      <c r="BS78" s="41">
        <f t="shared" si="106"/>
        <v>948470.6</v>
      </c>
      <c r="BT78" s="41">
        <f t="shared" si="107"/>
        <v>492434.70999999996</v>
      </c>
      <c r="BU78" s="41">
        <f t="shared" si="108"/>
        <v>-456036</v>
      </c>
      <c r="BV78" s="109">
        <f t="shared" si="109"/>
        <v>0.48081183539057515</v>
      </c>
      <c r="BW78" s="41">
        <v>0</v>
      </c>
      <c r="BX78" s="41">
        <v>0</v>
      </c>
      <c r="BY78" s="41">
        <f t="shared" si="110"/>
        <v>0</v>
      </c>
      <c r="BZ78" s="41">
        <f t="shared" si="75"/>
        <v>948470.6</v>
      </c>
      <c r="CA78" s="41">
        <f t="shared" si="75"/>
        <v>492434.70999999996</v>
      </c>
      <c r="CB78" s="41">
        <f t="shared" si="111"/>
        <v>-456036</v>
      </c>
      <c r="CC78" s="109">
        <f t="shared" si="112"/>
        <v>0.48081183539057515</v>
      </c>
      <c r="CD78" s="41"/>
      <c r="CE78" s="41">
        <v>138902.97</v>
      </c>
      <c r="CF78" s="41">
        <f t="shared" si="113"/>
        <v>138902.97</v>
      </c>
      <c r="CG78" s="41">
        <f t="shared" si="114"/>
        <v>948470.6</v>
      </c>
      <c r="CH78" s="41">
        <f t="shared" si="115"/>
        <v>631337.67999999993</v>
      </c>
      <c r="CI78" s="174">
        <f t="shared" si="116"/>
        <v>-317133.03000000003</v>
      </c>
      <c r="CJ78" s="109">
        <f t="shared" si="117"/>
        <v>0.66563758539273643</v>
      </c>
      <c r="CK78" s="35">
        <v>374964.92</v>
      </c>
      <c r="CL78" s="41">
        <f>CK78+CD78+BW78+BP78+BI78+BB78+AN78+AG78+Z78+S78+O78+AU78</f>
        <v>1323435.5199999998</v>
      </c>
      <c r="CM78" s="41">
        <v>631337.49</v>
      </c>
      <c r="CN78" s="156">
        <f>CM78-CL78</f>
        <v>-692098.0299999998</v>
      </c>
      <c r="CO78" s="41">
        <v>888135.75</v>
      </c>
      <c r="CP78" s="41">
        <v>1090514.1600000001</v>
      </c>
      <c r="CQ78" s="41">
        <v>297500.01</v>
      </c>
      <c r="CR78" s="41">
        <v>0</v>
      </c>
      <c r="CS78" s="41">
        <v>0</v>
      </c>
      <c r="CT78" s="41">
        <v>0</v>
      </c>
      <c r="CU78" s="41">
        <v>0</v>
      </c>
      <c r="CV78" s="41">
        <v>2975000</v>
      </c>
      <c r="CW78" s="210" t="s">
        <v>1430</v>
      </c>
    </row>
    <row r="79" spans="1:101" s="10" customFormat="1" ht="48" customHeight="1" x14ac:dyDescent="0.2">
      <c r="A79" s="18" t="s">
        <v>57</v>
      </c>
      <c r="B79" s="18" t="s">
        <v>58</v>
      </c>
      <c r="C79" s="19" t="s">
        <v>565</v>
      </c>
      <c r="D79" s="55">
        <v>1</v>
      </c>
      <c r="E79" s="55" t="s">
        <v>35</v>
      </c>
      <c r="F79" s="55" t="s">
        <v>5</v>
      </c>
      <c r="G79" s="55" t="s">
        <v>1486</v>
      </c>
      <c r="H79" s="45">
        <f>SUBTOTAL(103, $CI$12:$CI79)*1</f>
        <v>68</v>
      </c>
      <c r="I79" s="18" t="s">
        <v>57</v>
      </c>
      <c r="J79" s="32" t="s">
        <v>984</v>
      </c>
      <c r="K79" s="32" t="s">
        <v>986</v>
      </c>
      <c r="L79" s="77">
        <v>0</v>
      </c>
      <c r="M79" s="77">
        <v>0</v>
      </c>
      <c r="N79" s="77">
        <v>0</v>
      </c>
      <c r="O79" s="77">
        <v>0</v>
      </c>
      <c r="P79" s="77"/>
      <c r="Q79" s="41">
        <f t="shared" si="76"/>
        <v>0</v>
      </c>
      <c r="R79" s="197" t="str">
        <f t="shared" si="77"/>
        <v>nebija plānots</v>
      </c>
      <c r="S79" s="77">
        <v>0</v>
      </c>
      <c r="T79" s="77"/>
      <c r="U79" s="77"/>
      <c r="V79" s="41">
        <f t="shared" si="78"/>
        <v>0</v>
      </c>
      <c r="W79" s="41">
        <f t="shared" si="79"/>
        <v>0</v>
      </c>
      <c r="X79" s="41">
        <f t="shared" si="80"/>
        <v>0</v>
      </c>
      <c r="Y79" s="197" t="str">
        <f t="shared" si="81"/>
        <v>nebija plānots</v>
      </c>
      <c r="Z79" s="77">
        <v>0</v>
      </c>
      <c r="AA79" s="77"/>
      <c r="AB79" s="77"/>
      <c r="AC79" s="41">
        <f t="shared" si="82"/>
        <v>0</v>
      </c>
      <c r="AD79" s="41">
        <f t="shared" si="83"/>
        <v>0</v>
      </c>
      <c r="AE79" s="41">
        <f t="shared" si="84"/>
        <v>0</v>
      </c>
      <c r="AF79" s="109" t="str">
        <f t="shared" si="85"/>
        <v>nebija plānots</v>
      </c>
      <c r="AG79" s="77">
        <v>0</v>
      </c>
      <c r="AH79" s="77"/>
      <c r="AI79" s="77"/>
      <c r="AJ79" s="41">
        <f t="shared" si="86"/>
        <v>0</v>
      </c>
      <c r="AK79" s="41">
        <f t="shared" si="87"/>
        <v>0</v>
      </c>
      <c r="AL79" s="41">
        <f t="shared" si="88"/>
        <v>0</v>
      </c>
      <c r="AM79" s="109" t="str">
        <f t="shared" si="89"/>
        <v>nebija plānots</v>
      </c>
      <c r="AN79" s="77">
        <v>0</v>
      </c>
      <c r="AO79" s="77"/>
      <c r="AP79" s="77"/>
      <c r="AQ79" s="41">
        <f t="shared" si="90"/>
        <v>0</v>
      </c>
      <c r="AR79" s="41">
        <f t="shared" si="91"/>
        <v>0</v>
      </c>
      <c r="AS79" s="41">
        <f t="shared" si="92"/>
        <v>0</v>
      </c>
      <c r="AT79" s="109" t="str">
        <f t="shared" si="93"/>
        <v>nebija plānots</v>
      </c>
      <c r="AU79" s="77">
        <v>0</v>
      </c>
      <c r="AV79" s="77"/>
      <c r="AW79" s="77"/>
      <c r="AX79" s="41">
        <f t="shared" si="94"/>
        <v>0</v>
      </c>
      <c r="AY79" s="41">
        <f t="shared" si="95"/>
        <v>0</v>
      </c>
      <c r="AZ79" s="41">
        <f t="shared" si="96"/>
        <v>0</v>
      </c>
      <c r="BA79" s="109" t="str">
        <f t="shared" si="97"/>
        <v>nebija plānots</v>
      </c>
      <c r="BB79" s="77">
        <v>0</v>
      </c>
      <c r="BC79" s="77"/>
      <c r="BD79" s="77"/>
      <c r="BE79" s="41">
        <f t="shared" si="98"/>
        <v>0</v>
      </c>
      <c r="BF79" s="41">
        <f t="shared" si="99"/>
        <v>0</v>
      </c>
      <c r="BG79" s="41">
        <f t="shared" si="100"/>
        <v>0</v>
      </c>
      <c r="BH79" s="109" t="str">
        <f t="shared" si="101"/>
        <v>nebija plānots</v>
      </c>
      <c r="BI79" s="77">
        <v>0</v>
      </c>
      <c r="BJ79" s="77"/>
      <c r="BK79" s="77"/>
      <c r="BL79" s="41">
        <f t="shared" si="102"/>
        <v>0</v>
      </c>
      <c r="BM79" s="41">
        <f t="shared" si="103"/>
        <v>0</v>
      </c>
      <c r="BN79" s="41">
        <f t="shared" si="104"/>
        <v>0</v>
      </c>
      <c r="BO79" s="109" t="str">
        <f t="shared" si="105"/>
        <v>nebija plānots</v>
      </c>
      <c r="BP79" s="77">
        <v>0</v>
      </c>
      <c r="BQ79" s="77"/>
      <c r="BR79" s="77"/>
      <c r="BS79" s="41">
        <f t="shared" si="106"/>
        <v>0</v>
      </c>
      <c r="BT79" s="41">
        <f t="shared" si="107"/>
        <v>0</v>
      </c>
      <c r="BU79" s="41">
        <f t="shared" si="108"/>
        <v>0</v>
      </c>
      <c r="BV79" s="109" t="str">
        <f t="shared" si="109"/>
        <v>nebija plānots</v>
      </c>
      <c r="BW79" s="77">
        <v>0</v>
      </c>
      <c r="BX79" s="41">
        <v>0</v>
      </c>
      <c r="BY79" s="41">
        <f t="shared" si="110"/>
        <v>0</v>
      </c>
      <c r="BZ79" s="77">
        <v>0</v>
      </c>
      <c r="CA79" s="77">
        <v>0</v>
      </c>
      <c r="CB79" s="41">
        <f t="shared" si="111"/>
        <v>0</v>
      </c>
      <c r="CC79" s="109" t="str">
        <f t="shared" si="112"/>
        <v>nebija plānots</v>
      </c>
      <c r="CD79" s="77">
        <v>314406.40000000002</v>
      </c>
      <c r="CE79" s="41">
        <v>0</v>
      </c>
      <c r="CF79" s="41">
        <f t="shared" si="113"/>
        <v>-314406.40000000002</v>
      </c>
      <c r="CG79" s="41">
        <f t="shared" si="114"/>
        <v>314406.40000000002</v>
      </c>
      <c r="CH79" s="41">
        <f t="shared" si="115"/>
        <v>0</v>
      </c>
      <c r="CI79" s="218">
        <f t="shared" si="116"/>
        <v>-314406.40000000002</v>
      </c>
      <c r="CJ79" s="109">
        <f t="shared" si="117"/>
        <v>0</v>
      </c>
      <c r="CK79" s="77">
        <v>471609.59999999998</v>
      </c>
      <c r="CL79" s="77">
        <v>786016</v>
      </c>
      <c r="CM79" s="41">
        <v>0</v>
      </c>
      <c r="CN79" s="77"/>
      <c r="CO79" s="77">
        <v>786016</v>
      </c>
      <c r="CP79" s="77">
        <v>0</v>
      </c>
      <c r="CQ79" s="77">
        <v>0</v>
      </c>
      <c r="CR79" s="77">
        <v>0</v>
      </c>
      <c r="CS79" s="77">
        <v>0</v>
      </c>
      <c r="CT79" s="77">
        <v>0</v>
      </c>
      <c r="CU79" s="77">
        <v>0</v>
      </c>
      <c r="CV79" s="84">
        <v>1516758</v>
      </c>
      <c r="CW79" s="41"/>
    </row>
    <row r="80" spans="1:101" s="10" customFormat="1" ht="105.75" customHeight="1" x14ac:dyDescent="0.2">
      <c r="A80" s="11" t="s">
        <v>133</v>
      </c>
      <c r="B80" s="11" t="s">
        <v>134</v>
      </c>
      <c r="C80" s="14" t="s">
        <v>571</v>
      </c>
      <c r="D80" s="11">
        <v>1</v>
      </c>
      <c r="E80" s="11" t="s">
        <v>35</v>
      </c>
      <c r="F80" s="11" t="s">
        <v>102</v>
      </c>
      <c r="G80" s="44" t="s">
        <v>135</v>
      </c>
      <c r="H80" s="45">
        <f>SUBTOTAL(103, $CI$12:$CI80)*1</f>
        <v>69</v>
      </c>
      <c r="I80" s="45" t="s">
        <v>133</v>
      </c>
      <c r="J80" s="46" t="s">
        <v>136</v>
      </c>
      <c r="K80" s="46" t="s">
        <v>137</v>
      </c>
      <c r="L80" s="41">
        <v>0</v>
      </c>
      <c r="M80" s="41">
        <v>0</v>
      </c>
      <c r="N80" s="41">
        <v>0</v>
      </c>
      <c r="O80" s="41">
        <v>52289.599999999999</v>
      </c>
      <c r="P80" s="41">
        <v>52289.599999999999</v>
      </c>
      <c r="Q80" s="41">
        <f t="shared" si="76"/>
        <v>0</v>
      </c>
      <c r="R80" s="197">
        <f t="shared" si="77"/>
        <v>0</v>
      </c>
      <c r="S80" s="41">
        <v>0</v>
      </c>
      <c r="T80" s="41">
        <v>0</v>
      </c>
      <c r="U80" s="41">
        <f>T80-S80</f>
        <v>0</v>
      </c>
      <c r="V80" s="41">
        <f t="shared" si="78"/>
        <v>52289.599999999999</v>
      </c>
      <c r="W80" s="41">
        <f t="shared" si="79"/>
        <v>52289.599999999999</v>
      </c>
      <c r="X80" s="41">
        <f t="shared" si="80"/>
        <v>0</v>
      </c>
      <c r="Y80" s="197">
        <f t="shared" si="81"/>
        <v>0</v>
      </c>
      <c r="Z80" s="41">
        <v>0</v>
      </c>
      <c r="AA80" s="41">
        <v>0</v>
      </c>
      <c r="AB80" s="41">
        <f>AA80-Z80</f>
        <v>0</v>
      </c>
      <c r="AC80" s="41">
        <f t="shared" si="82"/>
        <v>52289.599999999999</v>
      </c>
      <c r="AD80" s="41">
        <f t="shared" si="83"/>
        <v>52289.599999999999</v>
      </c>
      <c r="AE80" s="41">
        <f t="shared" si="84"/>
        <v>0</v>
      </c>
      <c r="AF80" s="109">
        <f t="shared" si="85"/>
        <v>0</v>
      </c>
      <c r="AG80" s="41">
        <v>25194.14</v>
      </c>
      <c r="AH80" s="41">
        <v>25194.14</v>
      </c>
      <c r="AI80" s="41">
        <f>AH80-AG80</f>
        <v>0</v>
      </c>
      <c r="AJ80" s="41">
        <f t="shared" si="86"/>
        <v>77483.739999999991</v>
      </c>
      <c r="AK80" s="41">
        <f t="shared" si="87"/>
        <v>77483.739999999991</v>
      </c>
      <c r="AL80" s="41">
        <f t="shared" si="88"/>
        <v>0</v>
      </c>
      <c r="AM80" s="109">
        <f t="shared" si="89"/>
        <v>0</v>
      </c>
      <c r="AN80" s="41">
        <v>0</v>
      </c>
      <c r="AO80" s="41">
        <v>0</v>
      </c>
      <c r="AP80" s="41">
        <f>AO80-AN80</f>
        <v>0</v>
      </c>
      <c r="AQ80" s="41">
        <f t="shared" si="90"/>
        <v>77483.739999999991</v>
      </c>
      <c r="AR80" s="41">
        <f t="shared" si="91"/>
        <v>77483.739999999991</v>
      </c>
      <c r="AS80" s="41">
        <f t="shared" si="92"/>
        <v>0</v>
      </c>
      <c r="AT80" s="109">
        <f t="shared" si="93"/>
        <v>0</v>
      </c>
      <c r="AU80" s="41">
        <v>0</v>
      </c>
      <c r="AV80" s="41">
        <v>0</v>
      </c>
      <c r="AW80" s="41">
        <f>AV80-AU80</f>
        <v>0</v>
      </c>
      <c r="AX80" s="41">
        <f t="shared" si="94"/>
        <v>77483.739999999991</v>
      </c>
      <c r="AY80" s="41">
        <f t="shared" si="95"/>
        <v>77483.739999999991</v>
      </c>
      <c r="AZ80" s="41">
        <f t="shared" si="96"/>
        <v>0</v>
      </c>
      <c r="BA80" s="109">
        <f t="shared" si="97"/>
        <v>0</v>
      </c>
      <c r="BB80" s="41">
        <v>668171.78</v>
      </c>
      <c r="BC80" s="41">
        <v>347924.35</v>
      </c>
      <c r="BD80" s="41">
        <f>BC80-BB80</f>
        <v>-320247.43000000005</v>
      </c>
      <c r="BE80" s="41">
        <f t="shared" si="98"/>
        <v>745655.52</v>
      </c>
      <c r="BF80" s="41">
        <f t="shared" si="99"/>
        <v>425408.08999999997</v>
      </c>
      <c r="BG80" s="41">
        <f t="shared" si="100"/>
        <v>-320247</v>
      </c>
      <c r="BH80" s="109">
        <f t="shared" si="101"/>
        <v>0.42948442197544523</v>
      </c>
      <c r="BI80" s="41">
        <v>0</v>
      </c>
      <c r="BJ80" s="41">
        <v>0</v>
      </c>
      <c r="BK80" s="41">
        <f>BJ80-BI80</f>
        <v>0</v>
      </c>
      <c r="BL80" s="41">
        <f t="shared" si="102"/>
        <v>745655.52</v>
      </c>
      <c r="BM80" s="41">
        <f t="shared" si="103"/>
        <v>425408.08999999997</v>
      </c>
      <c r="BN80" s="41">
        <f t="shared" si="104"/>
        <v>-320247</v>
      </c>
      <c r="BO80" s="109">
        <f t="shared" si="105"/>
        <v>0.42948442197544523</v>
      </c>
      <c r="BP80" s="41">
        <v>0</v>
      </c>
      <c r="BQ80" s="41">
        <v>0</v>
      </c>
      <c r="BR80" s="41">
        <f>BQ80-BP80</f>
        <v>0</v>
      </c>
      <c r="BS80" s="41">
        <f t="shared" si="106"/>
        <v>745655.52</v>
      </c>
      <c r="BT80" s="41">
        <f t="shared" si="107"/>
        <v>425408.08999999997</v>
      </c>
      <c r="BU80" s="41">
        <f t="shared" si="108"/>
        <v>-320247</v>
      </c>
      <c r="BV80" s="109">
        <f t="shared" si="109"/>
        <v>0.42948442197544523</v>
      </c>
      <c r="BW80" s="41">
        <v>628831.59</v>
      </c>
      <c r="BX80" s="41"/>
      <c r="BY80" s="41">
        <f t="shared" si="110"/>
        <v>-628831.59</v>
      </c>
      <c r="BZ80" s="41">
        <f t="shared" ref="BZ80:CA82" si="118">BP80+BI80+BB80+AU80+AN80+AG80+Z80+S80+O80+BW80</f>
        <v>1374487.1099999999</v>
      </c>
      <c r="CA80" s="41">
        <f t="shared" si="118"/>
        <v>425408.08999999997</v>
      </c>
      <c r="CB80" s="41">
        <f t="shared" si="111"/>
        <v>-949079</v>
      </c>
      <c r="CC80" s="109">
        <f t="shared" si="112"/>
        <v>0.69049685013051887</v>
      </c>
      <c r="CD80" s="41">
        <v>0</v>
      </c>
      <c r="CE80" s="41">
        <v>638223.44999999995</v>
      </c>
      <c r="CF80" s="41">
        <f t="shared" si="113"/>
        <v>638223.44999999995</v>
      </c>
      <c r="CG80" s="41">
        <f t="shared" si="114"/>
        <v>1374487.1099999999</v>
      </c>
      <c r="CH80" s="41">
        <f t="shared" si="115"/>
        <v>1063631.54</v>
      </c>
      <c r="CI80" s="218">
        <f t="shared" si="116"/>
        <v>-310855.55000000005</v>
      </c>
      <c r="CJ80" s="109">
        <f t="shared" si="117"/>
        <v>0.77383886124621437</v>
      </c>
      <c r="CK80" s="41">
        <v>0</v>
      </c>
      <c r="CL80" s="41">
        <f t="shared" ref="CL80:CL90" si="119">CK80+CD80+BW80+BP80+BI80+BB80+AN80+AG80+Z80+S80+O80+AU80</f>
        <v>1374487.11</v>
      </c>
      <c r="CM80" s="41">
        <v>1063967.1100000001</v>
      </c>
      <c r="CN80" s="158">
        <f t="shared" ref="CN80:CN90" si="120">CM80-CL80</f>
        <v>-310520</v>
      </c>
      <c r="CO80" s="41">
        <v>2539951.9300000002</v>
      </c>
      <c r="CP80" s="41">
        <v>2305179.48</v>
      </c>
      <c r="CQ80" s="41">
        <v>1855381.48</v>
      </c>
      <c r="CR80" s="41">
        <v>0</v>
      </c>
      <c r="CS80" s="41">
        <v>0</v>
      </c>
      <c r="CT80" s="41">
        <v>0</v>
      </c>
      <c r="CU80" s="41">
        <v>0</v>
      </c>
      <c r="CV80" s="41">
        <v>8075000</v>
      </c>
      <c r="CW80" s="210" t="s">
        <v>1318</v>
      </c>
    </row>
    <row r="81" spans="1:101" s="10" customFormat="1" ht="69" customHeight="1" x14ac:dyDescent="0.2">
      <c r="A81" s="11" t="s">
        <v>19</v>
      </c>
      <c r="B81" s="11" t="s">
        <v>20</v>
      </c>
      <c r="C81" s="14" t="s">
        <v>560</v>
      </c>
      <c r="D81" s="11" t="s">
        <v>3</v>
      </c>
      <c r="E81" s="11" t="s">
        <v>11</v>
      </c>
      <c r="F81" s="11" t="s">
        <v>5</v>
      </c>
      <c r="G81" s="44" t="s">
        <v>21</v>
      </c>
      <c r="H81" s="45">
        <f>SUBTOTAL(103, $CI$12:$CI81)*1</f>
        <v>70</v>
      </c>
      <c r="I81" s="45" t="s">
        <v>19</v>
      </c>
      <c r="J81" s="46" t="s">
        <v>22</v>
      </c>
      <c r="K81" s="46" t="s">
        <v>23</v>
      </c>
      <c r="L81" s="41">
        <v>0</v>
      </c>
      <c r="M81" s="41">
        <v>0</v>
      </c>
      <c r="N81" s="41">
        <v>281309.15999999997</v>
      </c>
      <c r="O81" s="41">
        <v>0</v>
      </c>
      <c r="P81" s="41">
        <v>0</v>
      </c>
      <c r="Q81" s="41">
        <f t="shared" si="76"/>
        <v>0</v>
      </c>
      <c r="R81" s="197" t="str">
        <f t="shared" si="77"/>
        <v>nebija plānots</v>
      </c>
      <c r="S81" s="41">
        <v>18540.439999999999</v>
      </c>
      <c r="T81" s="41">
        <v>18540.439999999999</v>
      </c>
      <c r="U81" s="41">
        <f>T81-S81</f>
        <v>0</v>
      </c>
      <c r="V81" s="41">
        <f t="shared" si="78"/>
        <v>18540.439999999999</v>
      </c>
      <c r="W81" s="41">
        <f t="shared" si="79"/>
        <v>18540.439999999999</v>
      </c>
      <c r="X81" s="41">
        <f t="shared" si="80"/>
        <v>0</v>
      </c>
      <c r="Y81" s="197">
        <f t="shared" si="81"/>
        <v>0</v>
      </c>
      <c r="Z81" s="41">
        <v>0</v>
      </c>
      <c r="AA81" s="41">
        <v>0</v>
      </c>
      <c r="AB81" s="41">
        <f>AA81-Z81</f>
        <v>0</v>
      </c>
      <c r="AC81" s="41">
        <f t="shared" si="82"/>
        <v>18540.439999999999</v>
      </c>
      <c r="AD81" s="41">
        <f t="shared" si="83"/>
        <v>18540.439999999999</v>
      </c>
      <c r="AE81" s="41">
        <f t="shared" si="84"/>
        <v>0</v>
      </c>
      <c r="AF81" s="109">
        <f t="shared" si="85"/>
        <v>0</v>
      </c>
      <c r="AG81" s="41">
        <v>0</v>
      </c>
      <c r="AH81" s="41">
        <v>0</v>
      </c>
      <c r="AI81" s="41">
        <f>AH81-AG81</f>
        <v>0</v>
      </c>
      <c r="AJ81" s="41">
        <f t="shared" si="86"/>
        <v>18540.439999999999</v>
      </c>
      <c r="AK81" s="41">
        <f t="shared" si="87"/>
        <v>18540.439999999999</v>
      </c>
      <c r="AL81" s="41">
        <f t="shared" si="88"/>
        <v>0</v>
      </c>
      <c r="AM81" s="109">
        <f t="shared" si="89"/>
        <v>0</v>
      </c>
      <c r="AN81" s="41">
        <v>111113.14</v>
      </c>
      <c r="AO81" s="41">
        <v>22630.07</v>
      </c>
      <c r="AP81" s="41">
        <f>AO81-AN81</f>
        <v>-88483.07</v>
      </c>
      <c r="AQ81" s="41">
        <f t="shared" si="90"/>
        <v>129653.58</v>
      </c>
      <c r="AR81" s="41">
        <f t="shared" si="91"/>
        <v>41170.509999999995</v>
      </c>
      <c r="AS81" s="41">
        <f t="shared" si="92"/>
        <v>-88483</v>
      </c>
      <c r="AT81" s="109">
        <f t="shared" si="93"/>
        <v>0.68245759199244638</v>
      </c>
      <c r="AU81" s="41">
        <v>0</v>
      </c>
      <c r="AV81" s="41">
        <v>0</v>
      </c>
      <c r="AW81" s="41">
        <f>AV81-AU81</f>
        <v>0</v>
      </c>
      <c r="AX81" s="41">
        <f t="shared" si="94"/>
        <v>129653.58</v>
      </c>
      <c r="AY81" s="41">
        <f t="shared" si="95"/>
        <v>41170.509999999995</v>
      </c>
      <c r="AZ81" s="41">
        <f t="shared" si="96"/>
        <v>-88483</v>
      </c>
      <c r="BA81" s="109">
        <f t="shared" si="97"/>
        <v>0.68245759199244638</v>
      </c>
      <c r="BB81" s="41">
        <v>0</v>
      </c>
      <c r="BC81" s="41">
        <v>0</v>
      </c>
      <c r="BD81" s="41">
        <f>BC81-BB81</f>
        <v>0</v>
      </c>
      <c r="BE81" s="41">
        <f t="shared" si="98"/>
        <v>129653.58</v>
      </c>
      <c r="BF81" s="41">
        <f t="shared" si="99"/>
        <v>41170.509999999995</v>
      </c>
      <c r="BG81" s="41">
        <f t="shared" si="100"/>
        <v>-88483</v>
      </c>
      <c r="BH81" s="109">
        <f t="shared" si="101"/>
        <v>0.68245759199244638</v>
      </c>
      <c r="BI81" s="41">
        <v>148150.85999999999</v>
      </c>
      <c r="BJ81" s="41">
        <v>47691.35</v>
      </c>
      <c r="BK81" s="41">
        <f>BJ81-BI81</f>
        <v>-100459.50999999998</v>
      </c>
      <c r="BL81" s="41">
        <f t="shared" si="102"/>
        <v>277804.44</v>
      </c>
      <c r="BM81" s="41">
        <f t="shared" si="103"/>
        <v>88861.859999999986</v>
      </c>
      <c r="BN81" s="41">
        <f t="shared" si="104"/>
        <v>-188943</v>
      </c>
      <c r="BO81" s="109">
        <f t="shared" si="105"/>
        <v>0.68012800659341521</v>
      </c>
      <c r="BP81" s="41">
        <v>0</v>
      </c>
      <c r="BQ81" s="41">
        <v>0</v>
      </c>
      <c r="BR81" s="41">
        <f>BQ81-BP81</f>
        <v>0</v>
      </c>
      <c r="BS81" s="41">
        <f t="shared" si="106"/>
        <v>277804.44</v>
      </c>
      <c r="BT81" s="41">
        <f t="shared" si="107"/>
        <v>88861.859999999986</v>
      </c>
      <c r="BU81" s="41">
        <f t="shared" si="108"/>
        <v>-188943</v>
      </c>
      <c r="BV81" s="109">
        <f t="shared" si="109"/>
        <v>0.68012800659341521</v>
      </c>
      <c r="BW81" s="41">
        <v>0</v>
      </c>
      <c r="BX81" s="41">
        <v>0</v>
      </c>
      <c r="BY81" s="41">
        <f t="shared" si="110"/>
        <v>0</v>
      </c>
      <c r="BZ81" s="41">
        <f t="shared" si="118"/>
        <v>277804.44</v>
      </c>
      <c r="CA81" s="41">
        <f t="shared" si="118"/>
        <v>88861.86</v>
      </c>
      <c r="CB81" s="41">
        <f t="shared" si="111"/>
        <v>-188943</v>
      </c>
      <c r="CC81" s="109">
        <f t="shared" si="112"/>
        <v>0.68012800659341521</v>
      </c>
      <c r="CD81" s="41">
        <v>185188.58</v>
      </c>
      <c r="CE81" s="41">
        <v>63835.22</v>
      </c>
      <c r="CF81" s="41">
        <f t="shared" si="113"/>
        <v>-121353.35999999999</v>
      </c>
      <c r="CG81" s="41">
        <f t="shared" si="114"/>
        <v>462993.02</v>
      </c>
      <c r="CH81" s="41">
        <f t="shared" si="115"/>
        <v>152697.08000000002</v>
      </c>
      <c r="CI81" s="218">
        <f t="shared" si="116"/>
        <v>-310296.36</v>
      </c>
      <c r="CJ81" s="109">
        <f t="shared" si="117"/>
        <v>0.3298042808507135</v>
      </c>
      <c r="CK81" s="41">
        <v>0</v>
      </c>
      <c r="CL81" s="41">
        <f t="shared" si="119"/>
        <v>462993.01999999996</v>
      </c>
      <c r="CM81" s="41">
        <v>152697.14000000001</v>
      </c>
      <c r="CN81" s="158">
        <f t="shared" si="120"/>
        <v>-310295.87999999995</v>
      </c>
      <c r="CO81" s="41">
        <v>480078.3</v>
      </c>
      <c r="CP81" s="41">
        <v>515559.2</v>
      </c>
      <c r="CQ81" s="41">
        <v>466315.12</v>
      </c>
      <c r="CR81" s="41">
        <v>76991.86</v>
      </c>
      <c r="CS81" s="41">
        <v>0</v>
      </c>
      <c r="CT81" s="41">
        <v>0</v>
      </c>
      <c r="CU81" s="41">
        <v>0</v>
      </c>
      <c r="CV81" s="41">
        <v>2001937.5</v>
      </c>
      <c r="CW81" s="11"/>
    </row>
    <row r="82" spans="1:101" s="10" customFormat="1" ht="203.25" customHeight="1" x14ac:dyDescent="0.2">
      <c r="A82" s="11" t="s">
        <v>608</v>
      </c>
      <c r="B82" s="11" t="s">
        <v>609</v>
      </c>
      <c r="C82" s="14" t="s">
        <v>610</v>
      </c>
      <c r="D82" s="11">
        <v>1</v>
      </c>
      <c r="E82" s="11" t="s">
        <v>342</v>
      </c>
      <c r="F82" s="11" t="s">
        <v>77</v>
      </c>
      <c r="G82" s="44" t="s">
        <v>611</v>
      </c>
      <c r="H82" s="45">
        <f>SUBTOTAL(103, $CI$12:$CI82)*1</f>
        <v>71</v>
      </c>
      <c r="I82" s="45" t="s">
        <v>608</v>
      </c>
      <c r="J82" s="46" t="s">
        <v>612</v>
      </c>
      <c r="K82" s="46" t="s">
        <v>613</v>
      </c>
      <c r="L82" s="41">
        <v>0</v>
      </c>
      <c r="M82" s="41">
        <v>0</v>
      </c>
      <c r="N82" s="41">
        <v>90684.13</v>
      </c>
      <c r="O82" s="41">
        <v>97731.3</v>
      </c>
      <c r="P82" s="41">
        <v>97731.3</v>
      </c>
      <c r="Q82" s="41">
        <f t="shared" si="76"/>
        <v>0</v>
      </c>
      <c r="R82" s="197">
        <f t="shared" si="77"/>
        <v>0</v>
      </c>
      <c r="S82" s="41">
        <v>0</v>
      </c>
      <c r="T82" s="41">
        <v>0</v>
      </c>
      <c r="U82" s="41">
        <f>T82-S82</f>
        <v>0</v>
      </c>
      <c r="V82" s="41">
        <f t="shared" si="78"/>
        <v>97731.3</v>
      </c>
      <c r="W82" s="41">
        <f t="shared" si="79"/>
        <v>97731.3</v>
      </c>
      <c r="X82" s="41">
        <f t="shared" si="80"/>
        <v>0</v>
      </c>
      <c r="Y82" s="197">
        <f t="shared" si="81"/>
        <v>0</v>
      </c>
      <c r="Z82" s="41">
        <v>0</v>
      </c>
      <c r="AA82" s="41">
        <v>0</v>
      </c>
      <c r="AB82" s="41">
        <f>AA82-Z82</f>
        <v>0</v>
      </c>
      <c r="AC82" s="41">
        <f t="shared" si="82"/>
        <v>97731.3</v>
      </c>
      <c r="AD82" s="41">
        <f t="shared" si="83"/>
        <v>97731.3</v>
      </c>
      <c r="AE82" s="41">
        <f t="shared" si="84"/>
        <v>0</v>
      </c>
      <c r="AF82" s="109">
        <f t="shared" si="85"/>
        <v>0</v>
      </c>
      <c r="AG82" s="41">
        <v>0</v>
      </c>
      <c r="AH82" s="41">
        <v>0</v>
      </c>
      <c r="AI82" s="41">
        <f>AH82-AG82</f>
        <v>0</v>
      </c>
      <c r="AJ82" s="41">
        <f t="shared" si="86"/>
        <v>97731.3</v>
      </c>
      <c r="AK82" s="41">
        <f t="shared" si="87"/>
        <v>97731.3</v>
      </c>
      <c r="AL82" s="41">
        <f t="shared" si="88"/>
        <v>0</v>
      </c>
      <c r="AM82" s="109">
        <f t="shared" si="89"/>
        <v>0</v>
      </c>
      <c r="AN82" s="41">
        <v>92440.48</v>
      </c>
      <c r="AO82" s="41">
        <v>94093.99</v>
      </c>
      <c r="AP82" s="41">
        <f>AO82-AN82</f>
        <v>1653.5100000000093</v>
      </c>
      <c r="AQ82" s="41">
        <f t="shared" si="90"/>
        <v>190171.78</v>
      </c>
      <c r="AR82" s="41">
        <f t="shared" si="91"/>
        <v>191825.29</v>
      </c>
      <c r="AS82" s="41">
        <f t="shared" si="92"/>
        <v>1654</v>
      </c>
      <c r="AT82" s="109">
        <f t="shared" si="93"/>
        <v>-8.6948231751315941E-3</v>
      </c>
      <c r="AU82" s="41">
        <v>0</v>
      </c>
      <c r="AV82" s="41">
        <v>0</v>
      </c>
      <c r="AW82" s="41">
        <f>AV82-AU82</f>
        <v>0</v>
      </c>
      <c r="AX82" s="41">
        <f t="shared" si="94"/>
        <v>190171.78</v>
      </c>
      <c r="AY82" s="41">
        <f t="shared" si="95"/>
        <v>191825.29</v>
      </c>
      <c r="AZ82" s="41">
        <f t="shared" si="96"/>
        <v>1654</v>
      </c>
      <c r="BA82" s="109">
        <f t="shared" si="97"/>
        <v>-8.6948231751315941E-3</v>
      </c>
      <c r="BB82" s="41">
        <v>311745.46000000002</v>
      </c>
      <c r="BC82" s="41">
        <v>191838.75</v>
      </c>
      <c r="BD82" s="41">
        <f>BC82-BB82</f>
        <v>-119906.71000000002</v>
      </c>
      <c r="BE82" s="41">
        <f t="shared" si="98"/>
        <v>501917.24</v>
      </c>
      <c r="BF82" s="41">
        <f t="shared" si="99"/>
        <v>383664.04000000004</v>
      </c>
      <c r="BG82" s="41">
        <f t="shared" si="100"/>
        <v>-118253</v>
      </c>
      <c r="BH82" s="109">
        <f t="shared" si="101"/>
        <v>0.23560298506582467</v>
      </c>
      <c r="BI82" s="41">
        <v>0</v>
      </c>
      <c r="BJ82" s="41">
        <v>0</v>
      </c>
      <c r="BK82" s="41">
        <f>BJ82-BI82</f>
        <v>0</v>
      </c>
      <c r="BL82" s="41">
        <f t="shared" si="102"/>
        <v>501917.24</v>
      </c>
      <c r="BM82" s="41">
        <f t="shared" si="103"/>
        <v>383664.04000000004</v>
      </c>
      <c r="BN82" s="41">
        <f t="shared" si="104"/>
        <v>-118253</v>
      </c>
      <c r="BO82" s="109">
        <f t="shared" si="105"/>
        <v>0.23560298506582467</v>
      </c>
      <c r="BP82" s="41">
        <v>0</v>
      </c>
      <c r="BQ82" s="41">
        <v>0</v>
      </c>
      <c r="BR82" s="41">
        <f>BQ82-BP82</f>
        <v>0</v>
      </c>
      <c r="BS82" s="41">
        <f t="shared" si="106"/>
        <v>501917.24</v>
      </c>
      <c r="BT82" s="41">
        <f t="shared" si="107"/>
        <v>383664.04000000004</v>
      </c>
      <c r="BU82" s="41">
        <f t="shared" si="108"/>
        <v>-118253</v>
      </c>
      <c r="BV82" s="109">
        <f t="shared" si="109"/>
        <v>0.23560298506582467</v>
      </c>
      <c r="BW82" s="41">
        <v>566407.87</v>
      </c>
      <c r="BX82" s="41">
        <v>256302.47</v>
      </c>
      <c r="BY82" s="41">
        <f t="shared" si="110"/>
        <v>-310105.40000000002</v>
      </c>
      <c r="BZ82" s="41">
        <f t="shared" si="118"/>
        <v>1068325.1099999999</v>
      </c>
      <c r="CA82" s="41">
        <f t="shared" si="118"/>
        <v>639966.51</v>
      </c>
      <c r="CB82" s="41">
        <f t="shared" si="111"/>
        <v>-428358</v>
      </c>
      <c r="CC82" s="109">
        <f t="shared" si="112"/>
        <v>0.40096277433748595</v>
      </c>
      <c r="CD82" s="41">
        <v>0</v>
      </c>
      <c r="CE82" s="41">
        <v>118744.96000000001</v>
      </c>
      <c r="CF82" s="41">
        <f t="shared" si="113"/>
        <v>118744.96000000001</v>
      </c>
      <c r="CG82" s="41">
        <f t="shared" si="114"/>
        <v>1068325.1099999999</v>
      </c>
      <c r="CH82" s="41">
        <f t="shared" si="115"/>
        <v>758711.47</v>
      </c>
      <c r="CI82" s="218">
        <f t="shared" si="116"/>
        <v>-309613.03999999998</v>
      </c>
      <c r="CJ82" s="109">
        <f t="shared" si="117"/>
        <v>0.71018780977637053</v>
      </c>
      <c r="CK82" s="41">
        <v>0</v>
      </c>
      <c r="CL82" s="41">
        <f t="shared" si="119"/>
        <v>1068325.1100000001</v>
      </c>
      <c r="CM82" s="41">
        <v>1518886.15</v>
      </c>
      <c r="CN82" s="158">
        <f t="shared" si="120"/>
        <v>450561.0399999998</v>
      </c>
      <c r="CO82" s="41">
        <v>2708091.0999999996</v>
      </c>
      <c r="CP82" s="41">
        <v>1534544.32</v>
      </c>
      <c r="CQ82" s="41">
        <v>1352232.17</v>
      </c>
      <c r="CR82" s="41">
        <v>1308388.1600000001</v>
      </c>
      <c r="CS82" s="41">
        <v>733692.38</v>
      </c>
      <c r="CT82" s="41">
        <v>107641.63</v>
      </c>
      <c r="CU82" s="41">
        <v>0</v>
      </c>
      <c r="CV82" s="41">
        <v>8903599</v>
      </c>
      <c r="CW82" s="210" t="s">
        <v>1409</v>
      </c>
    </row>
    <row r="83" spans="1:101" s="10" customFormat="1" ht="69" customHeight="1" x14ac:dyDescent="0.2">
      <c r="A83" s="55" t="s">
        <v>1141</v>
      </c>
      <c r="B83" s="55" t="s">
        <v>1143</v>
      </c>
      <c r="C83" s="81" t="s">
        <v>1142</v>
      </c>
      <c r="D83" s="55">
        <v>1</v>
      </c>
      <c r="E83" s="55" t="s">
        <v>4</v>
      </c>
      <c r="F83" s="55" t="s">
        <v>5</v>
      </c>
      <c r="G83" s="55" t="s">
        <v>1495</v>
      </c>
      <c r="H83" s="45">
        <f>SUBTOTAL(103, $CI$12:$CI83)*1</f>
        <v>72</v>
      </c>
      <c r="I83" s="45" t="s">
        <v>1141</v>
      </c>
      <c r="J83" s="128" t="s">
        <v>984</v>
      </c>
      <c r="K83" s="128" t="s">
        <v>1146</v>
      </c>
      <c r="L83" s="79">
        <v>0</v>
      </c>
      <c r="M83" s="79">
        <v>0</v>
      </c>
      <c r="N83" s="79">
        <v>0</v>
      </c>
      <c r="O83" s="79">
        <f>N83+M83+L83</f>
        <v>0</v>
      </c>
      <c r="P83" s="79">
        <f>O83+N83+M83</f>
        <v>0</v>
      </c>
      <c r="Q83" s="41">
        <f t="shared" si="76"/>
        <v>0</v>
      </c>
      <c r="R83" s="197" t="str">
        <f t="shared" si="77"/>
        <v>nebija plānots</v>
      </c>
      <c r="S83" s="79">
        <f>Q83+P83+O83</f>
        <v>0</v>
      </c>
      <c r="T83" s="79">
        <f>S83+Q83+P83</f>
        <v>0</v>
      </c>
      <c r="U83" s="79">
        <f>T83+S83+Q83</f>
        <v>0</v>
      </c>
      <c r="V83" s="41">
        <f t="shared" si="78"/>
        <v>0</v>
      </c>
      <c r="W83" s="41">
        <f t="shared" si="79"/>
        <v>0</v>
      </c>
      <c r="X83" s="41">
        <f t="shared" si="80"/>
        <v>0</v>
      </c>
      <c r="Y83" s="197" t="str">
        <f t="shared" si="81"/>
        <v>nebija plānots</v>
      </c>
      <c r="Z83" s="79">
        <f>U83+T83+S83</f>
        <v>0</v>
      </c>
      <c r="AA83" s="79">
        <f>Z83+U83+T83</f>
        <v>0</v>
      </c>
      <c r="AB83" s="79">
        <f>AA83+Z83+U83</f>
        <v>0</v>
      </c>
      <c r="AC83" s="41">
        <f t="shared" si="82"/>
        <v>0</v>
      </c>
      <c r="AD83" s="41">
        <f t="shared" si="83"/>
        <v>0</v>
      </c>
      <c r="AE83" s="41">
        <f t="shared" si="84"/>
        <v>0</v>
      </c>
      <c r="AF83" s="109" t="str">
        <f t="shared" si="85"/>
        <v>nebija plānots</v>
      </c>
      <c r="AG83" s="79">
        <f>AB83+AA83+Z83</f>
        <v>0</v>
      </c>
      <c r="AH83" s="79">
        <f>AG83+AB83+AA83</f>
        <v>0</v>
      </c>
      <c r="AI83" s="79">
        <f>AH83+AG83+AB83</f>
        <v>0</v>
      </c>
      <c r="AJ83" s="41">
        <f t="shared" si="86"/>
        <v>0</v>
      </c>
      <c r="AK83" s="41">
        <f t="shared" si="87"/>
        <v>0</v>
      </c>
      <c r="AL83" s="41">
        <f t="shared" si="88"/>
        <v>0</v>
      </c>
      <c r="AM83" s="109" t="str">
        <f t="shared" si="89"/>
        <v>nebija plānots</v>
      </c>
      <c r="AN83" s="79">
        <f>AI83+AH83+AG83</f>
        <v>0</v>
      </c>
      <c r="AO83" s="79">
        <f>AN83+AI83+AH83</f>
        <v>0</v>
      </c>
      <c r="AP83" s="79">
        <f>AO83+AN83+AI83</f>
        <v>0</v>
      </c>
      <c r="AQ83" s="41">
        <f t="shared" si="90"/>
        <v>0</v>
      </c>
      <c r="AR83" s="41">
        <f t="shared" si="91"/>
        <v>0</v>
      </c>
      <c r="AS83" s="41">
        <f t="shared" si="92"/>
        <v>0</v>
      </c>
      <c r="AT83" s="109" t="str">
        <f t="shared" si="93"/>
        <v>nebija plānots</v>
      </c>
      <c r="AU83" s="79">
        <f>AP83+AO83+AN83</f>
        <v>0</v>
      </c>
      <c r="AV83" s="79">
        <f>AU83+AP83+AO83</f>
        <v>0</v>
      </c>
      <c r="AW83" s="79">
        <f>AV83+AU83+AP83</f>
        <v>0</v>
      </c>
      <c r="AX83" s="41">
        <f t="shared" si="94"/>
        <v>0</v>
      </c>
      <c r="AY83" s="41">
        <f t="shared" si="95"/>
        <v>0</v>
      </c>
      <c r="AZ83" s="41">
        <f t="shared" si="96"/>
        <v>0</v>
      </c>
      <c r="BA83" s="109" t="str">
        <f t="shared" si="97"/>
        <v>nebija plānots</v>
      </c>
      <c r="BB83" s="79">
        <f>AW83+AV83+AU83</f>
        <v>0</v>
      </c>
      <c r="BC83" s="79">
        <f>BB83+AW83+AV83</f>
        <v>0</v>
      </c>
      <c r="BD83" s="79">
        <f>BC83+BB83+AW83</f>
        <v>0</v>
      </c>
      <c r="BE83" s="41">
        <f t="shared" si="98"/>
        <v>0</v>
      </c>
      <c r="BF83" s="41">
        <f t="shared" si="99"/>
        <v>0</v>
      </c>
      <c r="BG83" s="41">
        <f t="shared" si="100"/>
        <v>0</v>
      </c>
      <c r="BH83" s="109" t="str">
        <f t="shared" si="101"/>
        <v>nebija plānots</v>
      </c>
      <c r="BI83" s="79">
        <f>BD83+BC83+BB83</f>
        <v>0</v>
      </c>
      <c r="BJ83" s="79">
        <f>BI83+BD83+BC83</f>
        <v>0</v>
      </c>
      <c r="BK83" s="79">
        <f>BJ83+BI83+BD83</f>
        <v>0</v>
      </c>
      <c r="BL83" s="41">
        <f t="shared" si="102"/>
        <v>0</v>
      </c>
      <c r="BM83" s="41">
        <f t="shared" si="103"/>
        <v>0</v>
      </c>
      <c r="BN83" s="41">
        <f t="shared" si="104"/>
        <v>0</v>
      </c>
      <c r="BO83" s="109" t="str">
        <f t="shared" si="105"/>
        <v>nebija plānots</v>
      </c>
      <c r="BP83" s="79">
        <f>BK83+BJ83+BI83</f>
        <v>0</v>
      </c>
      <c r="BQ83" s="79">
        <v>0</v>
      </c>
      <c r="BR83" s="79">
        <f>BQ83+BP83+BK83</f>
        <v>0</v>
      </c>
      <c r="BS83" s="41">
        <f t="shared" si="106"/>
        <v>0</v>
      </c>
      <c r="BT83" s="41">
        <f t="shared" si="107"/>
        <v>0</v>
      </c>
      <c r="BU83" s="41">
        <f t="shared" si="108"/>
        <v>0</v>
      </c>
      <c r="BV83" s="109" t="str">
        <f t="shared" si="109"/>
        <v>nebija plānots</v>
      </c>
      <c r="BW83" s="79">
        <v>294330.8</v>
      </c>
      <c r="BX83" s="41">
        <v>0</v>
      </c>
      <c r="BY83" s="41">
        <f t="shared" si="110"/>
        <v>-294330.8</v>
      </c>
      <c r="BZ83" s="41">
        <f t="shared" ref="BZ83:BZ90" si="121">BP83+BI83+BB83+AU83+AN83+AG83+Z83+S83+O83+BW83</f>
        <v>294330.8</v>
      </c>
      <c r="CA83" s="41">
        <f>BQ83+BJ83+BC83+AV83+AO83+-AH83+AA83+T83+P83+BX83</f>
        <v>0</v>
      </c>
      <c r="CB83" s="41">
        <f t="shared" si="111"/>
        <v>-294331</v>
      </c>
      <c r="CC83" s="109">
        <f t="shared" si="112"/>
        <v>1</v>
      </c>
      <c r="CD83" s="79">
        <v>0</v>
      </c>
      <c r="CE83" s="41">
        <v>0</v>
      </c>
      <c r="CF83" s="41">
        <f t="shared" si="113"/>
        <v>0</v>
      </c>
      <c r="CG83" s="41">
        <f t="shared" si="114"/>
        <v>294330.8</v>
      </c>
      <c r="CH83" s="41">
        <f t="shared" si="115"/>
        <v>0</v>
      </c>
      <c r="CI83" s="174">
        <f t="shared" si="116"/>
        <v>-294331</v>
      </c>
      <c r="CJ83" s="109">
        <f t="shared" si="117"/>
        <v>0</v>
      </c>
      <c r="CK83" s="79">
        <v>294330.8</v>
      </c>
      <c r="CL83" s="41">
        <f t="shared" si="119"/>
        <v>588661.6</v>
      </c>
      <c r="CM83" s="41">
        <v>0</v>
      </c>
      <c r="CN83" s="156">
        <f t="shared" si="120"/>
        <v>-588661.6</v>
      </c>
      <c r="CO83" s="79">
        <v>882992.4</v>
      </c>
      <c r="CP83" s="79">
        <v>0</v>
      </c>
      <c r="CQ83" s="79">
        <v>0</v>
      </c>
      <c r="CR83" s="79">
        <v>0</v>
      </c>
      <c r="CS83" s="79">
        <v>0</v>
      </c>
      <c r="CT83" s="79">
        <v>0</v>
      </c>
      <c r="CU83" s="79">
        <v>0</v>
      </c>
      <c r="CV83" s="79">
        <v>1471654</v>
      </c>
      <c r="CW83" s="212" t="s">
        <v>1429</v>
      </c>
    </row>
    <row r="84" spans="1:101" s="10" customFormat="1" ht="122.25" customHeight="1" x14ac:dyDescent="0.2">
      <c r="A84" s="11" t="s">
        <v>119</v>
      </c>
      <c r="B84" s="11" t="s">
        <v>120</v>
      </c>
      <c r="C84" s="14" t="s">
        <v>570</v>
      </c>
      <c r="D84" s="11">
        <v>1</v>
      </c>
      <c r="E84" s="11" t="s">
        <v>35</v>
      </c>
      <c r="F84" s="11" t="s">
        <v>102</v>
      </c>
      <c r="G84" s="44" t="s">
        <v>691</v>
      </c>
      <c r="H84" s="45">
        <f>SUBTOTAL(103, $CI$12:$CI84)*1</f>
        <v>73</v>
      </c>
      <c r="I84" s="45" t="s">
        <v>119</v>
      </c>
      <c r="J84" s="46" t="s">
        <v>692</v>
      </c>
      <c r="K84" s="46" t="s">
        <v>693</v>
      </c>
      <c r="L84" s="41"/>
      <c r="M84" s="41"/>
      <c r="N84" s="41"/>
      <c r="O84" s="41"/>
      <c r="P84" s="41">
        <v>0</v>
      </c>
      <c r="Q84" s="41">
        <f t="shared" si="76"/>
        <v>0</v>
      </c>
      <c r="R84" s="197" t="str">
        <f t="shared" si="77"/>
        <v>nebija plānots</v>
      </c>
      <c r="S84" s="41"/>
      <c r="T84" s="41">
        <v>0</v>
      </c>
      <c r="U84" s="41">
        <f>T84-S84</f>
        <v>0</v>
      </c>
      <c r="V84" s="41">
        <f t="shared" si="78"/>
        <v>0</v>
      </c>
      <c r="W84" s="41">
        <f t="shared" si="79"/>
        <v>0</v>
      </c>
      <c r="X84" s="41">
        <f t="shared" si="80"/>
        <v>0</v>
      </c>
      <c r="Y84" s="197" t="str">
        <f t="shared" si="81"/>
        <v>nebija plānots</v>
      </c>
      <c r="Z84" s="41"/>
      <c r="AA84" s="41">
        <v>0</v>
      </c>
      <c r="AB84" s="41">
        <f>AA84-Z84</f>
        <v>0</v>
      </c>
      <c r="AC84" s="41">
        <f t="shared" si="82"/>
        <v>0</v>
      </c>
      <c r="AD84" s="41">
        <f t="shared" si="83"/>
        <v>0</v>
      </c>
      <c r="AE84" s="41">
        <f t="shared" si="84"/>
        <v>0</v>
      </c>
      <c r="AF84" s="109" t="str">
        <f t="shared" si="85"/>
        <v>nebija plānots</v>
      </c>
      <c r="AG84" s="41"/>
      <c r="AH84" s="41">
        <v>0</v>
      </c>
      <c r="AI84" s="41">
        <f>AH84-AG84</f>
        <v>0</v>
      </c>
      <c r="AJ84" s="41">
        <f t="shared" si="86"/>
        <v>0</v>
      </c>
      <c r="AK84" s="41">
        <f t="shared" si="87"/>
        <v>0</v>
      </c>
      <c r="AL84" s="41">
        <f t="shared" si="88"/>
        <v>0</v>
      </c>
      <c r="AM84" s="109" t="str">
        <f t="shared" si="89"/>
        <v>nebija plānots</v>
      </c>
      <c r="AN84" s="41">
        <v>294236.7</v>
      </c>
      <c r="AO84" s="41">
        <v>294236</v>
      </c>
      <c r="AP84" s="41">
        <f>AO84-AN84</f>
        <v>-0.70000000001164153</v>
      </c>
      <c r="AQ84" s="41">
        <f t="shared" si="90"/>
        <v>294236.7</v>
      </c>
      <c r="AR84" s="41">
        <f t="shared" si="91"/>
        <v>294236</v>
      </c>
      <c r="AS84" s="41">
        <f t="shared" si="92"/>
        <v>-1</v>
      </c>
      <c r="AT84" s="109">
        <f t="shared" si="93"/>
        <v>2.3790370133891514E-6</v>
      </c>
      <c r="AU84" s="41">
        <v>0</v>
      </c>
      <c r="AV84" s="41">
        <v>0</v>
      </c>
      <c r="AW84" s="41">
        <f>AV84-AU84</f>
        <v>0</v>
      </c>
      <c r="AX84" s="41">
        <f t="shared" si="94"/>
        <v>294236.7</v>
      </c>
      <c r="AY84" s="41">
        <f t="shared" si="95"/>
        <v>294236</v>
      </c>
      <c r="AZ84" s="41">
        <f t="shared" si="96"/>
        <v>-1</v>
      </c>
      <c r="BA84" s="109">
        <f t="shared" si="97"/>
        <v>2.3790370133891514E-6</v>
      </c>
      <c r="BB84" s="41">
        <v>92947.6</v>
      </c>
      <c r="BC84" s="41">
        <v>7355.36</v>
      </c>
      <c r="BD84" s="41">
        <f>BC84-BB84</f>
        <v>-85592.24</v>
      </c>
      <c r="BE84" s="41">
        <f t="shared" si="98"/>
        <v>387184.30000000005</v>
      </c>
      <c r="BF84" s="41">
        <f t="shared" si="99"/>
        <v>301591.36</v>
      </c>
      <c r="BG84" s="41">
        <f t="shared" si="100"/>
        <v>-85593</v>
      </c>
      <c r="BH84" s="109">
        <f t="shared" si="101"/>
        <v>0.2210651103363438</v>
      </c>
      <c r="BI84" s="41">
        <v>40507.08</v>
      </c>
      <c r="BJ84" s="41">
        <v>0</v>
      </c>
      <c r="BK84" s="41">
        <f>BJ84-BI84</f>
        <v>-40507.08</v>
      </c>
      <c r="BL84" s="41">
        <f t="shared" si="102"/>
        <v>427691.38000000006</v>
      </c>
      <c r="BM84" s="41">
        <f t="shared" si="103"/>
        <v>301591.36</v>
      </c>
      <c r="BN84" s="41">
        <f t="shared" si="104"/>
        <v>-126100</v>
      </c>
      <c r="BO84" s="109">
        <f t="shared" si="105"/>
        <v>0.29483881578347471</v>
      </c>
      <c r="BP84" s="41">
        <v>112468.83</v>
      </c>
      <c r="BQ84" s="41">
        <v>0</v>
      </c>
      <c r="BR84" s="41">
        <f t="shared" ref="BR84:BR90" si="122">BQ84-BP84</f>
        <v>-112468.83</v>
      </c>
      <c r="BS84" s="41">
        <f t="shared" si="106"/>
        <v>540160.21000000008</v>
      </c>
      <c r="BT84" s="41">
        <f t="shared" si="107"/>
        <v>301591.36</v>
      </c>
      <c r="BU84" s="41">
        <f t="shared" si="108"/>
        <v>-238569</v>
      </c>
      <c r="BV84" s="109">
        <f t="shared" si="109"/>
        <v>0.44166313175863148</v>
      </c>
      <c r="BW84" s="41">
        <v>66215.09</v>
      </c>
      <c r="BX84" s="41">
        <v>29021.54</v>
      </c>
      <c r="BY84" s="41">
        <f t="shared" si="110"/>
        <v>-37193.549999999996</v>
      </c>
      <c r="BZ84" s="41">
        <f t="shared" si="121"/>
        <v>606375.29999999993</v>
      </c>
      <c r="CA84" s="41">
        <f>BQ84+BJ84+BC84+AV84+AO84+-AH84+AA84+T84+P84+BX84</f>
        <v>330612.89999999997</v>
      </c>
      <c r="CB84" s="41">
        <f t="shared" si="111"/>
        <v>-275763</v>
      </c>
      <c r="CC84" s="109">
        <f t="shared" si="112"/>
        <v>0.45477182200528288</v>
      </c>
      <c r="CD84" s="41">
        <v>16544.009999999998</v>
      </c>
      <c r="CE84" s="41">
        <v>0</v>
      </c>
      <c r="CF84" s="41">
        <f t="shared" si="113"/>
        <v>-16544.009999999998</v>
      </c>
      <c r="CG84" s="41">
        <f t="shared" si="114"/>
        <v>622919.30999999994</v>
      </c>
      <c r="CH84" s="41">
        <f t="shared" si="115"/>
        <v>330612.89999999997</v>
      </c>
      <c r="CI84" s="218">
        <f t="shared" si="116"/>
        <v>-292307.01</v>
      </c>
      <c r="CJ84" s="109">
        <f t="shared" si="117"/>
        <v>0.53074755380436034</v>
      </c>
      <c r="CK84" s="41">
        <v>0</v>
      </c>
      <c r="CL84" s="41">
        <f t="shared" si="119"/>
        <v>622919.31000000006</v>
      </c>
      <c r="CM84" s="41">
        <v>385957.4</v>
      </c>
      <c r="CN84" s="158">
        <f t="shared" si="120"/>
        <v>-236961.91000000003</v>
      </c>
      <c r="CO84" s="41">
        <v>554016.5</v>
      </c>
      <c r="CP84" s="41">
        <v>0</v>
      </c>
      <c r="CQ84" s="41">
        <v>0</v>
      </c>
      <c r="CR84" s="41">
        <v>98089.89</v>
      </c>
      <c r="CS84" s="41">
        <v>0</v>
      </c>
      <c r="CT84" s="41">
        <v>0</v>
      </c>
      <c r="CU84" s="41">
        <v>0</v>
      </c>
      <c r="CV84" s="41">
        <v>980789</v>
      </c>
      <c r="CW84" s="210" t="s">
        <v>1402</v>
      </c>
    </row>
    <row r="85" spans="1:101" s="10" customFormat="1" ht="47.25" x14ac:dyDescent="0.2">
      <c r="A85" s="55" t="s">
        <v>138</v>
      </c>
      <c r="B85" s="55" t="s">
        <v>139</v>
      </c>
      <c r="C85" s="81" t="s">
        <v>572</v>
      </c>
      <c r="D85" s="55">
        <v>3</v>
      </c>
      <c r="E85" s="55" t="s">
        <v>35</v>
      </c>
      <c r="F85" s="55" t="s">
        <v>5</v>
      </c>
      <c r="G85" s="55" t="s">
        <v>1095</v>
      </c>
      <c r="H85" s="45">
        <f>SUBTOTAL(103, $CI$12:$CI85)*1</f>
        <v>74</v>
      </c>
      <c r="I85" s="45" t="s">
        <v>138</v>
      </c>
      <c r="J85" s="128" t="s">
        <v>889</v>
      </c>
      <c r="K85" s="128" t="s">
        <v>1096</v>
      </c>
      <c r="L85" s="79">
        <v>0</v>
      </c>
      <c r="M85" s="79">
        <v>0</v>
      </c>
      <c r="N85" s="79">
        <v>0</v>
      </c>
      <c r="O85" s="79">
        <v>0</v>
      </c>
      <c r="P85" s="79"/>
      <c r="Q85" s="41">
        <f t="shared" si="76"/>
        <v>0</v>
      </c>
      <c r="R85" s="197" t="str">
        <f t="shared" si="77"/>
        <v>nebija plānots</v>
      </c>
      <c r="S85" s="79">
        <v>0</v>
      </c>
      <c r="T85" s="79"/>
      <c r="U85" s="79"/>
      <c r="V85" s="41">
        <f t="shared" si="78"/>
        <v>0</v>
      </c>
      <c r="W85" s="41">
        <f t="shared" si="79"/>
        <v>0</v>
      </c>
      <c r="X85" s="41">
        <f t="shared" si="80"/>
        <v>0</v>
      </c>
      <c r="Y85" s="197" t="str">
        <f t="shared" si="81"/>
        <v>nebija plānots</v>
      </c>
      <c r="Z85" s="79">
        <v>0</v>
      </c>
      <c r="AA85" s="79"/>
      <c r="AB85" s="79"/>
      <c r="AC85" s="41">
        <f t="shared" si="82"/>
        <v>0</v>
      </c>
      <c r="AD85" s="41">
        <f t="shared" si="83"/>
        <v>0</v>
      </c>
      <c r="AE85" s="41">
        <f t="shared" si="84"/>
        <v>0</v>
      </c>
      <c r="AF85" s="109" t="str">
        <f t="shared" si="85"/>
        <v>nebija plānots</v>
      </c>
      <c r="AG85" s="79">
        <v>0</v>
      </c>
      <c r="AH85" s="79"/>
      <c r="AI85" s="79">
        <v>0</v>
      </c>
      <c r="AJ85" s="41">
        <f t="shared" si="86"/>
        <v>0</v>
      </c>
      <c r="AK85" s="41">
        <f t="shared" si="87"/>
        <v>0</v>
      </c>
      <c r="AL85" s="41">
        <f t="shared" si="88"/>
        <v>0</v>
      </c>
      <c r="AM85" s="109" t="str">
        <f t="shared" si="89"/>
        <v>nebija plānots</v>
      </c>
      <c r="AN85" s="79"/>
      <c r="AO85" s="79"/>
      <c r="AP85" s="79">
        <v>0</v>
      </c>
      <c r="AQ85" s="41">
        <f t="shared" si="90"/>
        <v>0</v>
      </c>
      <c r="AR85" s="41">
        <f t="shared" si="91"/>
        <v>0</v>
      </c>
      <c r="AS85" s="41">
        <f t="shared" si="92"/>
        <v>0</v>
      </c>
      <c r="AT85" s="109" t="str">
        <f t="shared" si="93"/>
        <v>nebija plānots</v>
      </c>
      <c r="AU85" s="79"/>
      <c r="AV85" s="79"/>
      <c r="AW85" s="79">
        <v>0</v>
      </c>
      <c r="AX85" s="41">
        <f t="shared" si="94"/>
        <v>0</v>
      </c>
      <c r="AY85" s="41">
        <f t="shared" si="95"/>
        <v>0</v>
      </c>
      <c r="AZ85" s="41">
        <f t="shared" si="96"/>
        <v>0</v>
      </c>
      <c r="BA85" s="109" t="str">
        <f t="shared" si="97"/>
        <v>nebija plānots</v>
      </c>
      <c r="BB85" s="79"/>
      <c r="BC85" s="79"/>
      <c r="BD85" s="79">
        <v>0</v>
      </c>
      <c r="BE85" s="41">
        <f t="shared" si="98"/>
        <v>0</v>
      </c>
      <c r="BF85" s="41">
        <f t="shared" si="99"/>
        <v>0</v>
      </c>
      <c r="BG85" s="41">
        <f t="shared" si="100"/>
        <v>0</v>
      </c>
      <c r="BH85" s="109" t="str">
        <f t="shared" si="101"/>
        <v>nebija plānots</v>
      </c>
      <c r="BI85" s="79"/>
      <c r="BJ85" s="79"/>
      <c r="BK85" s="79"/>
      <c r="BL85" s="41">
        <f t="shared" si="102"/>
        <v>0</v>
      </c>
      <c r="BM85" s="41">
        <f t="shared" si="103"/>
        <v>0</v>
      </c>
      <c r="BN85" s="41">
        <f t="shared" si="104"/>
        <v>0</v>
      </c>
      <c r="BO85" s="109" t="str">
        <f t="shared" si="105"/>
        <v>nebija plānots</v>
      </c>
      <c r="BP85" s="79">
        <v>261393.11</v>
      </c>
      <c r="BQ85" s="41">
        <v>0</v>
      </c>
      <c r="BR85" s="41">
        <f t="shared" si="122"/>
        <v>-261393.11</v>
      </c>
      <c r="BS85" s="41">
        <f t="shared" si="106"/>
        <v>261393.11</v>
      </c>
      <c r="BT85" s="41">
        <f t="shared" si="107"/>
        <v>0</v>
      </c>
      <c r="BU85" s="41">
        <f t="shared" si="108"/>
        <v>-261393</v>
      </c>
      <c r="BV85" s="109">
        <f t="shared" si="109"/>
        <v>1</v>
      </c>
      <c r="BW85" s="79">
        <v>0</v>
      </c>
      <c r="BX85" s="41">
        <v>0</v>
      </c>
      <c r="BY85" s="41">
        <f t="shared" si="110"/>
        <v>0</v>
      </c>
      <c r="BZ85" s="41">
        <f t="shared" si="121"/>
        <v>261393.11</v>
      </c>
      <c r="CA85" s="41">
        <f>BQ85+BJ85+BC85+AV85+AO85+-AH85+AA85+T85+P85+BX85</f>
        <v>0</v>
      </c>
      <c r="CB85" s="41">
        <f t="shared" si="111"/>
        <v>-261393</v>
      </c>
      <c r="CC85" s="109">
        <f t="shared" si="112"/>
        <v>1</v>
      </c>
      <c r="CD85" s="79">
        <v>0</v>
      </c>
      <c r="CE85" s="41">
        <v>0</v>
      </c>
      <c r="CF85" s="41">
        <f t="shared" si="113"/>
        <v>0</v>
      </c>
      <c r="CG85" s="41">
        <f t="shared" si="114"/>
        <v>261393.11</v>
      </c>
      <c r="CH85" s="41">
        <f t="shared" si="115"/>
        <v>0</v>
      </c>
      <c r="CI85" s="218">
        <f t="shared" si="116"/>
        <v>-261393</v>
      </c>
      <c r="CJ85" s="109">
        <f t="shared" si="117"/>
        <v>0</v>
      </c>
      <c r="CK85" s="79">
        <v>0</v>
      </c>
      <c r="CL85" s="41">
        <f t="shared" si="119"/>
        <v>261393.11</v>
      </c>
      <c r="CM85" s="41">
        <v>0</v>
      </c>
      <c r="CN85" s="158">
        <f t="shared" si="120"/>
        <v>-261393.11</v>
      </c>
      <c r="CO85" s="79">
        <v>3366697.29</v>
      </c>
      <c r="CP85" s="79">
        <v>0</v>
      </c>
      <c r="CQ85" s="79">
        <v>0</v>
      </c>
      <c r="CR85" s="79">
        <v>0</v>
      </c>
      <c r="CS85" s="79">
        <v>0</v>
      </c>
      <c r="CT85" s="79">
        <v>0</v>
      </c>
      <c r="CU85" s="79">
        <v>0</v>
      </c>
      <c r="CV85" s="79">
        <v>3317646.14</v>
      </c>
      <c r="CW85" s="212" t="s">
        <v>1427</v>
      </c>
    </row>
    <row r="86" spans="1:101" s="10" customFormat="1" ht="81" customHeight="1" x14ac:dyDescent="0.2">
      <c r="A86" s="11" t="s">
        <v>233</v>
      </c>
      <c r="B86" s="11" t="s">
        <v>234</v>
      </c>
      <c r="C86" s="14" t="s">
        <v>579</v>
      </c>
      <c r="D86" s="11">
        <v>1</v>
      </c>
      <c r="E86" s="11" t="s">
        <v>4</v>
      </c>
      <c r="F86" s="11" t="s">
        <v>5</v>
      </c>
      <c r="G86" s="44" t="s">
        <v>264</v>
      </c>
      <c r="H86" s="45">
        <f>SUBTOTAL(103, $CI$12:$CI86)*1</f>
        <v>75</v>
      </c>
      <c r="I86" s="45" t="s">
        <v>233</v>
      </c>
      <c r="J86" s="46" t="s">
        <v>265</v>
      </c>
      <c r="K86" s="46" t="s">
        <v>266</v>
      </c>
      <c r="L86" s="41">
        <v>0</v>
      </c>
      <c r="M86" s="41">
        <v>0</v>
      </c>
      <c r="N86" s="41">
        <v>0</v>
      </c>
      <c r="O86" s="41">
        <v>0</v>
      </c>
      <c r="P86" s="41">
        <v>0</v>
      </c>
      <c r="Q86" s="41">
        <f t="shared" si="76"/>
        <v>0</v>
      </c>
      <c r="R86" s="197" t="str">
        <f t="shared" si="77"/>
        <v>nebija plānots</v>
      </c>
      <c r="S86" s="41">
        <v>21280.2</v>
      </c>
      <c r="T86" s="41">
        <v>21280.210000000003</v>
      </c>
      <c r="U86" s="41">
        <f>T86-S86</f>
        <v>1.0000000002037268E-2</v>
      </c>
      <c r="V86" s="41">
        <f t="shared" si="78"/>
        <v>21280.2</v>
      </c>
      <c r="W86" s="41">
        <f t="shared" si="79"/>
        <v>21280.210000000003</v>
      </c>
      <c r="X86" s="41">
        <f t="shared" si="80"/>
        <v>0</v>
      </c>
      <c r="Y86" s="197">
        <f t="shared" si="81"/>
        <v>-4.6992039548499065E-7</v>
      </c>
      <c r="Z86" s="41">
        <v>0</v>
      </c>
      <c r="AA86" s="41">
        <v>0</v>
      </c>
      <c r="AB86" s="41">
        <f>AA86-Z86</f>
        <v>0</v>
      </c>
      <c r="AC86" s="41">
        <f t="shared" si="82"/>
        <v>21280.2</v>
      </c>
      <c r="AD86" s="41">
        <f t="shared" si="83"/>
        <v>21280.210000000003</v>
      </c>
      <c r="AE86" s="41">
        <f t="shared" si="84"/>
        <v>0</v>
      </c>
      <c r="AF86" s="109">
        <f t="shared" si="85"/>
        <v>-4.6992039548499065E-7</v>
      </c>
      <c r="AG86" s="41">
        <v>0</v>
      </c>
      <c r="AH86" s="41">
        <v>0</v>
      </c>
      <c r="AI86" s="41">
        <f>AH86-AG86</f>
        <v>0</v>
      </c>
      <c r="AJ86" s="41">
        <f t="shared" si="86"/>
        <v>21280.2</v>
      </c>
      <c r="AK86" s="41">
        <f t="shared" si="87"/>
        <v>21280.210000000003</v>
      </c>
      <c r="AL86" s="41">
        <f t="shared" si="88"/>
        <v>0</v>
      </c>
      <c r="AM86" s="109">
        <f t="shared" si="89"/>
        <v>-4.6992039548499065E-7</v>
      </c>
      <c r="AN86" s="41">
        <v>6025.55</v>
      </c>
      <c r="AO86" s="41">
        <v>7921.49</v>
      </c>
      <c r="AP86" s="41">
        <f>AO86-AN86</f>
        <v>1895.9399999999996</v>
      </c>
      <c r="AQ86" s="41">
        <f t="shared" si="90"/>
        <v>27305.75</v>
      </c>
      <c r="AR86" s="41">
        <f t="shared" si="91"/>
        <v>29201.700000000004</v>
      </c>
      <c r="AS86" s="41">
        <f t="shared" si="92"/>
        <v>1896</v>
      </c>
      <c r="AT86" s="109">
        <f t="shared" si="93"/>
        <v>-6.9434093551724585E-2</v>
      </c>
      <c r="AU86" s="41">
        <v>0</v>
      </c>
      <c r="AV86" s="41">
        <v>0</v>
      </c>
      <c r="AW86" s="41">
        <f>AV86-AU86</f>
        <v>0</v>
      </c>
      <c r="AX86" s="41">
        <f t="shared" si="94"/>
        <v>27305.75</v>
      </c>
      <c r="AY86" s="41">
        <f t="shared" si="95"/>
        <v>29201.700000000004</v>
      </c>
      <c r="AZ86" s="41">
        <f t="shared" si="96"/>
        <v>1896</v>
      </c>
      <c r="BA86" s="109">
        <f t="shared" si="97"/>
        <v>-6.9434093551724585E-2</v>
      </c>
      <c r="BB86" s="41">
        <v>0</v>
      </c>
      <c r="BC86" s="41">
        <v>0</v>
      </c>
      <c r="BD86" s="41">
        <f>BC86-BB86</f>
        <v>0</v>
      </c>
      <c r="BE86" s="41">
        <f t="shared" si="98"/>
        <v>27305.75</v>
      </c>
      <c r="BF86" s="41">
        <f t="shared" si="99"/>
        <v>29201.700000000004</v>
      </c>
      <c r="BG86" s="41">
        <f t="shared" si="100"/>
        <v>1896</v>
      </c>
      <c r="BH86" s="109">
        <f t="shared" si="101"/>
        <v>-6.9434093551724585E-2</v>
      </c>
      <c r="BI86" s="41">
        <v>325728.87</v>
      </c>
      <c r="BJ86" s="41">
        <v>90636.21</v>
      </c>
      <c r="BK86" s="41">
        <f>BJ86-BI86</f>
        <v>-235092.65999999997</v>
      </c>
      <c r="BL86" s="41">
        <f t="shared" si="102"/>
        <v>353034.62</v>
      </c>
      <c r="BM86" s="41">
        <f t="shared" si="103"/>
        <v>119837.91</v>
      </c>
      <c r="BN86" s="41">
        <f t="shared" si="104"/>
        <v>-233197</v>
      </c>
      <c r="BO86" s="109">
        <f t="shared" si="105"/>
        <v>0.6605491268816639</v>
      </c>
      <c r="BP86" s="41">
        <v>0</v>
      </c>
      <c r="BQ86" s="41">
        <v>0</v>
      </c>
      <c r="BR86" s="41">
        <f t="shared" si="122"/>
        <v>0</v>
      </c>
      <c r="BS86" s="41">
        <f t="shared" si="106"/>
        <v>353034.62</v>
      </c>
      <c r="BT86" s="41">
        <f t="shared" si="107"/>
        <v>119837.91</v>
      </c>
      <c r="BU86" s="41">
        <f t="shared" si="108"/>
        <v>-233197</v>
      </c>
      <c r="BV86" s="109">
        <f t="shared" si="109"/>
        <v>0.6605491268816639</v>
      </c>
      <c r="BW86" s="41">
        <v>0</v>
      </c>
      <c r="BX86" s="41">
        <v>0</v>
      </c>
      <c r="BY86" s="41">
        <f t="shared" si="110"/>
        <v>0</v>
      </c>
      <c r="BZ86" s="41">
        <f t="shared" si="121"/>
        <v>353034.62</v>
      </c>
      <c r="CA86" s="41">
        <f>BQ86+BJ86+BC86+AV86+AO86+-AH86+AA86+T86+P86+BX86</f>
        <v>119837.91000000002</v>
      </c>
      <c r="CB86" s="41">
        <f t="shared" si="111"/>
        <v>-233197</v>
      </c>
      <c r="CC86" s="109">
        <f t="shared" si="112"/>
        <v>0.6605491268816639</v>
      </c>
      <c r="CD86" s="41">
        <v>106592.85</v>
      </c>
      <c r="CE86" s="41">
        <v>80289.440000000002</v>
      </c>
      <c r="CF86" s="41">
        <f t="shared" si="113"/>
        <v>-26303.410000000003</v>
      </c>
      <c r="CG86" s="41">
        <f t="shared" si="114"/>
        <v>459627.47</v>
      </c>
      <c r="CH86" s="41">
        <f t="shared" si="115"/>
        <v>200127.35000000003</v>
      </c>
      <c r="CI86" s="174">
        <f t="shared" si="116"/>
        <v>-259500.41</v>
      </c>
      <c r="CJ86" s="109">
        <f t="shared" si="117"/>
        <v>0.43541207404335525</v>
      </c>
      <c r="CK86" s="41">
        <v>0</v>
      </c>
      <c r="CL86" s="41">
        <f t="shared" si="119"/>
        <v>459627.47</v>
      </c>
      <c r="CM86" s="41">
        <v>200127.35</v>
      </c>
      <c r="CN86" s="158">
        <f t="shared" si="120"/>
        <v>-259500.11999999997</v>
      </c>
      <c r="CO86" s="41">
        <v>1261548.4700000002</v>
      </c>
      <c r="CP86" s="41">
        <v>1652437.5099999998</v>
      </c>
      <c r="CQ86" s="41">
        <v>0</v>
      </c>
      <c r="CR86" s="41">
        <v>0</v>
      </c>
      <c r="CS86" s="41">
        <v>0</v>
      </c>
      <c r="CT86" s="41">
        <v>0</v>
      </c>
      <c r="CU86" s="41">
        <v>0</v>
      </c>
      <c r="CV86" s="41">
        <v>3373613.45</v>
      </c>
      <c r="CW86" s="210" t="s">
        <v>1465</v>
      </c>
    </row>
    <row r="87" spans="1:101" s="10" customFormat="1" ht="133.5" customHeight="1" x14ac:dyDescent="0.2">
      <c r="A87" s="33" t="s">
        <v>119</v>
      </c>
      <c r="B87" s="33" t="s">
        <v>120</v>
      </c>
      <c r="C87" s="34" t="s">
        <v>570</v>
      </c>
      <c r="D87" s="33">
        <v>1</v>
      </c>
      <c r="E87" s="33" t="s">
        <v>35</v>
      </c>
      <c r="F87" s="33" t="s">
        <v>102</v>
      </c>
      <c r="G87" s="33" t="s">
        <v>1078</v>
      </c>
      <c r="H87" s="45">
        <f>SUBTOTAL(103, $CI$12:$CI87)*1</f>
        <v>76</v>
      </c>
      <c r="I87" s="45" t="s">
        <v>119</v>
      </c>
      <c r="J87" s="34" t="s">
        <v>1079</v>
      </c>
      <c r="K87" s="34" t="s">
        <v>1080</v>
      </c>
      <c r="L87" s="35">
        <v>0</v>
      </c>
      <c r="M87" s="35">
        <v>0</v>
      </c>
      <c r="N87" s="35">
        <v>0</v>
      </c>
      <c r="O87" s="35">
        <v>0</v>
      </c>
      <c r="P87" s="35">
        <v>0</v>
      </c>
      <c r="Q87" s="41">
        <f t="shared" si="76"/>
        <v>0</v>
      </c>
      <c r="R87" s="197" t="str">
        <f t="shared" si="77"/>
        <v>nebija plānots</v>
      </c>
      <c r="S87" s="35">
        <v>0</v>
      </c>
      <c r="T87" s="35">
        <v>0</v>
      </c>
      <c r="U87" s="35">
        <v>0</v>
      </c>
      <c r="V87" s="41">
        <f t="shared" si="78"/>
        <v>0</v>
      </c>
      <c r="W87" s="41">
        <f t="shared" si="79"/>
        <v>0</v>
      </c>
      <c r="X87" s="41">
        <f t="shared" si="80"/>
        <v>0</v>
      </c>
      <c r="Y87" s="197" t="str">
        <f t="shared" si="81"/>
        <v>nebija plānots</v>
      </c>
      <c r="Z87" s="35">
        <v>0</v>
      </c>
      <c r="AA87" s="35">
        <v>0</v>
      </c>
      <c r="AB87" s="35">
        <v>0</v>
      </c>
      <c r="AC87" s="41">
        <f t="shared" si="82"/>
        <v>0</v>
      </c>
      <c r="AD87" s="41">
        <f t="shared" si="83"/>
        <v>0</v>
      </c>
      <c r="AE87" s="41">
        <f t="shared" si="84"/>
        <v>0</v>
      </c>
      <c r="AF87" s="109" t="str">
        <f t="shared" si="85"/>
        <v>nebija plānots</v>
      </c>
      <c r="AG87" s="35">
        <v>0</v>
      </c>
      <c r="AH87" s="35">
        <v>0</v>
      </c>
      <c r="AI87" s="35">
        <v>0</v>
      </c>
      <c r="AJ87" s="41">
        <f t="shared" si="86"/>
        <v>0</v>
      </c>
      <c r="AK87" s="41">
        <f t="shared" si="87"/>
        <v>0</v>
      </c>
      <c r="AL87" s="41">
        <f t="shared" si="88"/>
        <v>0</v>
      </c>
      <c r="AM87" s="109" t="str">
        <f t="shared" si="89"/>
        <v>nebija plānots</v>
      </c>
      <c r="AN87" s="35">
        <v>0</v>
      </c>
      <c r="AO87" s="35">
        <v>0</v>
      </c>
      <c r="AP87" s="35">
        <v>0</v>
      </c>
      <c r="AQ87" s="41">
        <f t="shared" si="90"/>
        <v>0</v>
      </c>
      <c r="AR87" s="41">
        <f t="shared" si="91"/>
        <v>0</v>
      </c>
      <c r="AS87" s="41">
        <f t="shared" si="92"/>
        <v>0</v>
      </c>
      <c r="AT87" s="109" t="str">
        <f t="shared" si="93"/>
        <v>nebija plānots</v>
      </c>
      <c r="AU87" s="35">
        <v>0</v>
      </c>
      <c r="AV87" s="35">
        <v>0</v>
      </c>
      <c r="AW87" s="35">
        <v>0</v>
      </c>
      <c r="AX87" s="41">
        <f t="shared" si="94"/>
        <v>0</v>
      </c>
      <c r="AY87" s="41">
        <f t="shared" si="95"/>
        <v>0</v>
      </c>
      <c r="AZ87" s="41">
        <f t="shared" si="96"/>
        <v>0</v>
      </c>
      <c r="BA87" s="109" t="str">
        <f t="shared" si="97"/>
        <v>nebija plānots</v>
      </c>
      <c r="BB87" s="35">
        <v>0</v>
      </c>
      <c r="BC87" s="35">
        <v>0</v>
      </c>
      <c r="BD87" s="35">
        <v>0</v>
      </c>
      <c r="BE87" s="41">
        <f t="shared" si="98"/>
        <v>0</v>
      </c>
      <c r="BF87" s="41">
        <f t="shared" si="99"/>
        <v>0</v>
      </c>
      <c r="BG87" s="41">
        <f t="shared" si="100"/>
        <v>0</v>
      </c>
      <c r="BH87" s="109" t="str">
        <f t="shared" si="101"/>
        <v>nebija plānots</v>
      </c>
      <c r="BI87" s="37">
        <v>203179.96</v>
      </c>
      <c r="BJ87" s="41">
        <v>0</v>
      </c>
      <c r="BK87" s="41">
        <f>BJ87-BI87</f>
        <v>-203179.96</v>
      </c>
      <c r="BL87" s="41">
        <f t="shared" si="102"/>
        <v>203179.96</v>
      </c>
      <c r="BM87" s="41">
        <f t="shared" si="103"/>
        <v>0</v>
      </c>
      <c r="BN87" s="41">
        <f t="shared" si="104"/>
        <v>-203180</v>
      </c>
      <c r="BO87" s="109">
        <f t="shared" si="105"/>
        <v>1</v>
      </c>
      <c r="BP87" s="37"/>
      <c r="BQ87" s="41">
        <v>3700</v>
      </c>
      <c r="BR87" s="41">
        <f t="shared" si="122"/>
        <v>3700</v>
      </c>
      <c r="BS87" s="41">
        <f t="shared" si="106"/>
        <v>203179.96</v>
      </c>
      <c r="BT87" s="41">
        <f t="shared" si="107"/>
        <v>3700</v>
      </c>
      <c r="BU87" s="41">
        <f t="shared" si="108"/>
        <v>-199480</v>
      </c>
      <c r="BV87" s="109">
        <f t="shared" si="109"/>
        <v>0.98178954263009011</v>
      </c>
      <c r="BW87" s="37"/>
      <c r="BX87" s="41">
        <v>0</v>
      </c>
      <c r="BY87" s="41">
        <f t="shared" si="110"/>
        <v>0</v>
      </c>
      <c r="BZ87" s="41">
        <f t="shared" si="121"/>
        <v>203179.96</v>
      </c>
      <c r="CA87" s="41">
        <f>BQ87+BJ87+BC87+AV87+AO87+-AH87+AA87+T87+P87+BX87</f>
        <v>3700</v>
      </c>
      <c r="CB87" s="41">
        <f t="shared" si="111"/>
        <v>-199480</v>
      </c>
      <c r="CC87" s="109">
        <f t="shared" si="112"/>
        <v>0.98178954263009011</v>
      </c>
      <c r="CD87" s="37">
        <v>75403.91</v>
      </c>
      <c r="CE87" s="41">
        <v>15647.25</v>
      </c>
      <c r="CF87" s="41">
        <f t="shared" si="113"/>
        <v>-59756.66</v>
      </c>
      <c r="CG87" s="41">
        <f t="shared" si="114"/>
        <v>278583.87</v>
      </c>
      <c r="CH87" s="41">
        <f t="shared" si="115"/>
        <v>19347.25</v>
      </c>
      <c r="CI87" s="218">
        <f t="shared" si="116"/>
        <v>-259236.66</v>
      </c>
      <c r="CJ87" s="109">
        <f t="shared" si="117"/>
        <v>6.9448564986910405E-2</v>
      </c>
      <c r="CK87" s="37"/>
      <c r="CL87" s="41">
        <f t="shared" si="119"/>
        <v>278583.87</v>
      </c>
      <c r="CM87" s="41">
        <v>60448.24</v>
      </c>
      <c r="CN87" s="158">
        <f t="shared" si="120"/>
        <v>-218135.63</v>
      </c>
      <c r="CO87" s="37">
        <v>612688.5</v>
      </c>
      <c r="CP87" s="37">
        <v>0</v>
      </c>
      <c r="CQ87" s="37">
        <v>0</v>
      </c>
      <c r="CR87" s="37">
        <v>0</v>
      </c>
      <c r="CS87" s="37">
        <v>54272.59</v>
      </c>
      <c r="CT87" s="37"/>
      <c r="CU87" s="37"/>
      <c r="CV87" s="37">
        <v>742365</v>
      </c>
      <c r="CW87" s="11"/>
    </row>
    <row r="88" spans="1:101" s="10" customFormat="1" ht="94.5" customHeight="1" x14ac:dyDescent="0.2">
      <c r="A88" s="11" t="s">
        <v>106</v>
      </c>
      <c r="B88" s="11" t="s">
        <v>107</v>
      </c>
      <c r="C88" s="14" t="s">
        <v>108</v>
      </c>
      <c r="D88" s="11">
        <v>1</v>
      </c>
      <c r="E88" s="11" t="s">
        <v>109</v>
      </c>
      <c r="F88" s="11" t="s">
        <v>5</v>
      </c>
      <c r="G88" s="44" t="s">
        <v>110</v>
      </c>
      <c r="H88" s="45">
        <f>SUBTOTAL(103, $CI$12:$CI88)*1</f>
        <v>77</v>
      </c>
      <c r="I88" s="45" t="s">
        <v>106</v>
      </c>
      <c r="J88" s="46" t="s">
        <v>111</v>
      </c>
      <c r="K88" s="46" t="s">
        <v>112</v>
      </c>
      <c r="L88" s="41">
        <v>0</v>
      </c>
      <c r="M88" s="41">
        <v>0</v>
      </c>
      <c r="N88" s="41">
        <v>0</v>
      </c>
      <c r="O88" s="41">
        <v>0</v>
      </c>
      <c r="P88" s="41">
        <v>0</v>
      </c>
      <c r="Q88" s="41">
        <f t="shared" si="76"/>
        <v>0</v>
      </c>
      <c r="R88" s="197" t="str">
        <f t="shared" si="77"/>
        <v>nebija plānots</v>
      </c>
      <c r="S88" s="41">
        <v>0</v>
      </c>
      <c r="T88" s="41">
        <v>0</v>
      </c>
      <c r="U88" s="41">
        <f>T88-S88</f>
        <v>0</v>
      </c>
      <c r="V88" s="41">
        <f t="shared" si="78"/>
        <v>0</v>
      </c>
      <c r="W88" s="41">
        <f t="shared" si="79"/>
        <v>0</v>
      </c>
      <c r="X88" s="41">
        <f t="shared" si="80"/>
        <v>0</v>
      </c>
      <c r="Y88" s="197" t="str">
        <f t="shared" si="81"/>
        <v>nebija plānots</v>
      </c>
      <c r="Z88" s="41">
        <v>0</v>
      </c>
      <c r="AA88" s="41">
        <v>0</v>
      </c>
      <c r="AB88" s="41">
        <f>AA88-Z88</f>
        <v>0</v>
      </c>
      <c r="AC88" s="41">
        <f t="shared" si="82"/>
        <v>0</v>
      </c>
      <c r="AD88" s="41">
        <f t="shared" si="83"/>
        <v>0</v>
      </c>
      <c r="AE88" s="41">
        <f t="shared" si="84"/>
        <v>0</v>
      </c>
      <c r="AF88" s="109" t="str">
        <f t="shared" si="85"/>
        <v>nebija plānots</v>
      </c>
      <c r="AG88" s="41">
        <v>76778.12</v>
      </c>
      <c r="AH88" s="41">
        <v>76778.12</v>
      </c>
      <c r="AI88" s="41">
        <f>AH88-AG88</f>
        <v>0</v>
      </c>
      <c r="AJ88" s="41">
        <f t="shared" si="86"/>
        <v>76778.12</v>
      </c>
      <c r="AK88" s="41">
        <f t="shared" si="87"/>
        <v>76778.12</v>
      </c>
      <c r="AL88" s="41">
        <f t="shared" si="88"/>
        <v>0</v>
      </c>
      <c r="AM88" s="109">
        <f t="shared" si="89"/>
        <v>0</v>
      </c>
      <c r="AN88" s="41">
        <v>44072.73</v>
      </c>
      <c r="AO88" s="41">
        <v>0</v>
      </c>
      <c r="AP88" s="41">
        <f>AO88-AN88</f>
        <v>-44072.73</v>
      </c>
      <c r="AQ88" s="41">
        <f t="shared" si="90"/>
        <v>120850.85</v>
      </c>
      <c r="AR88" s="41">
        <f t="shared" si="91"/>
        <v>76778.12</v>
      </c>
      <c r="AS88" s="41">
        <f t="shared" si="92"/>
        <v>-44073</v>
      </c>
      <c r="AT88" s="109">
        <f t="shared" si="93"/>
        <v>0.36468696744789142</v>
      </c>
      <c r="AU88" s="41">
        <v>269046</v>
      </c>
      <c r="AV88" s="41">
        <v>283518.98</v>
      </c>
      <c r="AW88" s="41">
        <f>AV88-AU88</f>
        <v>14472.979999999981</v>
      </c>
      <c r="AX88" s="41">
        <f t="shared" si="94"/>
        <v>389896.85</v>
      </c>
      <c r="AY88" s="41">
        <f t="shared" si="95"/>
        <v>360297.1</v>
      </c>
      <c r="AZ88" s="41">
        <f t="shared" si="96"/>
        <v>-29600</v>
      </c>
      <c r="BA88" s="109">
        <f t="shared" si="97"/>
        <v>7.591687391165125E-2</v>
      </c>
      <c r="BB88" s="41">
        <v>0</v>
      </c>
      <c r="BC88" s="41">
        <v>0</v>
      </c>
      <c r="BD88" s="41">
        <f>BC88-BB88</f>
        <v>0</v>
      </c>
      <c r="BE88" s="41">
        <f t="shared" si="98"/>
        <v>389896.85</v>
      </c>
      <c r="BF88" s="41">
        <f t="shared" si="99"/>
        <v>360297.1</v>
      </c>
      <c r="BG88" s="41">
        <f t="shared" si="100"/>
        <v>-29600</v>
      </c>
      <c r="BH88" s="109">
        <f t="shared" si="101"/>
        <v>7.591687391165125E-2</v>
      </c>
      <c r="BI88" s="41">
        <v>0</v>
      </c>
      <c r="BJ88" s="41">
        <v>0</v>
      </c>
      <c r="BK88" s="41">
        <f>BJ88-BI88</f>
        <v>0</v>
      </c>
      <c r="BL88" s="41">
        <f t="shared" si="102"/>
        <v>389896.85</v>
      </c>
      <c r="BM88" s="41">
        <f t="shared" si="103"/>
        <v>360297.1</v>
      </c>
      <c r="BN88" s="41">
        <f t="shared" si="104"/>
        <v>-29600</v>
      </c>
      <c r="BO88" s="109">
        <f t="shared" si="105"/>
        <v>7.591687391165125E-2</v>
      </c>
      <c r="BP88" s="35">
        <v>339944.68</v>
      </c>
      <c r="BQ88" s="41">
        <v>4222.05</v>
      </c>
      <c r="BR88" s="41">
        <f t="shared" si="122"/>
        <v>-335722.63</v>
      </c>
      <c r="BS88" s="41">
        <f t="shared" si="106"/>
        <v>729841.53</v>
      </c>
      <c r="BT88" s="41">
        <f t="shared" si="107"/>
        <v>364519.14999999997</v>
      </c>
      <c r="BU88" s="41">
        <f t="shared" si="108"/>
        <v>-365323</v>
      </c>
      <c r="BV88" s="109">
        <f t="shared" si="109"/>
        <v>0.50055027698958154</v>
      </c>
      <c r="BW88" s="35">
        <v>0</v>
      </c>
      <c r="BX88" s="41">
        <v>107231.03999999999</v>
      </c>
      <c r="BY88" s="41">
        <f t="shared" si="110"/>
        <v>107231.03999999999</v>
      </c>
      <c r="BZ88" s="41">
        <f t="shared" si="121"/>
        <v>729841.52999999991</v>
      </c>
      <c r="CA88" s="41">
        <f>BQ88+BJ88+BC88+AV88+AO88+AH88+AA88+T88+P88+BX88</f>
        <v>471750.18999999994</v>
      </c>
      <c r="CB88" s="41">
        <f t="shared" si="111"/>
        <v>-258092</v>
      </c>
      <c r="CC88" s="109">
        <f t="shared" si="112"/>
        <v>0.35362654684777939</v>
      </c>
      <c r="CD88" s="35">
        <v>0</v>
      </c>
      <c r="CE88" s="41">
        <v>0</v>
      </c>
      <c r="CF88" s="41">
        <f t="shared" si="113"/>
        <v>0</v>
      </c>
      <c r="CG88" s="41">
        <f t="shared" si="114"/>
        <v>729841.52999999991</v>
      </c>
      <c r="CH88" s="41">
        <f t="shared" si="115"/>
        <v>471750.18999999994</v>
      </c>
      <c r="CI88" s="218">
        <f t="shared" si="116"/>
        <v>-258092</v>
      </c>
      <c r="CJ88" s="109">
        <f t="shared" si="117"/>
        <v>0.64637345315222061</v>
      </c>
      <c r="CK88" s="35">
        <v>227900.03000000003</v>
      </c>
      <c r="CL88" s="41">
        <f t="shared" si="119"/>
        <v>957741.55999999994</v>
      </c>
      <c r="CM88" s="41">
        <v>787906.53999999992</v>
      </c>
      <c r="CN88" s="158">
        <f t="shared" si="120"/>
        <v>-169835.02000000002</v>
      </c>
      <c r="CO88" s="35">
        <v>188822.79</v>
      </c>
      <c r="CP88" s="41">
        <v>0</v>
      </c>
      <c r="CQ88" s="41">
        <v>0</v>
      </c>
      <c r="CR88" s="41">
        <v>0</v>
      </c>
      <c r="CS88" s="41">
        <v>0</v>
      </c>
      <c r="CT88" s="41">
        <v>0</v>
      </c>
      <c r="CU88" s="41">
        <v>0</v>
      </c>
      <c r="CV88" s="41">
        <v>595318.30000000005</v>
      </c>
      <c r="CW88" s="210" t="s">
        <v>1403</v>
      </c>
    </row>
    <row r="89" spans="1:101" s="10" customFormat="1" ht="104.25" customHeight="1" x14ac:dyDescent="0.2">
      <c r="A89" s="11" t="s">
        <v>326</v>
      </c>
      <c r="B89" s="11" t="s">
        <v>327</v>
      </c>
      <c r="C89" s="14" t="s">
        <v>590</v>
      </c>
      <c r="D89" s="11" t="s">
        <v>3</v>
      </c>
      <c r="E89" s="11" t="s">
        <v>4</v>
      </c>
      <c r="F89" s="11" t="s">
        <v>77</v>
      </c>
      <c r="G89" s="44" t="s">
        <v>328</v>
      </c>
      <c r="H89" s="45">
        <f>SUBTOTAL(103, $CI$12:$CI89)*1</f>
        <v>78</v>
      </c>
      <c r="I89" s="45" t="s">
        <v>326</v>
      </c>
      <c r="J89" s="46" t="s">
        <v>285</v>
      </c>
      <c r="K89" s="46" t="s">
        <v>329</v>
      </c>
      <c r="L89" s="41">
        <v>0</v>
      </c>
      <c r="M89" s="41">
        <v>0</v>
      </c>
      <c r="N89" s="41">
        <v>0</v>
      </c>
      <c r="O89" s="41">
        <v>32952.800000000003</v>
      </c>
      <c r="P89" s="41">
        <v>32952.879999999997</v>
      </c>
      <c r="Q89" s="41">
        <f t="shared" si="76"/>
        <v>0</v>
      </c>
      <c r="R89" s="197">
        <f t="shared" si="77"/>
        <v>-2.4277147918638775E-6</v>
      </c>
      <c r="S89" s="41">
        <v>0</v>
      </c>
      <c r="T89" s="41">
        <v>0</v>
      </c>
      <c r="U89" s="41">
        <f>T89-S89</f>
        <v>0</v>
      </c>
      <c r="V89" s="41">
        <f t="shared" si="78"/>
        <v>32952.800000000003</v>
      </c>
      <c r="W89" s="41">
        <f t="shared" si="79"/>
        <v>32952.879999999997</v>
      </c>
      <c r="X89" s="41">
        <f t="shared" si="80"/>
        <v>0</v>
      </c>
      <c r="Y89" s="197">
        <f t="shared" si="81"/>
        <v>-2.4277147918638775E-6</v>
      </c>
      <c r="Z89" s="41">
        <v>0</v>
      </c>
      <c r="AA89" s="41">
        <v>0</v>
      </c>
      <c r="AB89" s="41">
        <f>AA89-Z89</f>
        <v>0</v>
      </c>
      <c r="AC89" s="41">
        <f t="shared" si="82"/>
        <v>32952.800000000003</v>
      </c>
      <c r="AD89" s="41">
        <f t="shared" si="83"/>
        <v>32952.879999999997</v>
      </c>
      <c r="AE89" s="41">
        <f t="shared" si="84"/>
        <v>0</v>
      </c>
      <c r="AF89" s="109">
        <f t="shared" si="85"/>
        <v>-2.4277147918638775E-6</v>
      </c>
      <c r="AG89" s="41">
        <v>256394.85</v>
      </c>
      <c r="AH89" s="41">
        <v>115962.45</v>
      </c>
      <c r="AI89" s="41">
        <f>AH89-AG89</f>
        <v>-140432.40000000002</v>
      </c>
      <c r="AJ89" s="41">
        <f t="shared" si="86"/>
        <v>289347.65000000002</v>
      </c>
      <c r="AK89" s="41">
        <f t="shared" si="87"/>
        <v>148915.32999999999</v>
      </c>
      <c r="AL89" s="41">
        <f t="shared" si="88"/>
        <v>-140432</v>
      </c>
      <c r="AM89" s="109">
        <f t="shared" si="89"/>
        <v>0.48534114584998367</v>
      </c>
      <c r="AN89" s="41">
        <v>0</v>
      </c>
      <c r="AO89" s="41">
        <v>0</v>
      </c>
      <c r="AP89" s="41">
        <f>AO89-AN89</f>
        <v>0</v>
      </c>
      <c r="AQ89" s="41">
        <f t="shared" si="90"/>
        <v>289347.65000000002</v>
      </c>
      <c r="AR89" s="41">
        <f t="shared" si="91"/>
        <v>148915.32999999999</v>
      </c>
      <c r="AS89" s="41">
        <f t="shared" si="92"/>
        <v>-140432</v>
      </c>
      <c r="AT89" s="109">
        <f t="shared" si="93"/>
        <v>0.48534114584998367</v>
      </c>
      <c r="AU89" s="41">
        <v>0</v>
      </c>
      <c r="AV89" s="41">
        <v>0</v>
      </c>
      <c r="AW89" s="41">
        <f>AV89-AU89</f>
        <v>0</v>
      </c>
      <c r="AX89" s="41">
        <f t="shared" si="94"/>
        <v>289347.65000000002</v>
      </c>
      <c r="AY89" s="41">
        <f t="shared" si="95"/>
        <v>148915.32999999999</v>
      </c>
      <c r="AZ89" s="41">
        <f t="shared" si="96"/>
        <v>-140432</v>
      </c>
      <c r="BA89" s="109">
        <f t="shared" si="97"/>
        <v>0.48534114584998367</v>
      </c>
      <c r="BB89" s="41">
        <v>178701.45</v>
      </c>
      <c r="BC89" s="41">
        <v>101518.07</v>
      </c>
      <c r="BD89" s="41">
        <f>BC89-BB89</f>
        <v>-77183.38</v>
      </c>
      <c r="BE89" s="41">
        <f t="shared" si="98"/>
        <v>468049.10000000003</v>
      </c>
      <c r="BF89" s="41">
        <f t="shared" si="99"/>
        <v>250433.4</v>
      </c>
      <c r="BG89" s="41">
        <f t="shared" si="100"/>
        <v>-217615</v>
      </c>
      <c r="BH89" s="109">
        <f t="shared" si="101"/>
        <v>0.46494203279100421</v>
      </c>
      <c r="BI89" s="41">
        <v>0</v>
      </c>
      <c r="BJ89" s="41">
        <v>0</v>
      </c>
      <c r="BK89" s="41">
        <f>BJ89-BI89</f>
        <v>0</v>
      </c>
      <c r="BL89" s="41">
        <f t="shared" si="102"/>
        <v>468049.10000000003</v>
      </c>
      <c r="BM89" s="41">
        <f t="shared" si="103"/>
        <v>250433.4</v>
      </c>
      <c r="BN89" s="41">
        <f t="shared" si="104"/>
        <v>-217615</v>
      </c>
      <c r="BO89" s="109">
        <f t="shared" si="105"/>
        <v>0.46494203279100421</v>
      </c>
      <c r="BP89" s="41">
        <v>0</v>
      </c>
      <c r="BQ89" s="41">
        <v>0</v>
      </c>
      <c r="BR89" s="41">
        <f t="shared" si="122"/>
        <v>0</v>
      </c>
      <c r="BS89" s="41">
        <f t="shared" si="106"/>
        <v>468049.10000000003</v>
      </c>
      <c r="BT89" s="41">
        <f t="shared" si="107"/>
        <v>250433.4</v>
      </c>
      <c r="BU89" s="41">
        <f t="shared" si="108"/>
        <v>-217615</v>
      </c>
      <c r="BV89" s="109">
        <f t="shared" si="109"/>
        <v>0.46494203279100421</v>
      </c>
      <c r="BW89" s="41">
        <v>153296.65</v>
      </c>
      <c r="BX89" s="41">
        <v>120371.44</v>
      </c>
      <c r="BY89" s="41">
        <f t="shared" si="110"/>
        <v>-32925.209999999992</v>
      </c>
      <c r="BZ89" s="41">
        <f t="shared" si="121"/>
        <v>621345.75</v>
      </c>
      <c r="CA89" s="41">
        <f>BQ89+BJ89+BC89+AV89+AO89+AH89+AA89+T89+P89+BX89</f>
        <v>370804.84</v>
      </c>
      <c r="CB89" s="41">
        <f t="shared" si="111"/>
        <v>-250540</v>
      </c>
      <c r="CC89" s="109">
        <f t="shared" si="112"/>
        <v>0.40322302035541402</v>
      </c>
      <c r="CD89" s="41">
        <v>0</v>
      </c>
      <c r="CE89" s="41">
        <v>0</v>
      </c>
      <c r="CF89" s="41">
        <f t="shared" si="113"/>
        <v>0</v>
      </c>
      <c r="CG89" s="41">
        <f t="shared" si="114"/>
        <v>621345.75</v>
      </c>
      <c r="CH89" s="41">
        <f t="shared" si="115"/>
        <v>370804.84</v>
      </c>
      <c r="CI89" s="218">
        <f t="shared" si="116"/>
        <v>-250540</v>
      </c>
      <c r="CJ89" s="109">
        <f t="shared" si="117"/>
        <v>0.59677697964458598</v>
      </c>
      <c r="CK89" s="41">
        <v>0</v>
      </c>
      <c r="CL89" s="41">
        <f t="shared" si="119"/>
        <v>621345.75</v>
      </c>
      <c r="CM89" s="41">
        <v>571776.38</v>
      </c>
      <c r="CN89" s="158">
        <f t="shared" si="120"/>
        <v>-49569.369999999995</v>
      </c>
      <c r="CO89" s="41">
        <v>886513.45</v>
      </c>
      <c r="CP89" s="41">
        <v>960999.8</v>
      </c>
      <c r="CQ89" s="41">
        <v>1039217.65</v>
      </c>
      <c r="CR89" s="41">
        <v>807905.45</v>
      </c>
      <c r="CS89" s="41">
        <v>714584.8</v>
      </c>
      <c r="CT89" s="41">
        <v>142963.1</v>
      </c>
      <c r="CU89" s="41">
        <v>0</v>
      </c>
      <c r="CV89" s="41">
        <v>5173529.9999999991</v>
      </c>
      <c r="CW89" s="210" t="s">
        <v>1419</v>
      </c>
    </row>
    <row r="90" spans="1:101" s="10" customFormat="1" ht="78.75" x14ac:dyDescent="0.2">
      <c r="A90" s="11" t="s">
        <v>485</v>
      </c>
      <c r="B90" s="11" t="s">
        <v>486</v>
      </c>
      <c r="C90" s="14" t="s">
        <v>606</v>
      </c>
      <c r="D90" s="11">
        <v>1</v>
      </c>
      <c r="E90" s="11" t="s">
        <v>454</v>
      </c>
      <c r="F90" s="11" t="s">
        <v>5</v>
      </c>
      <c r="G90" s="44" t="s">
        <v>510</v>
      </c>
      <c r="H90" s="45">
        <f>SUBTOTAL(103, $CI$12:$CI90)*1</f>
        <v>79</v>
      </c>
      <c r="I90" s="45" t="s">
        <v>485</v>
      </c>
      <c r="J90" s="46" t="s">
        <v>311</v>
      </c>
      <c r="K90" s="46" t="s">
        <v>511</v>
      </c>
      <c r="L90" s="41">
        <v>0</v>
      </c>
      <c r="M90" s="41">
        <v>0</v>
      </c>
      <c r="N90" s="41">
        <v>1329358.2399999998</v>
      </c>
      <c r="O90" s="41">
        <v>0</v>
      </c>
      <c r="P90" s="41">
        <v>0</v>
      </c>
      <c r="Q90" s="41">
        <f t="shared" si="76"/>
        <v>0</v>
      </c>
      <c r="R90" s="197" t="str">
        <f t="shared" si="77"/>
        <v>nebija plānots</v>
      </c>
      <c r="S90" s="41">
        <v>330778.94</v>
      </c>
      <c r="T90" s="41">
        <v>330778.94</v>
      </c>
      <c r="U90" s="41">
        <f>T90-S90</f>
        <v>0</v>
      </c>
      <c r="V90" s="41">
        <f t="shared" si="78"/>
        <v>330778.94</v>
      </c>
      <c r="W90" s="41">
        <f t="shared" si="79"/>
        <v>330778.94</v>
      </c>
      <c r="X90" s="41">
        <f t="shared" si="80"/>
        <v>0</v>
      </c>
      <c r="Y90" s="197">
        <f t="shared" si="81"/>
        <v>0</v>
      </c>
      <c r="Z90" s="41">
        <v>0</v>
      </c>
      <c r="AA90" s="41">
        <v>0</v>
      </c>
      <c r="AB90" s="41">
        <f>AA90-Z90</f>
        <v>0</v>
      </c>
      <c r="AC90" s="41">
        <f t="shared" si="82"/>
        <v>330778.94</v>
      </c>
      <c r="AD90" s="41">
        <f t="shared" si="83"/>
        <v>330778.94</v>
      </c>
      <c r="AE90" s="41">
        <f t="shared" si="84"/>
        <v>0</v>
      </c>
      <c r="AF90" s="109">
        <f t="shared" si="85"/>
        <v>0</v>
      </c>
      <c r="AG90" s="41">
        <v>0</v>
      </c>
      <c r="AH90" s="41">
        <v>0</v>
      </c>
      <c r="AI90" s="41">
        <f>AH90-AG90</f>
        <v>0</v>
      </c>
      <c r="AJ90" s="41">
        <f t="shared" si="86"/>
        <v>330778.94</v>
      </c>
      <c r="AK90" s="41">
        <f t="shared" si="87"/>
        <v>330778.94</v>
      </c>
      <c r="AL90" s="41">
        <f t="shared" si="88"/>
        <v>0</v>
      </c>
      <c r="AM90" s="109">
        <f t="shared" si="89"/>
        <v>0</v>
      </c>
      <c r="AN90" s="41">
        <v>313395.31</v>
      </c>
      <c r="AO90" s="41">
        <v>209375.03</v>
      </c>
      <c r="AP90" s="41">
        <f>AO90-AN90</f>
        <v>-104020.28</v>
      </c>
      <c r="AQ90" s="41">
        <f t="shared" si="90"/>
        <v>644174.25</v>
      </c>
      <c r="AR90" s="41">
        <f t="shared" si="91"/>
        <v>540153.97</v>
      </c>
      <c r="AS90" s="41">
        <f t="shared" si="92"/>
        <v>-104020</v>
      </c>
      <c r="AT90" s="109">
        <f t="shared" si="93"/>
        <v>0.16147848194801329</v>
      </c>
      <c r="AU90" s="41">
        <v>0</v>
      </c>
      <c r="AV90" s="41">
        <v>0</v>
      </c>
      <c r="AW90" s="41">
        <f>AV90-AU90</f>
        <v>0</v>
      </c>
      <c r="AX90" s="41">
        <f t="shared" si="94"/>
        <v>644174.25</v>
      </c>
      <c r="AY90" s="41">
        <f t="shared" si="95"/>
        <v>540153.97</v>
      </c>
      <c r="AZ90" s="41">
        <f t="shared" si="96"/>
        <v>-104020</v>
      </c>
      <c r="BA90" s="109">
        <f t="shared" si="97"/>
        <v>0.16147848194801329</v>
      </c>
      <c r="BB90" s="41">
        <v>0</v>
      </c>
      <c r="BC90" s="41">
        <v>0</v>
      </c>
      <c r="BD90" s="41">
        <f>BC90-BB90</f>
        <v>0</v>
      </c>
      <c r="BE90" s="41">
        <f t="shared" si="98"/>
        <v>644174.25</v>
      </c>
      <c r="BF90" s="41">
        <f t="shared" si="99"/>
        <v>540153.97</v>
      </c>
      <c r="BG90" s="41">
        <f t="shared" si="100"/>
        <v>-104020</v>
      </c>
      <c r="BH90" s="109">
        <f t="shared" si="101"/>
        <v>0.16147848194801329</v>
      </c>
      <c r="BI90" s="41">
        <v>344261.62</v>
      </c>
      <c r="BJ90" s="41">
        <v>258201.06</v>
      </c>
      <c r="BK90" s="41">
        <f>BJ90-BI90</f>
        <v>-86060.56</v>
      </c>
      <c r="BL90" s="41">
        <f t="shared" si="102"/>
        <v>988435.87</v>
      </c>
      <c r="BM90" s="41">
        <f t="shared" si="103"/>
        <v>798355.03</v>
      </c>
      <c r="BN90" s="41">
        <f t="shared" si="104"/>
        <v>-190081</v>
      </c>
      <c r="BO90" s="109">
        <f t="shared" si="105"/>
        <v>0.19230467627606429</v>
      </c>
      <c r="BP90" s="41">
        <v>0</v>
      </c>
      <c r="BQ90" s="41">
        <v>0</v>
      </c>
      <c r="BR90" s="41">
        <f t="shared" si="122"/>
        <v>0</v>
      </c>
      <c r="BS90" s="41">
        <f t="shared" si="106"/>
        <v>988435.87</v>
      </c>
      <c r="BT90" s="41">
        <f t="shared" si="107"/>
        <v>798355.03</v>
      </c>
      <c r="BU90" s="41">
        <f t="shared" si="108"/>
        <v>-190081</v>
      </c>
      <c r="BV90" s="109">
        <f t="shared" si="109"/>
        <v>0.19230467627606429</v>
      </c>
      <c r="BW90" s="41">
        <v>0</v>
      </c>
      <c r="BX90" s="41">
        <v>233817.63</v>
      </c>
      <c r="BY90" s="41">
        <f t="shared" si="110"/>
        <v>233817.63</v>
      </c>
      <c r="BZ90" s="41">
        <f t="shared" si="121"/>
        <v>988435.86999999988</v>
      </c>
      <c r="CA90" s="41">
        <f>BQ90+BJ90+BC90+AV90+AO90+-AH90+AA90+T90+P90+BX90</f>
        <v>1032172.66</v>
      </c>
      <c r="CB90" s="41">
        <f t="shared" si="111"/>
        <v>43737</v>
      </c>
      <c r="CC90" s="109">
        <f t="shared" si="112"/>
        <v>-4.4248485235567347E-2</v>
      </c>
      <c r="CD90" s="41">
        <v>348378.45</v>
      </c>
      <c r="CE90" s="41">
        <v>54329.89</v>
      </c>
      <c r="CF90" s="41">
        <f t="shared" si="113"/>
        <v>-294048.56</v>
      </c>
      <c r="CG90" s="41">
        <f t="shared" si="114"/>
        <v>1336814.3199999998</v>
      </c>
      <c r="CH90" s="41">
        <f t="shared" si="115"/>
        <v>1086502.55</v>
      </c>
      <c r="CI90" s="174">
        <f t="shared" si="116"/>
        <v>-250311.56</v>
      </c>
      <c r="CJ90" s="109">
        <f t="shared" si="117"/>
        <v>0.81275502045788994</v>
      </c>
      <c r="CK90" s="41">
        <v>0</v>
      </c>
      <c r="CL90" s="41">
        <f t="shared" si="119"/>
        <v>1336814.32</v>
      </c>
      <c r="CM90" s="41">
        <v>1086502.55</v>
      </c>
      <c r="CN90" s="158">
        <f t="shared" si="120"/>
        <v>-250311.77000000002</v>
      </c>
      <c r="CO90" s="41">
        <v>1192445.79</v>
      </c>
      <c r="CP90" s="41">
        <v>285981.65000000002</v>
      </c>
      <c r="CQ90" s="41">
        <v>0</v>
      </c>
      <c r="CR90" s="41">
        <v>0</v>
      </c>
      <c r="CS90" s="41">
        <v>0</v>
      </c>
      <c r="CT90" s="41">
        <v>0</v>
      </c>
      <c r="CU90" s="41">
        <v>0</v>
      </c>
      <c r="CV90" s="41">
        <v>4144599.9999999995</v>
      </c>
      <c r="CW90" s="11"/>
    </row>
    <row r="91" spans="1:101" s="10" customFormat="1" ht="31.5" x14ac:dyDescent="0.2">
      <c r="A91" s="20" t="s">
        <v>119</v>
      </c>
      <c r="B91" s="20" t="s">
        <v>120</v>
      </c>
      <c r="C91" s="21" t="s">
        <v>570</v>
      </c>
      <c r="D91" s="20">
        <v>1</v>
      </c>
      <c r="E91" s="20" t="s">
        <v>35</v>
      </c>
      <c r="F91" s="20" t="s">
        <v>102</v>
      </c>
      <c r="G91" s="20" t="s">
        <v>1075</v>
      </c>
      <c r="H91" s="45">
        <f>SUBTOTAL(103, $CI$12:$CI91)*1</f>
        <v>80</v>
      </c>
      <c r="I91" s="20" t="s">
        <v>119</v>
      </c>
      <c r="J91" s="34" t="s">
        <v>1076</v>
      </c>
      <c r="K91" s="34" t="s">
        <v>1077</v>
      </c>
      <c r="L91" s="80"/>
      <c r="M91" s="80"/>
      <c r="N91" s="80"/>
      <c r="O91" s="80"/>
      <c r="P91" s="80"/>
      <c r="Q91" s="41">
        <f t="shared" si="76"/>
        <v>0</v>
      </c>
      <c r="R91" s="197" t="str">
        <f t="shared" si="77"/>
        <v>nebija plānots</v>
      </c>
      <c r="S91" s="80"/>
      <c r="T91" s="80"/>
      <c r="U91" s="80"/>
      <c r="V91" s="41">
        <f t="shared" si="78"/>
        <v>0</v>
      </c>
      <c r="W91" s="41">
        <f t="shared" si="79"/>
        <v>0</v>
      </c>
      <c r="X91" s="41">
        <f t="shared" si="80"/>
        <v>0</v>
      </c>
      <c r="Y91" s="197" t="str">
        <f t="shared" si="81"/>
        <v>nebija plānots</v>
      </c>
      <c r="Z91" s="80"/>
      <c r="AA91" s="80"/>
      <c r="AB91" s="80"/>
      <c r="AC91" s="41">
        <f t="shared" si="82"/>
        <v>0</v>
      </c>
      <c r="AD91" s="41">
        <f t="shared" si="83"/>
        <v>0</v>
      </c>
      <c r="AE91" s="41">
        <f t="shared" si="84"/>
        <v>0</v>
      </c>
      <c r="AF91" s="109" t="str">
        <f t="shared" si="85"/>
        <v>nebija plānots</v>
      </c>
      <c r="AG91" s="80"/>
      <c r="AH91" s="80"/>
      <c r="AI91" s="80"/>
      <c r="AJ91" s="41">
        <f t="shared" si="86"/>
        <v>0</v>
      </c>
      <c r="AK91" s="41">
        <f t="shared" si="87"/>
        <v>0</v>
      </c>
      <c r="AL91" s="41">
        <f t="shared" si="88"/>
        <v>0</v>
      </c>
      <c r="AM91" s="109" t="str">
        <f t="shared" si="89"/>
        <v>nebija plānots</v>
      </c>
      <c r="AN91" s="80"/>
      <c r="AO91" s="80"/>
      <c r="AP91" s="80"/>
      <c r="AQ91" s="41">
        <f t="shared" si="90"/>
        <v>0</v>
      </c>
      <c r="AR91" s="41">
        <f t="shared" si="91"/>
        <v>0</v>
      </c>
      <c r="AS91" s="41">
        <f t="shared" si="92"/>
        <v>0</v>
      </c>
      <c r="AT91" s="109" t="str">
        <f t="shared" si="93"/>
        <v>nebija plānots</v>
      </c>
      <c r="AU91" s="80"/>
      <c r="AV91" s="80"/>
      <c r="AW91" s="80"/>
      <c r="AX91" s="41">
        <f t="shared" si="94"/>
        <v>0</v>
      </c>
      <c r="AY91" s="41">
        <f t="shared" si="95"/>
        <v>0</v>
      </c>
      <c r="AZ91" s="41">
        <f t="shared" si="96"/>
        <v>0</v>
      </c>
      <c r="BA91" s="109" t="str">
        <f t="shared" si="97"/>
        <v>nebija plānots</v>
      </c>
      <c r="BB91" s="80"/>
      <c r="BC91" s="80"/>
      <c r="BD91" s="80"/>
      <c r="BE91" s="41">
        <f t="shared" si="98"/>
        <v>0</v>
      </c>
      <c r="BF91" s="41">
        <f t="shared" si="99"/>
        <v>0</v>
      </c>
      <c r="BG91" s="41">
        <f t="shared" si="100"/>
        <v>0</v>
      </c>
      <c r="BH91" s="109" t="str">
        <f t="shared" si="101"/>
        <v>nebija plānots</v>
      </c>
      <c r="BI91" s="80"/>
      <c r="BJ91" s="80"/>
      <c r="BK91" s="80"/>
      <c r="BL91" s="41">
        <f t="shared" si="102"/>
        <v>0</v>
      </c>
      <c r="BM91" s="41">
        <f t="shared" si="103"/>
        <v>0</v>
      </c>
      <c r="BN91" s="41">
        <f t="shared" si="104"/>
        <v>0</v>
      </c>
      <c r="BO91" s="109" t="str">
        <f t="shared" si="105"/>
        <v>nebija plānots</v>
      </c>
      <c r="BP91" s="80"/>
      <c r="BQ91" s="80"/>
      <c r="BR91" s="80"/>
      <c r="BS91" s="41">
        <f t="shared" si="106"/>
        <v>0</v>
      </c>
      <c r="BT91" s="41">
        <f t="shared" si="107"/>
        <v>0</v>
      </c>
      <c r="BU91" s="41">
        <f t="shared" si="108"/>
        <v>0</v>
      </c>
      <c r="BV91" s="109" t="str">
        <f t="shared" si="109"/>
        <v>nebija plānots</v>
      </c>
      <c r="BW91" s="80"/>
      <c r="BX91" s="41">
        <v>0</v>
      </c>
      <c r="BY91" s="41">
        <f t="shared" si="110"/>
        <v>0</v>
      </c>
      <c r="BZ91" s="77">
        <v>0</v>
      </c>
      <c r="CA91" s="77">
        <v>0</v>
      </c>
      <c r="CB91" s="41">
        <f t="shared" si="111"/>
        <v>0</v>
      </c>
      <c r="CC91" s="109" t="str">
        <f t="shared" si="112"/>
        <v>nebija plānots</v>
      </c>
      <c r="CD91" s="80">
        <v>244955</v>
      </c>
      <c r="CE91" s="41">
        <v>0</v>
      </c>
      <c r="CF91" s="41">
        <f t="shared" si="113"/>
        <v>-244955</v>
      </c>
      <c r="CG91" s="41">
        <f t="shared" si="114"/>
        <v>244955</v>
      </c>
      <c r="CH91" s="41">
        <f t="shared" si="115"/>
        <v>0</v>
      </c>
      <c r="CI91" s="218">
        <f t="shared" si="116"/>
        <v>-244955</v>
      </c>
      <c r="CJ91" s="109">
        <f t="shared" si="117"/>
        <v>0</v>
      </c>
      <c r="CK91" s="80"/>
      <c r="CL91" s="80">
        <v>244955</v>
      </c>
      <c r="CM91" s="41">
        <v>0</v>
      </c>
      <c r="CN91" s="80"/>
      <c r="CO91" s="80">
        <v>886480</v>
      </c>
      <c r="CP91" s="80">
        <v>215793.84</v>
      </c>
      <c r="CQ91" s="80">
        <v>0</v>
      </c>
      <c r="CR91" s="80">
        <v>0</v>
      </c>
      <c r="CS91" s="80">
        <v>122502.16</v>
      </c>
      <c r="CT91" s="80">
        <v>0</v>
      </c>
      <c r="CU91" s="80">
        <v>0</v>
      </c>
      <c r="CV91" s="184">
        <v>1224776</v>
      </c>
      <c r="CW91" s="79"/>
    </row>
    <row r="92" spans="1:101" ht="51.75" x14ac:dyDescent="0.25">
      <c r="A92" s="54" t="s">
        <v>485</v>
      </c>
      <c r="B92" s="11" t="s">
        <v>486</v>
      </c>
      <c r="C92" s="14" t="s">
        <v>606</v>
      </c>
      <c r="D92" s="11">
        <v>1</v>
      </c>
      <c r="E92" s="11" t="s">
        <v>454</v>
      </c>
      <c r="F92" s="11" t="s">
        <v>5</v>
      </c>
      <c r="G92" s="44" t="s">
        <v>512</v>
      </c>
      <c r="H92" s="45">
        <f>SUBTOTAL(103, $CI$12:$CI92)*1</f>
        <v>81</v>
      </c>
      <c r="I92" s="45" t="s">
        <v>485</v>
      </c>
      <c r="J92" s="46" t="s">
        <v>13</v>
      </c>
      <c r="K92" s="46" t="s">
        <v>513</v>
      </c>
      <c r="L92" s="41">
        <v>0</v>
      </c>
      <c r="M92" s="41">
        <v>0</v>
      </c>
      <c r="N92" s="41">
        <v>1045198.4199999999</v>
      </c>
      <c r="O92" s="41">
        <v>0</v>
      </c>
      <c r="P92" s="41">
        <v>0</v>
      </c>
      <c r="Q92" s="41">
        <f t="shared" si="76"/>
        <v>0</v>
      </c>
      <c r="R92" s="197" t="str">
        <f t="shared" si="77"/>
        <v>nebija plānots</v>
      </c>
      <c r="S92" s="41">
        <v>227568.15</v>
      </c>
      <c r="T92" s="41">
        <v>227568.15</v>
      </c>
      <c r="U92" s="41">
        <f>T92-S92</f>
        <v>0</v>
      </c>
      <c r="V92" s="41">
        <f t="shared" si="78"/>
        <v>227568.15</v>
      </c>
      <c r="W92" s="41">
        <f t="shared" si="79"/>
        <v>227568.15</v>
      </c>
      <c r="X92" s="41">
        <f t="shared" si="80"/>
        <v>0</v>
      </c>
      <c r="Y92" s="197">
        <f t="shared" si="81"/>
        <v>0</v>
      </c>
      <c r="Z92" s="41">
        <v>0</v>
      </c>
      <c r="AA92" s="41">
        <v>0</v>
      </c>
      <c r="AB92" s="41">
        <f>AA92-Z92</f>
        <v>0</v>
      </c>
      <c r="AC92" s="41">
        <f t="shared" si="82"/>
        <v>227568.15</v>
      </c>
      <c r="AD92" s="41">
        <f t="shared" si="83"/>
        <v>227568.15</v>
      </c>
      <c r="AE92" s="41">
        <f t="shared" si="84"/>
        <v>0</v>
      </c>
      <c r="AF92" s="109">
        <f t="shared" si="85"/>
        <v>0</v>
      </c>
      <c r="AG92" s="41">
        <v>0</v>
      </c>
      <c r="AH92" s="41">
        <v>0</v>
      </c>
      <c r="AI92" s="41">
        <f>AH92-AG92</f>
        <v>0</v>
      </c>
      <c r="AJ92" s="41">
        <f t="shared" si="86"/>
        <v>227568.15</v>
      </c>
      <c r="AK92" s="41">
        <f t="shared" si="87"/>
        <v>227568.15</v>
      </c>
      <c r="AL92" s="41">
        <f t="shared" si="88"/>
        <v>0</v>
      </c>
      <c r="AM92" s="109">
        <f t="shared" si="89"/>
        <v>0</v>
      </c>
      <c r="AN92" s="41">
        <v>252110</v>
      </c>
      <c r="AO92" s="41">
        <v>196256.29</v>
      </c>
      <c r="AP92" s="41">
        <f>AO92-AN92</f>
        <v>-55853.709999999992</v>
      </c>
      <c r="AQ92" s="41">
        <f t="shared" si="90"/>
        <v>479678.15</v>
      </c>
      <c r="AR92" s="41">
        <f t="shared" si="91"/>
        <v>423824.44</v>
      </c>
      <c r="AS92" s="41">
        <f t="shared" si="92"/>
        <v>-55854</v>
      </c>
      <c r="AT92" s="109">
        <f t="shared" si="93"/>
        <v>0.11643997125989591</v>
      </c>
      <c r="AU92" s="41">
        <v>0</v>
      </c>
      <c r="AV92" s="41">
        <v>0</v>
      </c>
      <c r="AW92" s="41">
        <f>AV92-AU92</f>
        <v>0</v>
      </c>
      <c r="AX92" s="41">
        <f t="shared" si="94"/>
        <v>479678.15</v>
      </c>
      <c r="AY92" s="41">
        <f t="shared" si="95"/>
        <v>423824.44</v>
      </c>
      <c r="AZ92" s="41">
        <f t="shared" si="96"/>
        <v>-55854</v>
      </c>
      <c r="BA92" s="109">
        <f t="shared" si="97"/>
        <v>0.11643997125989591</v>
      </c>
      <c r="BB92" s="41">
        <v>0</v>
      </c>
      <c r="BC92" s="41">
        <v>0</v>
      </c>
      <c r="BD92" s="41">
        <f>BC92-BB92</f>
        <v>0</v>
      </c>
      <c r="BE92" s="41">
        <f t="shared" si="98"/>
        <v>479678.15</v>
      </c>
      <c r="BF92" s="41">
        <f t="shared" si="99"/>
        <v>423824.44</v>
      </c>
      <c r="BG92" s="41">
        <f t="shared" si="100"/>
        <v>-55854</v>
      </c>
      <c r="BH92" s="109">
        <f t="shared" si="101"/>
        <v>0.11643997125989591</v>
      </c>
      <c r="BI92" s="41">
        <v>252110</v>
      </c>
      <c r="BJ92" s="41">
        <v>176332.85</v>
      </c>
      <c r="BK92" s="41">
        <f>BJ92-BI92</f>
        <v>-75777.149999999994</v>
      </c>
      <c r="BL92" s="41">
        <f t="shared" si="102"/>
        <v>731788.15</v>
      </c>
      <c r="BM92" s="41">
        <f t="shared" si="103"/>
        <v>600157.29</v>
      </c>
      <c r="BN92" s="41">
        <f t="shared" si="104"/>
        <v>-131631</v>
      </c>
      <c r="BO92" s="109">
        <f t="shared" si="105"/>
        <v>0.17987563750519875</v>
      </c>
      <c r="BP92" s="41">
        <v>0</v>
      </c>
      <c r="BQ92" s="41">
        <v>0</v>
      </c>
      <c r="BR92" s="41">
        <f>BQ92-BP92</f>
        <v>0</v>
      </c>
      <c r="BS92" s="41">
        <f t="shared" si="106"/>
        <v>731788.15</v>
      </c>
      <c r="BT92" s="41">
        <f t="shared" si="107"/>
        <v>600157.29</v>
      </c>
      <c r="BU92" s="41">
        <f t="shared" si="108"/>
        <v>-131631</v>
      </c>
      <c r="BV92" s="109">
        <f t="shared" si="109"/>
        <v>0.17987563750519875</v>
      </c>
      <c r="BW92" s="41">
        <v>0</v>
      </c>
      <c r="BX92" s="41">
        <v>0</v>
      </c>
      <c r="BY92" s="41">
        <f t="shared" si="110"/>
        <v>0</v>
      </c>
      <c r="BZ92" s="41">
        <f t="shared" ref="BZ92:BZ106" si="123">BP92+BI92+BB92+AU92+AN92+AG92+Z92+S92+O92+BW92</f>
        <v>731788.15</v>
      </c>
      <c r="CA92" s="41">
        <f>BQ92+BJ92+BC92+AV92+AO92+-AH92+AA92+T92+P92+BX92</f>
        <v>600157.29</v>
      </c>
      <c r="CB92" s="41">
        <f t="shared" si="111"/>
        <v>-131631</v>
      </c>
      <c r="CC92" s="109">
        <f t="shared" si="112"/>
        <v>0.17987563750519875</v>
      </c>
      <c r="CD92" s="41">
        <v>253810</v>
      </c>
      <c r="CE92" s="41">
        <v>153447.89000000001</v>
      </c>
      <c r="CF92" s="41">
        <f t="shared" si="113"/>
        <v>-100362.10999999999</v>
      </c>
      <c r="CG92" s="41">
        <f t="shared" si="114"/>
        <v>985598.15</v>
      </c>
      <c r="CH92" s="41">
        <f t="shared" si="115"/>
        <v>753605.18</v>
      </c>
      <c r="CI92" s="174">
        <f t="shared" si="116"/>
        <v>-231993.11</v>
      </c>
      <c r="CJ92" s="109">
        <f t="shared" si="117"/>
        <v>0.76461708050081068</v>
      </c>
      <c r="CK92" s="41">
        <v>0</v>
      </c>
      <c r="CL92" s="41">
        <f t="shared" ref="CL92:CL106" si="124">CK92+CD92+BW92+BP92+BI92+BB92+AN92+AG92+Z92+S92+O92+AU92</f>
        <v>985598.15</v>
      </c>
      <c r="CM92" s="41">
        <v>753605.18</v>
      </c>
      <c r="CN92" s="158">
        <f t="shared" ref="CN92:CN100" si="125">CM92-CL92</f>
        <v>-231992.96999999997</v>
      </c>
      <c r="CO92" s="41">
        <v>534665.1</v>
      </c>
      <c r="CP92" s="41">
        <v>157377.32999999999</v>
      </c>
      <c r="CQ92" s="41">
        <v>0</v>
      </c>
      <c r="CR92" s="41">
        <v>0</v>
      </c>
      <c r="CS92" s="41">
        <v>0</v>
      </c>
      <c r="CT92" s="41">
        <v>0</v>
      </c>
      <c r="CU92" s="41">
        <v>0</v>
      </c>
      <c r="CV92" s="41">
        <v>2722839</v>
      </c>
      <c r="CW92" s="11"/>
    </row>
    <row r="93" spans="1:101" s="29" customFormat="1" ht="138" customHeight="1" x14ac:dyDescent="0.25">
      <c r="A93" s="54" t="s">
        <v>233</v>
      </c>
      <c r="B93" s="11" t="s">
        <v>234</v>
      </c>
      <c r="C93" s="14" t="s">
        <v>579</v>
      </c>
      <c r="D93" s="11">
        <v>1</v>
      </c>
      <c r="E93" s="11" t="s">
        <v>4</v>
      </c>
      <c r="F93" s="11" t="s">
        <v>5</v>
      </c>
      <c r="G93" s="44" t="s">
        <v>247</v>
      </c>
      <c r="H93" s="45">
        <f>SUBTOTAL(103, $CI$12:$CI93)*1</f>
        <v>82</v>
      </c>
      <c r="I93" s="45" t="s">
        <v>233</v>
      </c>
      <c r="J93" s="46" t="s">
        <v>248</v>
      </c>
      <c r="K93" s="46" t="s">
        <v>249</v>
      </c>
      <c r="L93" s="41">
        <v>0</v>
      </c>
      <c r="M93" s="41">
        <v>0</v>
      </c>
      <c r="N93" s="41">
        <v>0</v>
      </c>
      <c r="O93" s="41">
        <v>8152.88</v>
      </c>
      <c r="P93" s="41">
        <v>8152.86</v>
      </c>
      <c r="Q93" s="41">
        <f t="shared" si="76"/>
        <v>0</v>
      </c>
      <c r="R93" s="197">
        <f t="shared" si="77"/>
        <v>2.4531208604461341E-6</v>
      </c>
      <c r="S93" s="41">
        <v>0</v>
      </c>
      <c r="T93" s="41">
        <v>0</v>
      </c>
      <c r="U93" s="41">
        <f>T93-S93</f>
        <v>0</v>
      </c>
      <c r="V93" s="41">
        <f t="shared" si="78"/>
        <v>8152.88</v>
      </c>
      <c r="W93" s="41">
        <f t="shared" si="79"/>
        <v>8152.86</v>
      </c>
      <c r="X93" s="41">
        <f t="shared" si="80"/>
        <v>0</v>
      </c>
      <c r="Y93" s="197">
        <f t="shared" si="81"/>
        <v>2.4531208604461341E-6</v>
      </c>
      <c r="Z93" s="41">
        <v>0</v>
      </c>
      <c r="AA93" s="41">
        <v>0</v>
      </c>
      <c r="AB93" s="41">
        <f>AA93-Z93</f>
        <v>0</v>
      </c>
      <c r="AC93" s="41">
        <f t="shared" si="82"/>
        <v>8152.88</v>
      </c>
      <c r="AD93" s="41">
        <f t="shared" si="83"/>
        <v>8152.86</v>
      </c>
      <c r="AE93" s="41">
        <f t="shared" si="84"/>
        <v>0</v>
      </c>
      <c r="AF93" s="109">
        <f t="shared" si="85"/>
        <v>2.4531208604461341E-6</v>
      </c>
      <c r="AG93" s="41">
        <v>11511.6</v>
      </c>
      <c r="AH93" s="41">
        <v>5932.87</v>
      </c>
      <c r="AI93" s="41">
        <f>AH93-AG93</f>
        <v>-5578.7300000000005</v>
      </c>
      <c r="AJ93" s="41">
        <f t="shared" si="86"/>
        <v>19664.48</v>
      </c>
      <c r="AK93" s="41">
        <f t="shared" si="87"/>
        <v>14085.73</v>
      </c>
      <c r="AL93" s="41">
        <f t="shared" si="88"/>
        <v>-5579</v>
      </c>
      <c r="AM93" s="109">
        <f t="shared" si="89"/>
        <v>0.28369679747443111</v>
      </c>
      <c r="AN93" s="41">
        <v>0</v>
      </c>
      <c r="AO93" s="41">
        <v>0</v>
      </c>
      <c r="AP93" s="41">
        <f>AO93-AN93</f>
        <v>0</v>
      </c>
      <c r="AQ93" s="41">
        <f t="shared" si="90"/>
        <v>19664.48</v>
      </c>
      <c r="AR93" s="41">
        <f t="shared" si="91"/>
        <v>14085.73</v>
      </c>
      <c r="AS93" s="41">
        <f t="shared" si="92"/>
        <v>-5579</v>
      </c>
      <c r="AT93" s="109">
        <f t="shared" si="93"/>
        <v>0.28369679747443111</v>
      </c>
      <c r="AU93" s="41">
        <v>0</v>
      </c>
      <c r="AV93" s="41">
        <v>0</v>
      </c>
      <c r="AW93" s="41">
        <f>AV93-AU93</f>
        <v>0</v>
      </c>
      <c r="AX93" s="41">
        <f t="shared" si="94"/>
        <v>19664.48</v>
      </c>
      <c r="AY93" s="41">
        <f t="shared" si="95"/>
        <v>14085.73</v>
      </c>
      <c r="AZ93" s="41">
        <f t="shared" si="96"/>
        <v>-5579</v>
      </c>
      <c r="BA93" s="109">
        <f t="shared" si="97"/>
        <v>0.28369679747443111</v>
      </c>
      <c r="BB93" s="41">
        <v>66414.61</v>
      </c>
      <c r="BC93" s="41">
        <v>4999.38</v>
      </c>
      <c r="BD93" s="41">
        <f>BC93-BB93</f>
        <v>-61415.23</v>
      </c>
      <c r="BE93" s="41">
        <f t="shared" si="98"/>
        <v>86079.09</v>
      </c>
      <c r="BF93" s="41">
        <f t="shared" si="99"/>
        <v>19085.11</v>
      </c>
      <c r="BG93" s="41">
        <f t="shared" si="100"/>
        <v>-66994</v>
      </c>
      <c r="BH93" s="109">
        <f t="shared" si="101"/>
        <v>0.77828401764005639</v>
      </c>
      <c r="BI93" s="41">
        <v>0</v>
      </c>
      <c r="BJ93" s="41">
        <v>0</v>
      </c>
      <c r="BK93" s="41">
        <f>BJ93-BI93</f>
        <v>0</v>
      </c>
      <c r="BL93" s="41">
        <f t="shared" si="102"/>
        <v>86079.09</v>
      </c>
      <c r="BM93" s="41">
        <f t="shared" si="103"/>
        <v>19085.11</v>
      </c>
      <c r="BN93" s="41">
        <f t="shared" si="104"/>
        <v>-66994</v>
      </c>
      <c r="BO93" s="109">
        <f t="shared" si="105"/>
        <v>0.77828401764005639</v>
      </c>
      <c r="BP93" s="41">
        <v>0</v>
      </c>
      <c r="BQ93" s="41">
        <v>0</v>
      </c>
      <c r="BR93" s="41">
        <f>BQ93-BP93</f>
        <v>0</v>
      </c>
      <c r="BS93" s="41">
        <f t="shared" si="106"/>
        <v>86079.09</v>
      </c>
      <c r="BT93" s="41">
        <f t="shared" si="107"/>
        <v>19085.11</v>
      </c>
      <c r="BU93" s="41">
        <f t="shared" si="108"/>
        <v>-66994</v>
      </c>
      <c r="BV93" s="109">
        <f t="shared" si="109"/>
        <v>0.77828401764005639</v>
      </c>
      <c r="BW93" s="41">
        <v>168189.49</v>
      </c>
      <c r="BX93" s="41">
        <v>0</v>
      </c>
      <c r="BY93" s="41">
        <f t="shared" si="110"/>
        <v>-168189.49</v>
      </c>
      <c r="BZ93" s="41">
        <f t="shared" si="123"/>
        <v>254268.58000000002</v>
      </c>
      <c r="CA93" s="41">
        <f>BQ93+BJ93+BC93+AV93+AO93+AH93+AA93+T93+P93+BX93</f>
        <v>19085.11</v>
      </c>
      <c r="CB93" s="41">
        <f t="shared" si="111"/>
        <v>-235183</v>
      </c>
      <c r="CC93" s="109">
        <f t="shared" si="112"/>
        <v>0.92494113901135566</v>
      </c>
      <c r="CD93" s="41">
        <v>0</v>
      </c>
      <c r="CE93" s="41">
        <v>19500.16</v>
      </c>
      <c r="CF93" s="41">
        <f t="shared" si="113"/>
        <v>19500.16</v>
      </c>
      <c r="CG93" s="41">
        <f t="shared" si="114"/>
        <v>254268.58000000002</v>
      </c>
      <c r="CH93" s="41">
        <f t="shared" si="115"/>
        <v>38585.270000000004</v>
      </c>
      <c r="CI93" s="218">
        <f t="shared" si="116"/>
        <v>-215682.84</v>
      </c>
      <c r="CJ93" s="109">
        <f t="shared" si="117"/>
        <v>0.15175005106804781</v>
      </c>
      <c r="CK93" s="41">
        <v>0</v>
      </c>
      <c r="CL93" s="41">
        <f t="shared" si="124"/>
        <v>254268.58</v>
      </c>
      <c r="CM93" s="41">
        <v>38585.269999999997</v>
      </c>
      <c r="CN93" s="158">
        <f t="shared" si="125"/>
        <v>-215683.31</v>
      </c>
      <c r="CO93" s="41">
        <v>680047.14</v>
      </c>
      <c r="CP93" s="41">
        <v>584370.78</v>
      </c>
      <c r="CQ93" s="41">
        <v>0</v>
      </c>
      <c r="CR93" s="41">
        <v>0</v>
      </c>
      <c r="CS93" s="41">
        <v>0</v>
      </c>
      <c r="CT93" s="41">
        <v>0</v>
      </c>
      <c r="CU93" s="41">
        <v>0</v>
      </c>
      <c r="CV93" s="41">
        <v>1518686.5</v>
      </c>
      <c r="CW93" s="210" t="s">
        <v>1413</v>
      </c>
    </row>
    <row r="94" spans="1:101" s="10" customFormat="1" ht="93" customHeight="1" x14ac:dyDescent="0.2">
      <c r="A94" s="11" t="s">
        <v>57</v>
      </c>
      <c r="B94" s="11" t="s">
        <v>58</v>
      </c>
      <c r="C94" s="14" t="s">
        <v>565</v>
      </c>
      <c r="D94" s="11">
        <v>1</v>
      </c>
      <c r="E94" s="11" t="s">
        <v>35</v>
      </c>
      <c r="F94" s="11" t="s">
        <v>5</v>
      </c>
      <c r="G94" s="44" t="s">
        <v>59</v>
      </c>
      <c r="H94" s="45">
        <f>SUBTOTAL(103, $CI$12:$CI94)*1</f>
        <v>83</v>
      </c>
      <c r="I94" s="45" t="s">
        <v>57</v>
      </c>
      <c r="J94" s="46" t="s">
        <v>60</v>
      </c>
      <c r="K94" s="46" t="s">
        <v>61</v>
      </c>
      <c r="L94" s="41">
        <v>0</v>
      </c>
      <c r="M94" s="41">
        <v>0</v>
      </c>
      <c r="N94" s="41">
        <v>2754851.19</v>
      </c>
      <c r="O94" s="41">
        <v>0</v>
      </c>
      <c r="P94" s="41">
        <v>0</v>
      </c>
      <c r="Q94" s="41">
        <f t="shared" si="76"/>
        <v>0</v>
      </c>
      <c r="R94" s="197" t="str">
        <f t="shared" si="77"/>
        <v>nebija plānots</v>
      </c>
      <c r="S94" s="41">
        <v>0</v>
      </c>
      <c r="T94" s="41">
        <v>0</v>
      </c>
      <c r="U94" s="41">
        <f>T94-S94</f>
        <v>0</v>
      </c>
      <c r="V94" s="41">
        <f t="shared" si="78"/>
        <v>0</v>
      </c>
      <c r="W94" s="41">
        <f t="shared" si="79"/>
        <v>0</v>
      </c>
      <c r="X94" s="41">
        <f t="shared" si="80"/>
        <v>0</v>
      </c>
      <c r="Y94" s="197" t="str">
        <f t="shared" si="81"/>
        <v>nebija plānots</v>
      </c>
      <c r="Z94" s="41">
        <v>1955000</v>
      </c>
      <c r="AA94" s="41">
        <v>1993365.96</v>
      </c>
      <c r="AB94" s="41">
        <f>AA94-Z94</f>
        <v>38365.959999999963</v>
      </c>
      <c r="AC94" s="41">
        <f t="shared" si="82"/>
        <v>1955000</v>
      </c>
      <c r="AD94" s="41">
        <f t="shared" si="83"/>
        <v>1993365.96</v>
      </c>
      <c r="AE94" s="41">
        <f t="shared" si="84"/>
        <v>38366</v>
      </c>
      <c r="AF94" s="109">
        <f t="shared" si="85"/>
        <v>-1.9624531969309356E-2</v>
      </c>
      <c r="AG94" s="41">
        <v>0</v>
      </c>
      <c r="AH94" s="41">
        <v>0</v>
      </c>
      <c r="AI94" s="41">
        <f>AH94-AG94</f>
        <v>0</v>
      </c>
      <c r="AJ94" s="41">
        <f t="shared" si="86"/>
        <v>1955000</v>
      </c>
      <c r="AK94" s="41">
        <f t="shared" si="87"/>
        <v>1993365.96</v>
      </c>
      <c r="AL94" s="41">
        <f t="shared" si="88"/>
        <v>38366</v>
      </c>
      <c r="AM94" s="109">
        <f t="shared" si="89"/>
        <v>-1.9624531969309356E-2</v>
      </c>
      <c r="AN94" s="41">
        <v>0</v>
      </c>
      <c r="AO94" s="41">
        <v>0</v>
      </c>
      <c r="AP94" s="41">
        <f>AO94-AN94</f>
        <v>0</v>
      </c>
      <c r="AQ94" s="41">
        <f t="shared" si="90"/>
        <v>1955000</v>
      </c>
      <c r="AR94" s="41">
        <f t="shared" si="91"/>
        <v>1993365.96</v>
      </c>
      <c r="AS94" s="41">
        <f t="shared" si="92"/>
        <v>38366</v>
      </c>
      <c r="AT94" s="109">
        <f t="shared" si="93"/>
        <v>-1.9624531969309356E-2</v>
      </c>
      <c r="AU94" s="41">
        <v>386623.51</v>
      </c>
      <c r="AV94" s="41">
        <v>49134.6</v>
      </c>
      <c r="AW94" s="41">
        <f>AV94-AU94</f>
        <v>-337488.91000000003</v>
      </c>
      <c r="AX94" s="41">
        <f t="shared" si="94"/>
        <v>2341623.5099999998</v>
      </c>
      <c r="AY94" s="41">
        <f t="shared" si="95"/>
        <v>2042500.56</v>
      </c>
      <c r="AZ94" s="41">
        <f t="shared" si="96"/>
        <v>-299123</v>
      </c>
      <c r="BA94" s="109">
        <f t="shared" si="97"/>
        <v>0.12774169234404376</v>
      </c>
      <c r="BB94" s="41">
        <v>0</v>
      </c>
      <c r="BC94" s="41">
        <v>0</v>
      </c>
      <c r="BD94" s="41">
        <f>BC94-BB94</f>
        <v>0</v>
      </c>
      <c r="BE94" s="41">
        <f t="shared" si="98"/>
        <v>2341623.5099999998</v>
      </c>
      <c r="BF94" s="41">
        <f t="shared" si="99"/>
        <v>2042500.56</v>
      </c>
      <c r="BG94" s="41">
        <f t="shared" si="100"/>
        <v>-299123</v>
      </c>
      <c r="BH94" s="109">
        <f t="shared" si="101"/>
        <v>0.12774169234404376</v>
      </c>
      <c r="BI94" s="41">
        <v>0</v>
      </c>
      <c r="BJ94" s="41">
        <v>0</v>
      </c>
      <c r="BK94" s="41">
        <f>BJ94-BI94</f>
        <v>0</v>
      </c>
      <c r="BL94" s="41">
        <f t="shared" si="102"/>
        <v>2341623.5099999998</v>
      </c>
      <c r="BM94" s="41">
        <f t="shared" si="103"/>
        <v>2042500.56</v>
      </c>
      <c r="BN94" s="41">
        <f t="shared" si="104"/>
        <v>-299123</v>
      </c>
      <c r="BO94" s="109">
        <f t="shared" si="105"/>
        <v>0.12774169234404376</v>
      </c>
      <c r="BP94" s="41">
        <v>719322.26</v>
      </c>
      <c r="BQ94" s="41">
        <v>0</v>
      </c>
      <c r="BR94" s="41">
        <f>BQ94-BP94</f>
        <v>-719322.26</v>
      </c>
      <c r="BS94" s="41">
        <f t="shared" si="106"/>
        <v>3060945.7699999996</v>
      </c>
      <c r="BT94" s="41">
        <f t="shared" si="107"/>
        <v>2042500.56</v>
      </c>
      <c r="BU94" s="41">
        <f t="shared" si="108"/>
        <v>-1018445</v>
      </c>
      <c r="BV94" s="109">
        <f t="shared" si="109"/>
        <v>0.33272239579729623</v>
      </c>
      <c r="BW94" s="41">
        <v>0</v>
      </c>
      <c r="BX94" s="41">
        <v>809083.95</v>
      </c>
      <c r="BY94" s="41">
        <f t="shared" si="110"/>
        <v>809083.95</v>
      </c>
      <c r="BZ94" s="41">
        <f t="shared" si="123"/>
        <v>3060945.77</v>
      </c>
      <c r="CA94" s="41">
        <f>BQ94+BJ94+BC94+AV94+AO94+-AH94+AA94+T94+P94+BX94</f>
        <v>2851584.51</v>
      </c>
      <c r="CB94" s="41">
        <f t="shared" si="111"/>
        <v>-209361</v>
      </c>
      <c r="CC94" s="109">
        <f t="shared" si="112"/>
        <v>6.8397572427426612E-2</v>
      </c>
      <c r="CD94" s="41">
        <v>0</v>
      </c>
      <c r="CE94" s="41">
        <v>0</v>
      </c>
      <c r="CF94" s="41">
        <f t="shared" si="113"/>
        <v>0</v>
      </c>
      <c r="CG94" s="41">
        <f t="shared" si="114"/>
        <v>3060945.77</v>
      </c>
      <c r="CH94" s="41">
        <f t="shared" si="115"/>
        <v>2851584.51</v>
      </c>
      <c r="CI94" s="218">
        <f t="shared" si="116"/>
        <v>-209361</v>
      </c>
      <c r="CJ94" s="109">
        <f t="shared" si="117"/>
        <v>0.93160242757257339</v>
      </c>
      <c r="CK94" s="41">
        <v>0</v>
      </c>
      <c r="CL94" s="41">
        <f t="shared" si="124"/>
        <v>3060945.7699999996</v>
      </c>
      <c r="CM94" s="41">
        <v>2851584.51</v>
      </c>
      <c r="CN94" s="158">
        <f t="shared" si="125"/>
        <v>-209361.25999999978</v>
      </c>
      <c r="CO94" s="41">
        <v>0</v>
      </c>
      <c r="CP94" s="41">
        <v>0</v>
      </c>
      <c r="CQ94" s="41">
        <v>0</v>
      </c>
      <c r="CR94" s="41">
        <v>0</v>
      </c>
      <c r="CS94" s="41">
        <v>0</v>
      </c>
      <c r="CT94" s="41">
        <v>0</v>
      </c>
      <c r="CU94" s="41">
        <v>0</v>
      </c>
      <c r="CV94" s="41">
        <v>3060945.7699999996</v>
      </c>
      <c r="CW94" s="210" t="s">
        <v>1410</v>
      </c>
    </row>
    <row r="95" spans="1:101" ht="47.25" x14ac:dyDescent="0.25">
      <c r="A95" s="18" t="s">
        <v>150</v>
      </c>
      <c r="B95" s="18" t="s">
        <v>151</v>
      </c>
      <c r="C95" s="19" t="s">
        <v>574</v>
      </c>
      <c r="D95" s="55" t="s">
        <v>3</v>
      </c>
      <c r="E95" s="55" t="s">
        <v>29</v>
      </c>
      <c r="F95" s="55" t="s">
        <v>102</v>
      </c>
      <c r="G95" s="55" t="s">
        <v>1312</v>
      </c>
      <c r="H95" s="45">
        <f>SUBTOTAL(103, $CI$12:$CI483)*1</f>
        <v>457</v>
      </c>
      <c r="I95" s="45" t="s">
        <v>150</v>
      </c>
      <c r="J95" s="32" t="s">
        <v>98</v>
      </c>
      <c r="K95" s="32" t="s">
        <v>1118</v>
      </c>
      <c r="L95" s="77">
        <v>0</v>
      </c>
      <c r="M95" s="77">
        <v>0</v>
      </c>
      <c r="N95" s="77">
        <v>0</v>
      </c>
      <c r="O95" s="77">
        <f>N95+M95+L95</f>
        <v>0</v>
      </c>
      <c r="P95" s="77"/>
      <c r="Q95" s="41">
        <f t="shared" si="76"/>
        <v>0</v>
      </c>
      <c r="R95" s="197" t="str">
        <f t="shared" si="77"/>
        <v>nebija plānots</v>
      </c>
      <c r="S95" s="77">
        <v>0</v>
      </c>
      <c r="T95" s="77"/>
      <c r="U95" s="77"/>
      <c r="V95" s="41">
        <f t="shared" si="78"/>
        <v>0</v>
      </c>
      <c r="W95" s="41">
        <f t="shared" si="79"/>
        <v>0</v>
      </c>
      <c r="X95" s="41">
        <f t="shared" si="80"/>
        <v>0</v>
      </c>
      <c r="Y95" s="197" t="str">
        <f t="shared" si="81"/>
        <v>nebija plānots</v>
      </c>
      <c r="Z95" s="77">
        <v>0</v>
      </c>
      <c r="AA95" s="77"/>
      <c r="AB95" s="77"/>
      <c r="AC95" s="41">
        <f t="shared" si="82"/>
        <v>0</v>
      </c>
      <c r="AD95" s="41">
        <f t="shared" si="83"/>
        <v>0</v>
      </c>
      <c r="AE95" s="41">
        <f t="shared" si="84"/>
        <v>0</v>
      </c>
      <c r="AF95" s="109" t="str">
        <f t="shared" si="85"/>
        <v>nebija plānots</v>
      </c>
      <c r="AG95" s="77">
        <v>0</v>
      </c>
      <c r="AH95" s="77"/>
      <c r="AI95" s="77"/>
      <c r="AJ95" s="41">
        <f t="shared" si="86"/>
        <v>0</v>
      </c>
      <c r="AK95" s="41">
        <f t="shared" si="87"/>
        <v>0</v>
      </c>
      <c r="AL95" s="41">
        <f t="shared" si="88"/>
        <v>0</v>
      </c>
      <c r="AM95" s="109" t="str">
        <f t="shared" si="89"/>
        <v>nebija plānots</v>
      </c>
      <c r="AN95" s="77">
        <v>0</v>
      </c>
      <c r="AO95" s="77"/>
      <c r="AP95" s="77"/>
      <c r="AQ95" s="41">
        <f t="shared" si="90"/>
        <v>0</v>
      </c>
      <c r="AR95" s="41">
        <f t="shared" si="91"/>
        <v>0</v>
      </c>
      <c r="AS95" s="41">
        <f t="shared" si="92"/>
        <v>0</v>
      </c>
      <c r="AT95" s="109" t="str">
        <f t="shared" si="93"/>
        <v>nebija plānots</v>
      </c>
      <c r="AU95" s="77">
        <v>0</v>
      </c>
      <c r="AV95" s="77"/>
      <c r="AW95" s="77"/>
      <c r="AX95" s="41">
        <f t="shared" si="94"/>
        <v>0</v>
      </c>
      <c r="AY95" s="41">
        <f t="shared" si="95"/>
        <v>0</v>
      </c>
      <c r="AZ95" s="41">
        <f t="shared" si="96"/>
        <v>0</v>
      </c>
      <c r="BA95" s="109" t="str">
        <f t="shared" si="97"/>
        <v>nebija plānots</v>
      </c>
      <c r="BB95" s="77">
        <v>0</v>
      </c>
      <c r="BC95" s="77"/>
      <c r="BD95" s="77"/>
      <c r="BE95" s="41">
        <f t="shared" si="98"/>
        <v>0</v>
      </c>
      <c r="BF95" s="41">
        <f t="shared" si="99"/>
        <v>0</v>
      </c>
      <c r="BG95" s="41">
        <f t="shared" si="100"/>
        <v>0</v>
      </c>
      <c r="BH95" s="109" t="str">
        <f t="shared" si="101"/>
        <v>nebija plānots</v>
      </c>
      <c r="BI95" s="77">
        <v>0</v>
      </c>
      <c r="BJ95" s="77"/>
      <c r="BK95" s="77"/>
      <c r="BL95" s="41">
        <f t="shared" si="102"/>
        <v>0</v>
      </c>
      <c r="BM95" s="41">
        <f t="shared" si="103"/>
        <v>0</v>
      </c>
      <c r="BN95" s="41">
        <f t="shared" si="104"/>
        <v>0</v>
      </c>
      <c r="BO95" s="109" t="str">
        <f t="shared" si="105"/>
        <v>nebija plānots</v>
      </c>
      <c r="BP95" s="77">
        <v>0</v>
      </c>
      <c r="BQ95" s="77"/>
      <c r="BR95" s="77"/>
      <c r="BS95" s="41">
        <f t="shared" si="106"/>
        <v>0</v>
      </c>
      <c r="BT95" s="41">
        <f t="shared" si="107"/>
        <v>0</v>
      </c>
      <c r="BU95" s="41">
        <f t="shared" si="108"/>
        <v>0</v>
      </c>
      <c r="BV95" s="109" t="str">
        <f t="shared" si="109"/>
        <v>nebija plānots</v>
      </c>
      <c r="BW95" s="77">
        <v>0</v>
      </c>
      <c r="BX95" s="41">
        <v>3581.83</v>
      </c>
      <c r="BY95" s="41">
        <f t="shared" si="110"/>
        <v>3581.83</v>
      </c>
      <c r="BZ95" s="41">
        <f t="shared" si="123"/>
        <v>0</v>
      </c>
      <c r="CA95" s="41">
        <f>BQ95+BJ95+BC95+AV95+AO95+-AH95+AA95+T95+P95+BX95</f>
        <v>3581.83</v>
      </c>
      <c r="CB95" s="41">
        <f t="shared" si="111"/>
        <v>3582</v>
      </c>
      <c r="CC95" s="109" t="str">
        <f t="shared" si="112"/>
        <v>nebija plānots</v>
      </c>
      <c r="CD95" s="77">
        <v>0</v>
      </c>
      <c r="CE95" s="41">
        <v>0</v>
      </c>
      <c r="CF95" s="41">
        <f t="shared" si="113"/>
        <v>0</v>
      </c>
      <c r="CG95" s="41">
        <f t="shared" si="114"/>
        <v>0</v>
      </c>
      <c r="CH95" s="41">
        <f t="shared" si="115"/>
        <v>3581.83</v>
      </c>
      <c r="CI95" s="41">
        <f t="shared" si="116"/>
        <v>3582</v>
      </c>
      <c r="CJ95" s="109" t="str">
        <f t="shared" si="117"/>
        <v>nebija plānots</v>
      </c>
      <c r="CK95" s="77">
        <v>887400</v>
      </c>
      <c r="CL95" s="41">
        <f t="shared" si="124"/>
        <v>887400</v>
      </c>
      <c r="CM95" s="41">
        <v>3581.83</v>
      </c>
      <c r="CN95" s="156">
        <f t="shared" si="125"/>
        <v>-883818.17</v>
      </c>
      <c r="CO95" s="77">
        <v>4042600</v>
      </c>
      <c r="CP95" s="77"/>
      <c r="CQ95" s="77">
        <v>0</v>
      </c>
      <c r="CR95" s="77">
        <v>0</v>
      </c>
      <c r="CS95" s="77">
        <v>0</v>
      </c>
      <c r="CT95" s="77">
        <v>0</v>
      </c>
      <c r="CU95" s="77">
        <v>0</v>
      </c>
      <c r="CV95" s="77">
        <v>5539805.21</v>
      </c>
      <c r="CW95" s="214" t="s">
        <v>1437</v>
      </c>
    </row>
    <row r="96" spans="1:101" ht="63" x14ac:dyDescent="0.25">
      <c r="A96" s="18" t="s">
        <v>1286</v>
      </c>
      <c r="B96" s="18" t="s">
        <v>1288</v>
      </c>
      <c r="C96" s="19" t="s">
        <v>1287</v>
      </c>
      <c r="D96" s="55" t="s">
        <v>3</v>
      </c>
      <c r="E96" s="55" t="s">
        <v>402</v>
      </c>
      <c r="F96" s="55" t="s">
        <v>77</v>
      </c>
      <c r="G96" s="55" t="s">
        <v>1389</v>
      </c>
      <c r="H96" s="45">
        <f>SUBTOTAL(103, $CI$12:$CI517)*1</f>
        <v>457</v>
      </c>
      <c r="I96" s="45" t="s">
        <v>1286</v>
      </c>
      <c r="J96" s="32" t="s">
        <v>409</v>
      </c>
      <c r="K96" s="124" t="s">
        <v>1289</v>
      </c>
      <c r="L96" s="77">
        <v>0</v>
      </c>
      <c r="M96" s="77">
        <v>0</v>
      </c>
      <c r="N96" s="77">
        <v>0</v>
      </c>
      <c r="O96" s="77">
        <v>0</v>
      </c>
      <c r="P96" s="77"/>
      <c r="Q96" s="41">
        <f t="shared" si="76"/>
        <v>0</v>
      </c>
      <c r="R96" s="197" t="str">
        <f t="shared" si="77"/>
        <v>nebija plānots</v>
      </c>
      <c r="S96" s="77">
        <v>0</v>
      </c>
      <c r="T96" s="77"/>
      <c r="U96" s="77"/>
      <c r="V96" s="41">
        <f t="shared" si="78"/>
        <v>0</v>
      </c>
      <c r="W96" s="41">
        <f t="shared" si="79"/>
        <v>0</v>
      </c>
      <c r="X96" s="41">
        <f t="shared" si="80"/>
        <v>0</v>
      </c>
      <c r="Y96" s="197" t="str">
        <f t="shared" si="81"/>
        <v>nebija plānots</v>
      </c>
      <c r="Z96" s="77">
        <v>0</v>
      </c>
      <c r="AA96" s="77"/>
      <c r="AB96" s="77"/>
      <c r="AC96" s="41">
        <f t="shared" si="82"/>
        <v>0</v>
      </c>
      <c r="AD96" s="41">
        <f t="shared" si="83"/>
        <v>0</v>
      </c>
      <c r="AE96" s="41">
        <f t="shared" si="84"/>
        <v>0</v>
      </c>
      <c r="AF96" s="109" t="str">
        <f t="shared" si="85"/>
        <v>nebija plānots</v>
      </c>
      <c r="AG96" s="77">
        <v>0</v>
      </c>
      <c r="AH96" s="77"/>
      <c r="AI96" s="77"/>
      <c r="AJ96" s="41">
        <f t="shared" si="86"/>
        <v>0</v>
      </c>
      <c r="AK96" s="41">
        <f t="shared" si="87"/>
        <v>0</v>
      </c>
      <c r="AL96" s="41">
        <f t="shared" si="88"/>
        <v>0</v>
      </c>
      <c r="AM96" s="109" t="str">
        <f t="shared" si="89"/>
        <v>nebija plānots</v>
      </c>
      <c r="AN96" s="77">
        <v>0</v>
      </c>
      <c r="AO96" s="77"/>
      <c r="AP96" s="77"/>
      <c r="AQ96" s="41">
        <f t="shared" si="90"/>
        <v>0</v>
      </c>
      <c r="AR96" s="41">
        <f t="shared" si="91"/>
        <v>0</v>
      </c>
      <c r="AS96" s="41">
        <f t="shared" si="92"/>
        <v>0</v>
      </c>
      <c r="AT96" s="109" t="str">
        <f t="shared" si="93"/>
        <v>nebija plānots</v>
      </c>
      <c r="AU96" s="77">
        <v>0</v>
      </c>
      <c r="AV96" s="77"/>
      <c r="AW96" s="77"/>
      <c r="AX96" s="41">
        <f t="shared" si="94"/>
        <v>0</v>
      </c>
      <c r="AY96" s="41">
        <f t="shared" si="95"/>
        <v>0</v>
      </c>
      <c r="AZ96" s="41">
        <f t="shared" si="96"/>
        <v>0</v>
      </c>
      <c r="BA96" s="109" t="str">
        <f t="shared" si="97"/>
        <v>nebija plānots</v>
      </c>
      <c r="BB96" s="77">
        <v>0</v>
      </c>
      <c r="BC96" s="77"/>
      <c r="BD96" s="77"/>
      <c r="BE96" s="41">
        <f t="shared" si="98"/>
        <v>0</v>
      </c>
      <c r="BF96" s="41">
        <f t="shared" si="99"/>
        <v>0</v>
      </c>
      <c r="BG96" s="41">
        <f t="shared" si="100"/>
        <v>0</v>
      </c>
      <c r="BH96" s="109" t="str">
        <f t="shared" si="101"/>
        <v>nebija plānots</v>
      </c>
      <c r="BI96" s="77">
        <v>0</v>
      </c>
      <c r="BJ96" s="77"/>
      <c r="BK96" s="77"/>
      <c r="BL96" s="41">
        <f t="shared" si="102"/>
        <v>0</v>
      </c>
      <c r="BM96" s="41">
        <f t="shared" si="103"/>
        <v>0</v>
      </c>
      <c r="BN96" s="41">
        <f t="shared" si="104"/>
        <v>0</v>
      </c>
      <c r="BO96" s="109" t="str">
        <f t="shared" si="105"/>
        <v>nebija plānots</v>
      </c>
      <c r="BP96" s="77">
        <v>0</v>
      </c>
      <c r="BQ96" s="77"/>
      <c r="BR96" s="77"/>
      <c r="BS96" s="41">
        <f t="shared" si="106"/>
        <v>0</v>
      </c>
      <c r="BT96" s="41">
        <f t="shared" si="107"/>
        <v>0</v>
      </c>
      <c r="BU96" s="41">
        <f t="shared" si="108"/>
        <v>0</v>
      </c>
      <c r="BV96" s="109" t="str">
        <f t="shared" si="109"/>
        <v>nebija plānots</v>
      </c>
      <c r="BW96" s="77">
        <v>0</v>
      </c>
      <c r="BX96" s="41">
        <v>7069.51</v>
      </c>
      <c r="BY96" s="41">
        <f t="shared" si="110"/>
        <v>7069.51</v>
      </c>
      <c r="BZ96" s="41">
        <f t="shared" si="123"/>
        <v>0</v>
      </c>
      <c r="CA96" s="41">
        <f>BQ96+BJ96+BC96+AV96+AO96+-AH96+AA96+T96+P96+BX96</f>
        <v>7069.51</v>
      </c>
      <c r="CB96" s="180">
        <f>BR96+BK96+BD96+AW96+AP96+AI96+AB96+U96+Q96+BY96</f>
        <v>7069.51</v>
      </c>
      <c r="CC96" s="109" t="str">
        <f t="shared" si="112"/>
        <v>nebija plānots</v>
      </c>
      <c r="CD96" s="77">
        <v>0</v>
      </c>
      <c r="CE96" s="41">
        <v>0</v>
      </c>
      <c r="CF96" s="41">
        <f t="shared" si="113"/>
        <v>0</v>
      </c>
      <c r="CG96" s="41">
        <f t="shared" si="114"/>
        <v>0</v>
      </c>
      <c r="CH96" s="41">
        <f t="shared" si="115"/>
        <v>7069.51</v>
      </c>
      <c r="CI96" s="41">
        <f t="shared" si="116"/>
        <v>7069.51</v>
      </c>
      <c r="CJ96" s="109" t="str">
        <f t="shared" si="117"/>
        <v>nebija plānots</v>
      </c>
      <c r="CK96" s="77">
        <v>567976</v>
      </c>
      <c r="CL96" s="41">
        <f t="shared" si="124"/>
        <v>567976</v>
      </c>
      <c r="CM96" s="41">
        <v>7069.51</v>
      </c>
      <c r="CN96" s="156">
        <f t="shared" si="125"/>
        <v>-560906.49</v>
      </c>
      <c r="CO96" s="77">
        <v>567976</v>
      </c>
      <c r="CP96" s="77">
        <v>4036519</v>
      </c>
      <c r="CQ96" s="77">
        <v>3365506</v>
      </c>
      <c r="CR96" s="77">
        <v>3495915</v>
      </c>
      <c r="CS96" s="77">
        <v>3413164</v>
      </c>
      <c r="CT96" s="77">
        <v>4471975</v>
      </c>
      <c r="CU96" s="77">
        <v>0</v>
      </c>
      <c r="CV96" s="77">
        <v>19351057</v>
      </c>
      <c r="CW96" s="214" t="s">
        <v>1466</v>
      </c>
    </row>
    <row r="97" spans="1:101" ht="63" x14ac:dyDescent="0.25">
      <c r="A97" s="11" t="s">
        <v>485</v>
      </c>
      <c r="B97" s="11" t="s">
        <v>486</v>
      </c>
      <c r="C97" s="14" t="s">
        <v>606</v>
      </c>
      <c r="D97" s="11">
        <v>1</v>
      </c>
      <c r="E97" s="11" t="s">
        <v>454</v>
      </c>
      <c r="F97" s="11" t="s">
        <v>5</v>
      </c>
      <c r="G97" s="44" t="s">
        <v>496</v>
      </c>
      <c r="H97" s="45">
        <f>SUBTOTAL(103, $CI$12:$CI97)*1</f>
        <v>86</v>
      </c>
      <c r="I97" s="45" t="s">
        <v>485</v>
      </c>
      <c r="J97" s="46" t="s">
        <v>461</v>
      </c>
      <c r="K97" s="46" t="s">
        <v>497</v>
      </c>
      <c r="L97" s="41">
        <v>0</v>
      </c>
      <c r="M97" s="41">
        <v>0</v>
      </c>
      <c r="N97" s="41">
        <v>666582.8600000001</v>
      </c>
      <c r="O97" s="41">
        <v>0</v>
      </c>
      <c r="P97" s="41">
        <v>0</v>
      </c>
      <c r="Q97" s="41">
        <f t="shared" si="76"/>
        <v>0</v>
      </c>
      <c r="R97" s="197" t="str">
        <f t="shared" si="77"/>
        <v>nebija plānots</v>
      </c>
      <c r="S97" s="41">
        <v>438114.36</v>
      </c>
      <c r="T97" s="41">
        <v>438114.36</v>
      </c>
      <c r="U97" s="41">
        <f>T97-S97</f>
        <v>0</v>
      </c>
      <c r="V97" s="41">
        <f t="shared" si="78"/>
        <v>438114.36</v>
      </c>
      <c r="W97" s="41">
        <f t="shared" si="79"/>
        <v>438114.36</v>
      </c>
      <c r="X97" s="41">
        <f t="shared" si="80"/>
        <v>0</v>
      </c>
      <c r="Y97" s="197">
        <f t="shared" si="81"/>
        <v>0</v>
      </c>
      <c r="Z97" s="41">
        <v>0</v>
      </c>
      <c r="AA97" s="41">
        <v>0</v>
      </c>
      <c r="AB97" s="41">
        <f>AA97-Z97</f>
        <v>0</v>
      </c>
      <c r="AC97" s="41">
        <f t="shared" si="82"/>
        <v>438114.36</v>
      </c>
      <c r="AD97" s="41">
        <f t="shared" si="83"/>
        <v>438114.36</v>
      </c>
      <c r="AE97" s="41">
        <f t="shared" si="84"/>
        <v>0</v>
      </c>
      <c r="AF97" s="109">
        <f t="shared" si="85"/>
        <v>0</v>
      </c>
      <c r="AG97" s="41">
        <v>0</v>
      </c>
      <c r="AH97" s="41">
        <v>0</v>
      </c>
      <c r="AI97" s="41">
        <f>AH97-AG97</f>
        <v>0</v>
      </c>
      <c r="AJ97" s="41">
        <f t="shared" si="86"/>
        <v>438114.36</v>
      </c>
      <c r="AK97" s="41">
        <f t="shared" si="87"/>
        <v>438114.36</v>
      </c>
      <c r="AL97" s="41">
        <f t="shared" si="88"/>
        <v>0</v>
      </c>
      <c r="AM97" s="109">
        <f t="shared" si="89"/>
        <v>0</v>
      </c>
      <c r="AN97" s="41">
        <v>279960.25</v>
      </c>
      <c r="AO97" s="41">
        <v>196005.98</v>
      </c>
      <c r="AP97" s="41">
        <f>AO97-AN97</f>
        <v>-83954.26999999999</v>
      </c>
      <c r="AQ97" s="41">
        <f t="shared" si="90"/>
        <v>718074.61</v>
      </c>
      <c r="AR97" s="41">
        <f t="shared" si="91"/>
        <v>634120.34</v>
      </c>
      <c r="AS97" s="41">
        <f t="shared" si="92"/>
        <v>-83954</v>
      </c>
      <c r="AT97" s="109">
        <f t="shared" si="93"/>
        <v>0.11691580349846931</v>
      </c>
      <c r="AU97" s="41">
        <v>0</v>
      </c>
      <c r="AV97" s="41">
        <v>0</v>
      </c>
      <c r="AW97" s="41">
        <f>AV97-AU97</f>
        <v>0</v>
      </c>
      <c r="AX97" s="41">
        <f t="shared" si="94"/>
        <v>718074.61</v>
      </c>
      <c r="AY97" s="41">
        <f t="shared" si="95"/>
        <v>634120.34</v>
      </c>
      <c r="AZ97" s="41">
        <f t="shared" si="96"/>
        <v>-83954</v>
      </c>
      <c r="BA97" s="109">
        <f t="shared" si="97"/>
        <v>0.11691580349846931</v>
      </c>
      <c r="BB97" s="41">
        <v>0</v>
      </c>
      <c r="BC97" s="41">
        <v>0</v>
      </c>
      <c r="BD97" s="41">
        <f>BC97-BB97</f>
        <v>0</v>
      </c>
      <c r="BE97" s="41">
        <f t="shared" si="98"/>
        <v>718074.61</v>
      </c>
      <c r="BF97" s="41">
        <f t="shared" si="99"/>
        <v>634120.34</v>
      </c>
      <c r="BG97" s="41">
        <f t="shared" si="100"/>
        <v>-83954</v>
      </c>
      <c r="BH97" s="109">
        <f t="shared" si="101"/>
        <v>0.11691580349846931</v>
      </c>
      <c r="BI97" s="41">
        <v>331317.25</v>
      </c>
      <c r="BJ97" s="41">
        <v>286809.5</v>
      </c>
      <c r="BK97" s="41">
        <f t="shared" ref="BK97:BK102" si="126">BJ97-BI97</f>
        <v>-44507.75</v>
      </c>
      <c r="BL97" s="41">
        <f t="shared" si="102"/>
        <v>1049391.8599999999</v>
      </c>
      <c r="BM97" s="41">
        <f t="shared" si="103"/>
        <v>920929.84</v>
      </c>
      <c r="BN97" s="41">
        <f t="shared" si="104"/>
        <v>-128462</v>
      </c>
      <c r="BO97" s="109">
        <f t="shared" si="105"/>
        <v>0.12241568178354267</v>
      </c>
      <c r="BP97" s="41">
        <v>0</v>
      </c>
      <c r="BQ97" s="41">
        <v>0</v>
      </c>
      <c r="BR97" s="41">
        <f t="shared" ref="BR97:BR102" si="127">BQ97-BP97</f>
        <v>0</v>
      </c>
      <c r="BS97" s="41">
        <f t="shared" si="106"/>
        <v>1049391.8599999999</v>
      </c>
      <c r="BT97" s="41">
        <f t="shared" si="107"/>
        <v>920929.84</v>
      </c>
      <c r="BU97" s="41">
        <f t="shared" si="108"/>
        <v>-128462</v>
      </c>
      <c r="BV97" s="109">
        <f t="shared" si="109"/>
        <v>0.12241568178354267</v>
      </c>
      <c r="BW97" s="41">
        <v>0</v>
      </c>
      <c r="BX97" s="41">
        <v>0</v>
      </c>
      <c r="BY97" s="41">
        <f t="shared" si="110"/>
        <v>0</v>
      </c>
      <c r="BZ97" s="41">
        <f t="shared" si="123"/>
        <v>1049391.8599999999</v>
      </c>
      <c r="CA97" s="41">
        <f>BQ97+BJ97+BC97+AV97+AO97+-AH97+AA97+T97+P97+BX97</f>
        <v>920929.84</v>
      </c>
      <c r="CB97" s="41">
        <f t="shared" ref="CB97:CB128" si="128">ROUND(BU97+BY97,0)</f>
        <v>-128462</v>
      </c>
      <c r="CC97" s="109">
        <f t="shared" si="112"/>
        <v>0.12241568178354267</v>
      </c>
      <c r="CD97" s="41">
        <v>353068.75</v>
      </c>
      <c r="CE97" s="41">
        <v>285342.8</v>
      </c>
      <c r="CF97" s="41">
        <f t="shared" si="113"/>
        <v>-67725.950000000012</v>
      </c>
      <c r="CG97" s="41">
        <f t="shared" si="114"/>
        <v>1402460.6099999999</v>
      </c>
      <c r="CH97" s="41">
        <f t="shared" si="115"/>
        <v>1206272.6399999999</v>
      </c>
      <c r="CI97" s="41">
        <f t="shared" si="116"/>
        <v>-196187.95</v>
      </c>
      <c r="CJ97" s="109">
        <f t="shared" si="117"/>
        <v>0.86011160056751967</v>
      </c>
      <c r="CK97" s="41">
        <v>0</v>
      </c>
      <c r="CL97" s="41">
        <f t="shared" si="124"/>
        <v>1402460.6099999999</v>
      </c>
      <c r="CM97" s="41">
        <v>1206272.6399999999</v>
      </c>
      <c r="CN97" s="158">
        <f t="shared" si="125"/>
        <v>-196187.96999999997</v>
      </c>
      <c r="CO97" s="41">
        <v>1125408.5</v>
      </c>
      <c r="CP97" s="41">
        <v>356928.78</v>
      </c>
      <c r="CQ97" s="41">
        <v>0</v>
      </c>
      <c r="CR97" s="41">
        <v>0</v>
      </c>
      <c r="CS97" s="41">
        <v>0</v>
      </c>
      <c r="CT97" s="41">
        <v>0</v>
      </c>
      <c r="CU97" s="41">
        <v>0</v>
      </c>
      <c r="CV97" s="41">
        <v>3551380.75</v>
      </c>
      <c r="CW97" s="220"/>
    </row>
    <row r="98" spans="1:101" ht="31.5" x14ac:dyDescent="0.25">
      <c r="A98" s="11" t="s">
        <v>368</v>
      </c>
      <c r="B98" s="11" t="s">
        <v>369</v>
      </c>
      <c r="C98" s="14" t="s">
        <v>597</v>
      </c>
      <c r="D98" s="11" t="s">
        <v>3</v>
      </c>
      <c r="E98" s="11" t="s">
        <v>210</v>
      </c>
      <c r="F98" s="11" t="s">
        <v>77</v>
      </c>
      <c r="G98" s="44" t="s">
        <v>371</v>
      </c>
      <c r="H98" s="45">
        <f>SUBTOTAL(103, $CI$12:$CI98)*1</f>
        <v>87</v>
      </c>
      <c r="I98" s="45" t="s">
        <v>368</v>
      </c>
      <c r="J98" s="46" t="s">
        <v>40</v>
      </c>
      <c r="K98" s="46" t="s">
        <v>370</v>
      </c>
      <c r="L98" s="41">
        <v>0</v>
      </c>
      <c r="M98" s="41">
        <v>8258.4</v>
      </c>
      <c r="N98" s="41">
        <v>276696.58</v>
      </c>
      <c r="O98" s="41">
        <v>0</v>
      </c>
      <c r="P98" s="41">
        <v>0</v>
      </c>
      <c r="Q98" s="41">
        <f t="shared" si="76"/>
        <v>0</v>
      </c>
      <c r="R98" s="197" t="str">
        <f t="shared" si="77"/>
        <v>nebija plānots</v>
      </c>
      <c r="S98" s="41">
        <v>0</v>
      </c>
      <c r="T98" s="41">
        <v>0</v>
      </c>
      <c r="U98" s="41">
        <f>T98-S98</f>
        <v>0</v>
      </c>
      <c r="V98" s="41">
        <f t="shared" si="78"/>
        <v>0</v>
      </c>
      <c r="W98" s="41">
        <f t="shared" si="79"/>
        <v>0</v>
      </c>
      <c r="X98" s="41">
        <f t="shared" si="80"/>
        <v>0</v>
      </c>
      <c r="Y98" s="197" t="str">
        <f t="shared" si="81"/>
        <v>nebija plānots</v>
      </c>
      <c r="Z98" s="41">
        <v>77667.399999999994</v>
      </c>
      <c r="AA98" s="41">
        <v>77568.800000000003</v>
      </c>
      <c r="AB98" s="41">
        <f>AA98-Z98</f>
        <v>-98.599999999991269</v>
      </c>
      <c r="AC98" s="41">
        <f t="shared" si="82"/>
        <v>77667.399999999994</v>
      </c>
      <c r="AD98" s="41">
        <f t="shared" si="83"/>
        <v>77568.800000000003</v>
      </c>
      <c r="AE98" s="41">
        <f t="shared" si="84"/>
        <v>-99</v>
      </c>
      <c r="AF98" s="109">
        <f t="shared" si="85"/>
        <v>1.2695159101501208E-3</v>
      </c>
      <c r="AG98" s="41">
        <v>0</v>
      </c>
      <c r="AH98" s="41">
        <v>0</v>
      </c>
      <c r="AI98" s="41">
        <f>AH98-AG98</f>
        <v>0</v>
      </c>
      <c r="AJ98" s="41">
        <f t="shared" si="86"/>
        <v>77667.399999999994</v>
      </c>
      <c r="AK98" s="41">
        <f t="shared" si="87"/>
        <v>77568.800000000003</v>
      </c>
      <c r="AL98" s="41">
        <f t="shared" si="88"/>
        <v>-99</v>
      </c>
      <c r="AM98" s="109">
        <f t="shared" si="89"/>
        <v>1.2695159101501208E-3</v>
      </c>
      <c r="AN98" s="41">
        <v>0</v>
      </c>
      <c r="AO98" s="41">
        <v>0</v>
      </c>
      <c r="AP98" s="41">
        <f>AO98-AN98</f>
        <v>0</v>
      </c>
      <c r="AQ98" s="41">
        <f t="shared" si="90"/>
        <v>77667.399999999994</v>
      </c>
      <c r="AR98" s="41">
        <f t="shared" si="91"/>
        <v>77568.800000000003</v>
      </c>
      <c r="AS98" s="41">
        <f t="shared" si="92"/>
        <v>-99</v>
      </c>
      <c r="AT98" s="109">
        <f t="shared" si="93"/>
        <v>1.2695159101501208E-3</v>
      </c>
      <c r="AU98" s="41">
        <v>178697.76</v>
      </c>
      <c r="AV98" s="41">
        <v>99929.61</v>
      </c>
      <c r="AW98" s="41">
        <f>AV98-AU98</f>
        <v>-78768.150000000009</v>
      </c>
      <c r="AX98" s="41">
        <f t="shared" si="94"/>
        <v>256365.16</v>
      </c>
      <c r="AY98" s="41">
        <f t="shared" si="95"/>
        <v>177498.41</v>
      </c>
      <c r="AZ98" s="41">
        <f t="shared" si="96"/>
        <v>-78867</v>
      </c>
      <c r="BA98" s="109">
        <f t="shared" si="97"/>
        <v>0.30763443051310091</v>
      </c>
      <c r="BB98" s="41">
        <v>0</v>
      </c>
      <c r="BC98" s="41">
        <v>0</v>
      </c>
      <c r="BD98" s="41">
        <f>BC98-BB98</f>
        <v>0</v>
      </c>
      <c r="BE98" s="41">
        <f t="shared" si="98"/>
        <v>256365.16</v>
      </c>
      <c r="BF98" s="41">
        <f t="shared" si="99"/>
        <v>177498.41</v>
      </c>
      <c r="BG98" s="41">
        <f t="shared" si="100"/>
        <v>-78867</v>
      </c>
      <c r="BH98" s="109">
        <f t="shared" si="101"/>
        <v>0.30763443051310091</v>
      </c>
      <c r="BI98" s="41">
        <v>0</v>
      </c>
      <c r="BJ98" s="41">
        <v>0</v>
      </c>
      <c r="BK98" s="41">
        <f t="shared" si="126"/>
        <v>0</v>
      </c>
      <c r="BL98" s="41">
        <f t="shared" si="102"/>
        <v>256365.16</v>
      </c>
      <c r="BM98" s="41">
        <f t="shared" si="103"/>
        <v>177498.41</v>
      </c>
      <c r="BN98" s="41">
        <f t="shared" si="104"/>
        <v>-78867</v>
      </c>
      <c r="BO98" s="109">
        <f t="shared" si="105"/>
        <v>0.30763443051310091</v>
      </c>
      <c r="BP98" s="41">
        <v>193204.4</v>
      </c>
      <c r="BQ98" s="41">
        <v>83195.539999999994</v>
      </c>
      <c r="BR98" s="41">
        <f t="shared" si="127"/>
        <v>-110008.86</v>
      </c>
      <c r="BS98" s="41">
        <f t="shared" si="106"/>
        <v>449569.56</v>
      </c>
      <c r="BT98" s="41">
        <f t="shared" si="107"/>
        <v>260693.95</v>
      </c>
      <c r="BU98" s="41">
        <f t="shared" si="108"/>
        <v>-188876</v>
      </c>
      <c r="BV98" s="109">
        <f t="shared" si="109"/>
        <v>0.42012544176700928</v>
      </c>
      <c r="BW98" s="41">
        <v>0</v>
      </c>
      <c r="BX98" s="41">
        <v>0</v>
      </c>
      <c r="BY98" s="41">
        <f t="shared" si="110"/>
        <v>0</v>
      </c>
      <c r="BZ98" s="41">
        <f t="shared" si="123"/>
        <v>449569.56000000006</v>
      </c>
      <c r="CA98" s="41">
        <f>BQ98+BJ98+BC98+AV98+AO98+AH98+AA98+T98+P98+BX98</f>
        <v>260693.95</v>
      </c>
      <c r="CB98" s="41">
        <f t="shared" si="128"/>
        <v>-188876</v>
      </c>
      <c r="CC98" s="109">
        <f t="shared" si="112"/>
        <v>0.42012544176700939</v>
      </c>
      <c r="CD98" s="41">
        <v>0</v>
      </c>
      <c r="CE98" s="41">
        <v>0</v>
      </c>
      <c r="CF98" s="41">
        <f t="shared" si="113"/>
        <v>0</v>
      </c>
      <c r="CG98" s="41">
        <f t="shared" si="114"/>
        <v>449569.56000000006</v>
      </c>
      <c r="CH98" s="41">
        <f t="shared" si="115"/>
        <v>260693.95</v>
      </c>
      <c r="CI98" s="41">
        <f t="shared" si="116"/>
        <v>-188876</v>
      </c>
      <c r="CJ98" s="109">
        <f t="shared" si="117"/>
        <v>0.57987455823299061</v>
      </c>
      <c r="CK98" s="41">
        <v>215460.23</v>
      </c>
      <c r="CL98" s="41">
        <f t="shared" si="124"/>
        <v>665029.79</v>
      </c>
      <c r="CM98" s="41">
        <v>341443.94999999995</v>
      </c>
      <c r="CN98" s="158">
        <f t="shared" si="125"/>
        <v>-323585.84000000008</v>
      </c>
      <c r="CO98" s="41">
        <v>2066434.55</v>
      </c>
      <c r="CP98" s="41">
        <v>1064603.31</v>
      </c>
      <c r="CQ98" s="41">
        <v>1265345.48</v>
      </c>
      <c r="CR98" s="41">
        <v>1030158.3999999999</v>
      </c>
      <c r="CS98" s="41">
        <v>729955.78</v>
      </c>
      <c r="CT98" s="41">
        <v>116298.64</v>
      </c>
      <c r="CU98" s="41">
        <v>0</v>
      </c>
      <c r="CV98" s="41">
        <v>7247622</v>
      </c>
      <c r="CW98" s="220"/>
    </row>
    <row r="99" spans="1:101" s="10" customFormat="1" ht="63" x14ac:dyDescent="0.2">
      <c r="A99" s="11" t="s">
        <v>537</v>
      </c>
      <c r="B99" s="11" t="s">
        <v>538</v>
      </c>
      <c r="C99" s="14" t="s">
        <v>607</v>
      </c>
      <c r="D99" s="11">
        <v>1</v>
      </c>
      <c r="E99" s="11" t="s">
        <v>454</v>
      </c>
      <c r="F99" s="11" t="s">
        <v>102</v>
      </c>
      <c r="G99" s="44" t="s">
        <v>541</v>
      </c>
      <c r="H99" s="45">
        <f>SUBTOTAL(103, $CI$12:$CI99)*1</f>
        <v>88</v>
      </c>
      <c r="I99" s="45" t="s">
        <v>537</v>
      </c>
      <c r="J99" s="46" t="s">
        <v>456</v>
      </c>
      <c r="K99" s="46" t="s">
        <v>542</v>
      </c>
      <c r="L99" s="41">
        <v>0</v>
      </c>
      <c r="M99" s="41">
        <v>0</v>
      </c>
      <c r="N99" s="41">
        <v>1306641.76</v>
      </c>
      <c r="O99" s="41">
        <v>0</v>
      </c>
      <c r="P99" s="41">
        <v>0</v>
      </c>
      <c r="Q99" s="41">
        <f t="shared" si="76"/>
        <v>0</v>
      </c>
      <c r="R99" s="197" t="str">
        <f t="shared" si="77"/>
        <v>nebija plānots</v>
      </c>
      <c r="S99" s="41">
        <v>642264.88</v>
      </c>
      <c r="T99" s="41">
        <v>640020.23</v>
      </c>
      <c r="U99" s="41">
        <f>T99-S99</f>
        <v>-2244.6500000000233</v>
      </c>
      <c r="V99" s="41">
        <f t="shared" si="78"/>
        <v>642264.88</v>
      </c>
      <c r="W99" s="41">
        <f t="shared" si="79"/>
        <v>640020.23</v>
      </c>
      <c r="X99" s="41">
        <f t="shared" si="80"/>
        <v>-2245</v>
      </c>
      <c r="Y99" s="197">
        <f t="shared" si="81"/>
        <v>3.4948976191879755E-3</v>
      </c>
      <c r="Z99" s="41">
        <v>0</v>
      </c>
      <c r="AA99" s="41">
        <v>0</v>
      </c>
      <c r="AB99" s="41">
        <f>AA99-Z99</f>
        <v>0</v>
      </c>
      <c r="AC99" s="41">
        <f t="shared" si="82"/>
        <v>642264.88</v>
      </c>
      <c r="AD99" s="41">
        <f t="shared" si="83"/>
        <v>640020.23</v>
      </c>
      <c r="AE99" s="41">
        <f t="shared" si="84"/>
        <v>-2245</v>
      </c>
      <c r="AF99" s="109">
        <f t="shared" si="85"/>
        <v>3.4948976191879755E-3</v>
      </c>
      <c r="AG99" s="41">
        <v>0</v>
      </c>
      <c r="AH99" s="41">
        <v>389976.33</v>
      </c>
      <c r="AI99" s="41">
        <f>AH99-AG99</f>
        <v>389976.33</v>
      </c>
      <c r="AJ99" s="41">
        <f t="shared" si="86"/>
        <v>642264.88</v>
      </c>
      <c r="AK99" s="41">
        <f t="shared" si="87"/>
        <v>1029996.56</v>
      </c>
      <c r="AL99" s="41">
        <f t="shared" si="88"/>
        <v>387731</v>
      </c>
      <c r="AM99" s="109">
        <f t="shared" si="89"/>
        <v>-0.60369435115306325</v>
      </c>
      <c r="AN99" s="41">
        <v>506650.15</v>
      </c>
      <c r="AO99" s="41">
        <v>0</v>
      </c>
      <c r="AP99" s="41">
        <f>AO99-AN99</f>
        <v>-506650.15</v>
      </c>
      <c r="AQ99" s="41">
        <f t="shared" si="90"/>
        <v>1148915.03</v>
      </c>
      <c r="AR99" s="41">
        <f t="shared" si="91"/>
        <v>1029996.56</v>
      </c>
      <c r="AS99" s="41">
        <f t="shared" si="92"/>
        <v>-118919</v>
      </c>
      <c r="AT99" s="109">
        <f t="shared" si="93"/>
        <v>0.10350501725092753</v>
      </c>
      <c r="AU99" s="41">
        <v>0</v>
      </c>
      <c r="AV99" s="41">
        <v>0</v>
      </c>
      <c r="AW99" s="41">
        <f>AV99-AU99</f>
        <v>0</v>
      </c>
      <c r="AX99" s="41">
        <f t="shared" si="94"/>
        <v>1148915.03</v>
      </c>
      <c r="AY99" s="41">
        <f t="shared" si="95"/>
        <v>1029996.56</v>
      </c>
      <c r="AZ99" s="41">
        <f t="shared" si="96"/>
        <v>-118919</v>
      </c>
      <c r="BA99" s="109">
        <f t="shared" si="97"/>
        <v>0.10350501725092753</v>
      </c>
      <c r="BB99" s="41">
        <v>0</v>
      </c>
      <c r="BC99" s="41">
        <v>0</v>
      </c>
      <c r="BD99" s="41">
        <f>BC99-BB99</f>
        <v>0</v>
      </c>
      <c r="BE99" s="41">
        <f t="shared" si="98"/>
        <v>1148915.03</v>
      </c>
      <c r="BF99" s="41">
        <f t="shared" si="99"/>
        <v>1029996.56</v>
      </c>
      <c r="BG99" s="41">
        <f t="shared" si="100"/>
        <v>-118919</v>
      </c>
      <c r="BH99" s="109">
        <f t="shared" si="101"/>
        <v>0.10350501725092753</v>
      </c>
      <c r="BI99" s="41">
        <v>506650.15</v>
      </c>
      <c r="BJ99" s="41">
        <v>501326.74</v>
      </c>
      <c r="BK99" s="41">
        <f t="shared" si="126"/>
        <v>-5323.4100000000326</v>
      </c>
      <c r="BL99" s="41">
        <f t="shared" si="102"/>
        <v>1655565.1800000002</v>
      </c>
      <c r="BM99" s="41">
        <f t="shared" si="103"/>
        <v>1531323.3</v>
      </c>
      <c r="BN99" s="41">
        <f t="shared" si="104"/>
        <v>-124242</v>
      </c>
      <c r="BO99" s="109">
        <f t="shared" si="105"/>
        <v>7.5044994604199222E-2</v>
      </c>
      <c r="BP99" s="41">
        <v>0</v>
      </c>
      <c r="BQ99" s="41">
        <v>0</v>
      </c>
      <c r="BR99" s="41">
        <f t="shared" si="127"/>
        <v>0</v>
      </c>
      <c r="BS99" s="41">
        <f t="shared" si="106"/>
        <v>1655565.1800000002</v>
      </c>
      <c r="BT99" s="41">
        <f t="shared" si="107"/>
        <v>1531323.3</v>
      </c>
      <c r="BU99" s="41">
        <f t="shared" si="108"/>
        <v>-124242</v>
      </c>
      <c r="BV99" s="109">
        <f t="shared" si="109"/>
        <v>7.5044994604199222E-2</v>
      </c>
      <c r="BW99" s="41">
        <v>0</v>
      </c>
      <c r="BX99" s="41">
        <v>0</v>
      </c>
      <c r="BY99" s="41">
        <f t="shared" si="110"/>
        <v>0</v>
      </c>
      <c r="BZ99" s="41">
        <f t="shared" si="123"/>
        <v>1655565.1800000002</v>
      </c>
      <c r="CA99" s="41">
        <f>BQ99+BJ99+BC99+AV99+AO99+AH99+AA99+T99+P99+BX99</f>
        <v>1531323.3</v>
      </c>
      <c r="CB99" s="41">
        <f t="shared" si="128"/>
        <v>-124242</v>
      </c>
      <c r="CC99" s="109">
        <f t="shared" si="112"/>
        <v>7.5044994604199222E-2</v>
      </c>
      <c r="CD99" s="41">
        <v>520642.94</v>
      </c>
      <c r="CE99" s="41">
        <v>466254</v>
      </c>
      <c r="CF99" s="41">
        <f t="shared" si="113"/>
        <v>-54388.94</v>
      </c>
      <c r="CG99" s="41">
        <f t="shared" si="114"/>
        <v>2176208.12</v>
      </c>
      <c r="CH99" s="41">
        <f t="shared" si="115"/>
        <v>1997577.3</v>
      </c>
      <c r="CI99" s="41">
        <f t="shared" si="116"/>
        <v>-178630.94</v>
      </c>
      <c r="CJ99" s="109">
        <f t="shared" si="117"/>
        <v>0.91791648126007352</v>
      </c>
      <c r="CK99" s="41">
        <v>0</v>
      </c>
      <c r="CL99" s="41">
        <f t="shared" si="124"/>
        <v>2176208.12</v>
      </c>
      <c r="CM99" s="41">
        <v>1997577.3</v>
      </c>
      <c r="CN99" s="158">
        <f t="shared" si="125"/>
        <v>-178630.82000000007</v>
      </c>
      <c r="CO99" s="41">
        <v>1975299.6999999997</v>
      </c>
      <c r="CP99" s="41">
        <v>449350.42</v>
      </c>
      <c r="CQ99" s="41">
        <v>0</v>
      </c>
      <c r="CR99" s="41">
        <v>0</v>
      </c>
      <c r="CS99" s="41">
        <v>0</v>
      </c>
      <c r="CT99" s="41">
        <v>0</v>
      </c>
      <c r="CU99" s="41">
        <v>0</v>
      </c>
      <c r="CV99" s="41">
        <v>5907500</v>
      </c>
      <c r="CW99" s="11"/>
    </row>
    <row r="100" spans="1:101" s="10" customFormat="1" ht="63" x14ac:dyDescent="0.25">
      <c r="A100" s="119" t="s">
        <v>233</v>
      </c>
      <c r="B100" s="119" t="s">
        <v>234</v>
      </c>
      <c r="C100" s="120" t="s">
        <v>579</v>
      </c>
      <c r="D100" s="119">
        <v>2</v>
      </c>
      <c r="E100" s="119" t="s">
        <v>4</v>
      </c>
      <c r="F100" s="119" t="s">
        <v>5</v>
      </c>
      <c r="G100" s="43" t="s">
        <v>273</v>
      </c>
      <c r="H100" s="45">
        <f>SUBTOTAL(103, $CI$12:$CI100)*1</f>
        <v>89</v>
      </c>
      <c r="I100" s="45" t="s">
        <v>233</v>
      </c>
      <c r="J100" s="124" t="s">
        <v>274</v>
      </c>
      <c r="K100" s="124" t="s">
        <v>275</v>
      </c>
      <c r="L100" s="41">
        <v>0</v>
      </c>
      <c r="M100" s="41">
        <v>0</v>
      </c>
      <c r="N100" s="41">
        <v>0</v>
      </c>
      <c r="O100" s="41">
        <v>0</v>
      </c>
      <c r="P100" s="41">
        <v>0</v>
      </c>
      <c r="Q100" s="41">
        <f t="shared" si="76"/>
        <v>0</v>
      </c>
      <c r="R100" s="197" t="str">
        <f t="shared" si="77"/>
        <v>nebija plānots</v>
      </c>
      <c r="S100" s="41">
        <v>0</v>
      </c>
      <c r="T100" s="41">
        <v>0</v>
      </c>
      <c r="U100" s="41">
        <f>T100-S100</f>
        <v>0</v>
      </c>
      <c r="V100" s="41">
        <f t="shared" si="78"/>
        <v>0</v>
      </c>
      <c r="W100" s="41">
        <f t="shared" si="79"/>
        <v>0</v>
      </c>
      <c r="X100" s="41">
        <f t="shared" si="80"/>
        <v>0</v>
      </c>
      <c r="Y100" s="197" t="str">
        <f t="shared" si="81"/>
        <v>nebija plānots</v>
      </c>
      <c r="Z100" s="41">
        <v>0</v>
      </c>
      <c r="AA100" s="41">
        <v>0</v>
      </c>
      <c r="AB100" s="41">
        <f>AA100-Z100</f>
        <v>0</v>
      </c>
      <c r="AC100" s="41">
        <f t="shared" si="82"/>
        <v>0</v>
      </c>
      <c r="AD100" s="41">
        <f t="shared" si="83"/>
        <v>0</v>
      </c>
      <c r="AE100" s="41">
        <f t="shared" si="84"/>
        <v>0</v>
      </c>
      <c r="AF100" s="109" t="str">
        <f t="shared" si="85"/>
        <v>nebija plānots</v>
      </c>
      <c r="AG100" s="41">
        <v>2003115.95</v>
      </c>
      <c r="AH100" s="41">
        <v>2220264.84</v>
      </c>
      <c r="AI100" s="41">
        <f>AH100-AG100</f>
        <v>217148.8899999999</v>
      </c>
      <c r="AJ100" s="41">
        <f t="shared" si="86"/>
        <v>2003115.95</v>
      </c>
      <c r="AK100" s="41">
        <f t="shared" si="87"/>
        <v>2220264.84</v>
      </c>
      <c r="AL100" s="41">
        <f t="shared" si="88"/>
        <v>217149</v>
      </c>
      <c r="AM100" s="109">
        <f t="shared" si="89"/>
        <v>-0.1084055518603404</v>
      </c>
      <c r="AN100" s="41">
        <v>0</v>
      </c>
      <c r="AO100" s="41">
        <v>0</v>
      </c>
      <c r="AP100" s="41">
        <f>AO100-AN100</f>
        <v>0</v>
      </c>
      <c r="AQ100" s="41">
        <f t="shared" si="90"/>
        <v>2003115.95</v>
      </c>
      <c r="AR100" s="41">
        <f t="shared" si="91"/>
        <v>2220264.84</v>
      </c>
      <c r="AS100" s="41">
        <f t="shared" si="92"/>
        <v>217149</v>
      </c>
      <c r="AT100" s="109">
        <f t="shared" si="93"/>
        <v>-0.1084055518603404</v>
      </c>
      <c r="AU100" s="41">
        <v>0</v>
      </c>
      <c r="AV100" s="41">
        <v>0</v>
      </c>
      <c r="AW100" s="41">
        <f>AV100-AU100</f>
        <v>0</v>
      </c>
      <c r="AX100" s="41">
        <f t="shared" si="94"/>
        <v>2003115.95</v>
      </c>
      <c r="AY100" s="41">
        <f t="shared" si="95"/>
        <v>2220264.84</v>
      </c>
      <c r="AZ100" s="41">
        <f t="shared" si="96"/>
        <v>217149</v>
      </c>
      <c r="BA100" s="109">
        <f t="shared" si="97"/>
        <v>-0.1084055518603404</v>
      </c>
      <c r="BB100" s="41">
        <v>104574.65</v>
      </c>
      <c r="BC100" s="41">
        <v>185008.39</v>
      </c>
      <c r="BD100" s="41">
        <f>BC100-BB100</f>
        <v>80433.74000000002</v>
      </c>
      <c r="BE100" s="41">
        <f t="shared" si="98"/>
        <v>2107690.6</v>
      </c>
      <c r="BF100" s="41">
        <f t="shared" si="99"/>
        <v>2405273.23</v>
      </c>
      <c r="BG100" s="41">
        <f t="shared" si="100"/>
        <v>297583</v>
      </c>
      <c r="BH100" s="109">
        <f t="shared" si="101"/>
        <v>-0.14118895344506432</v>
      </c>
      <c r="BI100" s="41">
        <v>0</v>
      </c>
      <c r="BJ100" s="41">
        <v>0</v>
      </c>
      <c r="BK100" s="41">
        <f t="shared" si="126"/>
        <v>0</v>
      </c>
      <c r="BL100" s="41">
        <f t="shared" si="102"/>
        <v>2107690.6</v>
      </c>
      <c r="BM100" s="41">
        <f t="shared" si="103"/>
        <v>2405273.23</v>
      </c>
      <c r="BN100" s="41">
        <f t="shared" si="104"/>
        <v>297583</v>
      </c>
      <c r="BO100" s="109">
        <f t="shared" si="105"/>
        <v>-0.14118895344506432</v>
      </c>
      <c r="BP100" s="41">
        <v>0</v>
      </c>
      <c r="BQ100" s="41">
        <v>108385.16</v>
      </c>
      <c r="BR100" s="41">
        <f t="shared" si="127"/>
        <v>108385.16</v>
      </c>
      <c r="BS100" s="41">
        <f t="shared" si="106"/>
        <v>2107690.6</v>
      </c>
      <c r="BT100" s="41">
        <f t="shared" si="107"/>
        <v>2513658.39</v>
      </c>
      <c r="BU100" s="41">
        <f t="shared" si="108"/>
        <v>405968</v>
      </c>
      <c r="BV100" s="109">
        <f t="shared" si="109"/>
        <v>-0.19261261116788209</v>
      </c>
      <c r="BW100" s="41">
        <v>730698.25</v>
      </c>
      <c r="BX100" s="41">
        <v>0</v>
      </c>
      <c r="BY100" s="41">
        <f t="shared" si="110"/>
        <v>-730698.25</v>
      </c>
      <c r="BZ100" s="41">
        <f t="shared" si="123"/>
        <v>2838388.85</v>
      </c>
      <c r="CA100" s="41">
        <f>BQ100+BJ100+BC100+AV100+AO100+AH100+AA100+T100+P100+BX100</f>
        <v>2513658.3899999997</v>
      </c>
      <c r="CB100" s="41">
        <f t="shared" si="128"/>
        <v>-324730</v>
      </c>
      <c r="CC100" s="109">
        <f t="shared" si="112"/>
        <v>0.11440661486533121</v>
      </c>
      <c r="CD100" s="41">
        <v>0</v>
      </c>
      <c r="CE100" s="41">
        <v>154114.21</v>
      </c>
      <c r="CF100" s="41">
        <f t="shared" si="113"/>
        <v>154114.21</v>
      </c>
      <c r="CG100" s="41">
        <f t="shared" si="114"/>
        <v>2838388.85</v>
      </c>
      <c r="CH100" s="41">
        <f t="shared" si="115"/>
        <v>2667772.5999999996</v>
      </c>
      <c r="CI100" s="41">
        <f t="shared" si="116"/>
        <v>-170615.79</v>
      </c>
      <c r="CJ100" s="109">
        <f t="shared" si="117"/>
        <v>0.9398897547106696</v>
      </c>
      <c r="CK100" s="41">
        <v>0</v>
      </c>
      <c r="CL100" s="41">
        <f t="shared" si="124"/>
        <v>2838388.85</v>
      </c>
      <c r="CM100" s="41">
        <v>3099724.2</v>
      </c>
      <c r="CN100" s="158">
        <f t="shared" si="125"/>
        <v>261335.35000000009</v>
      </c>
      <c r="CO100" s="41">
        <v>5538249.7999999998</v>
      </c>
      <c r="CP100" s="41">
        <v>930738.95</v>
      </c>
      <c r="CQ100" s="41">
        <v>0</v>
      </c>
      <c r="CR100" s="41">
        <v>0</v>
      </c>
      <c r="CS100" s="41">
        <v>0</v>
      </c>
      <c r="CT100" s="41">
        <v>0</v>
      </c>
      <c r="CU100" s="41">
        <v>0</v>
      </c>
      <c r="CV100" s="41">
        <v>9307377.5999999996</v>
      </c>
      <c r="CW100" s="168"/>
    </row>
    <row r="101" spans="1:101" s="10" customFormat="1" ht="47.25" x14ac:dyDescent="0.2">
      <c r="A101" s="31" t="s">
        <v>754</v>
      </c>
      <c r="B101" s="31" t="s">
        <v>755</v>
      </c>
      <c r="C101" s="32" t="s">
        <v>756</v>
      </c>
      <c r="D101" s="70" t="s">
        <v>3</v>
      </c>
      <c r="E101" s="70" t="s">
        <v>29</v>
      </c>
      <c r="F101" s="70" t="s">
        <v>102</v>
      </c>
      <c r="G101" s="70" t="s">
        <v>1480</v>
      </c>
      <c r="H101" s="45">
        <f>SUBTOTAL(103, $CI$12:$CI101)*1</f>
        <v>90</v>
      </c>
      <c r="I101" s="45" t="s">
        <v>754</v>
      </c>
      <c r="J101" s="32" t="s">
        <v>857</v>
      </c>
      <c r="K101" s="32" t="s">
        <v>1105</v>
      </c>
      <c r="L101" s="35">
        <v>0</v>
      </c>
      <c r="M101" s="35">
        <v>0</v>
      </c>
      <c r="N101" s="35">
        <v>0</v>
      </c>
      <c r="O101" s="35">
        <v>0</v>
      </c>
      <c r="P101" s="35">
        <v>0</v>
      </c>
      <c r="Q101" s="41">
        <f t="shared" si="76"/>
        <v>0</v>
      </c>
      <c r="R101" s="197" t="str">
        <f t="shared" si="77"/>
        <v>nebija plānots</v>
      </c>
      <c r="S101" s="35">
        <v>0</v>
      </c>
      <c r="T101" s="35">
        <v>0</v>
      </c>
      <c r="U101" s="35">
        <v>0</v>
      </c>
      <c r="V101" s="41">
        <f t="shared" si="78"/>
        <v>0</v>
      </c>
      <c r="W101" s="41">
        <f t="shared" si="79"/>
        <v>0</v>
      </c>
      <c r="X101" s="41">
        <f t="shared" si="80"/>
        <v>0</v>
      </c>
      <c r="Y101" s="197" t="str">
        <f t="shared" si="81"/>
        <v>nebija plānots</v>
      </c>
      <c r="Z101" s="35">
        <v>0</v>
      </c>
      <c r="AA101" s="35">
        <v>0</v>
      </c>
      <c r="AB101" s="35">
        <v>0</v>
      </c>
      <c r="AC101" s="41">
        <f t="shared" si="82"/>
        <v>0</v>
      </c>
      <c r="AD101" s="41">
        <f t="shared" si="83"/>
        <v>0</v>
      </c>
      <c r="AE101" s="41">
        <f t="shared" si="84"/>
        <v>0</v>
      </c>
      <c r="AF101" s="109" t="str">
        <f t="shared" si="85"/>
        <v>nebija plānots</v>
      </c>
      <c r="AG101" s="35">
        <v>0</v>
      </c>
      <c r="AH101" s="35">
        <v>0</v>
      </c>
      <c r="AI101" s="35">
        <v>0</v>
      </c>
      <c r="AJ101" s="41">
        <f t="shared" si="86"/>
        <v>0</v>
      </c>
      <c r="AK101" s="41">
        <f t="shared" si="87"/>
        <v>0</v>
      </c>
      <c r="AL101" s="41">
        <f t="shared" si="88"/>
        <v>0</v>
      </c>
      <c r="AM101" s="109" t="str">
        <f t="shared" si="89"/>
        <v>nebija plānots</v>
      </c>
      <c r="AN101" s="35">
        <v>0</v>
      </c>
      <c r="AO101" s="35">
        <v>0</v>
      </c>
      <c r="AP101" s="35">
        <v>0</v>
      </c>
      <c r="AQ101" s="41">
        <f t="shared" si="90"/>
        <v>0</v>
      </c>
      <c r="AR101" s="41">
        <f t="shared" si="91"/>
        <v>0</v>
      </c>
      <c r="AS101" s="41">
        <f t="shared" si="92"/>
        <v>0</v>
      </c>
      <c r="AT101" s="109" t="str">
        <f t="shared" si="93"/>
        <v>nebija plānots</v>
      </c>
      <c r="AU101" s="35">
        <v>0</v>
      </c>
      <c r="AV101" s="35">
        <v>0</v>
      </c>
      <c r="AW101" s="35">
        <v>0</v>
      </c>
      <c r="AX101" s="41">
        <f t="shared" si="94"/>
        <v>0</v>
      </c>
      <c r="AY101" s="41">
        <f t="shared" si="95"/>
        <v>0</v>
      </c>
      <c r="AZ101" s="41">
        <f t="shared" si="96"/>
        <v>0</v>
      </c>
      <c r="BA101" s="109" t="str">
        <f t="shared" si="97"/>
        <v>nebija plānots</v>
      </c>
      <c r="BB101" s="35">
        <v>0</v>
      </c>
      <c r="BC101" s="35">
        <v>0</v>
      </c>
      <c r="BD101" s="35">
        <v>0</v>
      </c>
      <c r="BE101" s="41">
        <f t="shared" si="98"/>
        <v>0</v>
      </c>
      <c r="BF101" s="41">
        <f t="shared" si="99"/>
        <v>0</v>
      </c>
      <c r="BG101" s="41">
        <f t="shared" si="100"/>
        <v>0</v>
      </c>
      <c r="BH101" s="109" t="str">
        <f t="shared" si="101"/>
        <v>nebija plānots</v>
      </c>
      <c r="BI101" s="37">
        <v>164000</v>
      </c>
      <c r="BJ101" s="41">
        <v>0</v>
      </c>
      <c r="BK101" s="41">
        <f t="shared" si="126"/>
        <v>-164000</v>
      </c>
      <c r="BL101" s="41">
        <f t="shared" si="102"/>
        <v>164000</v>
      </c>
      <c r="BM101" s="41">
        <f t="shared" si="103"/>
        <v>0</v>
      </c>
      <c r="BN101" s="41">
        <f t="shared" si="104"/>
        <v>-164000</v>
      </c>
      <c r="BO101" s="109">
        <f t="shared" si="105"/>
        <v>1</v>
      </c>
      <c r="BP101" s="41"/>
      <c r="BQ101" s="41">
        <v>0</v>
      </c>
      <c r="BR101" s="41">
        <f t="shared" si="127"/>
        <v>0</v>
      </c>
      <c r="BS101" s="41">
        <f t="shared" si="106"/>
        <v>164000</v>
      </c>
      <c r="BT101" s="41">
        <f t="shared" si="107"/>
        <v>0</v>
      </c>
      <c r="BU101" s="41">
        <f t="shared" si="108"/>
        <v>-164000</v>
      </c>
      <c r="BV101" s="109">
        <f t="shared" si="109"/>
        <v>1</v>
      </c>
      <c r="BW101" s="35">
        <v>0</v>
      </c>
      <c r="BX101" s="41">
        <v>0</v>
      </c>
      <c r="BY101" s="41">
        <f t="shared" si="110"/>
        <v>0</v>
      </c>
      <c r="BZ101" s="41">
        <f t="shared" si="123"/>
        <v>164000</v>
      </c>
      <c r="CA101" s="41">
        <f>BQ101+BJ101+BC101+AV101+AO101+-AH101+AA101+T101+P101+BX101</f>
        <v>0</v>
      </c>
      <c r="CB101" s="41">
        <f t="shared" si="128"/>
        <v>-164000</v>
      </c>
      <c r="CC101" s="109">
        <f t="shared" si="112"/>
        <v>1</v>
      </c>
      <c r="CD101" s="35">
        <v>0</v>
      </c>
      <c r="CE101" s="41">
        <v>0</v>
      </c>
      <c r="CF101" s="41">
        <f t="shared" si="113"/>
        <v>0</v>
      </c>
      <c r="CG101" s="41">
        <f t="shared" si="114"/>
        <v>164000</v>
      </c>
      <c r="CH101" s="41">
        <f t="shared" si="115"/>
        <v>0</v>
      </c>
      <c r="CI101" s="41">
        <f t="shared" si="116"/>
        <v>-164000</v>
      </c>
      <c r="CJ101" s="109">
        <f t="shared" si="117"/>
        <v>0</v>
      </c>
      <c r="CK101" s="35">
        <v>164000</v>
      </c>
      <c r="CL101" s="41">
        <f t="shared" si="124"/>
        <v>328000</v>
      </c>
      <c r="CM101" s="41">
        <v>0</v>
      </c>
      <c r="CN101" s="162">
        <v>0</v>
      </c>
      <c r="CO101" s="90">
        <v>12300000</v>
      </c>
      <c r="CP101" s="90">
        <v>350208</v>
      </c>
      <c r="CQ101" s="35">
        <v>0</v>
      </c>
      <c r="CR101" s="35">
        <v>0</v>
      </c>
      <c r="CS101" s="35">
        <v>0</v>
      </c>
      <c r="CT101" s="35">
        <v>0</v>
      </c>
      <c r="CU101" s="35">
        <v>0</v>
      </c>
      <c r="CV101" s="35">
        <v>22894923.379999999</v>
      </c>
      <c r="CW101" s="11"/>
    </row>
    <row r="102" spans="1:101" s="10" customFormat="1" ht="51" x14ac:dyDescent="0.2">
      <c r="A102" s="11" t="s">
        <v>537</v>
      </c>
      <c r="B102" s="11" t="s">
        <v>538</v>
      </c>
      <c r="C102" s="14" t="s">
        <v>607</v>
      </c>
      <c r="D102" s="11">
        <v>1</v>
      </c>
      <c r="E102" s="11" t="s">
        <v>454</v>
      </c>
      <c r="F102" s="11" t="s">
        <v>102</v>
      </c>
      <c r="G102" s="44" t="s">
        <v>545</v>
      </c>
      <c r="H102" s="45">
        <f>SUBTOTAL(103, $CI$12:$CI102)*1</f>
        <v>91</v>
      </c>
      <c r="I102" s="45" t="s">
        <v>537</v>
      </c>
      <c r="J102" s="46" t="s">
        <v>461</v>
      </c>
      <c r="K102" s="46" t="s">
        <v>546</v>
      </c>
      <c r="L102" s="41">
        <v>0</v>
      </c>
      <c r="M102" s="41">
        <v>0</v>
      </c>
      <c r="N102" s="41">
        <v>1775102.13</v>
      </c>
      <c r="O102" s="41">
        <v>0</v>
      </c>
      <c r="P102" s="41">
        <v>0</v>
      </c>
      <c r="Q102" s="41">
        <f t="shared" si="76"/>
        <v>0</v>
      </c>
      <c r="R102" s="197" t="str">
        <f t="shared" si="77"/>
        <v>nebija plānots</v>
      </c>
      <c r="S102" s="41">
        <v>887265.39</v>
      </c>
      <c r="T102" s="41">
        <v>887265.39</v>
      </c>
      <c r="U102" s="41">
        <f>T102-S102</f>
        <v>0</v>
      </c>
      <c r="V102" s="41">
        <f t="shared" si="78"/>
        <v>887265.39</v>
      </c>
      <c r="W102" s="41">
        <f t="shared" si="79"/>
        <v>887265.39</v>
      </c>
      <c r="X102" s="41">
        <f t="shared" si="80"/>
        <v>0</v>
      </c>
      <c r="Y102" s="197">
        <f t="shared" si="81"/>
        <v>0</v>
      </c>
      <c r="Z102" s="41">
        <v>0</v>
      </c>
      <c r="AA102" s="41">
        <v>0</v>
      </c>
      <c r="AB102" s="41">
        <f>AA102-Z102</f>
        <v>0</v>
      </c>
      <c r="AC102" s="41">
        <f t="shared" si="82"/>
        <v>887265.39</v>
      </c>
      <c r="AD102" s="41">
        <f t="shared" si="83"/>
        <v>887265.39</v>
      </c>
      <c r="AE102" s="41">
        <f t="shared" si="84"/>
        <v>0</v>
      </c>
      <c r="AF102" s="109">
        <f t="shared" si="85"/>
        <v>0</v>
      </c>
      <c r="AG102" s="41">
        <v>0</v>
      </c>
      <c r="AH102" s="41">
        <v>0</v>
      </c>
      <c r="AI102" s="41">
        <f>AH102-AG102</f>
        <v>0</v>
      </c>
      <c r="AJ102" s="41">
        <f t="shared" si="86"/>
        <v>887265.39</v>
      </c>
      <c r="AK102" s="41">
        <f t="shared" si="87"/>
        <v>887265.39</v>
      </c>
      <c r="AL102" s="41">
        <f t="shared" si="88"/>
        <v>0</v>
      </c>
      <c r="AM102" s="109">
        <f t="shared" si="89"/>
        <v>0</v>
      </c>
      <c r="AN102" s="41">
        <v>771600.25</v>
      </c>
      <c r="AO102" s="41">
        <v>624965.24</v>
      </c>
      <c r="AP102" s="41">
        <f>AO102-AN102</f>
        <v>-146635.01</v>
      </c>
      <c r="AQ102" s="41">
        <f t="shared" si="90"/>
        <v>1658865.6400000001</v>
      </c>
      <c r="AR102" s="41">
        <f t="shared" si="91"/>
        <v>1512230.63</v>
      </c>
      <c r="AS102" s="41">
        <f t="shared" si="92"/>
        <v>-146635</v>
      </c>
      <c r="AT102" s="109">
        <f t="shared" si="93"/>
        <v>8.8394747871202051E-2</v>
      </c>
      <c r="AU102" s="41">
        <v>0</v>
      </c>
      <c r="AV102" s="41">
        <v>0</v>
      </c>
      <c r="AW102" s="41">
        <f>AV102-AU102</f>
        <v>0</v>
      </c>
      <c r="AX102" s="41">
        <f t="shared" si="94"/>
        <v>1658865.6400000001</v>
      </c>
      <c r="AY102" s="41">
        <f t="shared" si="95"/>
        <v>1512230.63</v>
      </c>
      <c r="AZ102" s="41">
        <f t="shared" si="96"/>
        <v>-146635</v>
      </c>
      <c r="BA102" s="109">
        <f t="shared" si="97"/>
        <v>8.8394747871202051E-2</v>
      </c>
      <c r="BB102" s="41">
        <v>0</v>
      </c>
      <c r="BC102" s="41">
        <v>0</v>
      </c>
      <c r="BD102" s="41">
        <f>BC102-BB102</f>
        <v>0</v>
      </c>
      <c r="BE102" s="41">
        <f t="shared" si="98"/>
        <v>1658865.6400000001</v>
      </c>
      <c r="BF102" s="41">
        <f t="shared" si="99"/>
        <v>1512230.63</v>
      </c>
      <c r="BG102" s="41">
        <f t="shared" si="100"/>
        <v>-146635</v>
      </c>
      <c r="BH102" s="109">
        <f t="shared" si="101"/>
        <v>8.8394747871202051E-2</v>
      </c>
      <c r="BI102" s="41">
        <v>969625.59999999998</v>
      </c>
      <c r="BJ102" s="41">
        <v>946656.82</v>
      </c>
      <c r="BK102" s="41">
        <f t="shared" si="126"/>
        <v>-22968.780000000028</v>
      </c>
      <c r="BL102" s="41">
        <f t="shared" si="102"/>
        <v>2628491.2400000002</v>
      </c>
      <c r="BM102" s="41">
        <f t="shared" si="103"/>
        <v>2458887.4499999997</v>
      </c>
      <c r="BN102" s="41">
        <f t="shared" si="104"/>
        <v>-169604</v>
      </c>
      <c r="BO102" s="109">
        <f t="shared" si="105"/>
        <v>6.4525149416134409E-2</v>
      </c>
      <c r="BP102" s="41">
        <v>0</v>
      </c>
      <c r="BQ102" s="41">
        <v>0</v>
      </c>
      <c r="BR102" s="41">
        <f t="shared" si="127"/>
        <v>0</v>
      </c>
      <c r="BS102" s="41">
        <f t="shared" si="106"/>
        <v>2628491.2400000002</v>
      </c>
      <c r="BT102" s="41">
        <f t="shared" si="107"/>
        <v>2458887.4499999997</v>
      </c>
      <c r="BU102" s="41">
        <f t="shared" si="108"/>
        <v>-169604</v>
      </c>
      <c r="BV102" s="109">
        <f t="shared" si="109"/>
        <v>6.4525149416134409E-2</v>
      </c>
      <c r="BW102" s="41">
        <v>0</v>
      </c>
      <c r="BX102" s="41">
        <v>0</v>
      </c>
      <c r="BY102" s="41">
        <f t="shared" si="110"/>
        <v>0</v>
      </c>
      <c r="BZ102" s="41">
        <f t="shared" si="123"/>
        <v>2628491.2400000002</v>
      </c>
      <c r="CA102" s="41">
        <f>BQ102+BJ102+BC102+AV102+AO102+-AH102+AA102+T102+P102+BX102</f>
        <v>2458887.4500000002</v>
      </c>
      <c r="CB102" s="41">
        <f t="shared" si="128"/>
        <v>-169604</v>
      </c>
      <c r="CC102" s="109">
        <f t="shared" si="112"/>
        <v>6.4525149416134298E-2</v>
      </c>
      <c r="CD102" s="41">
        <v>1083455.8999999999</v>
      </c>
      <c r="CE102" s="41">
        <v>1091138.23</v>
      </c>
      <c r="CF102" s="41">
        <f t="shared" si="113"/>
        <v>7682.3300000000745</v>
      </c>
      <c r="CG102" s="41">
        <f t="shared" si="114"/>
        <v>3711947.14</v>
      </c>
      <c r="CH102" s="41">
        <f t="shared" si="115"/>
        <v>3550025.68</v>
      </c>
      <c r="CI102" s="41">
        <f t="shared" si="116"/>
        <v>-161921.66999999993</v>
      </c>
      <c r="CJ102" s="109">
        <f t="shared" si="117"/>
        <v>0.95637829583963307</v>
      </c>
      <c r="CK102" s="41">
        <v>0</v>
      </c>
      <c r="CL102" s="41">
        <f t="shared" si="124"/>
        <v>3711947.14</v>
      </c>
      <c r="CM102" s="41">
        <v>3550025.6799999997</v>
      </c>
      <c r="CN102" s="158">
        <f>CM102-CL102</f>
        <v>-161921.46000000043</v>
      </c>
      <c r="CO102" s="41">
        <v>5076433.37</v>
      </c>
      <c r="CP102" s="41">
        <v>1618636.61</v>
      </c>
      <c r="CQ102" s="41">
        <v>0</v>
      </c>
      <c r="CR102" s="41">
        <v>0</v>
      </c>
      <c r="CS102" s="41">
        <v>0</v>
      </c>
      <c r="CT102" s="41">
        <v>0</v>
      </c>
      <c r="CU102" s="41">
        <v>0</v>
      </c>
      <c r="CV102" s="41">
        <v>12182119.25</v>
      </c>
    </row>
    <row r="103" spans="1:101" s="10" customFormat="1" ht="47.25" x14ac:dyDescent="0.2">
      <c r="A103" s="55" t="s">
        <v>838</v>
      </c>
      <c r="B103" s="55" t="s">
        <v>839</v>
      </c>
      <c r="C103" s="81" t="s">
        <v>840</v>
      </c>
      <c r="D103" s="55">
        <v>1</v>
      </c>
      <c r="E103" s="55" t="s">
        <v>35</v>
      </c>
      <c r="F103" s="55" t="s">
        <v>5</v>
      </c>
      <c r="G103" s="99" t="s">
        <v>1497</v>
      </c>
      <c r="H103" s="45">
        <f>SUBTOTAL(103, $CI$12:$CI103)*1</f>
        <v>92</v>
      </c>
      <c r="I103" s="45" t="s">
        <v>838</v>
      </c>
      <c r="J103" s="128" t="s">
        <v>499</v>
      </c>
      <c r="K103" s="128" t="s">
        <v>1023</v>
      </c>
      <c r="L103" s="79">
        <v>0</v>
      </c>
      <c r="M103" s="79">
        <v>0</v>
      </c>
      <c r="N103" s="79">
        <v>0</v>
      </c>
      <c r="O103" s="79">
        <f>N103+M103+L103</f>
        <v>0</v>
      </c>
      <c r="P103" s="79">
        <f>O103+N103+M103</f>
        <v>0</v>
      </c>
      <c r="Q103" s="41">
        <f t="shared" si="76"/>
        <v>0</v>
      </c>
      <c r="R103" s="197" t="str">
        <f t="shared" si="77"/>
        <v>nebija plānots</v>
      </c>
      <c r="S103" s="79">
        <f>Q103+P103+O103</f>
        <v>0</v>
      </c>
      <c r="T103" s="79">
        <f>S103+Q103+P103</f>
        <v>0</v>
      </c>
      <c r="U103" s="79">
        <f>T103+S103+Q103</f>
        <v>0</v>
      </c>
      <c r="V103" s="41">
        <f t="shared" si="78"/>
        <v>0</v>
      </c>
      <c r="W103" s="41">
        <f t="shared" si="79"/>
        <v>0</v>
      </c>
      <c r="X103" s="41">
        <f t="shared" si="80"/>
        <v>0</v>
      </c>
      <c r="Y103" s="197" t="str">
        <f t="shared" si="81"/>
        <v>nebija plānots</v>
      </c>
      <c r="Z103" s="79">
        <f>U103+T103+S103</f>
        <v>0</v>
      </c>
      <c r="AA103" s="79">
        <f>Z103+U103+T103</f>
        <v>0</v>
      </c>
      <c r="AB103" s="79">
        <f>AA103+Z103+U103</f>
        <v>0</v>
      </c>
      <c r="AC103" s="41">
        <f t="shared" si="82"/>
        <v>0</v>
      </c>
      <c r="AD103" s="41">
        <f t="shared" si="83"/>
        <v>0</v>
      </c>
      <c r="AE103" s="41">
        <f t="shared" si="84"/>
        <v>0</v>
      </c>
      <c r="AF103" s="109" t="str">
        <f t="shared" si="85"/>
        <v>nebija plānots</v>
      </c>
      <c r="AG103" s="79">
        <f>AB103+AA103+Z103</f>
        <v>0</v>
      </c>
      <c r="AH103" s="79">
        <f>AG103+AB103+AA103</f>
        <v>0</v>
      </c>
      <c r="AI103" s="79">
        <f>AH103+AG103+AB103</f>
        <v>0</v>
      </c>
      <c r="AJ103" s="41">
        <f t="shared" si="86"/>
        <v>0</v>
      </c>
      <c r="AK103" s="41">
        <f t="shared" si="87"/>
        <v>0</v>
      </c>
      <c r="AL103" s="41">
        <f t="shared" si="88"/>
        <v>0</v>
      </c>
      <c r="AM103" s="109" t="str">
        <f t="shared" si="89"/>
        <v>nebija plānots</v>
      </c>
      <c r="AN103" s="79">
        <f>AI103+AH103+AG103</f>
        <v>0</v>
      </c>
      <c r="AO103" s="79">
        <f>AN103+AI103+AH103</f>
        <v>0</v>
      </c>
      <c r="AP103" s="79">
        <f>AO103+AN103+AI103</f>
        <v>0</v>
      </c>
      <c r="AQ103" s="41">
        <f t="shared" si="90"/>
        <v>0</v>
      </c>
      <c r="AR103" s="41">
        <f t="shared" si="91"/>
        <v>0</v>
      </c>
      <c r="AS103" s="41">
        <f t="shared" si="92"/>
        <v>0</v>
      </c>
      <c r="AT103" s="109" t="str">
        <f t="shared" si="93"/>
        <v>nebija plānots</v>
      </c>
      <c r="AU103" s="79">
        <f>AP103+AO103+AN103</f>
        <v>0</v>
      </c>
      <c r="AV103" s="79">
        <f>AU103+AP103+AO103</f>
        <v>0</v>
      </c>
      <c r="AW103" s="79">
        <f>AV103+AU103+AP103</f>
        <v>0</v>
      </c>
      <c r="AX103" s="41">
        <f t="shared" si="94"/>
        <v>0</v>
      </c>
      <c r="AY103" s="41">
        <f t="shared" si="95"/>
        <v>0</v>
      </c>
      <c r="AZ103" s="41">
        <f t="shared" si="96"/>
        <v>0</v>
      </c>
      <c r="BA103" s="109" t="str">
        <f t="shared" si="97"/>
        <v>nebija plānots</v>
      </c>
      <c r="BB103" s="79">
        <f>AW103+AV103+AU103</f>
        <v>0</v>
      </c>
      <c r="BC103" s="79">
        <f>BB103+AW103+AV103</f>
        <v>0</v>
      </c>
      <c r="BD103" s="79">
        <f>BC103+BB103+AW103</f>
        <v>0</v>
      </c>
      <c r="BE103" s="41">
        <f t="shared" si="98"/>
        <v>0</v>
      </c>
      <c r="BF103" s="41">
        <f t="shared" si="99"/>
        <v>0</v>
      </c>
      <c r="BG103" s="41">
        <f t="shared" si="100"/>
        <v>0</v>
      </c>
      <c r="BH103" s="109" t="str">
        <f t="shared" si="101"/>
        <v>nebija plānots</v>
      </c>
      <c r="BI103" s="79">
        <f>BD103+BC103+BB103</f>
        <v>0</v>
      </c>
      <c r="BJ103" s="79">
        <f>BI103+BD103+BC103</f>
        <v>0</v>
      </c>
      <c r="BK103" s="79">
        <f>BJ103+BI103+BD103</f>
        <v>0</v>
      </c>
      <c r="BL103" s="41">
        <f t="shared" si="102"/>
        <v>0</v>
      </c>
      <c r="BM103" s="41">
        <f t="shared" si="103"/>
        <v>0</v>
      </c>
      <c r="BN103" s="41">
        <f t="shared" si="104"/>
        <v>0</v>
      </c>
      <c r="BO103" s="109" t="str">
        <f t="shared" si="105"/>
        <v>nebija plānots</v>
      </c>
      <c r="BP103" s="79">
        <f>BK103+BJ103+BI103</f>
        <v>0</v>
      </c>
      <c r="BQ103" s="79">
        <v>0</v>
      </c>
      <c r="BR103" s="79">
        <f>BQ103+BP103+BK103</f>
        <v>0</v>
      </c>
      <c r="BS103" s="41">
        <f t="shared" si="106"/>
        <v>0</v>
      </c>
      <c r="BT103" s="41">
        <f t="shared" si="107"/>
        <v>0</v>
      </c>
      <c r="BU103" s="41">
        <f t="shared" si="108"/>
        <v>0</v>
      </c>
      <c r="BV103" s="109" t="str">
        <f t="shared" si="109"/>
        <v>nebija plānots</v>
      </c>
      <c r="BW103" s="79">
        <v>77900</v>
      </c>
      <c r="BX103" s="41">
        <v>0</v>
      </c>
      <c r="BY103" s="41">
        <f t="shared" si="110"/>
        <v>-77900</v>
      </c>
      <c r="BZ103" s="41">
        <f t="shared" si="123"/>
        <v>77900</v>
      </c>
      <c r="CA103" s="41">
        <f>BQ103+BJ103+BC103+AV103+AO103+-AH103+AA103+T103+P103+BX103</f>
        <v>0</v>
      </c>
      <c r="CB103" s="41">
        <f t="shared" si="128"/>
        <v>-77900</v>
      </c>
      <c r="CC103" s="109">
        <f t="shared" si="112"/>
        <v>1</v>
      </c>
      <c r="CD103" s="79">
        <v>77900</v>
      </c>
      <c r="CE103" s="41">
        <v>0</v>
      </c>
      <c r="CF103" s="41">
        <f t="shared" si="113"/>
        <v>-77900</v>
      </c>
      <c r="CG103" s="41">
        <f t="shared" si="114"/>
        <v>155800</v>
      </c>
      <c r="CH103" s="41">
        <f t="shared" si="115"/>
        <v>0</v>
      </c>
      <c r="CI103" s="41">
        <f t="shared" si="116"/>
        <v>-155800</v>
      </c>
      <c r="CJ103" s="109">
        <f t="shared" si="117"/>
        <v>0</v>
      </c>
      <c r="CK103" s="79">
        <v>116850</v>
      </c>
      <c r="CL103" s="41">
        <f t="shared" si="124"/>
        <v>272650</v>
      </c>
      <c r="CM103" s="41">
        <v>0</v>
      </c>
      <c r="CN103" s="158">
        <f>CM103-CL103</f>
        <v>-272650</v>
      </c>
      <c r="CO103" s="79">
        <v>116850</v>
      </c>
      <c r="CP103" s="79">
        <v>0</v>
      </c>
      <c r="CQ103" s="79">
        <v>0</v>
      </c>
      <c r="CR103" s="79">
        <v>0</v>
      </c>
      <c r="CS103" s="79">
        <v>0</v>
      </c>
      <c r="CT103" s="79">
        <v>0</v>
      </c>
      <c r="CU103" s="79">
        <v>0</v>
      </c>
      <c r="CV103" s="79">
        <v>389500</v>
      </c>
      <c r="CW103" s="95"/>
    </row>
    <row r="104" spans="1:101" s="10" customFormat="1" ht="78.75" x14ac:dyDescent="0.2">
      <c r="A104" s="11" t="s">
        <v>172</v>
      </c>
      <c r="B104" s="11" t="s">
        <v>173</v>
      </c>
      <c r="C104" s="14" t="s">
        <v>575</v>
      </c>
      <c r="D104" s="11" t="s">
        <v>3</v>
      </c>
      <c r="E104" s="11" t="s">
        <v>29</v>
      </c>
      <c r="F104" s="11" t="s">
        <v>5</v>
      </c>
      <c r="G104" s="44" t="s">
        <v>198</v>
      </c>
      <c r="H104" s="45">
        <f>SUBTOTAL(103, $CI$12:$CI104)*1</f>
        <v>93</v>
      </c>
      <c r="I104" s="45" t="s">
        <v>172</v>
      </c>
      <c r="J104" s="46" t="s">
        <v>98</v>
      </c>
      <c r="K104" s="46" t="s">
        <v>199</v>
      </c>
      <c r="L104" s="41">
        <v>0</v>
      </c>
      <c r="M104" s="41">
        <v>0</v>
      </c>
      <c r="N104" s="41">
        <v>987365</v>
      </c>
      <c r="O104" s="41">
        <v>1513527.94</v>
      </c>
      <c r="P104" s="41">
        <v>1513527.94</v>
      </c>
      <c r="Q104" s="41">
        <f t="shared" si="76"/>
        <v>0</v>
      </c>
      <c r="R104" s="197">
        <f t="shared" si="77"/>
        <v>0</v>
      </c>
      <c r="S104" s="41">
        <v>0</v>
      </c>
      <c r="T104" s="41">
        <v>0</v>
      </c>
      <c r="U104" s="41">
        <f>T104-S104</f>
        <v>0</v>
      </c>
      <c r="V104" s="41">
        <f t="shared" si="78"/>
        <v>1513527.94</v>
      </c>
      <c r="W104" s="41">
        <f t="shared" si="79"/>
        <v>1513527.94</v>
      </c>
      <c r="X104" s="41">
        <f t="shared" si="80"/>
        <v>0</v>
      </c>
      <c r="Y104" s="197">
        <f t="shared" si="81"/>
        <v>0</v>
      </c>
      <c r="Z104" s="41">
        <v>0</v>
      </c>
      <c r="AA104" s="41">
        <v>0</v>
      </c>
      <c r="AB104" s="41">
        <f>AA104-Z104</f>
        <v>0</v>
      </c>
      <c r="AC104" s="41">
        <f t="shared" si="82"/>
        <v>1513527.94</v>
      </c>
      <c r="AD104" s="41">
        <f t="shared" si="83"/>
        <v>1513527.94</v>
      </c>
      <c r="AE104" s="41">
        <f t="shared" si="84"/>
        <v>0</v>
      </c>
      <c r="AF104" s="109">
        <f t="shared" si="85"/>
        <v>0</v>
      </c>
      <c r="AG104" s="41">
        <v>22355.85</v>
      </c>
      <c r="AH104" s="41">
        <v>0</v>
      </c>
      <c r="AI104" s="41">
        <f>AH104-AG104</f>
        <v>-22355.85</v>
      </c>
      <c r="AJ104" s="41">
        <f t="shared" si="86"/>
        <v>1535883.79</v>
      </c>
      <c r="AK104" s="41">
        <f t="shared" si="87"/>
        <v>1513527.94</v>
      </c>
      <c r="AL104" s="41">
        <f t="shared" si="88"/>
        <v>-22356</v>
      </c>
      <c r="AM104" s="109">
        <f t="shared" si="89"/>
        <v>1.4555691091706957E-2</v>
      </c>
      <c r="AN104" s="41">
        <v>0</v>
      </c>
      <c r="AO104" s="41">
        <v>0</v>
      </c>
      <c r="AP104" s="41">
        <f>AO104-AN104</f>
        <v>0</v>
      </c>
      <c r="AQ104" s="41">
        <f t="shared" si="90"/>
        <v>1535883.79</v>
      </c>
      <c r="AR104" s="41">
        <f t="shared" si="91"/>
        <v>1513527.94</v>
      </c>
      <c r="AS104" s="41">
        <f t="shared" si="92"/>
        <v>-22356</v>
      </c>
      <c r="AT104" s="109">
        <f t="shared" si="93"/>
        <v>1.4555691091706957E-2</v>
      </c>
      <c r="AU104" s="41">
        <v>0</v>
      </c>
      <c r="AV104" s="41">
        <v>0</v>
      </c>
      <c r="AW104" s="41">
        <f>AV104-AU104</f>
        <v>0</v>
      </c>
      <c r="AX104" s="41">
        <f t="shared" si="94"/>
        <v>1535883.79</v>
      </c>
      <c r="AY104" s="41">
        <f t="shared" si="95"/>
        <v>1513527.94</v>
      </c>
      <c r="AZ104" s="41">
        <f t="shared" si="96"/>
        <v>-22356</v>
      </c>
      <c r="BA104" s="109">
        <f t="shared" si="97"/>
        <v>1.4555691091706957E-2</v>
      </c>
      <c r="BB104" s="41">
        <v>510249.9</v>
      </c>
      <c r="BC104" s="41">
        <v>383578.79</v>
      </c>
      <c r="BD104" s="41">
        <f>BC104-BB104</f>
        <v>-126671.11000000004</v>
      </c>
      <c r="BE104" s="41">
        <f t="shared" si="98"/>
        <v>2046133.69</v>
      </c>
      <c r="BF104" s="41">
        <f t="shared" si="99"/>
        <v>1897106.73</v>
      </c>
      <c r="BG104" s="41">
        <f t="shared" si="100"/>
        <v>-149027</v>
      </c>
      <c r="BH104" s="109">
        <f t="shared" si="101"/>
        <v>7.2833442276198479E-2</v>
      </c>
      <c r="BI104" s="41">
        <v>0</v>
      </c>
      <c r="BJ104" s="41">
        <v>0</v>
      </c>
      <c r="BK104" s="41">
        <f>BJ104-BI104</f>
        <v>0</v>
      </c>
      <c r="BL104" s="41">
        <f t="shared" si="102"/>
        <v>2046133.69</v>
      </c>
      <c r="BM104" s="41">
        <f t="shared" si="103"/>
        <v>1897106.73</v>
      </c>
      <c r="BN104" s="41">
        <f t="shared" si="104"/>
        <v>-149027</v>
      </c>
      <c r="BO104" s="109">
        <f t="shared" si="105"/>
        <v>7.2833442276198479E-2</v>
      </c>
      <c r="BP104" s="41">
        <v>0</v>
      </c>
      <c r="BQ104" s="41">
        <v>0</v>
      </c>
      <c r="BR104" s="41">
        <f>BQ104-BP104</f>
        <v>0</v>
      </c>
      <c r="BS104" s="41">
        <f t="shared" si="106"/>
        <v>2046133.69</v>
      </c>
      <c r="BT104" s="41">
        <f t="shared" si="107"/>
        <v>1897106.73</v>
      </c>
      <c r="BU104" s="41">
        <f t="shared" si="108"/>
        <v>-149027</v>
      </c>
      <c r="BV104" s="109">
        <f t="shared" si="109"/>
        <v>7.2833442276198479E-2</v>
      </c>
      <c r="BW104" s="41">
        <v>145981.54999999999</v>
      </c>
      <c r="BX104" s="41">
        <v>139953.04</v>
      </c>
      <c r="BY104" s="41">
        <f t="shared" si="110"/>
        <v>-6028.5099999999802</v>
      </c>
      <c r="BZ104" s="41">
        <f t="shared" si="123"/>
        <v>2192115.2399999998</v>
      </c>
      <c r="CA104" s="41">
        <f>BQ104+BJ104+BC104+AV104+AO104+-AH104+AA104+T104+P104+BX104</f>
        <v>2037059.77</v>
      </c>
      <c r="CB104" s="41">
        <f t="shared" si="128"/>
        <v>-155056</v>
      </c>
      <c r="CC104" s="109">
        <f t="shared" si="112"/>
        <v>7.0733265829582836E-2</v>
      </c>
      <c r="CD104" s="41">
        <v>0</v>
      </c>
      <c r="CE104" s="41">
        <v>0</v>
      </c>
      <c r="CF104" s="41">
        <f t="shared" si="113"/>
        <v>0</v>
      </c>
      <c r="CG104" s="41">
        <f t="shared" si="114"/>
        <v>2192115.2399999998</v>
      </c>
      <c r="CH104" s="41">
        <f t="shared" si="115"/>
        <v>2037059.77</v>
      </c>
      <c r="CI104" s="41">
        <f t="shared" si="116"/>
        <v>-155056</v>
      </c>
      <c r="CJ104" s="109">
        <f t="shared" si="117"/>
        <v>0.92926673417041716</v>
      </c>
      <c r="CK104" s="41">
        <v>0</v>
      </c>
      <c r="CL104" s="41">
        <f t="shared" si="124"/>
        <v>2192115.2399999998</v>
      </c>
      <c r="CM104" s="41">
        <v>2037059.77</v>
      </c>
      <c r="CN104" s="158">
        <f>CM104-CL104</f>
        <v>-155055.46999999974</v>
      </c>
      <c r="CO104" s="41">
        <v>321740.28000000003</v>
      </c>
      <c r="CP104" s="41">
        <v>0</v>
      </c>
      <c r="CQ104" s="41">
        <v>0</v>
      </c>
      <c r="CR104" s="41">
        <v>0</v>
      </c>
      <c r="CS104" s="41">
        <v>0</v>
      </c>
      <c r="CT104" s="41">
        <v>0</v>
      </c>
      <c r="CU104" s="41">
        <v>0</v>
      </c>
      <c r="CV104" s="41">
        <v>3501220.5199999996</v>
      </c>
    </row>
    <row r="105" spans="1:101" s="10" customFormat="1" ht="52.5" customHeight="1" x14ac:dyDescent="0.2">
      <c r="A105" s="11" t="s">
        <v>33</v>
      </c>
      <c r="B105" s="11" t="s">
        <v>34</v>
      </c>
      <c r="C105" s="14" t="s">
        <v>562</v>
      </c>
      <c r="D105" s="11">
        <v>1</v>
      </c>
      <c r="E105" s="11" t="s">
        <v>35</v>
      </c>
      <c r="F105" s="11" t="s">
        <v>5</v>
      </c>
      <c r="G105" s="44" t="s">
        <v>39</v>
      </c>
      <c r="H105" s="45">
        <f>SUBTOTAL(103, $CI$12:$CI105)*1</f>
        <v>94</v>
      </c>
      <c r="I105" s="45" t="s">
        <v>33</v>
      </c>
      <c r="J105" s="46" t="s">
        <v>40</v>
      </c>
      <c r="K105" s="46" t="s">
        <v>41</v>
      </c>
      <c r="L105" s="41">
        <v>0</v>
      </c>
      <c r="M105" s="41">
        <v>0</v>
      </c>
      <c r="N105" s="41">
        <v>0</v>
      </c>
      <c r="O105" s="41">
        <v>0</v>
      </c>
      <c r="P105" s="41">
        <v>0</v>
      </c>
      <c r="Q105" s="41">
        <f t="shared" si="76"/>
        <v>0</v>
      </c>
      <c r="R105" s="197" t="str">
        <f t="shared" si="77"/>
        <v>nebija plānots</v>
      </c>
      <c r="S105" s="41">
        <v>20151.75</v>
      </c>
      <c r="T105" s="41">
        <v>20151.75</v>
      </c>
      <c r="U105" s="41">
        <f>T105-S105</f>
        <v>0</v>
      </c>
      <c r="V105" s="41">
        <f t="shared" si="78"/>
        <v>20151.75</v>
      </c>
      <c r="W105" s="41">
        <f t="shared" si="79"/>
        <v>20151.75</v>
      </c>
      <c r="X105" s="41">
        <f t="shared" si="80"/>
        <v>0</v>
      </c>
      <c r="Y105" s="197">
        <f t="shared" si="81"/>
        <v>0</v>
      </c>
      <c r="Z105" s="41">
        <v>0</v>
      </c>
      <c r="AA105" s="41">
        <v>0</v>
      </c>
      <c r="AB105" s="41">
        <f>AA105-Z105</f>
        <v>0</v>
      </c>
      <c r="AC105" s="41">
        <f t="shared" si="82"/>
        <v>20151.75</v>
      </c>
      <c r="AD105" s="41">
        <f t="shared" si="83"/>
        <v>20151.75</v>
      </c>
      <c r="AE105" s="41">
        <f t="shared" si="84"/>
        <v>0</v>
      </c>
      <c r="AF105" s="109">
        <f t="shared" si="85"/>
        <v>0</v>
      </c>
      <c r="AG105" s="41">
        <v>0</v>
      </c>
      <c r="AH105" s="41">
        <v>0</v>
      </c>
      <c r="AI105" s="41">
        <f>AH105-AG105</f>
        <v>0</v>
      </c>
      <c r="AJ105" s="41">
        <f t="shared" si="86"/>
        <v>20151.75</v>
      </c>
      <c r="AK105" s="41">
        <f t="shared" si="87"/>
        <v>20151.75</v>
      </c>
      <c r="AL105" s="41">
        <f t="shared" si="88"/>
        <v>0</v>
      </c>
      <c r="AM105" s="109">
        <f t="shared" si="89"/>
        <v>0</v>
      </c>
      <c r="AN105" s="41">
        <v>9616.9</v>
      </c>
      <c r="AO105" s="41">
        <v>9289</v>
      </c>
      <c r="AP105" s="41">
        <f>AO105-AN105</f>
        <v>-327.89999999999964</v>
      </c>
      <c r="AQ105" s="41">
        <f t="shared" si="90"/>
        <v>29768.65</v>
      </c>
      <c r="AR105" s="41">
        <f t="shared" si="91"/>
        <v>29440.75</v>
      </c>
      <c r="AS105" s="41">
        <f t="shared" si="92"/>
        <v>-328</v>
      </c>
      <c r="AT105" s="109">
        <f t="shared" si="93"/>
        <v>1.1014943573188662E-2</v>
      </c>
      <c r="AU105" s="41">
        <v>0</v>
      </c>
      <c r="AV105" s="41">
        <v>0</v>
      </c>
      <c r="AW105" s="41">
        <f>AV105-AU105</f>
        <v>0</v>
      </c>
      <c r="AX105" s="41">
        <f t="shared" si="94"/>
        <v>29768.65</v>
      </c>
      <c r="AY105" s="41">
        <f t="shared" si="95"/>
        <v>29440.75</v>
      </c>
      <c r="AZ105" s="41">
        <f t="shared" si="96"/>
        <v>-328</v>
      </c>
      <c r="BA105" s="109">
        <f t="shared" si="97"/>
        <v>1.1014943573188662E-2</v>
      </c>
      <c r="BB105" s="41">
        <v>0</v>
      </c>
      <c r="BC105" s="41">
        <v>0</v>
      </c>
      <c r="BD105" s="41">
        <f>BC105-BB105</f>
        <v>0</v>
      </c>
      <c r="BE105" s="41">
        <f t="shared" si="98"/>
        <v>29768.65</v>
      </c>
      <c r="BF105" s="41">
        <f t="shared" si="99"/>
        <v>29440.75</v>
      </c>
      <c r="BG105" s="41">
        <f t="shared" si="100"/>
        <v>-328</v>
      </c>
      <c r="BH105" s="109">
        <f t="shared" si="101"/>
        <v>1.1014943573188662E-2</v>
      </c>
      <c r="BI105" s="41">
        <v>112966.7</v>
      </c>
      <c r="BJ105" s="41">
        <v>13128.79</v>
      </c>
      <c r="BK105" s="41">
        <f>BJ105-BI105</f>
        <v>-99837.91</v>
      </c>
      <c r="BL105" s="41">
        <f t="shared" si="102"/>
        <v>142735.35</v>
      </c>
      <c r="BM105" s="41">
        <f t="shared" si="103"/>
        <v>42569.54</v>
      </c>
      <c r="BN105" s="41">
        <f t="shared" si="104"/>
        <v>-100166</v>
      </c>
      <c r="BO105" s="109">
        <f t="shared" si="105"/>
        <v>0.70175895459674154</v>
      </c>
      <c r="BP105" s="41">
        <v>0</v>
      </c>
      <c r="BQ105" s="41">
        <v>0</v>
      </c>
      <c r="BR105" s="41">
        <f>BQ105-BP105</f>
        <v>0</v>
      </c>
      <c r="BS105" s="41">
        <f t="shared" si="106"/>
        <v>142735.35</v>
      </c>
      <c r="BT105" s="41">
        <f t="shared" si="107"/>
        <v>42569.54</v>
      </c>
      <c r="BU105" s="41">
        <f t="shared" si="108"/>
        <v>-100166</v>
      </c>
      <c r="BV105" s="109">
        <f t="shared" si="109"/>
        <v>0.70175895459674154</v>
      </c>
      <c r="BW105" s="41">
        <v>0</v>
      </c>
      <c r="BX105" s="41">
        <v>0</v>
      </c>
      <c r="BY105" s="41">
        <f t="shared" si="110"/>
        <v>0</v>
      </c>
      <c r="BZ105" s="41">
        <f t="shared" si="123"/>
        <v>142735.34999999998</v>
      </c>
      <c r="CA105" s="41">
        <f>BQ105+BJ105+BC105+AV105+AO105+-AH105+AA105+T105+P105+BX105</f>
        <v>42569.54</v>
      </c>
      <c r="CB105" s="41">
        <f t="shared" si="128"/>
        <v>-100166</v>
      </c>
      <c r="CC105" s="109">
        <f t="shared" si="112"/>
        <v>0.70175895459674142</v>
      </c>
      <c r="CD105" s="41">
        <v>63619.1</v>
      </c>
      <c r="CE105" s="41">
        <v>11104.23</v>
      </c>
      <c r="CF105" s="41">
        <f t="shared" si="113"/>
        <v>-52514.869999999995</v>
      </c>
      <c r="CG105" s="41">
        <f t="shared" si="114"/>
        <v>206354.44999999998</v>
      </c>
      <c r="CH105" s="41">
        <f t="shared" si="115"/>
        <v>53673.770000000004</v>
      </c>
      <c r="CI105" s="41">
        <f t="shared" si="116"/>
        <v>-152680.87</v>
      </c>
      <c r="CJ105" s="109">
        <f t="shared" si="117"/>
        <v>0.26010473726154204</v>
      </c>
      <c r="CK105" s="41">
        <v>0</v>
      </c>
      <c r="CL105" s="41">
        <f t="shared" si="124"/>
        <v>206354.44999999998</v>
      </c>
      <c r="CM105" s="41">
        <v>53673.770000000004</v>
      </c>
      <c r="CN105" s="158">
        <f>CM105-CL105</f>
        <v>-152680.68</v>
      </c>
      <c r="CO105" s="41">
        <v>492292.88000000006</v>
      </c>
      <c r="CP105" s="41">
        <v>737072.38</v>
      </c>
      <c r="CQ105" s="41">
        <v>9280.2900000000009</v>
      </c>
      <c r="CR105" s="41">
        <v>0</v>
      </c>
      <c r="CS105" s="41">
        <v>0</v>
      </c>
      <c r="CT105" s="41">
        <v>0</v>
      </c>
      <c r="CU105" s="41">
        <v>0</v>
      </c>
      <c r="CV105" s="41">
        <v>1445000</v>
      </c>
    </row>
    <row r="106" spans="1:101" s="10" customFormat="1" ht="31.5" x14ac:dyDescent="0.2">
      <c r="A106" s="11" t="s">
        <v>208</v>
      </c>
      <c r="B106" s="11" t="s">
        <v>209</v>
      </c>
      <c r="C106" s="14" t="s">
        <v>213</v>
      </c>
      <c r="D106" s="11" t="s">
        <v>3</v>
      </c>
      <c r="E106" s="11" t="s">
        <v>210</v>
      </c>
      <c r="F106" s="11" t="s">
        <v>77</v>
      </c>
      <c r="G106" s="44" t="s">
        <v>211</v>
      </c>
      <c r="H106" s="45">
        <f>SUBTOTAL(103, $CI$12:$CI106)*1</f>
        <v>95</v>
      </c>
      <c r="I106" s="45" t="s">
        <v>208</v>
      </c>
      <c r="J106" s="46" t="s">
        <v>212</v>
      </c>
      <c r="K106" s="46" t="s">
        <v>213</v>
      </c>
      <c r="L106" s="41">
        <v>0</v>
      </c>
      <c r="M106" s="41">
        <v>4864051.6399999997</v>
      </c>
      <c r="N106" s="41">
        <v>13006349.909999998</v>
      </c>
      <c r="O106" s="41">
        <v>0</v>
      </c>
      <c r="P106" s="41">
        <v>0</v>
      </c>
      <c r="Q106" s="41">
        <f t="shared" si="76"/>
        <v>0</v>
      </c>
      <c r="R106" s="197" t="str">
        <f t="shared" si="77"/>
        <v>nebija plānots</v>
      </c>
      <c r="S106" s="41">
        <v>3455343.62</v>
      </c>
      <c r="T106" s="41">
        <v>3455344.39</v>
      </c>
      <c r="U106" s="41">
        <f>T106-S106</f>
        <v>0.77000000001862645</v>
      </c>
      <c r="V106" s="41">
        <f t="shared" si="78"/>
        <v>3455343.62</v>
      </c>
      <c r="W106" s="41">
        <f t="shared" si="79"/>
        <v>3455344.39</v>
      </c>
      <c r="X106" s="41">
        <f t="shared" si="80"/>
        <v>1</v>
      </c>
      <c r="Y106" s="197">
        <f t="shared" si="81"/>
        <v>-2.2284324940891054E-7</v>
      </c>
      <c r="Z106" s="41">
        <v>0</v>
      </c>
      <c r="AA106" s="41">
        <v>0</v>
      </c>
      <c r="AB106" s="41">
        <f>AA106-Z106</f>
        <v>0</v>
      </c>
      <c r="AC106" s="41">
        <f t="shared" si="82"/>
        <v>3455343.62</v>
      </c>
      <c r="AD106" s="41">
        <f t="shared" si="83"/>
        <v>3455344.39</v>
      </c>
      <c r="AE106" s="41">
        <f t="shared" si="84"/>
        <v>1</v>
      </c>
      <c r="AF106" s="109">
        <f t="shared" si="85"/>
        <v>-2.2284324940891054E-7</v>
      </c>
      <c r="AG106" s="41">
        <v>1683885.4</v>
      </c>
      <c r="AH106" s="41">
        <v>1683856.38</v>
      </c>
      <c r="AI106" s="41">
        <f>AH106-AG106</f>
        <v>-29.020000000018626</v>
      </c>
      <c r="AJ106" s="41">
        <f t="shared" si="86"/>
        <v>5139229.0199999996</v>
      </c>
      <c r="AK106" s="41">
        <f t="shared" si="87"/>
        <v>5139200.7699999996</v>
      </c>
      <c r="AL106" s="41">
        <f t="shared" si="88"/>
        <v>-28</v>
      </c>
      <c r="AM106" s="109">
        <f t="shared" si="89"/>
        <v>5.4969334680743387E-6</v>
      </c>
      <c r="AN106" s="41">
        <v>0</v>
      </c>
      <c r="AO106" s="41">
        <v>0</v>
      </c>
      <c r="AP106" s="41">
        <f>AO106-AN106</f>
        <v>0</v>
      </c>
      <c r="AQ106" s="41">
        <f t="shared" si="90"/>
        <v>5139229.0199999996</v>
      </c>
      <c r="AR106" s="41">
        <f t="shared" si="91"/>
        <v>5139200.7699999996</v>
      </c>
      <c r="AS106" s="41">
        <f t="shared" si="92"/>
        <v>-28</v>
      </c>
      <c r="AT106" s="109">
        <f t="shared" si="93"/>
        <v>5.4969334680743387E-6</v>
      </c>
      <c r="AU106" s="41">
        <v>0</v>
      </c>
      <c r="AV106" s="41">
        <v>0</v>
      </c>
      <c r="AW106" s="41">
        <f>AV106-AU106</f>
        <v>0</v>
      </c>
      <c r="AX106" s="41">
        <f t="shared" si="94"/>
        <v>5139229.0199999996</v>
      </c>
      <c r="AY106" s="41">
        <f t="shared" si="95"/>
        <v>5139200.7699999996</v>
      </c>
      <c r="AZ106" s="41">
        <f t="shared" si="96"/>
        <v>-28</v>
      </c>
      <c r="BA106" s="109">
        <f t="shared" si="97"/>
        <v>5.4969334680743387E-6</v>
      </c>
      <c r="BB106" s="41">
        <v>3158128.7</v>
      </c>
      <c r="BC106" s="40">
        <v>0</v>
      </c>
      <c r="BD106" s="41">
        <f>BC106-BB106</f>
        <v>-3158128.7</v>
      </c>
      <c r="BE106" s="41">
        <f t="shared" si="98"/>
        <v>8297357.7199999997</v>
      </c>
      <c r="BF106" s="41">
        <f t="shared" si="99"/>
        <v>5139200.7699999996</v>
      </c>
      <c r="BG106" s="41">
        <f t="shared" si="100"/>
        <v>-3158157</v>
      </c>
      <c r="BH106" s="109">
        <f t="shared" si="101"/>
        <v>0.3806220072189439</v>
      </c>
      <c r="BI106" s="41">
        <v>0</v>
      </c>
      <c r="BJ106" s="41">
        <v>2682615.2799999998</v>
      </c>
      <c r="BK106" s="41">
        <f>BJ106-BI106</f>
        <v>2682615.2799999998</v>
      </c>
      <c r="BL106" s="41">
        <f t="shared" si="102"/>
        <v>8297357.7199999997</v>
      </c>
      <c r="BM106" s="41">
        <f t="shared" si="103"/>
        <v>7821816.0499999989</v>
      </c>
      <c r="BN106" s="41">
        <f t="shared" si="104"/>
        <v>-475542</v>
      </c>
      <c r="BO106" s="109">
        <f t="shared" si="105"/>
        <v>5.7312422345459746E-2</v>
      </c>
      <c r="BP106" s="41">
        <v>0</v>
      </c>
      <c r="BQ106" s="41">
        <v>0</v>
      </c>
      <c r="BR106" s="41">
        <f>BQ106-BP106</f>
        <v>0</v>
      </c>
      <c r="BS106" s="41">
        <f t="shared" si="106"/>
        <v>8297357.7199999997</v>
      </c>
      <c r="BT106" s="41">
        <f t="shared" si="107"/>
        <v>7821816.0499999989</v>
      </c>
      <c r="BU106" s="41">
        <f t="shared" si="108"/>
        <v>-475542</v>
      </c>
      <c r="BV106" s="109">
        <f t="shared" si="109"/>
        <v>5.7312422345459746E-2</v>
      </c>
      <c r="BW106" s="41">
        <v>3158128.7</v>
      </c>
      <c r="BX106" s="41">
        <v>3481807.26</v>
      </c>
      <c r="BY106" s="41">
        <f t="shared" si="110"/>
        <v>323678.55999999959</v>
      </c>
      <c r="BZ106" s="41">
        <f t="shared" si="123"/>
        <v>11455486.42</v>
      </c>
      <c r="CA106" s="41">
        <f>BQ106+BJ106+BC106+AV106+AO106+AH106+AA106+T106+P106+BX106</f>
        <v>11303623.310000001</v>
      </c>
      <c r="CB106" s="41">
        <f t="shared" si="128"/>
        <v>-151863</v>
      </c>
      <c r="CC106" s="109">
        <f t="shared" si="112"/>
        <v>1.3256801538768626E-2</v>
      </c>
      <c r="CD106" s="41">
        <v>0</v>
      </c>
      <c r="CE106" s="41">
        <v>0</v>
      </c>
      <c r="CF106" s="41">
        <f t="shared" si="113"/>
        <v>0</v>
      </c>
      <c r="CG106" s="41">
        <f t="shared" si="114"/>
        <v>11455486.42</v>
      </c>
      <c r="CH106" s="41">
        <f t="shared" si="115"/>
        <v>11303623.310000001</v>
      </c>
      <c r="CI106" s="41">
        <f t="shared" si="116"/>
        <v>-151863</v>
      </c>
      <c r="CJ106" s="109">
        <f t="shared" si="117"/>
        <v>0.98674319846123137</v>
      </c>
      <c r="CK106" s="41">
        <v>0</v>
      </c>
      <c r="CL106" s="41">
        <f t="shared" si="124"/>
        <v>11455486.420000002</v>
      </c>
      <c r="CM106" s="41">
        <v>11303623.309999999</v>
      </c>
      <c r="CN106" s="158">
        <f>CM106-CL106</f>
        <v>-151863.11000000313</v>
      </c>
      <c r="CO106" s="41">
        <v>12362969.690000001</v>
      </c>
      <c r="CP106" s="41">
        <v>11931082.07</v>
      </c>
      <c r="CQ106" s="41">
        <v>11249549.100000001</v>
      </c>
      <c r="CR106" s="41">
        <v>9707930.4900000002</v>
      </c>
      <c r="CS106" s="41">
        <v>3179752.56</v>
      </c>
      <c r="CT106" s="41">
        <v>0</v>
      </c>
      <c r="CU106" s="41">
        <v>0</v>
      </c>
      <c r="CV106" s="41">
        <v>77759609.510000005</v>
      </c>
    </row>
    <row r="107" spans="1:101" s="10" customFormat="1" ht="47.25" x14ac:dyDescent="0.25">
      <c r="A107" s="18" t="s">
        <v>1141</v>
      </c>
      <c r="B107" s="18" t="s">
        <v>1143</v>
      </c>
      <c r="C107" s="19" t="s">
        <v>1142</v>
      </c>
      <c r="D107" s="55">
        <v>1</v>
      </c>
      <c r="E107" s="55" t="s">
        <v>4</v>
      </c>
      <c r="F107" s="55" t="s">
        <v>5</v>
      </c>
      <c r="G107" s="55"/>
      <c r="H107" s="45">
        <f>SUBTOTAL(103, $CI$12:$CI107)*1</f>
        <v>96</v>
      </c>
      <c r="I107" s="18" t="s">
        <v>1141</v>
      </c>
      <c r="J107" s="32" t="s">
        <v>1144</v>
      </c>
      <c r="K107" s="32" t="s">
        <v>1145</v>
      </c>
      <c r="L107" s="77">
        <v>0</v>
      </c>
      <c r="M107" s="77">
        <v>0</v>
      </c>
      <c r="N107" s="77">
        <v>0</v>
      </c>
      <c r="O107" s="77">
        <v>0</v>
      </c>
      <c r="P107" s="77"/>
      <c r="Q107" s="41">
        <f t="shared" si="76"/>
        <v>0</v>
      </c>
      <c r="R107" s="197" t="str">
        <f t="shared" si="77"/>
        <v>nebija plānots</v>
      </c>
      <c r="S107" s="77">
        <v>0</v>
      </c>
      <c r="T107" s="77"/>
      <c r="U107" s="77"/>
      <c r="V107" s="41">
        <f t="shared" si="78"/>
        <v>0</v>
      </c>
      <c r="W107" s="41">
        <f t="shared" si="79"/>
        <v>0</v>
      </c>
      <c r="X107" s="41">
        <f t="shared" si="80"/>
        <v>0</v>
      </c>
      <c r="Y107" s="197" t="str">
        <f t="shared" si="81"/>
        <v>nebija plānots</v>
      </c>
      <c r="Z107" s="77">
        <v>0</v>
      </c>
      <c r="AA107" s="77"/>
      <c r="AB107" s="77"/>
      <c r="AC107" s="41">
        <f t="shared" si="82"/>
        <v>0</v>
      </c>
      <c r="AD107" s="41">
        <f t="shared" si="83"/>
        <v>0</v>
      </c>
      <c r="AE107" s="41">
        <f t="shared" si="84"/>
        <v>0</v>
      </c>
      <c r="AF107" s="109" t="str">
        <f t="shared" si="85"/>
        <v>nebija plānots</v>
      </c>
      <c r="AG107" s="77">
        <v>0</v>
      </c>
      <c r="AH107" s="77"/>
      <c r="AI107" s="77"/>
      <c r="AJ107" s="41">
        <f t="shared" si="86"/>
        <v>0</v>
      </c>
      <c r="AK107" s="41">
        <f t="shared" si="87"/>
        <v>0</v>
      </c>
      <c r="AL107" s="41">
        <f t="shared" si="88"/>
        <v>0</v>
      </c>
      <c r="AM107" s="109" t="str">
        <f t="shared" si="89"/>
        <v>nebija plānots</v>
      </c>
      <c r="AN107" s="77">
        <v>0</v>
      </c>
      <c r="AO107" s="77"/>
      <c r="AP107" s="77"/>
      <c r="AQ107" s="41">
        <f t="shared" si="90"/>
        <v>0</v>
      </c>
      <c r="AR107" s="41">
        <f t="shared" si="91"/>
        <v>0</v>
      </c>
      <c r="AS107" s="41">
        <f t="shared" si="92"/>
        <v>0</v>
      </c>
      <c r="AT107" s="109" t="str">
        <f t="shared" si="93"/>
        <v>nebija plānots</v>
      </c>
      <c r="AU107" s="77">
        <v>0</v>
      </c>
      <c r="AV107" s="77"/>
      <c r="AW107" s="77"/>
      <c r="AX107" s="41">
        <f t="shared" si="94"/>
        <v>0</v>
      </c>
      <c r="AY107" s="41">
        <f t="shared" si="95"/>
        <v>0</v>
      </c>
      <c r="AZ107" s="41">
        <f t="shared" si="96"/>
        <v>0</v>
      </c>
      <c r="BA107" s="109" t="str">
        <f t="shared" si="97"/>
        <v>nebija plānots</v>
      </c>
      <c r="BB107" s="77">
        <v>0</v>
      </c>
      <c r="BC107" s="77"/>
      <c r="BD107" s="77"/>
      <c r="BE107" s="41">
        <f t="shared" si="98"/>
        <v>0</v>
      </c>
      <c r="BF107" s="41">
        <f t="shared" si="99"/>
        <v>0</v>
      </c>
      <c r="BG107" s="41">
        <f t="shared" si="100"/>
        <v>0</v>
      </c>
      <c r="BH107" s="109" t="str">
        <f t="shared" si="101"/>
        <v>nebija plānots</v>
      </c>
      <c r="BI107" s="77">
        <v>0</v>
      </c>
      <c r="BJ107" s="77"/>
      <c r="BK107" s="77"/>
      <c r="BL107" s="41">
        <f t="shared" si="102"/>
        <v>0</v>
      </c>
      <c r="BM107" s="41">
        <f t="shared" si="103"/>
        <v>0</v>
      </c>
      <c r="BN107" s="41">
        <f t="shared" si="104"/>
        <v>0</v>
      </c>
      <c r="BO107" s="109" t="str">
        <f t="shared" si="105"/>
        <v>nebija plānots</v>
      </c>
      <c r="BP107" s="77">
        <v>0</v>
      </c>
      <c r="BQ107" s="77"/>
      <c r="BR107" s="77"/>
      <c r="BS107" s="41">
        <f t="shared" si="106"/>
        <v>0</v>
      </c>
      <c r="BT107" s="41">
        <f t="shared" si="107"/>
        <v>0</v>
      </c>
      <c r="BU107" s="41">
        <f t="shared" si="108"/>
        <v>0</v>
      </c>
      <c r="BV107" s="109" t="str">
        <f t="shared" si="109"/>
        <v>nebija plānots</v>
      </c>
      <c r="BW107" s="77">
        <v>0</v>
      </c>
      <c r="BX107" s="41">
        <v>0</v>
      </c>
      <c r="BY107" s="41">
        <f t="shared" si="110"/>
        <v>0</v>
      </c>
      <c r="BZ107" s="77">
        <v>0</v>
      </c>
      <c r="CA107" s="77">
        <v>0</v>
      </c>
      <c r="CB107" s="41">
        <f t="shared" si="128"/>
        <v>0</v>
      </c>
      <c r="CC107" s="109" t="str">
        <f t="shared" si="112"/>
        <v>nebija plānots</v>
      </c>
      <c r="CD107" s="77">
        <v>150000</v>
      </c>
      <c r="CE107" s="41">
        <v>0</v>
      </c>
      <c r="CF107" s="41">
        <f t="shared" si="113"/>
        <v>-150000</v>
      </c>
      <c r="CG107" s="41">
        <f t="shared" si="114"/>
        <v>150000</v>
      </c>
      <c r="CH107" s="41">
        <f t="shared" si="115"/>
        <v>0</v>
      </c>
      <c r="CI107" s="41">
        <f t="shared" si="116"/>
        <v>-150000</v>
      </c>
      <c r="CJ107" s="109">
        <f t="shared" si="117"/>
        <v>0</v>
      </c>
      <c r="CK107" s="77">
        <v>200000</v>
      </c>
      <c r="CL107" s="77">
        <v>350000</v>
      </c>
      <c r="CM107" s="41">
        <v>0</v>
      </c>
      <c r="CN107" s="77"/>
      <c r="CO107" s="77">
        <v>3000000</v>
      </c>
      <c r="CP107" s="77">
        <v>2100000</v>
      </c>
      <c r="CQ107" s="77">
        <v>865161.47738469508</v>
      </c>
      <c r="CR107" s="77">
        <v>0</v>
      </c>
      <c r="CS107" s="77">
        <v>0</v>
      </c>
      <c r="CT107" s="77">
        <v>0</v>
      </c>
      <c r="CU107" s="77">
        <v>0</v>
      </c>
      <c r="CV107" s="77">
        <v>6315161.4773846949</v>
      </c>
      <c r="CW107" s="8"/>
    </row>
    <row r="108" spans="1:101" s="10" customFormat="1" ht="78.75" x14ac:dyDescent="0.2">
      <c r="A108" s="11" t="s">
        <v>233</v>
      </c>
      <c r="B108" s="11" t="s">
        <v>234</v>
      </c>
      <c r="C108" s="14" t="s">
        <v>579</v>
      </c>
      <c r="D108" s="11">
        <v>1</v>
      </c>
      <c r="E108" s="11" t="s">
        <v>4</v>
      </c>
      <c r="F108" s="11" t="s">
        <v>5</v>
      </c>
      <c r="G108" s="44" t="s">
        <v>238</v>
      </c>
      <c r="H108" s="45">
        <f>SUBTOTAL(103, $CI$12:$CI108)*1</f>
        <v>97</v>
      </c>
      <c r="I108" s="45" t="s">
        <v>233</v>
      </c>
      <c r="J108" s="46" t="s">
        <v>239</v>
      </c>
      <c r="K108" s="46" t="s">
        <v>240</v>
      </c>
      <c r="L108" s="41">
        <v>0</v>
      </c>
      <c r="M108" s="41">
        <v>0</v>
      </c>
      <c r="N108" s="41">
        <v>0</v>
      </c>
      <c r="O108" s="41">
        <v>0</v>
      </c>
      <c r="P108" s="41">
        <v>0</v>
      </c>
      <c r="Q108" s="41">
        <f t="shared" si="76"/>
        <v>0</v>
      </c>
      <c r="R108" s="197" t="str">
        <f t="shared" si="77"/>
        <v>nebija plānots</v>
      </c>
      <c r="S108" s="41">
        <v>0</v>
      </c>
      <c r="T108" s="41">
        <v>0</v>
      </c>
      <c r="U108" s="41">
        <f>T108-S108</f>
        <v>0</v>
      </c>
      <c r="V108" s="41">
        <f t="shared" si="78"/>
        <v>0</v>
      </c>
      <c r="W108" s="41">
        <f t="shared" si="79"/>
        <v>0</v>
      </c>
      <c r="X108" s="41">
        <f t="shared" si="80"/>
        <v>0</v>
      </c>
      <c r="Y108" s="197" t="str">
        <f t="shared" si="81"/>
        <v>nebija plānots</v>
      </c>
      <c r="Z108" s="41">
        <v>962.51</v>
      </c>
      <c r="AA108" s="41">
        <v>962.51</v>
      </c>
      <c r="AB108" s="41">
        <f>AA108-Z108</f>
        <v>0</v>
      </c>
      <c r="AC108" s="41">
        <f t="shared" si="82"/>
        <v>962.51</v>
      </c>
      <c r="AD108" s="41">
        <f t="shared" si="83"/>
        <v>962.51</v>
      </c>
      <c r="AE108" s="41">
        <f t="shared" si="84"/>
        <v>0</v>
      </c>
      <c r="AF108" s="109">
        <f t="shared" si="85"/>
        <v>0</v>
      </c>
      <c r="AG108" s="41">
        <v>0</v>
      </c>
      <c r="AH108" s="41">
        <v>0</v>
      </c>
      <c r="AI108" s="41">
        <f>AH108-AG108</f>
        <v>0</v>
      </c>
      <c r="AJ108" s="41">
        <f t="shared" si="86"/>
        <v>962.51</v>
      </c>
      <c r="AK108" s="41">
        <f t="shared" si="87"/>
        <v>962.51</v>
      </c>
      <c r="AL108" s="41">
        <f t="shared" si="88"/>
        <v>0</v>
      </c>
      <c r="AM108" s="109">
        <f t="shared" si="89"/>
        <v>0</v>
      </c>
      <c r="AN108" s="41">
        <v>47718.43</v>
      </c>
      <c r="AO108" s="41">
        <v>9743.2000000000007</v>
      </c>
      <c r="AP108" s="41">
        <f>AO108-AN108</f>
        <v>-37975.229999999996</v>
      </c>
      <c r="AQ108" s="41">
        <f t="shared" si="90"/>
        <v>48680.94</v>
      </c>
      <c r="AR108" s="41">
        <f t="shared" si="91"/>
        <v>10705.710000000001</v>
      </c>
      <c r="AS108" s="41">
        <f t="shared" si="92"/>
        <v>-37975</v>
      </c>
      <c r="AT108" s="109">
        <f t="shared" si="93"/>
        <v>0.78008415613995952</v>
      </c>
      <c r="AU108" s="41">
        <v>0</v>
      </c>
      <c r="AV108" s="41">
        <v>0</v>
      </c>
      <c r="AW108" s="41">
        <f>AV108-AU108</f>
        <v>0</v>
      </c>
      <c r="AX108" s="41">
        <f t="shared" si="94"/>
        <v>48680.94</v>
      </c>
      <c r="AY108" s="41">
        <f t="shared" si="95"/>
        <v>10705.710000000001</v>
      </c>
      <c r="AZ108" s="41">
        <f t="shared" si="96"/>
        <v>-37975</v>
      </c>
      <c r="BA108" s="109">
        <f t="shared" si="97"/>
        <v>0.78008415613995952</v>
      </c>
      <c r="BB108" s="41">
        <v>0</v>
      </c>
      <c r="BC108" s="41">
        <v>0</v>
      </c>
      <c r="BD108" s="41">
        <f>BC108-BB108</f>
        <v>0</v>
      </c>
      <c r="BE108" s="41">
        <f t="shared" si="98"/>
        <v>48680.94</v>
      </c>
      <c r="BF108" s="41">
        <f t="shared" si="99"/>
        <v>10705.710000000001</v>
      </c>
      <c r="BG108" s="41">
        <f t="shared" si="100"/>
        <v>-37975</v>
      </c>
      <c r="BH108" s="109">
        <f t="shared" si="101"/>
        <v>0.78008415613995952</v>
      </c>
      <c r="BI108" s="41">
        <v>29302.34</v>
      </c>
      <c r="BJ108" s="41">
        <v>13166.27</v>
      </c>
      <c r="BK108" s="41">
        <f>BJ108-BI108</f>
        <v>-16136.07</v>
      </c>
      <c r="BL108" s="41">
        <f t="shared" si="102"/>
        <v>77983.28</v>
      </c>
      <c r="BM108" s="41">
        <f t="shared" si="103"/>
        <v>23871.980000000003</v>
      </c>
      <c r="BN108" s="41">
        <f t="shared" si="104"/>
        <v>-54111</v>
      </c>
      <c r="BO108" s="109">
        <f t="shared" si="105"/>
        <v>0.69388335550902702</v>
      </c>
      <c r="BP108" s="41">
        <v>0</v>
      </c>
      <c r="BQ108" s="41">
        <v>0</v>
      </c>
      <c r="BR108" s="41">
        <f>BQ108-BP108</f>
        <v>0</v>
      </c>
      <c r="BS108" s="41">
        <f t="shared" si="106"/>
        <v>77983.28</v>
      </c>
      <c r="BT108" s="41">
        <f t="shared" si="107"/>
        <v>23871.980000000003</v>
      </c>
      <c r="BU108" s="41">
        <f t="shared" si="108"/>
        <v>-54111</v>
      </c>
      <c r="BV108" s="109">
        <f t="shared" si="109"/>
        <v>0.69388335550902702</v>
      </c>
      <c r="BW108" s="41">
        <v>0</v>
      </c>
      <c r="BX108" s="41">
        <v>0</v>
      </c>
      <c r="BY108" s="41">
        <f t="shared" si="110"/>
        <v>0</v>
      </c>
      <c r="BZ108" s="41">
        <f>BP108+BI108+BB108+AU108+AN108+AG108+Z108+S108+O108+BW108</f>
        <v>77983.28</v>
      </c>
      <c r="CA108" s="41">
        <f>BQ108+BJ108+BC108+AV108+AO108+-AH108+AA108+T108+P108+BX108</f>
        <v>23871.98</v>
      </c>
      <c r="CB108" s="41">
        <f t="shared" si="128"/>
        <v>-54111</v>
      </c>
      <c r="CC108" s="109">
        <f t="shared" si="112"/>
        <v>0.69388335550902713</v>
      </c>
      <c r="CD108" s="41">
        <v>147384.93</v>
      </c>
      <c r="CE108" s="41">
        <v>51983.82</v>
      </c>
      <c r="CF108" s="41">
        <f t="shared" si="113"/>
        <v>-95401.109999999986</v>
      </c>
      <c r="CG108" s="41">
        <f t="shared" si="114"/>
        <v>225368.21</v>
      </c>
      <c r="CH108" s="41">
        <f t="shared" si="115"/>
        <v>75855.8</v>
      </c>
      <c r="CI108" s="41">
        <f t="shared" si="116"/>
        <v>-149512.10999999999</v>
      </c>
      <c r="CJ108" s="109">
        <f t="shared" si="117"/>
        <v>0.33658606952595488</v>
      </c>
      <c r="CK108" s="41">
        <v>0</v>
      </c>
      <c r="CL108" s="41">
        <f>CK108+CD108+BW108+BP108+BI108+BB108+AN108+AG108+Z108+S108+O108+AU108</f>
        <v>225368.21</v>
      </c>
      <c r="CM108" s="41">
        <v>75855.799999999988</v>
      </c>
      <c r="CN108" s="158">
        <f>CM108-CL108</f>
        <v>-149512.41</v>
      </c>
      <c r="CO108" s="41">
        <v>1495859.02</v>
      </c>
      <c r="CP108" s="41">
        <v>1492365.0999999999</v>
      </c>
      <c r="CQ108" s="41">
        <v>1431808.1199999999</v>
      </c>
      <c r="CR108" s="41">
        <v>0</v>
      </c>
      <c r="CS108" s="41">
        <v>0</v>
      </c>
      <c r="CT108" s="41">
        <v>0</v>
      </c>
      <c r="CU108" s="41">
        <v>0</v>
      </c>
      <c r="CV108" s="41">
        <v>4645400.45</v>
      </c>
    </row>
    <row r="109" spans="1:101" s="10" customFormat="1" ht="47.25" x14ac:dyDescent="0.2">
      <c r="A109" s="55" t="s">
        <v>33</v>
      </c>
      <c r="B109" s="55" t="s">
        <v>34</v>
      </c>
      <c r="C109" s="81" t="s">
        <v>562</v>
      </c>
      <c r="D109" s="55">
        <v>1</v>
      </c>
      <c r="E109" s="55" t="s">
        <v>35</v>
      </c>
      <c r="F109" s="55" t="s">
        <v>5</v>
      </c>
      <c r="G109" s="99" t="s">
        <v>1496</v>
      </c>
      <c r="H109" s="45">
        <f>SUBTOTAL(103, $CI$12:$CI109)*1</f>
        <v>98</v>
      </c>
      <c r="I109" s="45" t="s">
        <v>33</v>
      </c>
      <c r="J109" s="128" t="s">
        <v>972</v>
      </c>
      <c r="K109" s="128" t="s">
        <v>975</v>
      </c>
      <c r="L109" s="79">
        <v>0</v>
      </c>
      <c r="M109" s="79">
        <v>0</v>
      </c>
      <c r="N109" s="79">
        <v>0</v>
      </c>
      <c r="O109" s="79">
        <f>N109+M109+L109</f>
        <v>0</v>
      </c>
      <c r="P109" s="79">
        <f>O109+N109+M109</f>
        <v>0</v>
      </c>
      <c r="Q109" s="41">
        <f t="shared" si="76"/>
        <v>0</v>
      </c>
      <c r="R109" s="197" t="str">
        <f t="shared" si="77"/>
        <v>nebija plānots</v>
      </c>
      <c r="S109" s="79">
        <f>Q109+P109+O109</f>
        <v>0</v>
      </c>
      <c r="T109" s="79">
        <f>S109+Q109+P109</f>
        <v>0</v>
      </c>
      <c r="U109" s="79">
        <f>T109+S109+Q109</f>
        <v>0</v>
      </c>
      <c r="V109" s="41">
        <f t="shared" si="78"/>
        <v>0</v>
      </c>
      <c r="W109" s="41">
        <f t="shared" si="79"/>
        <v>0</v>
      </c>
      <c r="X109" s="41">
        <f t="shared" si="80"/>
        <v>0</v>
      </c>
      <c r="Y109" s="197" t="str">
        <f t="shared" si="81"/>
        <v>nebija plānots</v>
      </c>
      <c r="Z109" s="79">
        <f>U109+T109+S109</f>
        <v>0</v>
      </c>
      <c r="AA109" s="79">
        <f>Z109+U109+T109</f>
        <v>0</v>
      </c>
      <c r="AB109" s="79">
        <f>AA109+Z109+U109</f>
        <v>0</v>
      </c>
      <c r="AC109" s="41">
        <f t="shared" si="82"/>
        <v>0</v>
      </c>
      <c r="AD109" s="41">
        <f t="shared" si="83"/>
        <v>0</v>
      </c>
      <c r="AE109" s="41">
        <f t="shared" si="84"/>
        <v>0</v>
      </c>
      <c r="AF109" s="109" t="str">
        <f t="shared" si="85"/>
        <v>nebija plānots</v>
      </c>
      <c r="AG109" s="79">
        <f>AB109+AA109+Z109</f>
        <v>0</v>
      </c>
      <c r="AH109" s="79">
        <f>AG109+AB109+AA109</f>
        <v>0</v>
      </c>
      <c r="AI109" s="79">
        <f>AH109+AG109+AB109</f>
        <v>0</v>
      </c>
      <c r="AJ109" s="41">
        <f t="shared" si="86"/>
        <v>0</v>
      </c>
      <c r="AK109" s="41">
        <f t="shared" si="87"/>
        <v>0</v>
      </c>
      <c r="AL109" s="41">
        <f t="shared" si="88"/>
        <v>0</v>
      </c>
      <c r="AM109" s="109" t="str">
        <f t="shared" si="89"/>
        <v>nebija plānots</v>
      </c>
      <c r="AN109" s="79">
        <f>AI109+AH109+AG109</f>
        <v>0</v>
      </c>
      <c r="AO109" s="79">
        <f>AN109+AI109+AH109</f>
        <v>0</v>
      </c>
      <c r="AP109" s="79">
        <f>AO109+AN109+AI109</f>
        <v>0</v>
      </c>
      <c r="AQ109" s="41">
        <f t="shared" si="90"/>
        <v>0</v>
      </c>
      <c r="AR109" s="41">
        <f t="shared" si="91"/>
        <v>0</v>
      </c>
      <c r="AS109" s="41">
        <f t="shared" si="92"/>
        <v>0</v>
      </c>
      <c r="AT109" s="109" t="str">
        <f t="shared" si="93"/>
        <v>nebija plānots</v>
      </c>
      <c r="AU109" s="79">
        <f>AP109+AO109+AN109</f>
        <v>0</v>
      </c>
      <c r="AV109" s="79">
        <f>AU109+AP109+AO109</f>
        <v>0</v>
      </c>
      <c r="AW109" s="79">
        <f>AV109+AU109+AP109</f>
        <v>0</v>
      </c>
      <c r="AX109" s="41">
        <f t="shared" si="94"/>
        <v>0</v>
      </c>
      <c r="AY109" s="41">
        <f t="shared" si="95"/>
        <v>0</v>
      </c>
      <c r="AZ109" s="41">
        <f t="shared" si="96"/>
        <v>0</v>
      </c>
      <c r="BA109" s="109" t="str">
        <f t="shared" si="97"/>
        <v>nebija plānots</v>
      </c>
      <c r="BB109" s="79">
        <f>AW109+AV109+AU109</f>
        <v>0</v>
      </c>
      <c r="BC109" s="79">
        <f>BB109+AW109+AV109</f>
        <v>0</v>
      </c>
      <c r="BD109" s="79">
        <f>BC109+BB109+AW109</f>
        <v>0</v>
      </c>
      <c r="BE109" s="41">
        <f t="shared" si="98"/>
        <v>0</v>
      </c>
      <c r="BF109" s="41">
        <f t="shared" si="99"/>
        <v>0</v>
      </c>
      <c r="BG109" s="41">
        <f t="shared" si="100"/>
        <v>0</v>
      </c>
      <c r="BH109" s="109" t="str">
        <f t="shared" si="101"/>
        <v>nebija plānots</v>
      </c>
      <c r="BI109" s="79">
        <f>BD109+BC109+BB109</f>
        <v>0</v>
      </c>
      <c r="BJ109" s="79">
        <f>BI109+BD109+BC109</f>
        <v>0</v>
      </c>
      <c r="BK109" s="79">
        <f>BJ109+BI109+BD109</f>
        <v>0</v>
      </c>
      <c r="BL109" s="41">
        <f t="shared" si="102"/>
        <v>0</v>
      </c>
      <c r="BM109" s="41">
        <f t="shared" si="103"/>
        <v>0</v>
      </c>
      <c r="BN109" s="41">
        <f t="shared" si="104"/>
        <v>0</v>
      </c>
      <c r="BO109" s="109" t="str">
        <f t="shared" si="105"/>
        <v>nebija plānots</v>
      </c>
      <c r="BP109" s="79">
        <f>BK109+BJ109+BI109</f>
        <v>0</v>
      </c>
      <c r="BQ109" s="79">
        <v>0</v>
      </c>
      <c r="BR109" s="79">
        <f>BQ109+BP109+BK109</f>
        <v>0</v>
      </c>
      <c r="BS109" s="41">
        <f t="shared" si="106"/>
        <v>0</v>
      </c>
      <c r="BT109" s="41">
        <f t="shared" si="107"/>
        <v>0</v>
      </c>
      <c r="BU109" s="41">
        <f t="shared" si="108"/>
        <v>0</v>
      </c>
      <c r="BV109" s="109" t="str">
        <f t="shared" si="109"/>
        <v>nebija plānots</v>
      </c>
      <c r="BW109" s="79">
        <v>118614.95000000001</v>
      </c>
      <c r="BX109" s="41">
        <v>0</v>
      </c>
      <c r="BY109" s="41">
        <f t="shared" si="110"/>
        <v>-118614.95000000001</v>
      </c>
      <c r="BZ109" s="41">
        <f>BP109+BI109+BB109+AU109+AN109+AG109+Z109+S109+O109+BW109</f>
        <v>118614.95000000001</v>
      </c>
      <c r="CA109" s="41">
        <f>BQ109+BJ109+BC109+AV109+AO109+-AH109+AA109+T109+P109+BX109</f>
        <v>0</v>
      </c>
      <c r="CB109" s="41">
        <f t="shared" si="128"/>
        <v>-118615</v>
      </c>
      <c r="CC109" s="109">
        <f t="shared" si="112"/>
        <v>1</v>
      </c>
      <c r="CD109" s="79">
        <v>30000</v>
      </c>
      <c r="CE109" s="41">
        <v>0</v>
      </c>
      <c r="CF109" s="41">
        <f t="shared" si="113"/>
        <v>-30000</v>
      </c>
      <c r="CG109" s="41">
        <f t="shared" si="114"/>
        <v>148614.95000000001</v>
      </c>
      <c r="CH109" s="41">
        <f t="shared" si="115"/>
        <v>0</v>
      </c>
      <c r="CI109" s="41">
        <f t="shared" si="116"/>
        <v>-148615</v>
      </c>
      <c r="CJ109" s="109">
        <f t="shared" si="117"/>
        <v>0</v>
      </c>
      <c r="CK109" s="79">
        <v>3629.5</v>
      </c>
      <c r="CL109" s="41">
        <f>CK109+CD109+BW109+BP109+BI109+BB109+AN109+AG109+Z109+S109+O109+AU109</f>
        <v>152244.45000000001</v>
      </c>
      <c r="CM109" s="41">
        <v>136000</v>
      </c>
      <c r="CN109" s="158">
        <f>CM109-CL109</f>
        <v>-16244.450000000012</v>
      </c>
      <c r="CO109" s="79">
        <v>512959.54999666673</v>
      </c>
      <c r="CP109" s="79">
        <v>184796</v>
      </c>
      <c r="CQ109" s="79">
        <v>0</v>
      </c>
      <c r="CR109" s="79">
        <v>0</v>
      </c>
      <c r="CS109" s="79">
        <v>0</v>
      </c>
      <c r="CT109" s="79">
        <v>0</v>
      </c>
      <c r="CU109" s="79">
        <v>0</v>
      </c>
      <c r="CV109" s="79">
        <v>849999.9999966668</v>
      </c>
      <c r="CW109" s="95"/>
    </row>
    <row r="110" spans="1:101" s="10" customFormat="1" ht="63" x14ac:dyDescent="0.2">
      <c r="A110" s="11" t="s">
        <v>233</v>
      </c>
      <c r="B110" s="11" t="s">
        <v>234</v>
      </c>
      <c r="C110" s="14" t="s">
        <v>579</v>
      </c>
      <c r="D110" s="11">
        <v>1</v>
      </c>
      <c r="E110" s="11" t="s">
        <v>4</v>
      </c>
      <c r="F110" s="11" t="s">
        <v>5</v>
      </c>
      <c r="G110" s="44" t="s">
        <v>258</v>
      </c>
      <c r="H110" s="45">
        <f>SUBTOTAL(103, $CI$12:$CI110)*1</f>
        <v>99</v>
      </c>
      <c r="I110" s="45" t="s">
        <v>233</v>
      </c>
      <c r="J110" s="46" t="s">
        <v>259</v>
      </c>
      <c r="K110" s="46" t="s">
        <v>260</v>
      </c>
      <c r="L110" s="41">
        <v>0</v>
      </c>
      <c r="M110" s="41">
        <v>0</v>
      </c>
      <c r="N110" s="41">
        <v>0</v>
      </c>
      <c r="O110" s="41">
        <v>0</v>
      </c>
      <c r="P110" s="41">
        <v>0</v>
      </c>
      <c r="Q110" s="41">
        <f t="shared" si="76"/>
        <v>0</v>
      </c>
      <c r="R110" s="197" t="str">
        <f t="shared" si="77"/>
        <v>nebija plānots</v>
      </c>
      <c r="S110" s="41">
        <v>11568.06</v>
      </c>
      <c r="T110" s="41">
        <v>11568.06</v>
      </c>
      <c r="U110" s="41">
        <f>T110-S110</f>
        <v>0</v>
      </c>
      <c r="V110" s="41">
        <f t="shared" si="78"/>
        <v>11568.06</v>
      </c>
      <c r="W110" s="41">
        <f t="shared" si="79"/>
        <v>11568.06</v>
      </c>
      <c r="X110" s="41">
        <f t="shared" si="80"/>
        <v>0</v>
      </c>
      <c r="Y110" s="197">
        <f t="shared" si="81"/>
        <v>0</v>
      </c>
      <c r="Z110" s="41">
        <v>0</v>
      </c>
      <c r="AA110" s="41">
        <v>0</v>
      </c>
      <c r="AB110" s="41">
        <f>AA110-Z110</f>
        <v>0</v>
      </c>
      <c r="AC110" s="41">
        <f t="shared" si="82"/>
        <v>11568.06</v>
      </c>
      <c r="AD110" s="41">
        <f t="shared" si="83"/>
        <v>11568.06</v>
      </c>
      <c r="AE110" s="41">
        <f t="shared" si="84"/>
        <v>0</v>
      </c>
      <c r="AF110" s="109">
        <f t="shared" si="85"/>
        <v>0</v>
      </c>
      <c r="AG110" s="41">
        <v>2662.24</v>
      </c>
      <c r="AH110" s="41">
        <v>7854.2</v>
      </c>
      <c r="AI110" s="41">
        <f>AH110-AG110</f>
        <v>5191.96</v>
      </c>
      <c r="AJ110" s="41">
        <f t="shared" si="86"/>
        <v>14230.3</v>
      </c>
      <c r="AK110" s="41">
        <f t="shared" si="87"/>
        <v>19422.259999999998</v>
      </c>
      <c r="AL110" s="41">
        <f t="shared" si="88"/>
        <v>5192</v>
      </c>
      <c r="AM110" s="109">
        <f t="shared" si="89"/>
        <v>-0.36485246270282423</v>
      </c>
      <c r="AN110" s="41">
        <v>0</v>
      </c>
      <c r="AO110" s="41">
        <v>0</v>
      </c>
      <c r="AP110" s="41">
        <f>AO110-AN110</f>
        <v>0</v>
      </c>
      <c r="AQ110" s="41">
        <f t="shared" si="90"/>
        <v>14230.3</v>
      </c>
      <c r="AR110" s="41">
        <f t="shared" si="91"/>
        <v>19422.259999999998</v>
      </c>
      <c r="AS110" s="41">
        <f t="shared" si="92"/>
        <v>5192</v>
      </c>
      <c r="AT110" s="109">
        <f t="shared" si="93"/>
        <v>-0.36485246270282423</v>
      </c>
      <c r="AU110" s="41">
        <v>0</v>
      </c>
      <c r="AV110" s="41">
        <v>0</v>
      </c>
      <c r="AW110" s="41">
        <f>AV110-AU110</f>
        <v>0</v>
      </c>
      <c r="AX110" s="41">
        <f t="shared" si="94"/>
        <v>14230.3</v>
      </c>
      <c r="AY110" s="41">
        <f t="shared" si="95"/>
        <v>19422.259999999998</v>
      </c>
      <c r="AZ110" s="41">
        <f t="shared" si="96"/>
        <v>5192</v>
      </c>
      <c r="BA110" s="109">
        <f t="shared" si="97"/>
        <v>-0.36485246270282423</v>
      </c>
      <c r="BB110" s="41">
        <v>79819.5</v>
      </c>
      <c r="BC110" s="41">
        <v>5533.47</v>
      </c>
      <c r="BD110" s="41">
        <f>BC110-BB110</f>
        <v>-74286.03</v>
      </c>
      <c r="BE110" s="41">
        <f t="shared" si="98"/>
        <v>94049.8</v>
      </c>
      <c r="BF110" s="41">
        <f t="shared" si="99"/>
        <v>24955.73</v>
      </c>
      <c r="BG110" s="41">
        <f t="shared" si="100"/>
        <v>-69094</v>
      </c>
      <c r="BH110" s="109">
        <f t="shared" si="101"/>
        <v>0.73465408751533756</v>
      </c>
      <c r="BI110" s="41">
        <v>0</v>
      </c>
      <c r="BJ110" s="41">
        <v>0</v>
      </c>
      <c r="BK110" s="41">
        <f>BJ110-BI110</f>
        <v>0</v>
      </c>
      <c r="BL110" s="41">
        <f t="shared" si="102"/>
        <v>94049.8</v>
      </c>
      <c r="BM110" s="41">
        <f t="shared" si="103"/>
        <v>24955.73</v>
      </c>
      <c r="BN110" s="41">
        <f t="shared" si="104"/>
        <v>-69094</v>
      </c>
      <c r="BO110" s="109">
        <f t="shared" si="105"/>
        <v>0.73465408751533756</v>
      </c>
      <c r="BP110" s="41">
        <v>0</v>
      </c>
      <c r="BQ110" s="41">
        <v>0</v>
      </c>
      <c r="BR110" s="41">
        <f>BQ110-BP110</f>
        <v>0</v>
      </c>
      <c r="BS110" s="41">
        <f t="shared" si="106"/>
        <v>94049.8</v>
      </c>
      <c r="BT110" s="41">
        <f t="shared" si="107"/>
        <v>24955.73</v>
      </c>
      <c r="BU110" s="41">
        <f t="shared" si="108"/>
        <v>-69094</v>
      </c>
      <c r="BV110" s="109">
        <f t="shared" si="109"/>
        <v>0.73465408751533756</v>
      </c>
      <c r="BW110" s="41">
        <v>101497.81</v>
      </c>
      <c r="BX110" s="41">
        <v>28999.19</v>
      </c>
      <c r="BY110" s="41">
        <f t="shared" si="110"/>
        <v>-72498.62</v>
      </c>
      <c r="BZ110" s="41">
        <f>BP110+BI110+BB110+AU110+AN110+AG110+Z110+S110+O110+BW110</f>
        <v>195547.61</v>
      </c>
      <c r="CA110" s="41">
        <f>BQ110+BJ110+BC110+AV110+AO110+AH110+AA110+T110+P110+BX110</f>
        <v>53954.92</v>
      </c>
      <c r="CB110" s="41">
        <f t="shared" si="128"/>
        <v>-141593</v>
      </c>
      <c r="CC110" s="109">
        <f t="shared" si="112"/>
        <v>0.72408294839297704</v>
      </c>
      <c r="CD110" s="41">
        <v>0</v>
      </c>
      <c r="CE110" s="41">
        <v>0</v>
      </c>
      <c r="CF110" s="41">
        <f t="shared" si="113"/>
        <v>0</v>
      </c>
      <c r="CG110" s="41">
        <f t="shared" si="114"/>
        <v>195547.61</v>
      </c>
      <c r="CH110" s="41">
        <f t="shared" si="115"/>
        <v>53954.92</v>
      </c>
      <c r="CI110" s="41">
        <f t="shared" si="116"/>
        <v>-141593</v>
      </c>
      <c r="CJ110" s="109">
        <f t="shared" si="117"/>
        <v>0.27591705160702296</v>
      </c>
      <c r="CK110" s="41">
        <v>0</v>
      </c>
      <c r="CL110" s="41">
        <f>CK110+CD110+BW110+BP110+BI110+BB110+AN110+AG110+Z110+S110+O110+AU110</f>
        <v>195547.61</v>
      </c>
      <c r="CM110" s="41">
        <v>53954.919999999991</v>
      </c>
      <c r="CN110" s="158">
        <f>CM110-CL110</f>
        <v>-141592.69</v>
      </c>
      <c r="CO110" s="41">
        <v>936057.70000000007</v>
      </c>
      <c r="CP110" s="41">
        <v>1499182.09</v>
      </c>
      <c r="CQ110" s="41">
        <v>0</v>
      </c>
      <c r="CR110" s="41">
        <v>0</v>
      </c>
      <c r="CS110" s="41">
        <v>0</v>
      </c>
      <c r="CT110" s="41">
        <v>0</v>
      </c>
      <c r="CU110" s="41">
        <v>0</v>
      </c>
      <c r="CV110" s="41">
        <v>2630787.4000000004</v>
      </c>
    </row>
    <row r="111" spans="1:101" s="10" customFormat="1" ht="51" x14ac:dyDescent="0.2">
      <c r="A111" s="11" t="s">
        <v>537</v>
      </c>
      <c r="B111" s="11" t="s">
        <v>538</v>
      </c>
      <c r="C111" s="14" t="s">
        <v>607</v>
      </c>
      <c r="D111" s="11">
        <v>1</v>
      </c>
      <c r="E111" s="11" t="s">
        <v>454</v>
      </c>
      <c r="F111" s="11" t="s">
        <v>102</v>
      </c>
      <c r="G111" s="44" t="s">
        <v>539</v>
      </c>
      <c r="H111" s="45">
        <f>SUBTOTAL(103, $CI$12:$CI111)*1</f>
        <v>100</v>
      </c>
      <c r="I111" s="45" t="s">
        <v>537</v>
      </c>
      <c r="J111" s="46" t="s">
        <v>456</v>
      </c>
      <c r="K111" s="46" t="s">
        <v>540</v>
      </c>
      <c r="L111" s="41">
        <v>0</v>
      </c>
      <c r="M111" s="41">
        <v>0</v>
      </c>
      <c r="N111" s="41">
        <v>364704.70999999996</v>
      </c>
      <c r="O111" s="41">
        <v>190568.22</v>
      </c>
      <c r="P111" s="41">
        <v>190568.22</v>
      </c>
      <c r="Q111" s="41">
        <f t="shared" si="76"/>
        <v>0</v>
      </c>
      <c r="R111" s="197">
        <f t="shared" si="77"/>
        <v>0</v>
      </c>
      <c r="S111" s="41">
        <v>0</v>
      </c>
      <c r="T111" s="41">
        <v>0</v>
      </c>
      <c r="U111" s="41">
        <f>T111-S111</f>
        <v>0</v>
      </c>
      <c r="V111" s="41">
        <f t="shared" si="78"/>
        <v>190568.22</v>
      </c>
      <c r="W111" s="41">
        <f t="shared" si="79"/>
        <v>190568.22</v>
      </c>
      <c r="X111" s="41">
        <f t="shared" si="80"/>
        <v>0</v>
      </c>
      <c r="Y111" s="197">
        <f t="shared" si="81"/>
        <v>0</v>
      </c>
      <c r="Z111" s="41">
        <v>0</v>
      </c>
      <c r="AA111" s="41">
        <v>0</v>
      </c>
      <c r="AB111" s="41">
        <f>AA111-Z111</f>
        <v>0</v>
      </c>
      <c r="AC111" s="41">
        <f t="shared" si="82"/>
        <v>190568.22</v>
      </c>
      <c r="AD111" s="41">
        <f t="shared" si="83"/>
        <v>190568.22</v>
      </c>
      <c r="AE111" s="41">
        <f t="shared" si="84"/>
        <v>0</v>
      </c>
      <c r="AF111" s="109">
        <f t="shared" si="85"/>
        <v>0</v>
      </c>
      <c r="AG111" s="41">
        <v>146463.19</v>
      </c>
      <c r="AH111" s="41">
        <v>0</v>
      </c>
      <c r="AI111" s="41">
        <f>AH111-AG111</f>
        <v>-146463.19</v>
      </c>
      <c r="AJ111" s="41">
        <f t="shared" si="86"/>
        <v>337031.41000000003</v>
      </c>
      <c r="AK111" s="41">
        <f t="shared" si="87"/>
        <v>190568.22</v>
      </c>
      <c r="AL111" s="41">
        <f t="shared" si="88"/>
        <v>-146463</v>
      </c>
      <c r="AM111" s="109">
        <f t="shared" si="89"/>
        <v>0.43456836856837766</v>
      </c>
      <c r="AN111" s="41">
        <v>0</v>
      </c>
      <c r="AO111" s="41">
        <v>101872.92</v>
      </c>
      <c r="AP111" s="41">
        <f>AO111-AN111</f>
        <v>101872.92</v>
      </c>
      <c r="AQ111" s="41">
        <f t="shared" si="90"/>
        <v>337031.41000000003</v>
      </c>
      <c r="AR111" s="41">
        <f t="shared" si="91"/>
        <v>292441.14</v>
      </c>
      <c r="AS111" s="41">
        <f t="shared" si="92"/>
        <v>-44590</v>
      </c>
      <c r="AT111" s="109">
        <f t="shared" si="93"/>
        <v>0.13230300997761613</v>
      </c>
      <c r="AU111" s="41">
        <v>0</v>
      </c>
      <c r="AV111" s="41">
        <v>0</v>
      </c>
      <c r="AW111" s="41">
        <f>AV111-AU111</f>
        <v>0</v>
      </c>
      <c r="AX111" s="41">
        <f t="shared" si="94"/>
        <v>337031.41000000003</v>
      </c>
      <c r="AY111" s="41">
        <f t="shared" si="95"/>
        <v>292441.14</v>
      </c>
      <c r="AZ111" s="41">
        <f t="shared" si="96"/>
        <v>-44590</v>
      </c>
      <c r="BA111" s="109">
        <f t="shared" si="97"/>
        <v>0.13230300997761613</v>
      </c>
      <c r="BB111" s="41">
        <v>144500</v>
      </c>
      <c r="BC111" s="41">
        <v>122928.4</v>
      </c>
      <c r="BD111" s="41">
        <f>BC111-BB111</f>
        <v>-21571.600000000006</v>
      </c>
      <c r="BE111" s="41">
        <f t="shared" si="98"/>
        <v>481531.41000000003</v>
      </c>
      <c r="BF111" s="41">
        <f t="shared" si="99"/>
        <v>415369.54000000004</v>
      </c>
      <c r="BG111" s="41">
        <f t="shared" si="100"/>
        <v>-66162</v>
      </c>
      <c r="BH111" s="109">
        <f t="shared" si="101"/>
        <v>0.13739886666998524</v>
      </c>
      <c r="BI111" s="41">
        <v>0</v>
      </c>
      <c r="BJ111" s="41">
        <v>0</v>
      </c>
      <c r="BK111" s="41">
        <f>BJ111-BI111</f>
        <v>0</v>
      </c>
      <c r="BL111" s="41">
        <f t="shared" si="102"/>
        <v>481531.41000000003</v>
      </c>
      <c r="BM111" s="41">
        <f t="shared" si="103"/>
        <v>415369.54000000004</v>
      </c>
      <c r="BN111" s="41">
        <f t="shared" si="104"/>
        <v>-66162</v>
      </c>
      <c r="BO111" s="109">
        <f t="shared" si="105"/>
        <v>0.13739886666998524</v>
      </c>
      <c r="BP111" s="41">
        <v>0</v>
      </c>
      <c r="BQ111" s="41">
        <v>0</v>
      </c>
      <c r="BR111" s="41">
        <f>BQ111-BP111</f>
        <v>0</v>
      </c>
      <c r="BS111" s="41">
        <f t="shared" si="106"/>
        <v>481531.41000000003</v>
      </c>
      <c r="BT111" s="41">
        <f t="shared" si="107"/>
        <v>415369.54000000004</v>
      </c>
      <c r="BU111" s="41">
        <f t="shared" si="108"/>
        <v>-66162</v>
      </c>
      <c r="BV111" s="109">
        <f t="shared" si="109"/>
        <v>0.13739886666998524</v>
      </c>
      <c r="BW111" s="41">
        <v>165750</v>
      </c>
      <c r="BX111" s="41">
        <v>94840.93</v>
      </c>
      <c r="BY111" s="41">
        <f t="shared" si="110"/>
        <v>-70909.070000000007</v>
      </c>
      <c r="BZ111" s="41">
        <f>BP111+BI111+BB111+AU111+AN111+AG111+Z111+S111+O111+BW111</f>
        <v>647281.41</v>
      </c>
      <c r="CA111" s="41">
        <f>BQ111+BJ111+BC111+AV111+AO111+-AH111+AA111+T111+P111+BX111</f>
        <v>510210.47000000003</v>
      </c>
      <c r="CB111" s="41">
        <f t="shared" si="128"/>
        <v>-137071</v>
      </c>
      <c r="CC111" s="109">
        <f t="shared" si="112"/>
        <v>0.21176406101327705</v>
      </c>
      <c r="CD111" s="41">
        <v>0</v>
      </c>
      <c r="CE111" s="41">
        <v>0</v>
      </c>
      <c r="CF111" s="41">
        <f t="shared" si="113"/>
        <v>0</v>
      </c>
      <c r="CG111" s="41">
        <f t="shared" si="114"/>
        <v>647281.41</v>
      </c>
      <c r="CH111" s="41">
        <f t="shared" si="115"/>
        <v>510210.47000000003</v>
      </c>
      <c r="CI111" s="41">
        <f t="shared" si="116"/>
        <v>-137071</v>
      </c>
      <c r="CJ111" s="109">
        <f t="shared" si="117"/>
        <v>0.78823593898672295</v>
      </c>
      <c r="CK111" s="41">
        <v>0</v>
      </c>
      <c r="CL111" s="41">
        <f>CK111+CD111+BW111+BP111+BI111+BB111+AN111+AG111+Z111+S111+O111+AU111</f>
        <v>647281.41</v>
      </c>
      <c r="CM111" s="41">
        <v>510242.34</v>
      </c>
      <c r="CN111" s="158">
        <f>CM111-CL111</f>
        <v>-137039.07</v>
      </c>
      <c r="CO111" s="41">
        <v>374549.18</v>
      </c>
      <c r="CP111" s="41">
        <v>41464.699999999997</v>
      </c>
      <c r="CQ111" s="41">
        <v>0</v>
      </c>
      <c r="CR111" s="41">
        <v>0</v>
      </c>
      <c r="CS111" s="41">
        <v>0</v>
      </c>
      <c r="CT111" s="41">
        <v>0</v>
      </c>
      <c r="CU111" s="41">
        <v>0</v>
      </c>
      <c r="CV111" s="41">
        <v>1428000</v>
      </c>
    </row>
    <row r="112" spans="1:101" s="10" customFormat="1" ht="47.25" x14ac:dyDescent="0.2">
      <c r="A112" s="11" t="s">
        <v>27</v>
      </c>
      <c r="B112" s="11" t="s">
        <v>28</v>
      </c>
      <c r="C112" s="14" t="s">
        <v>561</v>
      </c>
      <c r="D112" s="11">
        <v>1</v>
      </c>
      <c r="E112" s="11" t="s">
        <v>29</v>
      </c>
      <c r="F112" s="11" t="s">
        <v>5</v>
      </c>
      <c r="G112" s="44" t="s">
        <v>30</v>
      </c>
      <c r="H112" s="45">
        <f>SUBTOTAL(103, $CI$12:$CI112)*1</f>
        <v>101</v>
      </c>
      <c r="I112" s="45" t="s">
        <v>27</v>
      </c>
      <c r="J112" s="46" t="s">
        <v>31</v>
      </c>
      <c r="K112" s="46" t="s">
        <v>32</v>
      </c>
      <c r="L112" s="41">
        <v>0</v>
      </c>
      <c r="M112" s="41">
        <v>0</v>
      </c>
      <c r="N112" s="41">
        <v>19992.78</v>
      </c>
      <c r="O112" s="41">
        <v>28027.59</v>
      </c>
      <c r="P112" s="41">
        <v>28027.59</v>
      </c>
      <c r="Q112" s="41">
        <f t="shared" si="76"/>
        <v>0</v>
      </c>
      <c r="R112" s="197">
        <f t="shared" si="77"/>
        <v>0</v>
      </c>
      <c r="S112" s="41">
        <v>0</v>
      </c>
      <c r="T112" s="41">
        <v>0</v>
      </c>
      <c r="U112" s="41">
        <f>T112-S112</f>
        <v>0</v>
      </c>
      <c r="V112" s="41">
        <f t="shared" si="78"/>
        <v>28027.59</v>
      </c>
      <c r="W112" s="41">
        <f t="shared" si="79"/>
        <v>28027.59</v>
      </c>
      <c r="X112" s="41">
        <f t="shared" si="80"/>
        <v>0</v>
      </c>
      <c r="Y112" s="197">
        <f t="shared" si="81"/>
        <v>0</v>
      </c>
      <c r="Z112" s="41">
        <v>0</v>
      </c>
      <c r="AA112" s="41">
        <v>0</v>
      </c>
      <c r="AB112" s="41">
        <f>AA112-Z112</f>
        <v>0</v>
      </c>
      <c r="AC112" s="41">
        <f t="shared" si="82"/>
        <v>28027.59</v>
      </c>
      <c r="AD112" s="41">
        <f t="shared" si="83"/>
        <v>28027.59</v>
      </c>
      <c r="AE112" s="41">
        <f t="shared" si="84"/>
        <v>0</v>
      </c>
      <c r="AF112" s="109">
        <f t="shared" si="85"/>
        <v>0</v>
      </c>
      <c r="AG112" s="41">
        <v>90269.15</v>
      </c>
      <c r="AH112" s="41">
        <v>25180.07</v>
      </c>
      <c r="AI112" s="41">
        <f>AH112-AG112</f>
        <v>-65089.079999999994</v>
      </c>
      <c r="AJ112" s="41">
        <f t="shared" si="86"/>
        <v>118296.73999999999</v>
      </c>
      <c r="AK112" s="41">
        <f t="shared" si="87"/>
        <v>53207.66</v>
      </c>
      <c r="AL112" s="41">
        <f t="shared" si="88"/>
        <v>-65089</v>
      </c>
      <c r="AM112" s="109">
        <f t="shared" si="89"/>
        <v>0.55021871270501621</v>
      </c>
      <c r="AN112" s="41">
        <v>0</v>
      </c>
      <c r="AO112" s="41">
        <v>0</v>
      </c>
      <c r="AP112" s="41">
        <f>AO112-AN112</f>
        <v>0</v>
      </c>
      <c r="AQ112" s="41">
        <f t="shared" si="90"/>
        <v>118296.73999999999</v>
      </c>
      <c r="AR112" s="41">
        <f t="shared" si="91"/>
        <v>53207.66</v>
      </c>
      <c r="AS112" s="41">
        <f t="shared" si="92"/>
        <v>-65089</v>
      </c>
      <c r="AT112" s="109">
        <f t="shared" si="93"/>
        <v>0.55021871270501621</v>
      </c>
      <c r="AU112" s="41">
        <v>0</v>
      </c>
      <c r="AV112" s="41">
        <v>0</v>
      </c>
      <c r="AW112" s="41">
        <f>AV112-AU112</f>
        <v>0</v>
      </c>
      <c r="AX112" s="41">
        <f t="shared" si="94"/>
        <v>118296.73999999999</v>
      </c>
      <c r="AY112" s="41">
        <f t="shared" si="95"/>
        <v>53207.66</v>
      </c>
      <c r="AZ112" s="41">
        <f t="shared" si="96"/>
        <v>-65089</v>
      </c>
      <c r="BA112" s="109">
        <f t="shared" si="97"/>
        <v>0.55021871270501621</v>
      </c>
      <c r="BB112" s="41">
        <v>76669.149999999994</v>
      </c>
      <c r="BC112" s="41">
        <v>75865.08</v>
      </c>
      <c r="BD112" s="41">
        <f>BC112-BB112</f>
        <v>-804.06999999999243</v>
      </c>
      <c r="BE112" s="41">
        <f t="shared" si="98"/>
        <v>194965.88999999998</v>
      </c>
      <c r="BF112" s="41">
        <f t="shared" si="99"/>
        <v>129072.74</v>
      </c>
      <c r="BG112" s="41">
        <f t="shared" si="100"/>
        <v>-65893</v>
      </c>
      <c r="BH112" s="109">
        <f t="shared" si="101"/>
        <v>0.33797270896975873</v>
      </c>
      <c r="BI112" s="41">
        <v>0</v>
      </c>
      <c r="BJ112" s="41">
        <v>0</v>
      </c>
      <c r="BK112" s="41">
        <f>BJ112-BI112</f>
        <v>0</v>
      </c>
      <c r="BL112" s="41">
        <f t="shared" si="102"/>
        <v>194965.88999999998</v>
      </c>
      <c r="BM112" s="41">
        <f t="shared" si="103"/>
        <v>129072.74</v>
      </c>
      <c r="BN112" s="41">
        <f t="shared" si="104"/>
        <v>-65893</v>
      </c>
      <c r="BO112" s="109">
        <f t="shared" si="105"/>
        <v>0.33797270896975873</v>
      </c>
      <c r="BP112" s="41">
        <v>0</v>
      </c>
      <c r="BQ112" s="41">
        <v>0</v>
      </c>
      <c r="BR112" s="41">
        <f>BQ112-BP112</f>
        <v>0</v>
      </c>
      <c r="BS112" s="41">
        <f t="shared" si="106"/>
        <v>194965.88999999998</v>
      </c>
      <c r="BT112" s="41">
        <f t="shared" si="107"/>
        <v>129072.74</v>
      </c>
      <c r="BU112" s="41">
        <f t="shared" si="108"/>
        <v>-65893</v>
      </c>
      <c r="BV112" s="109">
        <f t="shared" si="109"/>
        <v>0.33797270896975873</v>
      </c>
      <c r="BW112" s="41">
        <v>182919.15</v>
      </c>
      <c r="BX112" s="41">
        <v>118663.74</v>
      </c>
      <c r="BY112" s="41">
        <f t="shared" si="110"/>
        <v>-64255.409999999989</v>
      </c>
      <c r="BZ112" s="41">
        <f>BP112+BI112+BB112+AU112+AN112+AG112+Z112+S112+O112+BW112</f>
        <v>377885.04</v>
      </c>
      <c r="CA112" s="41">
        <f>BQ112+BJ112+BC112+AV112+AO112+AH112+AA112+T112+P112+BX112</f>
        <v>247736.47999999998</v>
      </c>
      <c r="CB112" s="41">
        <f t="shared" si="128"/>
        <v>-130148</v>
      </c>
      <c r="CC112" s="109">
        <f t="shared" si="112"/>
        <v>0.34441310510730994</v>
      </c>
      <c r="CD112" s="41">
        <v>0</v>
      </c>
      <c r="CE112" s="41">
        <v>0</v>
      </c>
      <c r="CF112" s="41">
        <f t="shared" si="113"/>
        <v>0</v>
      </c>
      <c r="CG112" s="41">
        <f t="shared" si="114"/>
        <v>377885.04</v>
      </c>
      <c r="CH112" s="41">
        <f t="shared" si="115"/>
        <v>247736.47999999998</v>
      </c>
      <c r="CI112" s="41">
        <f t="shared" si="116"/>
        <v>-130148</v>
      </c>
      <c r="CJ112" s="109">
        <f t="shared" si="117"/>
        <v>0.65558689489269006</v>
      </c>
      <c r="CK112" s="41">
        <v>0</v>
      </c>
      <c r="CL112" s="41">
        <f>CK112+CD112+BW112+BP112+BI112+BB112+AN112+AG112+Z112+S112+O112+AU112</f>
        <v>377885.04</v>
      </c>
      <c r="CM112" s="41">
        <v>251131.69</v>
      </c>
      <c r="CN112" s="158">
        <f>CM112-CL112</f>
        <v>-126753.34999999998</v>
      </c>
      <c r="CO112" s="41">
        <v>9056442.3000000007</v>
      </c>
      <c r="CP112" s="41">
        <v>14390143</v>
      </c>
      <c r="CQ112" s="41">
        <v>11683066.4</v>
      </c>
      <c r="CR112" s="41">
        <v>4196585.4800000004</v>
      </c>
      <c r="CS112" s="41">
        <v>0</v>
      </c>
      <c r="CT112" s="41">
        <v>0</v>
      </c>
      <c r="CU112" s="41">
        <v>0</v>
      </c>
      <c r="CV112" s="41">
        <v>39724115</v>
      </c>
    </row>
    <row r="113" spans="1:101" s="10" customFormat="1" ht="78.75" x14ac:dyDescent="0.25">
      <c r="A113" s="18" t="s">
        <v>233</v>
      </c>
      <c r="B113" s="18" t="s">
        <v>234</v>
      </c>
      <c r="C113" s="19" t="s">
        <v>579</v>
      </c>
      <c r="D113" s="55">
        <v>2</v>
      </c>
      <c r="E113" s="55" t="s">
        <v>4</v>
      </c>
      <c r="F113" s="55" t="s">
        <v>5</v>
      </c>
      <c r="G113" s="55" t="s">
        <v>1483</v>
      </c>
      <c r="H113" s="45">
        <f>SUBTOTAL(103, $CI$12:$CI113)*1</f>
        <v>102</v>
      </c>
      <c r="I113" s="18" t="s">
        <v>233</v>
      </c>
      <c r="J113" s="32" t="s">
        <v>889</v>
      </c>
      <c r="K113" s="32" t="s">
        <v>1162</v>
      </c>
      <c r="L113" s="77">
        <v>0</v>
      </c>
      <c r="M113" s="77">
        <v>0</v>
      </c>
      <c r="N113" s="77">
        <v>0</v>
      </c>
      <c r="O113" s="77">
        <v>0</v>
      </c>
      <c r="P113" s="77"/>
      <c r="Q113" s="41">
        <f t="shared" si="76"/>
        <v>0</v>
      </c>
      <c r="R113" s="197" t="str">
        <f t="shared" si="77"/>
        <v>nebija plānots</v>
      </c>
      <c r="S113" s="77">
        <v>0</v>
      </c>
      <c r="T113" s="77"/>
      <c r="U113" s="77"/>
      <c r="V113" s="41">
        <f t="shared" si="78"/>
        <v>0</v>
      </c>
      <c r="W113" s="41">
        <f t="shared" si="79"/>
        <v>0</v>
      </c>
      <c r="X113" s="41">
        <f t="shared" si="80"/>
        <v>0</v>
      </c>
      <c r="Y113" s="197" t="str">
        <f t="shared" si="81"/>
        <v>nebija plānots</v>
      </c>
      <c r="Z113" s="77">
        <v>0</v>
      </c>
      <c r="AA113" s="77"/>
      <c r="AB113" s="77"/>
      <c r="AC113" s="41">
        <f t="shared" si="82"/>
        <v>0</v>
      </c>
      <c r="AD113" s="41">
        <f t="shared" si="83"/>
        <v>0</v>
      </c>
      <c r="AE113" s="41">
        <f t="shared" si="84"/>
        <v>0</v>
      </c>
      <c r="AF113" s="109" t="str">
        <f t="shared" si="85"/>
        <v>nebija plānots</v>
      </c>
      <c r="AG113" s="77">
        <v>0</v>
      </c>
      <c r="AH113" s="77"/>
      <c r="AI113" s="77"/>
      <c r="AJ113" s="41">
        <f t="shared" si="86"/>
        <v>0</v>
      </c>
      <c r="AK113" s="41">
        <f t="shared" si="87"/>
        <v>0</v>
      </c>
      <c r="AL113" s="41">
        <f t="shared" si="88"/>
        <v>0</v>
      </c>
      <c r="AM113" s="109" t="str">
        <f t="shared" si="89"/>
        <v>nebija plānots</v>
      </c>
      <c r="AN113" s="77">
        <v>0</v>
      </c>
      <c r="AO113" s="77"/>
      <c r="AP113" s="77"/>
      <c r="AQ113" s="41">
        <f t="shared" si="90"/>
        <v>0</v>
      </c>
      <c r="AR113" s="41">
        <f t="shared" si="91"/>
        <v>0</v>
      </c>
      <c r="AS113" s="41">
        <f t="shared" si="92"/>
        <v>0</v>
      </c>
      <c r="AT113" s="109" t="str">
        <f t="shared" si="93"/>
        <v>nebija plānots</v>
      </c>
      <c r="AU113" s="77">
        <v>0</v>
      </c>
      <c r="AV113" s="77"/>
      <c r="AW113" s="77"/>
      <c r="AX113" s="41">
        <f t="shared" si="94"/>
        <v>0</v>
      </c>
      <c r="AY113" s="41">
        <f t="shared" si="95"/>
        <v>0</v>
      </c>
      <c r="AZ113" s="41">
        <f t="shared" si="96"/>
        <v>0</v>
      </c>
      <c r="BA113" s="109" t="str">
        <f t="shared" si="97"/>
        <v>nebija plānots</v>
      </c>
      <c r="BB113" s="77">
        <v>0</v>
      </c>
      <c r="BC113" s="77"/>
      <c r="BD113" s="77"/>
      <c r="BE113" s="41">
        <f t="shared" si="98"/>
        <v>0</v>
      </c>
      <c r="BF113" s="41">
        <f t="shared" si="99"/>
        <v>0</v>
      </c>
      <c r="BG113" s="41">
        <f t="shared" si="100"/>
        <v>0</v>
      </c>
      <c r="BH113" s="109" t="str">
        <f t="shared" si="101"/>
        <v>nebija plānots</v>
      </c>
      <c r="BI113" s="77">
        <v>0</v>
      </c>
      <c r="BJ113" s="77"/>
      <c r="BK113" s="77"/>
      <c r="BL113" s="41">
        <f t="shared" si="102"/>
        <v>0</v>
      </c>
      <c r="BM113" s="41">
        <f t="shared" si="103"/>
        <v>0</v>
      </c>
      <c r="BN113" s="41">
        <f t="shared" si="104"/>
        <v>0</v>
      </c>
      <c r="BO113" s="109" t="str">
        <f t="shared" si="105"/>
        <v>nebija plānots</v>
      </c>
      <c r="BP113" s="77">
        <v>0</v>
      </c>
      <c r="BQ113" s="77"/>
      <c r="BR113" s="77"/>
      <c r="BS113" s="41">
        <f t="shared" si="106"/>
        <v>0</v>
      </c>
      <c r="BT113" s="41">
        <f t="shared" si="107"/>
        <v>0</v>
      </c>
      <c r="BU113" s="41">
        <f t="shared" si="108"/>
        <v>0</v>
      </c>
      <c r="BV113" s="109" t="str">
        <f t="shared" si="109"/>
        <v>nebija plānots</v>
      </c>
      <c r="BW113" s="77">
        <v>0</v>
      </c>
      <c r="BX113" s="41">
        <v>0</v>
      </c>
      <c r="BY113" s="41">
        <f t="shared" si="110"/>
        <v>0</v>
      </c>
      <c r="BZ113" s="77">
        <v>0</v>
      </c>
      <c r="CA113" s="77">
        <v>0</v>
      </c>
      <c r="CB113" s="41">
        <f t="shared" si="128"/>
        <v>0</v>
      </c>
      <c r="CC113" s="109" t="str">
        <f t="shared" si="112"/>
        <v>nebija plānots</v>
      </c>
      <c r="CD113" s="77">
        <v>127274.74999999999</v>
      </c>
      <c r="CE113" s="41">
        <v>0</v>
      </c>
      <c r="CF113" s="41">
        <f t="shared" si="113"/>
        <v>-127274.74999999999</v>
      </c>
      <c r="CG113" s="41">
        <f t="shared" si="114"/>
        <v>127274.74999999999</v>
      </c>
      <c r="CH113" s="41">
        <f t="shared" si="115"/>
        <v>0</v>
      </c>
      <c r="CI113" s="41">
        <f t="shared" si="116"/>
        <v>-127274.74999999999</v>
      </c>
      <c r="CJ113" s="109">
        <f t="shared" si="117"/>
        <v>0</v>
      </c>
      <c r="CK113" s="77">
        <v>0</v>
      </c>
      <c r="CL113" s="77">
        <v>127274.74999999999</v>
      </c>
      <c r="CM113" s="41">
        <v>0</v>
      </c>
      <c r="CN113" s="77"/>
      <c r="CO113" s="77">
        <v>1601179.85</v>
      </c>
      <c r="CP113" s="77">
        <v>75862.5</v>
      </c>
      <c r="CQ113" s="77">
        <v>0</v>
      </c>
      <c r="CR113" s="77">
        <v>0</v>
      </c>
      <c r="CS113" s="77">
        <v>0</v>
      </c>
      <c r="CT113" s="77">
        <v>0</v>
      </c>
      <c r="CU113" s="77">
        <v>0</v>
      </c>
      <c r="CV113" s="77">
        <v>1993240</v>
      </c>
      <c r="CW113" s="8"/>
    </row>
    <row r="114" spans="1:101" s="10" customFormat="1" ht="63" x14ac:dyDescent="0.2">
      <c r="A114" s="11" t="s">
        <v>233</v>
      </c>
      <c r="B114" s="11" t="s">
        <v>234</v>
      </c>
      <c r="C114" s="14" t="s">
        <v>579</v>
      </c>
      <c r="D114" s="11">
        <v>1</v>
      </c>
      <c r="E114" s="11" t="s">
        <v>4</v>
      </c>
      <c r="F114" s="11" t="s">
        <v>5</v>
      </c>
      <c r="G114" s="44" t="s">
        <v>250</v>
      </c>
      <c r="H114" s="45">
        <f>SUBTOTAL(103, $CI$12:$CI114)*1</f>
        <v>103</v>
      </c>
      <c r="I114" s="45" t="s">
        <v>233</v>
      </c>
      <c r="J114" s="46" t="s">
        <v>251</v>
      </c>
      <c r="K114" s="46" t="s">
        <v>252</v>
      </c>
      <c r="L114" s="41">
        <v>0</v>
      </c>
      <c r="M114" s="41">
        <v>0</v>
      </c>
      <c r="N114" s="41">
        <v>0</v>
      </c>
      <c r="O114" s="41">
        <v>7030.15</v>
      </c>
      <c r="P114" s="41">
        <v>7030.15</v>
      </c>
      <c r="Q114" s="41">
        <f t="shared" si="76"/>
        <v>0</v>
      </c>
      <c r="R114" s="197">
        <f t="shared" si="77"/>
        <v>0</v>
      </c>
      <c r="S114" s="41">
        <v>0</v>
      </c>
      <c r="T114" s="41">
        <v>0</v>
      </c>
      <c r="U114" s="41">
        <f t="shared" ref="U114:U125" si="129">T114-S114</f>
        <v>0</v>
      </c>
      <c r="V114" s="41">
        <f t="shared" si="78"/>
        <v>7030.15</v>
      </c>
      <c r="W114" s="41">
        <f t="shared" si="79"/>
        <v>7030.15</v>
      </c>
      <c r="X114" s="41">
        <f t="shared" si="80"/>
        <v>0</v>
      </c>
      <c r="Y114" s="197">
        <f t="shared" si="81"/>
        <v>0</v>
      </c>
      <c r="Z114" s="41">
        <v>0</v>
      </c>
      <c r="AA114" s="41">
        <v>0</v>
      </c>
      <c r="AB114" s="41">
        <f t="shared" ref="AB114:AB125" si="130">AA114-Z114</f>
        <v>0</v>
      </c>
      <c r="AC114" s="41">
        <f t="shared" si="82"/>
        <v>7030.15</v>
      </c>
      <c r="AD114" s="41">
        <f t="shared" si="83"/>
        <v>7030.15</v>
      </c>
      <c r="AE114" s="41">
        <f t="shared" si="84"/>
        <v>0</v>
      </c>
      <c r="AF114" s="109">
        <f t="shared" si="85"/>
        <v>0</v>
      </c>
      <c r="AG114" s="41">
        <v>16471.919999999998</v>
      </c>
      <c r="AH114" s="41">
        <v>0</v>
      </c>
      <c r="AI114" s="41">
        <f t="shared" ref="AI114:AI125" si="131">AH114-AG114</f>
        <v>-16471.919999999998</v>
      </c>
      <c r="AJ114" s="41">
        <f t="shared" si="86"/>
        <v>23502.07</v>
      </c>
      <c r="AK114" s="41">
        <f t="shared" si="87"/>
        <v>7030.15</v>
      </c>
      <c r="AL114" s="41">
        <f t="shared" si="88"/>
        <v>-16472</v>
      </c>
      <c r="AM114" s="109">
        <f t="shared" si="89"/>
        <v>0.70087102965823855</v>
      </c>
      <c r="AN114" s="41">
        <v>0</v>
      </c>
      <c r="AO114" s="41">
        <v>6467.04</v>
      </c>
      <c r="AP114" s="41">
        <f t="shared" ref="AP114:AP125" si="132">AO114-AN114</f>
        <v>6467.04</v>
      </c>
      <c r="AQ114" s="41">
        <f t="shared" si="90"/>
        <v>23502.07</v>
      </c>
      <c r="AR114" s="41">
        <f t="shared" si="91"/>
        <v>13497.189999999999</v>
      </c>
      <c r="AS114" s="41">
        <f t="shared" si="92"/>
        <v>-10005</v>
      </c>
      <c r="AT114" s="109">
        <f t="shared" si="93"/>
        <v>0.42570207645539315</v>
      </c>
      <c r="AU114" s="41">
        <v>0</v>
      </c>
      <c r="AV114" s="41">
        <v>0</v>
      </c>
      <c r="AW114" s="41">
        <f t="shared" ref="AW114:AW125" si="133">AV114-AU114</f>
        <v>0</v>
      </c>
      <c r="AX114" s="41">
        <f t="shared" si="94"/>
        <v>23502.07</v>
      </c>
      <c r="AY114" s="41">
        <f t="shared" si="95"/>
        <v>13497.189999999999</v>
      </c>
      <c r="AZ114" s="41">
        <f t="shared" si="96"/>
        <v>-10005</v>
      </c>
      <c r="BA114" s="109">
        <f t="shared" si="97"/>
        <v>0.42570207645539315</v>
      </c>
      <c r="BB114" s="41">
        <v>14459.16</v>
      </c>
      <c r="BC114" s="41">
        <v>0</v>
      </c>
      <c r="BD114" s="41">
        <f t="shared" ref="BD114:BD125" si="134">BC114-BB114</f>
        <v>-14459.16</v>
      </c>
      <c r="BE114" s="41">
        <f t="shared" si="98"/>
        <v>37961.229999999996</v>
      </c>
      <c r="BF114" s="41">
        <f t="shared" si="99"/>
        <v>13497.189999999999</v>
      </c>
      <c r="BG114" s="41">
        <f t="shared" si="100"/>
        <v>-24464</v>
      </c>
      <c r="BH114" s="109">
        <f t="shared" si="101"/>
        <v>0.64444803290093611</v>
      </c>
      <c r="BI114" s="41">
        <v>0</v>
      </c>
      <c r="BJ114" s="41">
        <v>0</v>
      </c>
      <c r="BK114" s="41">
        <f t="shared" ref="BK114:BK125" si="135">BJ114-BI114</f>
        <v>0</v>
      </c>
      <c r="BL114" s="41">
        <f t="shared" si="102"/>
        <v>37961.229999999996</v>
      </c>
      <c r="BM114" s="41">
        <f t="shared" si="103"/>
        <v>13497.189999999999</v>
      </c>
      <c r="BN114" s="41">
        <f t="shared" si="104"/>
        <v>-24464</v>
      </c>
      <c r="BO114" s="109">
        <f t="shared" si="105"/>
        <v>0.64444803290093611</v>
      </c>
      <c r="BP114" s="41">
        <v>0</v>
      </c>
      <c r="BQ114" s="41">
        <v>0</v>
      </c>
      <c r="BR114" s="41">
        <f t="shared" ref="BR114:BR125" si="136">BQ114-BP114</f>
        <v>0</v>
      </c>
      <c r="BS114" s="41">
        <f t="shared" si="106"/>
        <v>37961.229999999996</v>
      </c>
      <c r="BT114" s="41">
        <f t="shared" si="107"/>
        <v>13497.189999999999</v>
      </c>
      <c r="BU114" s="41">
        <f t="shared" si="108"/>
        <v>-24464</v>
      </c>
      <c r="BV114" s="109">
        <f t="shared" si="109"/>
        <v>0.64444803290093611</v>
      </c>
      <c r="BW114" s="41">
        <v>116279.33</v>
      </c>
      <c r="BX114" s="41">
        <v>0</v>
      </c>
      <c r="BY114" s="41">
        <f t="shared" si="110"/>
        <v>-116279.33</v>
      </c>
      <c r="BZ114" s="41">
        <f t="shared" ref="BZ114:CA116" si="137">BP114+BI114+BB114+AU114+AN114+AG114+Z114+S114+O114+BW114</f>
        <v>154240.56</v>
      </c>
      <c r="CA114" s="41">
        <f t="shared" si="137"/>
        <v>13497.189999999999</v>
      </c>
      <c r="CB114" s="41">
        <f t="shared" si="128"/>
        <v>-140743</v>
      </c>
      <c r="CC114" s="109">
        <f t="shared" si="112"/>
        <v>0.91249260246461761</v>
      </c>
      <c r="CD114" s="41">
        <v>0</v>
      </c>
      <c r="CE114" s="41">
        <v>21527.68</v>
      </c>
      <c r="CF114" s="41">
        <f t="shared" si="113"/>
        <v>21527.68</v>
      </c>
      <c r="CG114" s="41">
        <f t="shared" si="114"/>
        <v>154240.56</v>
      </c>
      <c r="CH114" s="41">
        <f t="shared" si="115"/>
        <v>35024.869999999995</v>
      </c>
      <c r="CI114" s="41">
        <f t="shared" si="116"/>
        <v>-119215.32</v>
      </c>
      <c r="CJ114" s="109">
        <f t="shared" si="117"/>
        <v>0.22707950489806311</v>
      </c>
      <c r="CK114" s="41">
        <v>0</v>
      </c>
      <c r="CL114" s="41">
        <f t="shared" ref="CL114:CL147" si="138">CK114+CD114+BW114+BP114+BI114+BB114+AN114+AG114+Z114+S114+O114+AU114</f>
        <v>154240.56</v>
      </c>
      <c r="CM114" s="41">
        <v>35024.870000000003</v>
      </c>
      <c r="CN114" s="158">
        <f t="shared" ref="CN114:CN131" si="139">CM114-CL114</f>
        <v>-119215.69</v>
      </c>
      <c r="CO114" s="41">
        <v>1364677.57</v>
      </c>
      <c r="CP114" s="41">
        <v>1525342.4200000002</v>
      </c>
      <c r="CQ114" s="41">
        <v>0</v>
      </c>
      <c r="CR114" s="41">
        <v>0</v>
      </c>
      <c r="CS114" s="41">
        <v>0</v>
      </c>
      <c r="CT114" s="41">
        <v>0</v>
      </c>
      <c r="CU114" s="41">
        <v>0</v>
      </c>
      <c r="CV114" s="41">
        <v>3044260.5500000003</v>
      </c>
    </row>
    <row r="115" spans="1:101" s="10" customFormat="1" ht="47.25" x14ac:dyDescent="0.2">
      <c r="A115" s="11" t="s">
        <v>458</v>
      </c>
      <c r="B115" s="11" t="s">
        <v>459</v>
      </c>
      <c r="C115" s="14" t="s">
        <v>605</v>
      </c>
      <c r="D115" s="11">
        <v>1</v>
      </c>
      <c r="E115" s="11" t="s">
        <v>454</v>
      </c>
      <c r="F115" s="11" t="s">
        <v>77</v>
      </c>
      <c r="G115" s="44" t="s">
        <v>479</v>
      </c>
      <c r="H115" s="45">
        <f>SUBTOTAL(103, $CI$12:$CI115)*1</f>
        <v>104</v>
      </c>
      <c r="I115" s="45" t="s">
        <v>458</v>
      </c>
      <c r="J115" s="46" t="s">
        <v>40</v>
      </c>
      <c r="K115" s="46" t="s">
        <v>480</v>
      </c>
      <c r="L115" s="41">
        <v>0</v>
      </c>
      <c r="M115" s="41">
        <v>0</v>
      </c>
      <c r="N115" s="41">
        <v>15106.58</v>
      </c>
      <c r="O115" s="41">
        <v>15300.7</v>
      </c>
      <c r="P115" s="41">
        <v>15300.7</v>
      </c>
      <c r="Q115" s="41">
        <f t="shared" si="76"/>
        <v>0</v>
      </c>
      <c r="R115" s="197">
        <f t="shared" si="77"/>
        <v>0</v>
      </c>
      <c r="S115" s="41">
        <v>0</v>
      </c>
      <c r="T115" s="41">
        <v>0</v>
      </c>
      <c r="U115" s="41">
        <f t="shared" si="129"/>
        <v>0</v>
      </c>
      <c r="V115" s="41">
        <f t="shared" si="78"/>
        <v>15300.7</v>
      </c>
      <c r="W115" s="41">
        <f t="shared" si="79"/>
        <v>15300.7</v>
      </c>
      <c r="X115" s="41">
        <f t="shared" si="80"/>
        <v>0</v>
      </c>
      <c r="Y115" s="197">
        <f t="shared" si="81"/>
        <v>0</v>
      </c>
      <c r="Z115" s="41">
        <v>0</v>
      </c>
      <c r="AA115" s="41">
        <v>0</v>
      </c>
      <c r="AB115" s="41">
        <f t="shared" si="130"/>
        <v>0</v>
      </c>
      <c r="AC115" s="41">
        <f t="shared" si="82"/>
        <v>15300.7</v>
      </c>
      <c r="AD115" s="41">
        <f t="shared" si="83"/>
        <v>15300.7</v>
      </c>
      <c r="AE115" s="41">
        <f t="shared" si="84"/>
        <v>0</v>
      </c>
      <c r="AF115" s="109">
        <f t="shared" si="85"/>
        <v>0</v>
      </c>
      <c r="AG115" s="41">
        <v>13991.61</v>
      </c>
      <c r="AH115" s="41">
        <v>9766.23</v>
      </c>
      <c r="AI115" s="41">
        <f t="shared" si="131"/>
        <v>-4225.380000000001</v>
      </c>
      <c r="AJ115" s="41">
        <f t="shared" si="86"/>
        <v>29292.31</v>
      </c>
      <c r="AK115" s="41">
        <f t="shared" si="87"/>
        <v>25066.93</v>
      </c>
      <c r="AL115" s="41">
        <f t="shared" si="88"/>
        <v>-4225</v>
      </c>
      <c r="AM115" s="109">
        <f t="shared" si="89"/>
        <v>0.14424878065266966</v>
      </c>
      <c r="AN115" s="41">
        <v>0</v>
      </c>
      <c r="AO115" s="41">
        <v>0</v>
      </c>
      <c r="AP115" s="41">
        <f t="shared" si="132"/>
        <v>0</v>
      </c>
      <c r="AQ115" s="41">
        <f t="shared" si="90"/>
        <v>29292.31</v>
      </c>
      <c r="AR115" s="41">
        <f t="shared" si="91"/>
        <v>25066.93</v>
      </c>
      <c r="AS115" s="41">
        <f t="shared" si="92"/>
        <v>-4225</v>
      </c>
      <c r="AT115" s="109">
        <f t="shared" si="93"/>
        <v>0.14424878065266966</v>
      </c>
      <c r="AU115" s="41">
        <v>0</v>
      </c>
      <c r="AV115" s="41">
        <v>0</v>
      </c>
      <c r="AW115" s="41">
        <f t="shared" si="133"/>
        <v>0</v>
      </c>
      <c r="AX115" s="41">
        <f t="shared" si="94"/>
        <v>29292.31</v>
      </c>
      <c r="AY115" s="41">
        <f t="shared" si="95"/>
        <v>25066.93</v>
      </c>
      <c r="AZ115" s="41">
        <f t="shared" si="96"/>
        <v>-4225</v>
      </c>
      <c r="BA115" s="109">
        <f t="shared" si="97"/>
        <v>0.14424878065266966</v>
      </c>
      <c r="BB115" s="41">
        <v>35723.370000000003</v>
      </c>
      <c r="BC115" s="41">
        <v>9371.27</v>
      </c>
      <c r="BD115" s="41">
        <f t="shared" si="134"/>
        <v>-26352.100000000002</v>
      </c>
      <c r="BE115" s="41">
        <f t="shared" si="98"/>
        <v>65015.680000000008</v>
      </c>
      <c r="BF115" s="41">
        <f t="shared" si="99"/>
        <v>34438.199999999997</v>
      </c>
      <c r="BG115" s="41">
        <f t="shared" si="100"/>
        <v>-30577</v>
      </c>
      <c r="BH115" s="109">
        <f t="shared" si="101"/>
        <v>0.47030931615265748</v>
      </c>
      <c r="BI115" s="41">
        <v>0</v>
      </c>
      <c r="BJ115" s="41">
        <v>0</v>
      </c>
      <c r="BK115" s="41">
        <f t="shared" si="135"/>
        <v>0</v>
      </c>
      <c r="BL115" s="41">
        <f t="shared" si="102"/>
        <v>65015.680000000008</v>
      </c>
      <c r="BM115" s="41">
        <f t="shared" si="103"/>
        <v>34438.199999999997</v>
      </c>
      <c r="BN115" s="41">
        <f t="shared" si="104"/>
        <v>-30577</v>
      </c>
      <c r="BO115" s="109">
        <f t="shared" si="105"/>
        <v>0.47030931615265748</v>
      </c>
      <c r="BP115" s="41">
        <v>0</v>
      </c>
      <c r="BQ115" s="41">
        <v>0</v>
      </c>
      <c r="BR115" s="41">
        <f t="shared" si="136"/>
        <v>0</v>
      </c>
      <c r="BS115" s="41">
        <f t="shared" si="106"/>
        <v>65015.680000000008</v>
      </c>
      <c r="BT115" s="41">
        <f t="shared" si="107"/>
        <v>34438.199999999997</v>
      </c>
      <c r="BU115" s="41">
        <f t="shared" si="108"/>
        <v>-30577</v>
      </c>
      <c r="BV115" s="109">
        <f t="shared" si="109"/>
        <v>0.47030931615265748</v>
      </c>
      <c r="BW115" s="41">
        <v>90147.42</v>
      </c>
      <c r="BX115" s="41">
        <v>10247.540000000001</v>
      </c>
      <c r="BY115" s="41">
        <f t="shared" si="110"/>
        <v>-79899.88</v>
      </c>
      <c r="BZ115" s="41">
        <f t="shared" si="137"/>
        <v>155163.1</v>
      </c>
      <c r="CA115" s="41">
        <f t="shared" si="137"/>
        <v>44685.74</v>
      </c>
      <c r="CB115" s="41">
        <f t="shared" si="128"/>
        <v>-110477</v>
      </c>
      <c r="CC115" s="109">
        <f t="shared" si="112"/>
        <v>0.71200794518799904</v>
      </c>
      <c r="CD115" s="41">
        <v>0</v>
      </c>
      <c r="CE115" s="41">
        <v>0</v>
      </c>
      <c r="CF115" s="41">
        <f t="shared" si="113"/>
        <v>0</v>
      </c>
      <c r="CG115" s="41">
        <f t="shared" si="114"/>
        <v>155163.1</v>
      </c>
      <c r="CH115" s="41">
        <f t="shared" si="115"/>
        <v>44685.74</v>
      </c>
      <c r="CI115" s="41">
        <f t="shared" si="116"/>
        <v>-110477</v>
      </c>
      <c r="CJ115" s="109">
        <f t="shared" si="117"/>
        <v>0.28799205481200102</v>
      </c>
      <c r="CK115" s="41">
        <v>0</v>
      </c>
      <c r="CL115" s="41">
        <f t="shared" si="138"/>
        <v>155163.10000000003</v>
      </c>
      <c r="CM115" s="41">
        <v>44685.74</v>
      </c>
      <c r="CN115" s="158">
        <f t="shared" si="139"/>
        <v>-110477.36000000004</v>
      </c>
      <c r="CO115" s="41">
        <v>107916.65</v>
      </c>
      <c r="CP115" s="41">
        <v>90161.17</v>
      </c>
      <c r="CQ115" s="41">
        <v>0</v>
      </c>
      <c r="CR115" s="41">
        <v>0</v>
      </c>
      <c r="CS115" s="41">
        <v>0</v>
      </c>
      <c r="CT115" s="41">
        <v>0</v>
      </c>
      <c r="CU115" s="41">
        <v>0</v>
      </c>
      <c r="CV115" s="41">
        <v>368347.49999999994</v>
      </c>
    </row>
    <row r="116" spans="1:101" s="10" customFormat="1" ht="47.25" x14ac:dyDescent="0.25">
      <c r="A116" s="121" t="s">
        <v>287</v>
      </c>
      <c r="B116" s="121" t="s">
        <v>288</v>
      </c>
      <c r="C116" s="122" t="s">
        <v>581</v>
      </c>
      <c r="D116" s="121" t="s">
        <v>3</v>
      </c>
      <c r="E116" s="121" t="s">
        <v>4</v>
      </c>
      <c r="F116" s="121" t="s">
        <v>77</v>
      </c>
      <c r="G116" s="123" t="s">
        <v>289</v>
      </c>
      <c r="H116" s="45">
        <f>SUBTOTAL(103, $CI$12:$CI116)*1</f>
        <v>105</v>
      </c>
      <c r="I116" s="45" t="s">
        <v>287</v>
      </c>
      <c r="J116" s="124" t="s">
        <v>285</v>
      </c>
      <c r="K116" s="124" t="s">
        <v>290</v>
      </c>
      <c r="L116" s="41">
        <v>0</v>
      </c>
      <c r="M116" s="41">
        <v>0</v>
      </c>
      <c r="N116" s="41">
        <v>14168.29</v>
      </c>
      <c r="O116" s="41">
        <v>12387.36</v>
      </c>
      <c r="P116" s="41">
        <v>12387.36</v>
      </c>
      <c r="Q116" s="41">
        <f t="shared" si="76"/>
        <v>0</v>
      </c>
      <c r="R116" s="197">
        <f t="shared" si="77"/>
        <v>0</v>
      </c>
      <c r="S116" s="41">
        <v>0</v>
      </c>
      <c r="T116" s="41">
        <v>0</v>
      </c>
      <c r="U116" s="41">
        <f t="shared" si="129"/>
        <v>0</v>
      </c>
      <c r="V116" s="41">
        <f t="shared" si="78"/>
        <v>12387.36</v>
      </c>
      <c r="W116" s="41">
        <f t="shared" si="79"/>
        <v>12387.36</v>
      </c>
      <c r="X116" s="41">
        <f t="shared" si="80"/>
        <v>0</v>
      </c>
      <c r="Y116" s="197">
        <f t="shared" si="81"/>
        <v>0</v>
      </c>
      <c r="Z116" s="41">
        <v>0</v>
      </c>
      <c r="AA116" s="41">
        <v>0</v>
      </c>
      <c r="AB116" s="41">
        <f t="shared" si="130"/>
        <v>0</v>
      </c>
      <c r="AC116" s="41">
        <f t="shared" si="82"/>
        <v>12387.36</v>
      </c>
      <c r="AD116" s="41">
        <f t="shared" si="83"/>
        <v>12387.36</v>
      </c>
      <c r="AE116" s="41">
        <f t="shared" si="84"/>
        <v>0</v>
      </c>
      <c r="AF116" s="109">
        <f t="shared" si="85"/>
        <v>0</v>
      </c>
      <c r="AG116" s="41">
        <v>101320.89</v>
      </c>
      <c r="AH116" s="41">
        <v>101337.96</v>
      </c>
      <c r="AI116" s="41">
        <f t="shared" si="131"/>
        <v>17.070000000006985</v>
      </c>
      <c r="AJ116" s="41">
        <f t="shared" si="86"/>
        <v>113708.25</v>
      </c>
      <c r="AK116" s="41">
        <f t="shared" si="87"/>
        <v>113725.32</v>
      </c>
      <c r="AL116" s="41">
        <f t="shared" si="88"/>
        <v>17</v>
      </c>
      <c r="AM116" s="109">
        <f t="shared" si="89"/>
        <v>-1.5012103343425842E-4</v>
      </c>
      <c r="AN116" s="41">
        <v>0</v>
      </c>
      <c r="AO116" s="41">
        <v>0</v>
      </c>
      <c r="AP116" s="41">
        <f t="shared" si="132"/>
        <v>0</v>
      </c>
      <c r="AQ116" s="41">
        <f t="shared" si="90"/>
        <v>113708.25</v>
      </c>
      <c r="AR116" s="41">
        <f t="shared" si="91"/>
        <v>113725.32</v>
      </c>
      <c r="AS116" s="41">
        <f t="shared" si="92"/>
        <v>17</v>
      </c>
      <c r="AT116" s="109">
        <f t="shared" si="93"/>
        <v>-1.5012103343425842E-4</v>
      </c>
      <c r="AU116" s="41">
        <v>0</v>
      </c>
      <c r="AV116" s="41">
        <v>0</v>
      </c>
      <c r="AW116" s="41">
        <f t="shared" si="133"/>
        <v>0</v>
      </c>
      <c r="AX116" s="41">
        <f t="shared" si="94"/>
        <v>113708.25</v>
      </c>
      <c r="AY116" s="41">
        <f t="shared" si="95"/>
        <v>113725.32</v>
      </c>
      <c r="AZ116" s="41">
        <f t="shared" si="96"/>
        <v>17</v>
      </c>
      <c r="BA116" s="109">
        <f t="shared" si="97"/>
        <v>-1.5012103343425842E-4</v>
      </c>
      <c r="BB116" s="41">
        <v>155589.1</v>
      </c>
      <c r="BC116" s="41">
        <v>175031.79</v>
      </c>
      <c r="BD116" s="41">
        <f t="shared" si="134"/>
        <v>19442.690000000002</v>
      </c>
      <c r="BE116" s="41">
        <f t="shared" si="98"/>
        <v>269297.34999999998</v>
      </c>
      <c r="BF116" s="41">
        <f t="shared" si="99"/>
        <v>288757.11</v>
      </c>
      <c r="BG116" s="41">
        <f t="shared" si="100"/>
        <v>19460</v>
      </c>
      <c r="BH116" s="109">
        <f t="shared" si="101"/>
        <v>-7.2261238367180347E-2</v>
      </c>
      <c r="BI116" s="41">
        <v>0</v>
      </c>
      <c r="BJ116" s="41">
        <v>0</v>
      </c>
      <c r="BK116" s="41">
        <f t="shared" si="135"/>
        <v>0</v>
      </c>
      <c r="BL116" s="41">
        <f t="shared" si="102"/>
        <v>269297.34999999998</v>
      </c>
      <c r="BM116" s="41">
        <f t="shared" si="103"/>
        <v>288757.11</v>
      </c>
      <c r="BN116" s="41">
        <f t="shared" si="104"/>
        <v>19460</v>
      </c>
      <c r="BO116" s="109">
        <f t="shared" si="105"/>
        <v>-7.2261238367180347E-2</v>
      </c>
      <c r="BP116" s="41">
        <v>0</v>
      </c>
      <c r="BQ116" s="41">
        <v>0</v>
      </c>
      <c r="BR116" s="41">
        <f t="shared" si="136"/>
        <v>0</v>
      </c>
      <c r="BS116" s="41">
        <f t="shared" si="106"/>
        <v>269297.34999999998</v>
      </c>
      <c r="BT116" s="41">
        <f t="shared" si="107"/>
        <v>288757.11</v>
      </c>
      <c r="BU116" s="41">
        <f t="shared" si="108"/>
        <v>19460</v>
      </c>
      <c r="BV116" s="109">
        <f t="shared" si="109"/>
        <v>-7.2261238367180347E-2</v>
      </c>
      <c r="BW116" s="41">
        <v>207049.8</v>
      </c>
      <c r="BX116" s="41">
        <v>78415.929999999993</v>
      </c>
      <c r="BY116" s="41">
        <f t="shared" si="110"/>
        <v>-128633.87</v>
      </c>
      <c r="BZ116" s="41">
        <f t="shared" si="137"/>
        <v>476347.14999999997</v>
      </c>
      <c r="CA116" s="41">
        <f t="shared" si="137"/>
        <v>367173.04</v>
      </c>
      <c r="CB116" s="41">
        <f t="shared" si="128"/>
        <v>-109174</v>
      </c>
      <c r="CC116" s="109">
        <f t="shared" si="112"/>
        <v>0.22919022397845767</v>
      </c>
      <c r="CD116" s="41">
        <v>0</v>
      </c>
      <c r="CE116" s="41">
        <v>0</v>
      </c>
      <c r="CF116" s="41">
        <f t="shared" si="113"/>
        <v>0</v>
      </c>
      <c r="CG116" s="41">
        <f t="shared" si="114"/>
        <v>476347.14999999997</v>
      </c>
      <c r="CH116" s="41">
        <f t="shared" si="115"/>
        <v>367173.04</v>
      </c>
      <c r="CI116" s="41">
        <f t="shared" si="116"/>
        <v>-109174</v>
      </c>
      <c r="CJ116" s="109">
        <f t="shared" si="117"/>
        <v>0.77080977602154233</v>
      </c>
      <c r="CK116" s="41">
        <v>0</v>
      </c>
      <c r="CL116" s="41">
        <f t="shared" si="138"/>
        <v>476347.15</v>
      </c>
      <c r="CM116" s="41">
        <v>368079.58</v>
      </c>
      <c r="CN116" s="158">
        <f t="shared" si="139"/>
        <v>-108267.57</v>
      </c>
      <c r="CO116" s="41">
        <v>820198.15</v>
      </c>
      <c r="CP116" s="41">
        <v>826052.95000000007</v>
      </c>
      <c r="CQ116" s="41">
        <v>546577.19999999995</v>
      </c>
      <c r="CR116" s="41">
        <v>110903.26</v>
      </c>
      <c r="CS116" s="41">
        <v>0</v>
      </c>
      <c r="CT116" s="41">
        <v>0</v>
      </c>
      <c r="CU116" s="41">
        <v>0</v>
      </c>
      <c r="CV116" s="41">
        <v>2794247</v>
      </c>
      <c r="CW116" s="224"/>
    </row>
    <row r="117" spans="1:101" s="10" customFormat="1" ht="31.5" x14ac:dyDescent="0.25">
      <c r="A117" s="20" t="s">
        <v>119</v>
      </c>
      <c r="B117" s="20" t="s">
        <v>120</v>
      </c>
      <c r="C117" s="21" t="s">
        <v>570</v>
      </c>
      <c r="D117" s="20">
        <v>1</v>
      </c>
      <c r="E117" s="20" t="s">
        <v>35</v>
      </c>
      <c r="F117" s="20" t="s">
        <v>102</v>
      </c>
      <c r="G117" s="20" t="s">
        <v>751</v>
      </c>
      <c r="H117" s="45">
        <f>SUBTOTAL(103, $CI$12:$CI117)*1</f>
        <v>106</v>
      </c>
      <c r="I117" s="45" t="s">
        <v>119</v>
      </c>
      <c r="J117" s="34" t="s">
        <v>752</v>
      </c>
      <c r="K117" s="34" t="s">
        <v>753</v>
      </c>
      <c r="L117" s="41">
        <v>0</v>
      </c>
      <c r="M117" s="41">
        <v>0</v>
      </c>
      <c r="N117" s="41">
        <v>0</v>
      </c>
      <c r="O117" s="41">
        <v>0</v>
      </c>
      <c r="P117" s="41">
        <v>0</v>
      </c>
      <c r="Q117" s="41">
        <f t="shared" si="76"/>
        <v>0</v>
      </c>
      <c r="R117" s="197" t="str">
        <f t="shared" si="77"/>
        <v>nebija plānots</v>
      </c>
      <c r="S117" s="41">
        <v>0</v>
      </c>
      <c r="T117" s="41">
        <v>0</v>
      </c>
      <c r="U117" s="41">
        <f t="shared" si="129"/>
        <v>0</v>
      </c>
      <c r="V117" s="41">
        <f t="shared" si="78"/>
        <v>0</v>
      </c>
      <c r="W117" s="41">
        <f t="shared" si="79"/>
        <v>0</v>
      </c>
      <c r="X117" s="41">
        <f t="shared" si="80"/>
        <v>0</v>
      </c>
      <c r="Y117" s="197" t="str">
        <f t="shared" si="81"/>
        <v>nebija plānots</v>
      </c>
      <c r="Z117" s="41">
        <v>0</v>
      </c>
      <c r="AA117" s="41">
        <v>0</v>
      </c>
      <c r="AB117" s="41">
        <f t="shared" si="130"/>
        <v>0</v>
      </c>
      <c r="AC117" s="41">
        <f t="shared" si="82"/>
        <v>0</v>
      </c>
      <c r="AD117" s="41">
        <f t="shared" si="83"/>
        <v>0</v>
      </c>
      <c r="AE117" s="41">
        <f t="shared" si="84"/>
        <v>0</v>
      </c>
      <c r="AF117" s="109" t="str">
        <f t="shared" si="85"/>
        <v>nebija plānots</v>
      </c>
      <c r="AG117" s="41">
        <v>0</v>
      </c>
      <c r="AH117" s="41">
        <v>0</v>
      </c>
      <c r="AI117" s="41">
        <f t="shared" si="131"/>
        <v>0</v>
      </c>
      <c r="AJ117" s="41">
        <f t="shared" si="86"/>
        <v>0</v>
      </c>
      <c r="AK117" s="41">
        <f t="shared" si="87"/>
        <v>0</v>
      </c>
      <c r="AL117" s="41">
        <f t="shared" si="88"/>
        <v>0</v>
      </c>
      <c r="AM117" s="109" t="str">
        <f t="shared" si="89"/>
        <v>nebija plānots</v>
      </c>
      <c r="AN117" s="41">
        <v>0</v>
      </c>
      <c r="AO117" s="41">
        <v>0</v>
      </c>
      <c r="AP117" s="41">
        <f t="shared" si="132"/>
        <v>0</v>
      </c>
      <c r="AQ117" s="41">
        <f t="shared" si="90"/>
        <v>0</v>
      </c>
      <c r="AR117" s="41">
        <f t="shared" si="91"/>
        <v>0</v>
      </c>
      <c r="AS117" s="41">
        <f t="shared" si="92"/>
        <v>0</v>
      </c>
      <c r="AT117" s="109" t="str">
        <f t="shared" si="93"/>
        <v>nebija plānots</v>
      </c>
      <c r="AU117" s="37">
        <v>200000</v>
      </c>
      <c r="AV117" s="41">
        <v>177000</v>
      </c>
      <c r="AW117" s="41">
        <f t="shared" si="133"/>
        <v>-23000</v>
      </c>
      <c r="AX117" s="41">
        <f t="shared" si="94"/>
        <v>200000</v>
      </c>
      <c r="AY117" s="41">
        <f t="shared" si="95"/>
        <v>177000</v>
      </c>
      <c r="AZ117" s="41">
        <f t="shared" si="96"/>
        <v>-23000</v>
      </c>
      <c r="BA117" s="109">
        <f t="shared" si="97"/>
        <v>0.11499999999999999</v>
      </c>
      <c r="BB117" s="37">
        <v>0</v>
      </c>
      <c r="BC117" s="41">
        <v>0</v>
      </c>
      <c r="BD117" s="41">
        <f t="shared" si="134"/>
        <v>0</v>
      </c>
      <c r="BE117" s="41">
        <f t="shared" si="98"/>
        <v>200000</v>
      </c>
      <c r="BF117" s="41">
        <f t="shared" si="99"/>
        <v>177000</v>
      </c>
      <c r="BG117" s="41">
        <f t="shared" si="100"/>
        <v>-23000</v>
      </c>
      <c r="BH117" s="109">
        <f t="shared" si="101"/>
        <v>0.11499999999999999</v>
      </c>
      <c r="BI117" s="37">
        <v>0</v>
      </c>
      <c r="BJ117" s="41">
        <v>0</v>
      </c>
      <c r="BK117" s="41">
        <f t="shared" si="135"/>
        <v>0</v>
      </c>
      <c r="BL117" s="41">
        <f t="shared" si="102"/>
        <v>200000</v>
      </c>
      <c r="BM117" s="41">
        <f t="shared" si="103"/>
        <v>177000</v>
      </c>
      <c r="BN117" s="41">
        <f t="shared" si="104"/>
        <v>-23000</v>
      </c>
      <c r="BO117" s="109">
        <f t="shared" si="105"/>
        <v>0.11499999999999999</v>
      </c>
      <c r="BP117" s="37">
        <v>0</v>
      </c>
      <c r="BQ117" s="41">
        <v>57021.97</v>
      </c>
      <c r="BR117" s="41">
        <f t="shared" si="136"/>
        <v>57021.97</v>
      </c>
      <c r="BS117" s="41">
        <f t="shared" si="106"/>
        <v>200000</v>
      </c>
      <c r="BT117" s="41">
        <f t="shared" si="107"/>
        <v>234021.97</v>
      </c>
      <c r="BU117" s="41">
        <f t="shared" si="108"/>
        <v>34022</v>
      </c>
      <c r="BV117" s="109">
        <f t="shared" si="109"/>
        <v>-0.17010985000000001</v>
      </c>
      <c r="BW117" s="37">
        <v>142020.04999999999</v>
      </c>
      <c r="BX117" s="41">
        <v>0</v>
      </c>
      <c r="BY117" s="41">
        <f t="shared" si="110"/>
        <v>-142020.04999999999</v>
      </c>
      <c r="BZ117" s="41">
        <f t="shared" ref="BZ117:BZ147" si="140">BP117+BI117+BB117+AU117+AN117+AG117+Z117+S117+O117+BW117</f>
        <v>342020.05</v>
      </c>
      <c r="CA117" s="41">
        <f>BQ117+BJ117+BC117+AV117+AO117+-AH117+AA117+T117+P117+BX117</f>
        <v>234021.97</v>
      </c>
      <c r="CB117" s="41">
        <f t="shared" si="128"/>
        <v>-107998</v>
      </c>
      <c r="CC117" s="109">
        <f t="shared" si="112"/>
        <v>0.3157653476747927</v>
      </c>
      <c r="CD117" s="37">
        <v>0</v>
      </c>
      <c r="CE117" s="41">
        <v>0</v>
      </c>
      <c r="CF117" s="41">
        <f t="shared" si="113"/>
        <v>0</v>
      </c>
      <c r="CG117" s="41">
        <f t="shared" si="114"/>
        <v>342020.05</v>
      </c>
      <c r="CH117" s="41">
        <f t="shared" si="115"/>
        <v>234021.97</v>
      </c>
      <c r="CI117" s="41">
        <f t="shared" si="116"/>
        <v>-107998</v>
      </c>
      <c r="CJ117" s="109">
        <f t="shared" si="117"/>
        <v>0.6842346523252073</v>
      </c>
      <c r="CK117" s="37">
        <v>0</v>
      </c>
      <c r="CL117" s="41">
        <f t="shared" si="138"/>
        <v>342020.05</v>
      </c>
      <c r="CM117" s="41">
        <v>234021.97</v>
      </c>
      <c r="CN117" s="158">
        <f t="shared" si="139"/>
        <v>-107998.07999999999</v>
      </c>
      <c r="CO117" s="37">
        <v>304012.48</v>
      </c>
      <c r="CP117" s="37">
        <v>147141.22</v>
      </c>
      <c r="CQ117" s="37">
        <v>0</v>
      </c>
      <c r="CR117" s="37">
        <v>631602.25</v>
      </c>
      <c r="CS117" s="37">
        <v>0</v>
      </c>
      <c r="CT117" s="37">
        <v>0</v>
      </c>
      <c r="CU117" s="37">
        <v>0</v>
      </c>
      <c r="CV117" s="41">
        <v>1224776</v>
      </c>
      <c r="CW117" s="8"/>
    </row>
    <row r="118" spans="1:101" s="10" customFormat="1" ht="38.25" x14ac:dyDescent="0.2">
      <c r="A118" s="11" t="s">
        <v>330</v>
      </c>
      <c r="B118" s="11" t="s">
        <v>331</v>
      </c>
      <c r="C118" s="14" t="s">
        <v>333</v>
      </c>
      <c r="D118" s="11" t="s">
        <v>3</v>
      </c>
      <c r="E118" s="11" t="s">
        <v>210</v>
      </c>
      <c r="F118" s="11" t="s">
        <v>77</v>
      </c>
      <c r="G118" s="44" t="s">
        <v>332</v>
      </c>
      <c r="H118" s="45">
        <f>SUBTOTAL(103, $CI$12:$CI118)*1</f>
        <v>107</v>
      </c>
      <c r="I118" s="45" t="s">
        <v>330</v>
      </c>
      <c r="J118" s="46" t="s">
        <v>212</v>
      </c>
      <c r="K118" s="46" t="s">
        <v>333</v>
      </c>
      <c r="L118" s="41">
        <v>0</v>
      </c>
      <c r="M118" s="41">
        <v>279718.15000000002</v>
      </c>
      <c r="N118" s="41">
        <v>2850352.76</v>
      </c>
      <c r="O118" s="41">
        <v>1177618.43</v>
      </c>
      <c r="P118" s="41">
        <v>1116651.8799999999</v>
      </c>
      <c r="Q118" s="41">
        <f t="shared" si="76"/>
        <v>-60967</v>
      </c>
      <c r="R118" s="197">
        <f t="shared" si="77"/>
        <v>5.1771056266502247E-2</v>
      </c>
      <c r="S118" s="41">
        <v>0</v>
      </c>
      <c r="T118" s="41">
        <v>0</v>
      </c>
      <c r="U118" s="41">
        <f t="shared" si="129"/>
        <v>0</v>
      </c>
      <c r="V118" s="41">
        <f t="shared" si="78"/>
        <v>1177618.43</v>
      </c>
      <c r="W118" s="41">
        <f t="shared" si="79"/>
        <v>1116651.8799999999</v>
      </c>
      <c r="X118" s="41">
        <f t="shared" si="80"/>
        <v>-60967</v>
      </c>
      <c r="Y118" s="197">
        <f t="shared" si="81"/>
        <v>5.1771056266502247E-2</v>
      </c>
      <c r="Z118" s="41">
        <v>0</v>
      </c>
      <c r="AA118" s="41">
        <v>0</v>
      </c>
      <c r="AB118" s="41">
        <f t="shared" si="130"/>
        <v>0</v>
      </c>
      <c r="AC118" s="41">
        <f t="shared" si="82"/>
        <v>1177618.43</v>
      </c>
      <c r="AD118" s="41">
        <f t="shared" si="83"/>
        <v>1116651.8799999999</v>
      </c>
      <c r="AE118" s="41">
        <f t="shared" si="84"/>
        <v>-60967</v>
      </c>
      <c r="AF118" s="109">
        <f t="shared" si="85"/>
        <v>5.1771056266502247E-2</v>
      </c>
      <c r="AG118" s="41">
        <v>1013567</v>
      </c>
      <c r="AH118" s="41">
        <v>999220.74</v>
      </c>
      <c r="AI118" s="41">
        <f t="shared" si="131"/>
        <v>-14346.260000000009</v>
      </c>
      <c r="AJ118" s="41">
        <f t="shared" si="86"/>
        <v>2191185.4299999997</v>
      </c>
      <c r="AK118" s="41">
        <f t="shared" si="87"/>
        <v>2115872.62</v>
      </c>
      <c r="AL118" s="41">
        <f t="shared" si="88"/>
        <v>-75313</v>
      </c>
      <c r="AM118" s="109">
        <f t="shared" si="89"/>
        <v>3.437080630825462E-2</v>
      </c>
      <c r="AN118" s="41">
        <v>0</v>
      </c>
      <c r="AO118" s="41">
        <v>0</v>
      </c>
      <c r="AP118" s="41">
        <f t="shared" si="132"/>
        <v>0</v>
      </c>
      <c r="AQ118" s="41">
        <f t="shared" si="90"/>
        <v>2191185.4299999997</v>
      </c>
      <c r="AR118" s="41">
        <f t="shared" si="91"/>
        <v>2115872.62</v>
      </c>
      <c r="AS118" s="41">
        <f t="shared" si="92"/>
        <v>-75313</v>
      </c>
      <c r="AT118" s="109">
        <f t="shared" si="93"/>
        <v>3.437080630825462E-2</v>
      </c>
      <c r="AU118" s="41">
        <v>0</v>
      </c>
      <c r="AV118" s="41">
        <v>0</v>
      </c>
      <c r="AW118" s="41">
        <f t="shared" si="133"/>
        <v>0</v>
      </c>
      <c r="AX118" s="41">
        <f t="shared" si="94"/>
        <v>2191185.4299999997</v>
      </c>
      <c r="AY118" s="41">
        <f t="shared" si="95"/>
        <v>2115872.62</v>
      </c>
      <c r="AZ118" s="41">
        <f t="shared" si="96"/>
        <v>-75313</v>
      </c>
      <c r="BA118" s="109">
        <f t="shared" si="97"/>
        <v>3.437080630825462E-2</v>
      </c>
      <c r="BB118" s="41">
        <v>1278821.6000000001</v>
      </c>
      <c r="BC118" s="41">
        <v>0</v>
      </c>
      <c r="BD118" s="41">
        <f t="shared" si="134"/>
        <v>-1278821.6000000001</v>
      </c>
      <c r="BE118" s="41">
        <f t="shared" si="98"/>
        <v>3470007.03</v>
      </c>
      <c r="BF118" s="41">
        <f t="shared" si="99"/>
        <v>2115872.62</v>
      </c>
      <c r="BG118" s="41">
        <f t="shared" si="100"/>
        <v>-1354135</v>
      </c>
      <c r="BH118" s="109">
        <f t="shared" si="101"/>
        <v>0.39023967337610832</v>
      </c>
      <c r="BI118" s="41">
        <v>0</v>
      </c>
      <c r="BJ118" s="40">
        <v>1036469.08</v>
      </c>
      <c r="BK118" s="40">
        <f t="shared" si="135"/>
        <v>1036469.08</v>
      </c>
      <c r="BL118" s="41">
        <f t="shared" si="102"/>
        <v>3470007.03</v>
      </c>
      <c r="BM118" s="41">
        <f t="shared" si="103"/>
        <v>3152341.7</v>
      </c>
      <c r="BN118" s="41">
        <f t="shared" si="104"/>
        <v>-317666</v>
      </c>
      <c r="BO118" s="109">
        <f t="shared" si="105"/>
        <v>9.1546019144520208E-2</v>
      </c>
      <c r="BP118" s="41">
        <v>0</v>
      </c>
      <c r="BQ118" s="41">
        <v>0</v>
      </c>
      <c r="BR118" s="41">
        <f t="shared" si="136"/>
        <v>0</v>
      </c>
      <c r="BS118" s="41">
        <f t="shared" si="106"/>
        <v>3470007.03</v>
      </c>
      <c r="BT118" s="41">
        <f t="shared" si="107"/>
        <v>3152341.7</v>
      </c>
      <c r="BU118" s="41">
        <f t="shared" si="108"/>
        <v>-317666</v>
      </c>
      <c r="BV118" s="109">
        <f t="shared" si="109"/>
        <v>9.1546019144520208E-2</v>
      </c>
      <c r="BW118" s="41">
        <v>1106004.33</v>
      </c>
      <c r="BX118" s="41">
        <v>1316944.43</v>
      </c>
      <c r="BY118" s="41">
        <f t="shared" si="110"/>
        <v>210940.09999999986</v>
      </c>
      <c r="BZ118" s="41">
        <f t="shared" si="140"/>
        <v>4576011.3600000003</v>
      </c>
      <c r="CA118" s="41">
        <f t="shared" ref="CA118:CA125" si="141">BQ118+BJ118+BC118+AV118+AO118+AH118+AA118+T118+P118+BX118</f>
        <v>4469286.13</v>
      </c>
      <c r="CB118" s="41">
        <f t="shared" si="128"/>
        <v>-106726</v>
      </c>
      <c r="CC118" s="109">
        <f t="shared" si="112"/>
        <v>2.3322763342091046E-2</v>
      </c>
      <c r="CD118" s="41">
        <v>0</v>
      </c>
      <c r="CE118" s="41">
        <v>0</v>
      </c>
      <c r="CF118" s="41">
        <f t="shared" si="113"/>
        <v>0</v>
      </c>
      <c r="CG118" s="41">
        <f t="shared" si="114"/>
        <v>4576011.3600000003</v>
      </c>
      <c r="CH118" s="41">
        <f t="shared" si="115"/>
        <v>4469286.13</v>
      </c>
      <c r="CI118" s="41">
        <f t="shared" si="116"/>
        <v>-106726</v>
      </c>
      <c r="CJ118" s="109">
        <f t="shared" si="117"/>
        <v>0.97667723665790895</v>
      </c>
      <c r="CK118" s="41">
        <v>0</v>
      </c>
      <c r="CL118" s="41">
        <f t="shared" si="138"/>
        <v>4576011.3600000003</v>
      </c>
      <c r="CM118" s="41">
        <v>4469288.09</v>
      </c>
      <c r="CN118" s="158">
        <f t="shared" si="139"/>
        <v>-106723.27000000048</v>
      </c>
      <c r="CO118" s="41">
        <v>4166905</v>
      </c>
      <c r="CP118" s="41">
        <v>3355323.83</v>
      </c>
      <c r="CQ118" s="41">
        <v>2994653.74</v>
      </c>
      <c r="CR118" s="41">
        <v>2967804.25</v>
      </c>
      <c r="CS118" s="41">
        <v>1996888.09</v>
      </c>
      <c r="CT118" s="41">
        <v>450669.52</v>
      </c>
      <c r="CU118" s="41">
        <v>0</v>
      </c>
      <c r="CV118" s="41">
        <v>30449858.300000001</v>
      </c>
    </row>
    <row r="119" spans="1:101" s="10" customFormat="1" ht="48.75" customHeight="1" x14ac:dyDescent="0.2">
      <c r="A119" s="11" t="s">
        <v>308</v>
      </c>
      <c r="B119" s="11" t="s">
        <v>309</v>
      </c>
      <c r="C119" s="14" t="s">
        <v>586</v>
      </c>
      <c r="D119" s="11">
        <v>1</v>
      </c>
      <c r="E119" s="11" t="s">
        <v>4</v>
      </c>
      <c r="F119" s="11" t="s">
        <v>77</v>
      </c>
      <c r="G119" s="44" t="s">
        <v>310</v>
      </c>
      <c r="H119" s="45">
        <f>SUBTOTAL(103, $CI$12:$CI119)*1</f>
        <v>108</v>
      </c>
      <c r="I119" s="45" t="s">
        <v>308</v>
      </c>
      <c r="J119" s="46" t="s">
        <v>311</v>
      </c>
      <c r="K119" s="46" t="s">
        <v>312</v>
      </c>
      <c r="L119" s="41">
        <v>0</v>
      </c>
      <c r="M119" s="41">
        <v>0</v>
      </c>
      <c r="N119" s="41">
        <v>113840.36</v>
      </c>
      <c r="O119" s="41">
        <v>12439.2</v>
      </c>
      <c r="P119" s="41">
        <v>0</v>
      </c>
      <c r="Q119" s="41">
        <f t="shared" si="76"/>
        <v>-12439</v>
      </c>
      <c r="R119" s="197">
        <f t="shared" si="77"/>
        <v>1</v>
      </c>
      <c r="S119" s="41">
        <v>260891.95</v>
      </c>
      <c r="T119" s="41">
        <v>270323.28000000003</v>
      </c>
      <c r="U119" s="41">
        <f t="shared" si="129"/>
        <v>9431.3300000000163</v>
      </c>
      <c r="V119" s="41">
        <f t="shared" si="78"/>
        <v>273331.15000000002</v>
      </c>
      <c r="W119" s="41">
        <f t="shared" si="79"/>
        <v>270323.28000000003</v>
      </c>
      <c r="X119" s="41">
        <f t="shared" si="80"/>
        <v>-3008</v>
      </c>
      <c r="Y119" s="197">
        <f t="shared" si="81"/>
        <v>1.100449034074602E-2</v>
      </c>
      <c r="Z119" s="41">
        <v>0</v>
      </c>
      <c r="AA119" s="41">
        <v>0</v>
      </c>
      <c r="AB119" s="41">
        <f t="shared" si="130"/>
        <v>0</v>
      </c>
      <c r="AC119" s="41">
        <f t="shared" si="82"/>
        <v>273331.15000000002</v>
      </c>
      <c r="AD119" s="41">
        <f t="shared" si="83"/>
        <v>270323.28000000003</v>
      </c>
      <c r="AE119" s="41">
        <f t="shared" si="84"/>
        <v>-3008</v>
      </c>
      <c r="AF119" s="109">
        <f t="shared" si="85"/>
        <v>1.100449034074602E-2</v>
      </c>
      <c r="AG119" s="41">
        <v>142121.09</v>
      </c>
      <c r="AH119" s="41">
        <v>165573.89000000001</v>
      </c>
      <c r="AI119" s="41">
        <f t="shared" si="131"/>
        <v>23452.800000000017</v>
      </c>
      <c r="AJ119" s="41">
        <f t="shared" si="86"/>
        <v>415452.24</v>
      </c>
      <c r="AK119" s="41">
        <f t="shared" si="87"/>
        <v>435897.17000000004</v>
      </c>
      <c r="AL119" s="41">
        <f t="shared" si="88"/>
        <v>20445</v>
      </c>
      <c r="AM119" s="109">
        <f t="shared" si="89"/>
        <v>-4.9211264332092775E-2</v>
      </c>
      <c r="AN119" s="41">
        <v>0</v>
      </c>
      <c r="AO119" s="41">
        <v>0</v>
      </c>
      <c r="AP119" s="41">
        <f t="shared" si="132"/>
        <v>0</v>
      </c>
      <c r="AQ119" s="41">
        <f t="shared" si="90"/>
        <v>415452.24</v>
      </c>
      <c r="AR119" s="41">
        <f t="shared" si="91"/>
        <v>435897.17000000004</v>
      </c>
      <c r="AS119" s="41">
        <f t="shared" si="92"/>
        <v>20445</v>
      </c>
      <c r="AT119" s="109">
        <f t="shared" si="93"/>
        <v>-4.9211264332092775E-2</v>
      </c>
      <c r="AU119" s="41">
        <v>0</v>
      </c>
      <c r="AV119" s="41">
        <v>0</v>
      </c>
      <c r="AW119" s="41">
        <f t="shared" si="133"/>
        <v>0</v>
      </c>
      <c r="AX119" s="41">
        <f t="shared" si="94"/>
        <v>415452.24</v>
      </c>
      <c r="AY119" s="41">
        <f t="shared" si="95"/>
        <v>435897.17000000004</v>
      </c>
      <c r="AZ119" s="41">
        <f t="shared" si="96"/>
        <v>20445</v>
      </c>
      <c r="BA119" s="109">
        <f t="shared" si="97"/>
        <v>-4.9211264332092775E-2</v>
      </c>
      <c r="BB119" s="41">
        <v>142121.09</v>
      </c>
      <c r="BC119" s="41">
        <v>101750.88</v>
      </c>
      <c r="BD119" s="41">
        <f t="shared" si="134"/>
        <v>-40370.209999999992</v>
      </c>
      <c r="BE119" s="41">
        <f t="shared" si="98"/>
        <v>557573.32999999996</v>
      </c>
      <c r="BF119" s="41">
        <f t="shared" si="99"/>
        <v>537648.05000000005</v>
      </c>
      <c r="BG119" s="41">
        <f t="shared" si="100"/>
        <v>-19925</v>
      </c>
      <c r="BH119" s="109">
        <f t="shared" si="101"/>
        <v>3.573571210803772E-2</v>
      </c>
      <c r="BI119" s="41">
        <v>0</v>
      </c>
      <c r="BJ119" s="41">
        <v>0</v>
      </c>
      <c r="BK119" s="41">
        <f t="shared" si="135"/>
        <v>0</v>
      </c>
      <c r="BL119" s="41">
        <f t="shared" si="102"/>
        <v>557573.32999999996</v>
      </c>
      <c r="BM119" s="41">
        <f t="shared" si="103"/>
        <v>537648.05000000005</v>
      </c>
      <c r="BN119" s="41">
        <f t="shared" si="104"/>
        <v>-19925</v>
      </c>
      <c r="BO119" s="109">
        <f t="shared" si="105"/>
        <v>3.573571210803772E-2</v>
      </c>
      <c r="BP119" s="41">
        <v>0</v>
      </c>
      <c r="BQ119" s="41">
        <v>0</v>
      </c>
      <c r="BR119" s="41">
        <f t="shared" si="136"/>
        <v>0</v>
      </c>
      <c r="BS119" s="41">
        <f t="shared" si="106"/>
        <v>557573.32999999996</v>
      </c>
      <c r="BT119" s="41">
        <f t="shared" si="107"/>
        <v>537648.05000000005</v>
      </c>
      <c r="BU119" s="41">
        <f t="shared" si="108"/>
        <v>-19925</v>
      </c>
      <c r="BV119" s="109">
        <f t="shared" si="109"/>
        <v>3.573571210803772E-2</v>
      </c>
      <c r="BW119" s="41">
        <v>142121.09</v>
      </c>
      <c r="BX119" s="41">
        <v>63517.14</v>
      </c>
      <c r="BY119" s="41">
        <f t="shared" si="110"/>
        <v>-78603.95</v>
      </c>
      <c r="BZ119" s="41">
        <f t="shared" si="140"/>
        <v>699694.41999999993</v>
      </c>
      <c r="CA119" s="41">
        <f t="shared" si="141"/>
        <v>601165.19000000006</v>
      </c>
      <c r="CB119" s="41">
        <f t="shared" si="128"/>
        <v>-98529</v>
      </c>
      <c r="CC119" s="109">
        <f t="shared" si="112"/>
        <v>0.14081751573779866</v>
      </c>
      <c r="CD119" s="41">
        <v>0</v>
      </c>
      <c r="CE119" s="41">
        <v>0</v>
      </c>
      <c r="CF119" s="41">
        <f t="shared" si="113"/>
        <v>0</v>
      </c>
      <c r="CG119" s="41">
        <f t="shared" si="114"/>
        <v>699694.41999999993</v>
      </c>
      <c r="CH119" s="41">
        <f t="shared" si="115"/>
        <v>601165.19000000006</v>
      </c>
      <c r="CI119" s="41">
        <f t="shared" si="116"/>
        <v>-98529</v>
      </c>
      <c r="CJ119" s="109">
        <f t="shared" si="117"/>
        <v>0.85918248426220134</v>
      </c>
      <c r="CK119" s="41">
        <v>0</v>
      </c>
      <c r="CL119" s="41">
        <f t="shared" si="138"/>
        <v>699694.41999999993</v>
      </c>
      <c r="CM119" s="41">
        <v>602278.62000000011</v>
      </c>
      <c r="CN119" s="158">
        <f t="shared" si="139"/>
        <v>-97415.799999999814</v>
      </c>
      <c r="CO119" s="41">
        <v>615002.80000000005</v>
      </c>
      <c r="CP119" s="41">
        <v>497940.14</v>
      </c>
      <c r="CQ119" s="41">
        <v>113521.96</v>
      </c>
      <c r="CR119" s="41">
        <v>0</v>
      </c>
      <c r="CS119" s="41">
        <v>0</v>
      </c>
      <c r="CT119" s="41">
        <v>0</v>
      </c>
      <c r="CU119" s="41">
        <v>0</v>
      </c>
      <c r="CV119" s="41">
        <v>2039998.68</v>
      </c>
    </row>
    <row r="120" spans="1:101" s="10" customFormat="1" ht="63" x14ac:dyDescent="0.2">
      <c r="A120" s="11" t="s">
        <v>57</v>
      </c>
      <c r="B120" s="11" t="s">
        <v>58</v>
      </c>
      <c r="C120" s="14" t="s">
        <v>565</v>
      </c>
      <c r="D120" s="11">
        <v>2</v>
      </c>
      <c r="E120" s="11" t="s">
        <v>35</v>
      </c>
      <c r="F120" s="11" t="s">
        <v>5</v>
      </c>
      <c r="G120" s="44" t="s">
        <v>65</v>
      </c>
      <c r="H120" s="45">
        <f>SUBTOTAL(103, $CI$12:$CI120)*1</f>
        <v>109</v>
      </c>
      <c r="I120" s="45" t="s">
        <v>57</v>
      </c>
      <c r="J120" s="46" t="s">
        <v>66</v>
      </c>
      <c r="K120" s="46" t="s">
        <v>67</v>
      </c>
      <c r="L120" s="41">
        <v>0</v>
      </c>
      <c r="M120" s="41">
        <v>0</v>
      </c>
      <c r="N120" s="41">
        <v>0</v>
      </c>
      <c r="O120" s="41">
        <v>0</v>
      </c>
      <c r="P120" s="41">
        <v>0</v>
      </c>
      <c r="Q120" s="41">
        <f t="shared" si="76"/>
        <v>0</v>
      </c>
      <c r="R120" s="197" t="str">
        <f t="shared" si="77"/>
        <v>nebija plānots</v>
      </c>
      <c r="S120" s="41">
        <v>0</v>
      </c>
      <c r="T120" s="41">
        <v>0</v>
      </c>
      <c r="U120" s="41">
        <f t="shared" si="129"/>
        <v>0</v>
      </c>
      <c r="V120" s="41">
        <f t="shared" si="78"/>
        <v>0</v>
      </c>
      <c r="W120" s="41">
        <f t="shared" si="79"/>
        <v>0</v>
      </c>
      <c r="X120" s="41">
        <f t="shared" si="80"/>
        <v>0</v>
      </c>
      <c r="Y120" s="197" t="str">
        <f t="shared" si="81"/>
        <v>nebija plānots</v>
      </c>
      <c r="Z120" s="41">
        <v>0</v>
      </c>
      <c r="AA120" s="41">
        <v>0</v>
      </c>
      <c r="AB120" s="41">
        <f t="shared" si="130"/>
        <v>0</v>
      </c>
      <c r="AC120" s="41">
        <f t="shared" si="82"/>
        <v>0</v>
      </c>
      <c r="AD120" s="41">
        <f t="shared" si="83"/>
        <v>0</v>
      </c>
      <c r="AE120" s="41">
        <f t="shared" si="84"/>
        <v>0</v>
      </c>
      <c r="AF120" s="109" t="str">
        <f t="shared" si="85"/>
        <v>nebija plānots</v>
      </c>
      <c r="AG120" s="41">
        <v>307597</v>
      </c>
      <c r="AH120" s="41">
        <v>307596.83</v>
      </c>
      <c r="AI120" s="41">
        <f t="shared" si="131"/>
        <v>-0.16999999998370185</v>
      </c>
      <c r="AJ120" s="41">
        <f t="shared" si="86"/>
        <v>307597</v>
      </c>
      <c r="AK120" s="41">
        <f t="shared" si="87"/>
        <v>307596.83</v>
      </c>
      <c r="AL120" s="41">
        <f t="shared" si="88"/>
        <v>0</v>
      </c>
      <c r="AM120" s="109">
        <f t="shared" si="89"/>
        <v>5.5267118981294772E-7</v>
      </c>
      <c r="AN120" s="41">
        <v>357547.34</v>
      </c>
      <c r="AO120" s="41">
        <v>357547.34</v>
      </c>
      <c r="AP120" s="41">
        <f t="shared" si="132"/>
        <v>0</v>
      </c>
      <c r="AQ120" s="41">
        <f t="shared" si="90"/>
        <v>665144.34000000008</v>
      </c>
      <c r="AR120" s="41">
        <f t="shared" si="91"/>
        <v>665144.17000000004</v>
      </c>
      <c r="AS120" s="41">
        <f t="shared" si="92"/>
        <v>0</v>
      </c>
      <c r="AT120" s="109">
        <f t="shared" si="93"/>
        <v>2.555836227102759E-7</v>
      </c>
      <c r="AU120" s="41">
        <v>0</v>
      </c>
      <c r="AV120" s="41">
        <v>0</v>
      </c>
      <c r="AW120" s="41">
        <f t="shared" si="133"/>
        <v>0</v>
      </c>
      <c r="AX120" s="41">
        <f t="shared" si="94"/>
        <v>665144.34000000008</v>
      </c>
      <c r="AY120" s="41">
        <f t="shared" si="95"/>
        <v>665144.17000000004</v>
      </c>
      <c r="AZ120" s="41">
        <f t="shared" si="96"/>
        <v>0</v>
      </c>
      <c r="BA120" s="109">
        <f t="shared" si="97"/>
        <v>2.555836227102759E-7</v>
      </c>
      <c r="BB120" s="41">
        <v>0</v>
      </c>
      <c r="BC120" s="41">
        <v>0</v>
      </c>
      <c r="BD120" s="41">
        <f t="shared" si="134"/>
        <v>0</v>
      </c>
      <c r="BE120" s="41">
        <f t="shared" si="98"/>
        <v>665144.34000000008</v>
      </c>
      <c r="BF120" s="41">
        <f t="shared" si="99"/>
        <v>665144.17000000004</v>
      </c>
      <c r="BG120" s="41">
        <f t="shared" si="100"/>
        <v>0</v>
      </c>
      <c r="BH120" s="109">
        <f t="shared" si="101"/>
        <v>2.555836227102759E-7</v>
      </c>
      <c r="BI120" s="41">
        <v>0</v>
      </c>
      <c r="BJ120" s="41">
        <v>0</v>
      </c>
      <c r="BK120" s="41">
        <f t="shared" si="135"/>
        <v>0</v>
      </c>
      <c r="BL120" s="41">
        <f t="shared" si="102"/>
        <v>665144.34000000008</v>
      </c>
      <c r="BM120" s="41">
        <f t="shared" si="103"/>
        <v>665144.17000000004</v>
      </c>
      <c r="BN120" s="41">
        <f t="shared" si="104"/>
        <v>0</v>
      </c>
      <c r="BO120" s="109">
        <f t="shared" si="105"/>
        <v>2.555836227102759E-7</v>
      </c>
      <c r="BP120" s="41">
        <v>257646.32</v>
      </c>
      <c r="BQ120" s="41">
        <v>0</v>
      </c>
      <c r="BR120" s="41">
        <f t="shared" si="136"/>
        <v>-257646.32</v>
      </c>
      <c r="BS120" s="41">
        <f t="shared" si="106"/>
        <v>922790.66000000015</v>
      </c>
      <c r="BT120" s="41">
        <f t="shared" si="107"/>
        <v>665144.17000000004</v>
      </c>
      <c r="BU120" s="41">
        <f t="shared" si="108"/>
        <v>-257646</v>
      </c>
      <c r="BV120" s="109">
        <f t="shared" si="109"/>
        <v>0.27920361699369611</v>
      </c>
      <c r="BW120" s="41">
        <v>0</v>
      </c>
      <c r="BX120" s="41">
        <v>159996.89000000001</v>
      </c>
      <c r="BY120" s="41">
        <f t="shared" si="110"/>
        <v>159996.89000000001</v>
      </c>
      <c r="BZ120" s="41">
        <f t="shared" si="140"/>
        <v>922790.66</v>
      </c>
      <c r="CA120" s="41">
        <f t="shared" si="141"/>
        <v>825141.06</v>
      </c>
      <c r="CB120" s="41">
        <f t="shared" si="128"/>
        <v>-97649</v>
      </c>
      <c r="CC120" s="109">
        <f t="shared" si="112"/>
        <v>0.10581988335252546</v>
      </c>
      <c r="CD120" s="41">
        <v>0</v>
      </c>
      <c r="CE120" s="41">
        <v>0</v>
      </c>
      <c r="CF120" s="41">
        <f t="shared" si="113"/>
        <v>0</v>
      </c>
      <c r="CG120" s="41">
        <f t="shared" si="114"/>
        <v>922790.66</v>
      </c>
      <c r="CH120" s="41">
        <f t="shared" si="115"/>
        <v>825141.06</v>
      </c>
      <c r="CI120" s="41">
        <f t="shared" si="116"/>
        <v>-97649</v>
      </c>
      <c r="CJ120" s="109">
        <f t="shared" si="117"/>
        <v>0.89418011664747454</v>
      </c>
      <c r="CK120" s="41"/>
      <c r="CL120" s="41">
        <f t="shared" si="138"/>
        <v>922790.66</v>
      </c>
      <c r="CM120" s="41">
        <v>825141.06</v>
      </c>
      <c r="CN120" s="158">
        <f t="shared" si="139"/>
        <v>-97649.599999999977</v>
      </c>
      <c r="CO120" s="41">
        <v>0</v>
      </c>
      <c r="CP120" s="41">
        <v>0</v>
      </c>
      <c r="CQ120" s="41">
        <v>0</v>
      </c>
      <c r="CR120" s="41">
        <v>0</v>
      </c>
      <c r="CS120" s="41">
        <v>0</v>
      </c>
      <c r="CT120" s="41">
        <v>0</v>
      </c>
      <c r="CU120" s="41">
        <v>0</v>
      </c>
      <c r="CV120" s="41">
        <v>615193.66</v>
      </c>
    </row>
    <row r="121" spans="1:101" s="10" customFormat="1" ht="47.25" x14ac:dyDescent="0.2">
      <c r="A121" s="11" t="s">
        <v>350</v>
      </c>
      <c r="B121" s="11" t="s">
        <v>351</v>
      </c>
      <c r="C121" s="14" t="s">
        <v>352</v>
      </c>
      <c r="D121" s="11" t="s">
        <v>3</v>
      </c>
      <c r="E121" s="11" t="s">
        <v>210</v>
      </c>
      <c r="F121" s="11" t="s">
        <v>77</v>
      </c>
      <c r="G121" s="44" t="s">
        <v>353</v>
      </c>
      <c r="H121" s="45">
        <f>SUBTOTAL(103, $CI$12:$CI121)*1</f>
        <v>110</v>
      </c>
      <c r="I121" s="45" t="s">
        <v>350</v>
      </c>
      <c r="J121" s="46" t="s">
        <v>354</v>
      </c>
      <c r="K121" s="46" t="s">
        <v>355</v>
      </c>
      <c r="L121" s="41">
        <v>0</v>
      </c>
      <c r="M121" s="41">
        <v>0</v>
      </c>
      <c r="N121" s="41">
        <v>76711.28</v>
      </c>
      <c r="O121" s="41">
        <v>20183.95</v>
      </c>
      <c r="P121" s="41">
        <v>20205.18</v>
      </c>
      <c r="Q121" s="41">
        <f t="shared" si="76"/>
        <v>21</v>
      </c>
      <c r="R121" s="197">
        <f t="shared" si="77"/>
        <v>-1.0518258319109908E-3</v>
      </c>
      <c r="S121" s="41">
        <v>0</v>
      </c>
      <c r="T121" s="41">
        <v>0</v>
      </c>
      <c r="U121" s="41">
        <f t="shared" si="129"/>
        <v>0</v>
      </c>
      <c r="V121" s="41">
        <f t="shared" si="78"/>
        <v>20183.95</v>
      </c>
      <c r="W121" s="41">
        <f t="shared" si="79"/>
        <v>20205.18</v>
      </c>
      <c r="X121" s="41">
        <f t="shared" si="80"/>
        <v>21</v>
      </c>
      <c r="Y121" s="197">
        <f t="shared" si="81"/>
        <v>-1.0518258319109908E-3</v>
      </c>
      <c r="Z121" s="41">
        <v>0</v>
      </c>
      <c r="AA121" s="41">
        <v>0</v>
      </c>
      <c r="AB121" s="41">
        <f t="shared" si="130"/>
        <v>0</v>
      </c>
      <c r="AC121" s="41">
        <f t="shared" si="82"/>
        <v>20183.95</v>
      </c>
      <c r="AD121" s="41">
        <f t="shared" si="83"/>
        <v>20205.18</v>
      </c>
      <c r="AE121" s="41">
        <f t="shared" si="84"/>
        <v>21</v>
      </c>
      <c r="AF121" s="109">
        <f t="shared" si="85"/>
        <v>-1.0518258319109908E-3</v>
      </c>
      <c r="AG121" s="41">
        <v>24636.12</v>
      </c>
      <c r="AH121" s="41">
        <v>24636.080000000002</v>
      </c>
      <c r="AI121" s="41">
        <f t="shared" si="131"/>
        <v>-3.9999999997235136E-2</v>
      </c>
      <c r="AJ121" s="41">
        <f t="shared" si="86"/>
        <v>44820.07</v>
      </c>
      <c r="AK121" s="41">
        <f t="shared" si="87"/>
        <v>44841.26</v>
      </c>
      <c r="AL121" s="41">
        <f t="shared" si="88"/>
        <v>21</v>
      </c>
      <c r="AM121" s="109">
        <f t="shared" si="89"/>
        <v>-4.7277927053657187E-4</v>
      </c>
      <c r="AN121" s="41">
        <v>0</v>
      </c>
      <c r="AO121" s="41">
        <v>0</v>
      </c>
      <c r="AP121" s="41">
        <f t="shared" si="132"/>
        <v>0</v>
      </c>
      <c r="AQ121" s="41">
        <f t="shared" si="90"/>
        <v>44820.07</v>
      </c>
      <c r="AR121" s="41">
        <f t="shared" si="91"/>
        <v>44841.26</v>
      </c>
      <c r="AS121" s="41">
        <f t="shared" si="92"/>
        <v>21</v>
      </c>
      <c r="AT121" s="109">
        <f t="shared" si="93"/>
        <v>-4.7277927053657187E-4</v>
      </c>
      <c r="AU121" s="41">
        <v>0</v>
      </c>
      <c r="AV121" s="41">
        <v>0</v>
      </c>
      <c r="AW121" s="41">
        <f t="shared" si="133"/>
        <v>0</v>
      </c>
      <c r="AX121" s="41">
        <f t="shared" si="94"/>
        <v>44820.07</v>
      </c>
      <c r="AY121" s="41">
        <f t="shared" si="95"/>
        <v>44841.26</v>
      </c>
      <c r="AZ121" s="41">
        <f t="shared" si="96"/>
        <v>21</v>
      </c>
      <c r="BA121" s="109">
        <f t="shared" si="97"/>
        <v>-4.7277927053657187E-4</v>
      </c>
      <c r="BB121" s="41">
        <v>51756.21</v>
      </c>
      <c r="BC121" s="41">
        <v>46818.71</v>
      </c>
      <c r="BD121" s="41">
        <f t="shared" si="134"/>
        <v>-4937.5</v>
      </c>
      <c r="BE121" s="41">
        <f t="shared" si="98"/>
        <v>96576.28</v>
      </c>
      <c r="BF121" s="41">
        <f t="shared" si="99"/>
        <v>91659.97</v>
      </c>
      <c r="BG121" s="41">
        <f t="shared" si="100"/>
        <v>-4917</v>
      </c>
      <c r="BH121" s="109">
        <f t="shared" si="101"/>
        <v>5.0905978155298515E-2</v>
      </c>
      <c r="BI121" s="41">
        <v>0</v>
      </c>
      <c r="BJ121" s="41">
        <v>0</v>
      </c>
      <c r="BK121" s="41">
        <f t="shared" si="135"/>
        <v>0</v>
      </c>
      <c r="BL121" s="41">
        <f t="shared" si="102"/>
        <v>96576.28</v>
      </c>
      <c r="BM121" s="41">
        <f t="shared" si="103"/>
        <v>91659.97</v>
      </c>
      <c r="BN121" s="41">
        <f t="shared" si="104"/>
        <v>-4917</v>
      </c>
      <c r="BO121" s="109">
        <f t="shared" si="105"/>
        <v>5.0905978155298515E-2</v>
      </c>
      <c r="BP121" s="41">
        <v>0</v>
      </c>
      <c r="BQ121" s="41">
        <v>0</v>
      </c>
      <c r="BR121" s="41">
        <f t="shared" si="136"/>
        <v>0</v>
      </c>
      <c r="BS121" s="41">
        <f t="shared" si="106"/>
        <v>96576.28</v>
      </c>
      <c r="BT121" s="41">
        <f t="shared" si="107"/>
        <v>91659.97</v>
      </c>
      <c r="BU121" s="41">
        <f t="shared" si="108"/>
        <v>-4917</v>
      </c>
      <c r="BV121" s="109">
        <f t="shared" si="109"/>
        <v>5.0905978155298515E-2</v>
      </c>
      <c r="BW121" s="41">
        <v>130277.98</v>
      </c>
      <c r="BX121" s="41">
        <v>47142.8</v>
      </c>
      <c r="BY121" s="41">
        <f t="shared" si="110"/>
        <v>-83135.179999999993</v>
      </c>
      <c r="BZ121" s="41">
        <f t="shared" si="140"/>
        <v>226854.26</v>
      </c>
      <c r="CA121" s="41">
        <f t="shared" si="141"/>
        <v>138802.77000000002</v>
      </c>
      <c r="CB121" s="41">
        <f t="shared" si="128"/>
        <v>-88052</v>
      </c>
      <c r="CC121" s="109">
        <f t="shared" si="112"/>
        <v>0.38814122335635215</v>
      </c>
      <c r="CD121" s="41">
        <v>0</v>
      </c>
      <c r="CE121" s="41">
        <v>0</v>
      </c>
      <c r="CF121" s="41">
        <f t="shared" si="113"/>
        <v>0</v>
      </c>
      <c r="CG121" s="41">
        <f t="shared" si="114"/>
        <v>226854.26</v>
      </c>
      <c r="CH121" s="41">
        <f t="shared" si="115"/>
        <v>138802.77000000002</v>
      </c>
      <c r="CI121" s="41">
        <f t="shared" si="116"/>
        <v>-88052</v>
      </c>
      <c r="CJ121" s="109">
        <f t="shared" si="117"/>
        <v>0.61185877664364785</v>
      </c>
      <c r="CK121" s="41">
        <v>0</v>
      </c>
      <c r="CL121" s="41">
        <f t="shared" si="138"/>
        <v>226854.26</v>
      </c>
      <c r="CM121" s="41">
        <v>138781.54</v>
      </c>
      <c r="CN121" s="158">
        <f t="shared" si="139"/>
        <v>-88072.72</v>
      </c>
      <c r="CO121" s="41">
        <v>444887.08999999997</v>
      </c>
      <c r="CP121" s="41">
        <v>298055.51</v>
      </c>
      <c r="CQ121" s="41">
        <v>17778.63</v>
      </c>
      <c r="CR121" s="41">
        <v>0</v>
      </c>
      <c r="CS121" s="41">
        <v>0</v>
      </c>
      <c r="CT121" s="41">
        <v>0</v>
      </c>
      <c r="CU121" s="41">
        <v>0</v>
      </c>
      <c r="CV121" s="41">
        <v>1064286.77</v>
      </c>
    </row>
    <row r="122" spans="1:101" s="10" customFormat="1" ht="31.5" x14ac:dyDescent="0.2">
      <c r="A122" s="11" t="s">
        <v>74</v>
      </c>
      <c r="B122" s="11" t="s">
        <v>75</v>
      </c>
      <c r="C122" s="14" t="s">
        <v>566</v>
      </c>
      <c r="D122" s="11">
        <v>1</v>
      </c>
      <c r="E122" s="11" t="s">
        <v>76</v>
      </c>
      <c r="F122" s="11" t="s">
        <v>77</v>
      </c>
      <c r="G122" s="44" t="s">
        <v>83</v>
      </c>
      <c r="H122" s="45">
        <f>SUBTOTAL(103, $CI$12:$CI122)*1</f>
        <v>111</v>
      </c>
      <c r="I122" s="45" t="s">
        <v>74</v>
      </c>
      <c r="J122" s="46" t="s">
        <v>84</v>
      </c>
      <c r="K122" s="46" t="s">
        <v>85</v>
      </c>
      <c r="L122" s="41">
        <v>0</v>
      </c>
      <c r="M122" s="41">
        <v>0</v>
      </c>
      <c r="N122" s="41">
        <v>6155.97</v>
      </c>
      <c r="O122" s="41">
        <v>54357.919999999998</v>
      </c>
      <c r="P122" s="41">
        <v>54357.919999999998</v>
      </c>
      <c r="Q122" s="41">
        <f t="shared" si="76"/>
        <v>0</v>
      </c>
      <c r="R122" s="197">
        <f t="shared" si="77"/>
        <v>0</v>
      </c>
      <c r="S122" s="41">
        <v>0</v>
      </c>
      <c r="T122" s="41">
        <v>0</v>
      </c>
      <c r="U122" s="41">
        <f t="shared" si="129"/>
        <v>0</v>
      </c>
      <c r="V122" s="41">
        <f t="shared" si="78"/>
        <v>54357.919999999998</v>
      </c>
      <c r="W122" s="41">
        <f t="shared" si="79"/>
        <v>54357.919999999998</v>
      </c>
      <c r="X122" s="41">
        <f t="shared" si="80"/>
        <v>0</v>
      </c>
      <c r="Y122" s="197">
        <f t="shared" si="81"/>
        <v>0</v>
      </c>
      <c r="Z122" s="41">
        <v>0</v>
      </c>
      <c r="AA122" s="41">
        <v>0</v>
      </c>
      <c r="AB122" s="41">
        <f t="shared" si="130"/>
        <v>0</v>
      </c>
      <c r="AC122" s="41">
        <f t="shared" si="82"/>
        <v>54357.919999999998</v>
      </c>
      <c r="AD122" s="41">
        <f t="shared" si="83"/>
        <v>54357.919999999998</v>
      </c>
      <c r="AE122" s="41">
        <f t="shared" si="84"/>
        <v>0</v>
      </c>
      <c r="AF122" s="109">
        <f t="shared" si="85"/>
        <v>0</v>
      </c>
      <c r="AG122" s="41">
        <v>48005.61</v>
      </c>
      <c r="AH122" s="41">
        <v>31224.21</v>
      </c>
      <c r="AI122" s="41">
        <f t="shared" si="131"/>
        <v>-16781.400000000001</v>
      </c>
      <c r="AJ122" s="41">
        <f t="shared" si="86"/>
        <v>102363.53</v>
      </c>
      <c r="AK122" s="41">
        <f t="shared" si="87"/>
        <v>85582.13</v>
      </c>
      <c r="AL122" s="41">
        <f t="shared" si="88"/>
        <v>-16781</v>
      </c>
      <c r="AM122" s="109">
        <f t="shared" si="89"/>
        <v>0.16393924672195259</v>
      </c>
      <c r="AN122" s="41">
        <v>0</v>
      </c>
      <c r="AO122" s="41">
        <v>0</v>
      </c>
      <c r="AP122" s="41">
        <f t="shared" si="132"/>
        <v>0</v>
      </c>
      <c r="AQ122" s="41">
        <f t="shared" si="90"/>
        <v>102363.53</v>
      </c>
      <c r="AR122" s="41">
        <f t="shared" si="91"/>
        <v>85582.13</v>
      </c>
      <c r="AS122" s="41">
        <f t="shared" si="92"/>
        <v>-16781</v>
      </c>
      <c r="AT122" s="109">
        <f t="shared" si="93"/>
        <v>0.16393924672195259</v>
      </c>
      <c r="AU122" s="41">
        <v>0</v>
      </c>
      <c r="AV122" s="41">
        <v>0</v>
      </c>
      <c r="AW122" s="41">
        <f t="shared" si="133"/>
        <v>0</v>
      </c>
      <c r="AX122" s="41">
        <f t="shared" si="94"/>
        <v>102363.53</v>
      </c>
      <c r="AY122" s="41">
        <f t="shared" si="95"/>
        <v>85582.13</v>
      </c>
      <c r="AZ122" s="41">
        <f t="shared" si="96"/>
        <v>-16781</v>
      </c>
      <c r="BA122" s="109">
        <f t="shared" si="97"/>
        <v>0.16393924672195259</v>
      </c>
      <c r="BB122" s="41">
        <v>36777.800000000003</v>
      </c>
      <c r="BC122" s="41">
        <v>31140.49</v>
      </c>
      <c r="BD122" s="41">
        <f t="shared" si="134"/>
        <v>-5637.3100000000013</v>
      </c>
      <c r="BE122" s="41">
        <f t="shared" si="98"/>
        <v>139141.33000000002</v>
      </c>
      <c r="BF122" s="41">
        <f t="shared" si="99"/>
        <v>116722.62000000001</v>
      </c>
      <c r="BG122" s="41">
        <f t="shared" si="100"/>
        <v>-22418</v>
      </c>
      <c r="BH122" s="109">
        <f t="shared" si="101"/>
        <v>0.16112186077278412</v>
      </c>
      <c r="BI122" s="41">
        <v>0</v>
      </c>
      <c r="BJ122" s="41">
        <v>0</v>
      </c>
      <c r="BK122" s="41">
        <f t="shared" si="135"/>
        <v>0</v>
      </c>
      <c r="BL122" s="41">
        <f t="shared" si="102"/>
        <v>139141.33000000002</v>
      </c>
      <c r="BM122" s="41">
        <f t="shared" si="103"/>
        <v>116722.62000000001</v>
      </c>
      <c r="BN122" s="41">
        <f t="shared" si="104"/>
        <v>-22418</v>
      </c>
      <c r="BO122" s="109">
        <f t="shared" si="105"/>
        <v>0.16112186077278412</v>
      </c>
      <c r="BP122" s="41">
        <v>0</v>
      </c>
      <c r="BQ122" s="41">
        <v>0</v>
      </c>
      <c r="BR122" s="41">
        <f t="shared" si="136"/>
        <v>0</v>
      </c>
      <c r="BS122" s="41">
        <f t="shared" si="106"/>
        <v>139141.33000000002</v>
      </c>
      <c r="BT122" s="41">
        <f t="shared" si="107"/>
        <v>116722.62000000001</v>
      </c>
      <c r="BU122" s="41">
        <f t="shared" si="108"/>
        <v>-22418</v>
      </c>
      <c r="BV122" s="109">
        <f t="shared" si="109"/>
        <v>0.16112186077278412</v>
      </c>
      <c r="BW122" s="41">
        <v>72697.95</v>
      </c>
      <c r="BX122" s="41">
        <v>8281.3700000000008</v>
      </c>
      <c r="BY122" s="41">
        <f t="shared" si="110"/>
        <v>-64416.579999999994</v>
      </c>
      <c r="BZ122" s="41">
        <f t="shared" si="140"/>
        <v>211839.28000000003</v>
      </c>
      <c r="CA122" s="41">
        <f t="shared" si="141"/>
        <v>125003.98999999999</v>
      </c>
      <c r="CB122" s="41">
        <f t="shared" si="128"/>
        <v>-86835</v>
      </c>
      <c r="CC122" s="109">
        <f t="shared" si="112"/>
        <v>0.40991118361051848</v>
      </c>
      <c r="CD122" s="41">
        <v>0</v>
      </c>
      <c r="CE122" s="41">
        <v>0</v>
      </c>
      <c r="CF122" s="41">
        <f t="shared" si="113"/>
        <v>0</v>
      </c>
      <c r="CG122" s="41">
        <f t="shared" si="114"/>
        <v>211839.28000000003</v>
      </c>
      <c r="CH122" s="41">
        <f t="shared" si="115"/>
        <v>125003.98999999999</v>
      </c>
      <c r="CI122" s="41">
        <f t="shared" si="116"/>
        <v>-86835</v>
      </c>
      <c r="CJ122" s="109">
        <f t="shared" si="117"/>
        <v>0.59008881638948152</v>
      </c>
      <c r="CK122" s="41">
        <v>0</v>
      </c>
      <c r="CL122" s="41">
        <f t="shared" si="138"/>
        <v>211839.27999999997</v>
      </c>
      <c r="CM122" s="41">
        <v>125003.99</v>
      </c>
      <c r="CN122" s="158">
        <f t="shared" si="139"/>
        <v>-86835.289999999964</v>
      </c>
      <c r="CO122" s="41">
        <v>114510.29999999999</v>
      </c>
      <c r="CP122" s="41">
        <v>121833.05</v>
      </c>
      <c r="CQ122" s="41">
        <v>119104.55</v>
      </c>
      <c r="CR122" s="41">
        <v>138119.04999999999</v>
      </c>
      <c r="CS122" s="41">
        <v>75617.7</v>
      </c>
      <c r="CT122" s="41">
        <v>0</v>
      </c>
      <c r="CU122" s="41">
        <v>0</v>
      </c>
      <c r="CV122" s="41">
        <v>787179.89999999991</v>
      </c>
      <c r="CW122" s="220"/>
    </row>
    <row r="123" spans="1:101" s="10" customFormat="1" ht="78.75" x14ac:dyDescent="0.2">
      <c r="A123" s="11" t="s">
        <v>485</v>
      </c>
      <c r="B123" s="11" t="s">
        <v>486</v>
      </c>
      <c r="C123" s="14" t="s">
        <v>606</v>
      </c>
      <c r="D123" s="11">
        <v>1</v>
      </c>
      <c r="E123" s="11" t="s">
        <v>454</v>
      </c>
      <c r="F123" s="11" t="s">
        <v>5</v>
      </c>
      <c r="G123" s="44" t="s">
        <v>532</v>
      </c>
      <c r="H123" s="45">
        <f>SUBTOTAL(103, $CI$12:$CI123)*1</f>
        <v>112</v>
      </c>
      <c r="I123" s="45" t="s">
        <v>485</v>
      </c>
      <c r="J123" s="46" t="s">
        <v>37</v>
      </c>
      <c r="K123" s="46" t="s">
        <v>533</v>
      </c>
      <c r="L123" s="41">
        <v>0</v>
      </c>
      <c r="M123" s="41">
        <v>0</v>
      </c>
      <c r="N123" s="41">
        <v>600409.5</v>
      </c>
      <c r="O123" s="41">
        <v>226545.14</v>
      </c>
      <c r="P123" s="41">
        <v>226545.14</v>
      </c>
      <c r="Q123" s="41">
        <f t="shared" si="76"/>
        <v>0</v>
      </c>
      <c r="R123" s="197">
        <f t="shared" si="77"/>
        <v>0</v>
      </c>
      <c r="S123" s="41">
        <v>0</v>
      </c>
      <c r="T123" s="41">
        <v>0</v>
      </c>
      <c r="U123" s="41">
        <f t="shared" si="129"/>
        <v>0</v>
      </c>
      <c r="V123" s="41">
        <f t="shared" si="78"/>
        <v>226545.14</v>
      </c>
      <c r="W123" s="41">
        <f t="shared" si="79"/>
        <v>226545.14</v>
      </c>
      <c r="X123" s="41">
        <f t="shared" si="80"/>
        <v>0</v>
      </c>
      <c r="Y123" s="197">
        <f t="shared" si="81"/>
        <v>0</v>
      </c>
      <c r="Z123" s="41">
        <v>0</v>
      </c>
      <c r="AA123" s="41">
        <v>0</v>
      </c>
      <c r="AB123" s="41">
        <f t="shared" si="130"/>
        <v>0</v>
      </c>
      <c r="AC123" s="41">
        <f t="shared" si="82"/>
        <v>226545.14</v>
      </c>
      <c r="AD123" s="41">
        <f t="shared" si="83"/>
        <v>226545.14</v>
      </c>
      <c r="AE123" s="41">
        <f t="shared" si="84"/>
        <v>0</v>
      </c>
      <c r="AF123" s="109">
        <f t="shared" si="85"/>
        <v>0</v>
      </c>
      <c r="AG123" s="41">
        <v>219200.76</v>
      </c>
      <c r="AH123" s="41">
        <v>176149.83</v>
      </c>
      <c r="AI123" s="41">
        <f t="shared" si="131"/>
        <v>-43050.930000000022</v>
      </c>
      <c r="AJ123" s="41">
        <f t="shared" si="86"/>
        <v>445745.9</v>
      </c>
      <c r="AK123" s="41">
        <f t="shared" si="87"/>
        <v>402694.97</v>
      </c>
      <c r="AL123" s="41">
        <f t="shared" si="88"/>
        <v>-43051</v>
      </c>
      <c r="AM123" s="109">
        <f t="shared" si="89"/>
        <v>9.658177450426364E-2</v>
      </c>
      <c r="AN123" s="41">
        <v>0</v>
      </c>
      <c r="AO123" s="41">
        <v>0</v>
      </c>
      <c r="AP123" s="41">
        <f t="shared" si="132"/>
        <v>0</v>
      </c>
      <c r="AQ123" s="41">
        <f t="shared" si="90"/>
        <v>445745.9</v>
      </c>
      <c r="AR123" s="41">
        <f t="shared" si="91"/>
        <v>402694.97</v>
      </c>
      <c r="AS123" s="41">
        <f t="shared" si="92"/>
        <v>-43051</v>
      </c>
      <c r="AT123" s="109">
        <f t="shared" si="93"/>
        <v>9.658177450426364E-2</v>
      </c>
      <c r="AU123" s="41">
        <v>0</v>
      </c>
      <c r="AV123" s="41">
        <v>0</v>
      </c>
      <c r="AW123" s="41">
        <f t="shared" si="133"/>
        <v>0</v>
      </c>
      <c r="AX123" s="41">
        <f t="shared" si="94"/>
        <v>445745.9</v>
      </c>
      <c r="AY123" s="41">
        <f t="shared" si="95"/>
        <v>402694.97</v>
      </c>
      <c r="AZ123" s="41">
        <f t="shared" si="96"/>
        <v>-43051</v>
      </c>
      <c r="BA123" s="109">
        <f t="shared" si="97"/>
        <v>9.658177450426364E-2</v>
      </c>
      <c r="BB123" s="41">
        <v>221427.03</v>
      </c>
      <c r="BC123" s="41">
        <v>203960.98</v>
      </c>
      <c r="BD123" s="41">
        <f t="shared" si="134"/>
        <v>-17466.049999999988</v>
      </c>
      <c r="BE123" s="41">
        <f t="shared" si="98"/>
        <v>667172.93000000005</v>
      </c>
      <c r="BF123" s="41">
        <f t="shared" si="99"/>
        <v>606655.94999999995</v>
      </c>
      <c r="BG123" s="41">
        <f t="shared" si="100"/>
        <v>-60517</v>
      </c>
      <c r="BH123" s="109">
        <f t="shared" si="101"/>
        <v>9.070658787070407E-2</v>
      </c>
      <c r="BI123" s="41">
        <v>0</v>
      </c>
      <c r="BJ123" s="41">
        <v>0</v>
      </c>
      <c r="BK123" s="41">
        <f t="shared" si="135"/>
        <v>0</v>
      </c>
      <c r="BL123" s="41">
        <f t="shared" si="102"/>
        <v>667172.93000000005</v>
      </c>
      <c r="BM123" s="41">
        <f t="shared" si="103"/>
        <v>606655.94999999995</v>
      </c>
      <c r="BN123" s="41">
        <f t="shared" si="104"/>
        <v>-60517</v>
      </c>
      <c r="BO123" s="109">
        <f t="shared" si="105"/>
        <v>9.070658787070407E-2</v>
      </c>
      <c r="BP123" s="41">
        <v>0</v>
      </c>
      <c r="BQ123" s="41">
        <v>0</v>
      </c>
      <c r="BR123" s="41">
        <f t="shared" si="136"/>
        <v>0</v>
      </c>
      <c r="BS123" s="41">
        <f t="shared" si="106"/>
        <v>667172.93000000005</v>
      </c>
      <c r="BT123" s="41">
        <f t="shared" si="107"/>
        <v>606655.94999999995</v>
      </c>
      <c r="BU123" s="41">
        <f t="shared" si="108"/>
        <v>-60517</v>
      </c>
      <c r="BV123" s="109">
        <f t="shared" si="109"/>
        <v>9.070658787070407E-2</v>
      </c>
      <c r="BW123" s="41">
        <v>219200.76</v>
      </c>
      <c r="BX123" s="41">
        <v>194421.18</v>
      </c>
      <c r="BY123" s="41">
        <f t="shared" si="110"/>
        <v>-24779.580000000016</v>
      </c>
      <c r="BZ123" s="41">
        <f t="shared" si="140"/>
        <v>886373.69000000006</v>
      </c>
      <c r="CA123" s="41">
        <f t="shared" si="141"/>
        <v>801077.12999999989</v>
      </c>
      <c r="CB123" s="41">
        <f t="shared" si="128"/>
        <v>-85297</v>
      </c>
      <c r="CC123" s="109">
        <f t="shared" si="112"/>
        <v>9.6230924904822213E-2</v>
      </c>
      <c r="CD123" s="41">
        <v>0</v>
      </c>
      <c r="CE123" s="41">
        <v>0</v>
      </c>
      <c r="CF123" s="41">
        <f t="shared" si="113"/>
        <v>0</v>
      </c>
      <c r="CG123" s="41">
        <f t="shared" si="114"/>
        <v>886373.69000000006</v>
      </c>
      <c r="CH123" s="41">
        <f t="shared" si="115"/>
        <v>801077.12999999989</v>
      </c>
      <c r="CI123" s="41">
        <f t="shared" si="116"/>
        <v>-85297</v>
      </c>
      <c r="CJ123" s="109">
        <f t="shared" si="117"/>
        <v>0.90376907509517779</v>
      </c>
      <c r="CK123" s="41">
        <v>0</v>
      </c>
      <c r="CL123" s="41">
        <f t="shared" si="138"/>
        <v>886373.69000000006</v>
      </c>
      <c r="CM123" s="41">
        <v>801077.12999999989</v>
      </c>
      <c r="CN123" s="158">
        <f t="shared" si="139"/>
        <v>-85296.560000000172</v>
      </c>
      <c r="CO123" s="41">
        <v>851782.27</v>
      </c>
      <c r="CP123" s="41">
        <v>226734.54</v>
      </c>
      <c r="CQ123" s="41">
        <v>0</v>
      </c>
      <c r="CR123" s="41">
        <v>0</v>
      </c>
      <c r="CS123" s="41">
        <v>0</v>
      </c>
      <c r="CT123" s="41">
        <v>0</v>
      </c>
      <c r="CU123" s="41">
        <v>0</v>
      </c>
      <c r="CV123" s="41">
        <v>2565300</v>
      </c>
      <c r="CW123" s="220"/>
    </row>
    <row r="124" spans="1:101" s="10" customFormat="1" ht="51" x14ac:dyDescent="0.2">
      <c r="A124" s="11" t="s">
        <v>485</v>
      </c>
      <c r="B124" s="11" t="s">
        <v>486</v>
      </c>
      <c r="C124" s="14" t="s">
        <v>606</v>
      </c>
      <c r="D124" s="11">
        <v>1</v>
      </c>
      <c r="E124" s="11" t="s">
        <v>454</v>
      </c>
      <c r="F124" s="11" t="s">
        <v>5</v>
      </c>
      <c r="G124" s="44" t="s">
        <v>521</v>
      </c>
      <c r="H124" s="45">
        <f>SUBTOTAL(103, $CI$12:$CI124)*1</f>
        <v>113</v>
      </c>
      <c r="I124" s="45" t="s">
        <v>485</v>
      </c>
      <c r="J124" s="46" t="s">
        <v>98</v>
      </c>
      <c r="K124" s="46" t="s">
        <v>522</v>
      </c>
      <c r="L124" s="41">
        <v>0</v>
      </c>
      <c r="M124" s="41">
        <v>0</v>
      </c>
      <c r="N124" s="41">
        <v>191291.88999999998</v>
      </c>
      <c r="O124" s="41">
        <v>50753.17</v>
      </c>
      <c r="P124" s="41">
        <v>50753.17</v>
      </c>
      <c r="Q124" s="41">
        <f t="shared" si="76"/>
        <v>0</v>
      </c>
      <c r="R124" s="197">
        <f t="shared" si="77"/>
        <v>0</v>
      </c>
      <c r="S124" s="41">
        <v>0</v>
      </c>
      <c r="T124" s="41">
        <v>0</v>
      </c>
      <c r="U124" s="41">
        <f t="shared" si="129"/>
        <v>0</v>
      </c>
      <c r="V124" s="41">
        <f t="shared" si="78"/>
        <v>50753.17</v>
      </c>
      <c r="W124" s="41">
        <f t="shared" si="79"/>
        <v>50753.17</v>
      </c>
      <c r="X124" s="41">
        <f t="shared" si="80"/>
        <v>0</v>
      </c>
      <c r="Y124" s="197">
        <f t="shared" si="81"/>
        <v>0</v>
      </c>
      <c r="Z124" s="41">
        <v>0</v>
      </c>
      <c r="AA124" s="41">
        <v>0</v>
      </c>
      <c r="AB124" s="41">
        <f t="shared" si="130"/>
        <v>0</v>
      </c>
      <c r="AC124" s="41">
        <f t="shared" si="82"/>
        <v>50753.17</v>
      </c>
      <c r="AD124" s="41">
        <f t="shared" si="83"/>
        <v>50753.17</v>
      </c>
      <c r="AE124" s="41">
        <f t="shared" si="84"/>
        <v>0</v>
      </c>
      <c r="AF124" s="109">
        <f t="shared" si="85"/>
        <v>0</v>
      </c>
      <c r="AG124" s="41">
        <v>92276.92</v>
      </c>
      <c r="AH124" s="41">
        <v>60650.81</v>
      </c>
      <c r="AI124" s="41">
        <f t="shared" si="131"/>
        <v>-31626.11</v>
      </c>
      <c r="AJ124" s="41">
        <f t="shared" si="86"/>
        <v>143030.09</v>
      </c>
      <c r="AK124" s="41">
        <f t="shared" si="87"/>
        <v>111403.98</v>
      </c>
      <c r="AL124" s="41">
        <f t="shared" si="88"/>
        <v>-31626</v>
      </c>
      <c r="AM124" s="109">
        <f t="shared" si="89"/>
        <v>0.22111508144894543</v>
      </c>
      <c r="AN124" s="41">
        <v>0</v>
      </c>
      <c r="AO124" s="41">
        <v>0</v>
      </c>
      <c r="AP124" s="41">
        <f t="shared" si="132"/>
        <v>0</v>
      </c>
      <c r="AQ124" s="41">
        <f t="shared" si="90"/>
        <v>143030.09</v>
      </c>
      <c r="AR124" s="41">
        <f t="shared" si="91"/>
        <v>111403.98</v>
      </c>
      <c r="AS124" s="41">
        <f t="shared" si="92"/>
        <v>-31626</v>
      </c>
      <c r="AT124" s="109">
        <f t="shared" si="93"/>
        <v>0.22111508144894543</v>
      </c>
      <c r="AU124" s="41">
        <v>0</v>
      </c>
      <c r="AV124" s="41">
        <v>0</v>
      </c>
      <c r="AW124" s="41">
        <f t="shared" si="133"/>
        <v>0</v>
      </c>
      <c r="AX124" s="41">
        <f t="shared" si="94"/>
        <v>143030.09</v>
      </c>
      <c r="AY124" s="41">
        <f t="shared" si="95"/>
        <v>111403.98</v>
      </c>
      <c r="AZ124" s="41">
        <f t="shared" si="96"/>
        <v>-31626</v>
      </c>
      <c r="BA124" s="109">
        <f t="shared" si="97"/>
        <v>0.22111508144894543</v>
      </c>
      <c r="BB124" s="41">
        <v>92276.93</v>
      </c>
      <c r="BC124" s="41">
        <v>63803.73</v>
      </c>
      <c r="BD124" s="41">
        <f t="shared" si="134"/>
        <v>-28473.19999999999</v>
      </c>
      <c r="BE124" s="41">
        <f t="shared" si="98"/>
        <v>235307.02</v>
      </c>
      <c r="BF124" s="41">
        <f t="shared" si="99"/>
        <v>175207.71</v>
      </c>
      <c r="BG124" s="41">
        <f t="shared" si="100"/>
        <v>-60099</v>
      </c>
      <c r="BH124" s="109">
        <f t="shared" si="101"/>
        <v>0.25540806219890932</v>
      </c>
      <c r="BI124" s="41">
        <v>0</v>
      </c>
      <c r="BJ124" s="41">
        <v>0</v>
      </c>
      <c r="BK124" s="41">
        <f t="shared" si="135"/>
        <v>0</v>
      </c>
      <c r="BL124" s="41">
        <f t="shared" si="102"/>
        <v>235307.02</v>
      </c>
      <c r="BM124" s="41">
        <f t="shared" si="103"/>
        <v>175207.71</v>
      </c>
      <c r="BN124" s="41">
        <f t="shared" si="104"/>
        <v>-60099</v>
      </c>
      <c r="BO124" s="109">
        <f t="shared" si="105"/>
        <v>0.25540806219890932</v>
      </c>
      <c r="BP124" s="41">
        <v>0</v>
      </c>
      <c r="BQ124" s="41">
        <v>0</v>
      </c>
      <c r="BR124" s="41">
        <f t="shared" si="136"/>
        <v>0</v>
      </c>
      <c r="BS124" s="41">
        <f t="shared" si="106"/>
        <v>235307.02</v>
      </c>
      <c r="BT124" s="41">
        <f t="shared" si="107"/>
        <v>175207.71</v>
      </c>
      <c r="BU124" s="41">
        <f t="shared" si="108"/>
        <v>-60099</v>
      </c>
      <c r="BV124" s="109">
        <f t="shared" si="109"/>
        <v>0.25540806219890932</v>
      </c>
      <c r="BW124" s="41">
        <v>92276.93</v>
      </c>
      <c r="BX124" s="41">
        <v>68657.72</v>
      </c>
      <c r="BY124" s="41">
        <f t="shared" si="110"/>
        <v>-23619.209999999992</v>
      </c>
      <c r="BZ124" s="41">
        <f t="shared" si="140"/>
        <v>327583.94999999995</v>
      </c>
      <c r="CA124" s="41">
        <f t="shared" si="141"/>
        <v>243865.43000000002</v>
      </c>
      <c r="CB124" s="41">
        <f t="shared" si="128"/>
        <v>-83718</v>
      </c>
      <c r="CC124" s="109">
        <f t="shared" si="112"/>
        <v>0.25556355859314828</v>
      </c>
      <c r="CD124" s="41">
        <v>0</v>
      </c>
      <c r="CE124" s="41">
        <v>0</v>
      </c>
      <c r="CF124" s="41">
        <f t="shared" si="113"/>
        <v>0</v>
      </c>
      <c r="CG124" s="41">
        <f t="shared" si="114"/>
        <v>327583.94999999995</v>
      </c>
      <c r="CH124" s="41">
        <f t="shared" si="115"/>
        <v>243865.43000000002</v>
      </c>
      <c r="CI124" s="41">
        <f t="shared" si="116"/>
        <v>-83718</v>
      </c>
      <c r="CJ124" s="109">
        <f t="shared" si="117"/>
        <v>0.74443644140685172</v>
      </c>
      <c r="CK124" s="41">
        <v>0</v>
      </c>
      <c r="CL124" s="41">
        <f t="shared" si="138"/>
        <v>327583.94999999995</v>
      </c>
      <c r="CM124" s="41">
        <v>243865.44</v>
      </c>
      <c r="CN124" s="158">
        <f t="shared" si="139"/>
        <v>-83718.509999999951</v>
      </c>
      <c r="CO124" s="41">
        <v>369107.70999999996</v>
      </c>
      <c r="CP124" s="41">
        <v>198316.45</v>
      </c>
      <c r="CQ124" s="41">
        <v>0</v>
      </c>
      <c r="CR124" s="41">
        <v>0</v>
      </c>
      <c r="CS124" s="41">
        <v>0</v>
      </c>
      <c r="CT124" s="41">
        <v>0</v>
      </c>
      <c r="CU124" s="41">
        <v>0</v>
      </c>
      <c r="CV124" s="41">
        <v>1145800</v>
      </c>
    </row>
    <row r="125" spans="1:101" s="10" customFormat="1" ht="47.25" x14ac:dyDescent="0.25">
      <c r="A125" s="121" t="s">
        <v>276</v>
      </c>
      <c r="B125" s="121" t="s">
        <v>277</v>
      </c>
      <c r="C125" s="122" t="s">
        <v>580</v>
      </c>
      <c r="D125" s="121" t="s">
        <v>3</v>
      </c>
      <c r="E125" s="121" t="s">
        <v>4</v>
      </c>
      <c r="F125" s="121" t="s">
        <v>77</v>
      </c>
      <c r="G125" s="123" t="s">
        <v>278</v>
      </c>
      <c r="H125" s="45">
        <f>SUBTOTAL(103, $CI$12:$CI125)*1</f>
        <v>114</v>
      </c>
      <c r="I125" s="45" t="s">
        <v>276</v>
      </c>
      <c r="J125" s="124" t="s">
        <v>279</v>
      </c>
      <c r="K125" s="124" t="s">
        <v>280</v>
      </c>
      <c r="L125" s="41">
        <v>0</v>
      </c>
      <c r="M125" s="41">
        <v>0</v>
      </c>
      <c r="N125" s="41">
        <v>180462.75</v>
      </c>
      <c r="O125" s="41">
        <v>11538.7</v>
      </c>
      <c r="P125" s="41">
        <v>11538.7</v>
      </c>
      <c r="Q125" s="41">
        <f t="shared" si="76"/>
        <v>0</v>
      </c>
      <c r="R125" s="197">
        <f t="shared" si="77"/>
        <v>0</v>
      </c>
      <c r="S125" s="41">
        <v>0</v>
      </c>
      <c r="T125" s="41">
        <v>0</v>
      </c>
      <c r="U125" s="41">
        <f t="shared" si="129"/>
        <v>0</v>
      </c>
      <c r="V125" s="41">
        <f t="shared" si="78"/>
        <v>11538.7</v>
      </c>
      <c r="W125" s="41">
        <f t="shared" si="79"/>
        <v>11538.7</v>
      </c>
      <c r="X125" s="41">
        <f t="shared" si="80"/>
        <v>0</v>
      </c>
      <c r="Y125" s="197">
        <f t="shared" si="81"/>
        <v>0</v>
      </c>
      <c r="Z125" s="41">
        <v>0</v>
      </c>
      <c r="AA125" s="41">
        <v>0</v>
      </c>
      <c r="AB125" s="41">
        <f t="shared" si="130"/>
        <v>0</v>
      </c>
      <c r="AC125" s="41">
        <f t="shared" si="82"/>
        <v>11538.7</v>
      </c>
      <c r="AD125" s="41">
        <f t="shared" si="83"/>
        <v>11538.7</v>
      </c>
      <c r="AE125" s="41">
        <f t="shared" si="84"/>
        <v>0</v>
      </c>
      <c r="AF125" s="109">
        <f t="shared" si="85"/>
        <v>0</v>
      </c>
      <c r="AG125" s="41">
        <v>50314.59</v>
      </c>
      <c r="AH125" s="41">
        <v>50619.83</v>
      </c>
      <c r="AI125" s="41">
        <f t="shared" si="131"/>
        <v>305.24000000000524</v>
      </c>
      <c r="AJ125" s="41">
        <f t="shared" si="86"/>
        <v>61853.289999999994</v>
      </c>
      <c r="AK125" s="41">
        <f t="shared" si="87"/>
        <v>62158.53</v>
      </c>
      <c r="AL125" s="41">
        <f t="shared" si="88"/>
        <v>305</v>
      </c>
      <c r="AM125" s="109">
        <f t="shared" si="89"/>
        <v>-4.9349032201844167E-3</v>
      </c>
      <c r="AN125" s="41">
        <v>0</v>
      </c>
      <c r="AO125" s="41">
        <v>71545.5</v>
      </c>
      <c r="AP125" s="41">
        <f t="shared" si="132"/>
        <v>71545.5</v>
      </c>
      <c r="AQ125" s="41">
        <f t="shared" si="90"/>
        <v>61853.289999999994</v>
      </c>
      <c r="AR125" s="41">
        <f t="shared" si="91"/>
        <v>133704.03</v>
      </c>
      <c r="AS125" s="41">
        <f t="shared" si="92"/>
        <v>71851</v>
      </c>
      <c r="AT125" s="109">
        <f t="shared" si="93"/>
        <v>-1.1616316609835953</v>
      </c>
      <c r="AU125" s="41">
        <v>148445.57</v>
      </c>
      <c r="AV125" s="41">
        <v>162421.6</v>
      </c>
      <c r="AW125" s="41">
        <f t="shared" si="133"/>
        <v>13976.029999999999</v>
      </c>
      <c r="AX125" s="41">
        <f t="shared" si="94"/>
        <v>210298.86</v>
      </c>
      <c r="AY125" s="41">
        <f t="shared" si="95"/>
        <v>296125.63</v>
      </c>
      <c r="AZ125" s="41">
        <f t="shared" si="96"/>
        <v>85827</v>
      </c>
      <c r="BA125" s="109">
        <f t="shared" si="97"/>
        <v>-0.40811809441097324</v>
      </c>
      <c r="BB125" s="41">
        <v>78017</v>
      </c>
      <c r="BC125" s="41">
        <v>57973.210000000006</v>
      </c>
      <c r="BD125" s="41">
        <f t="shared" si="134"/>
        <v>-20043.789999999994</v>
      </c>
      <c r="BE125" s="41">
        <f t="shared" si="98"/>
        <v>288315.86</v>
      </c>
      <c r="BF125" s="41">
        <f t="shared" si="99"/>
        <v>354098.84</v>
      </c>
      <c r="BG125" s="41">
        <f t="shared" si="100"/>
        <v>65783</v>
      </c>
      <c r="BH125" s="109">
        <f t="shared" si="101"/>
        <v>-0.22816289051875271</v>
      </c>
      <c r="BI125" s="41">
        <v>0</v>
      </c>
      <c r="BJ125" s="41">
        <v>0</v>
      </c>
      <c r="BK125" s="41">
        <f t="shared" si="135"/>
        <v>0</v>
      </c>
      <c r="BL125" s="41">
        <f t="shared" si="102"/>
        <v>288315.86</v>
      </c>
      <c r="BM125" s="41">
        <f t="shared" si="103"/>
        <v>354098.84</v>
      </c>
      <c r="BN125" s="41">
        <f t="shared" si="104"/>
        <v>65783</v>
      </c>
      <c r="BO125" s="109">
        <f t="shared" si="105"/>
        <v>-0.22816289051875271</v>
      </c>
      <c r="BP125" s="41">
        <v>0</v>
      </c>
      <c r="BQ125" s="41">
        <v>0</v>
      </c>
      <c r="BR125" s="41">
        <f t="shared" si="136"/>
        <v>0</v>
      </c>
      <c r="BS125" s="41">
        <f t="shared" si="106"/>
        <v>288315.86</v>
      </c>
      <c r="BT125" s="41">
        <f t="shared" si="107"/>
        <v>354098.84</v>
      </c>
      <c r="BU125" s="41">
        <f t="shared" si="108"/>
        <v>65783</v>
      </c>
      <c r="BV125" s="109">
        <f t="shared" si="109"/>
        <v>-0.22816289051875271</v>
      </c>
      <c r="BW125" s="41">
        <v>64600</v>
      </c>
      <c r="BX125" s="41">
        <v>42427.59</v>
      </c>
      <c r="BY125" s="41">
        <f t="shared" si="110"/>
        <v>-22172.410000000003</v>
      </c>
      <c r="BZ125" s="41">
        <f t="shared" si="140"/>
        <v>352915.86000000004</v>
      </c>
      <c r="CA125" s="41">
        <f t="shared" si="141"/>
        <v>396526.43000000005</v>
      </c>
      <c r="CB125" s="41">
        <f t="shared" si="128"/>
        <v>43611</v>
      </c>
      <c r="CC125" s="109">
        <f t="shared" si="112"/>
        <v>-0.12357214549666318</v>
      </c>
      <c r="CD125" s="41">
        <v>122660</v>
      </c>
      <c r="CE125" s="41">
        <v>0</v>
      </c>
      <c r="CF125" s="41">
        <f t="shared" si="113"/>
        <v>-122660</v>
      </c>
      <c r="CG125" s="41">
        <f t="shared" si="114"/>
        <v>475575.86000000004</v>
      </c>
      <c r="CH125" s="41">
        <f t="shared" si="115"/>
        <v>396526.43000000005</v>
      </c>
      <c r="CI125" s="41">
        <f t="shared" si="116"/>
        <v>-79049</v>
      </c>
      <c r="CJ125" s="109">
        <f t="shared" si="117"/>
        <v>0.83378165998585385</v>
      </c>
      <c r="CK125" s="41">
        <v>0</v>
      </c>
      <c r="CL125" s="41">
        <f t="shared" si="138"/>
        <v>475575.86</v>
      </c>
      <c r="CM125" s="41">
        <v>463757.78</v>
      </c>
      <c r="CN125" s="158">
        <f t="shared" si="139"/>
        <v>-11818.079999999958</v>
      </c>
      <c r="CO125" s="41">
        <v>425000</v>
      </c>
      <c r="CP125" s="41">
        <v>462416.3</v>
      </c>
      <c r="CQ125" s="41">
        <v>0</v>
      </c>
      <c r="CR125" s="41">
        <v>0</v>
      </c>
      <c r="CS125" s="41">
        <v>0</v>
      </c>
      <c r="CT125" s="41">
        <v>0</v>
      </c>
      <c r="CU125" s="41">
        <v>0</v>
      </c>
      <c r="CV125" s="41">
        <v>1275000</v>
      </c>
      <c r="CW125" s="8"/>
    </row>
    <row r="126" spans="1:101" s="10" customFormat="1" ht="78.75" x14ac:dyDescent="0.2">
      <c r="A126" s="55" t="s">
        <v>1290</v>
      </c>
      <c r="B126" s="55" t="s">
        <v>1292</v>
      </c>
      <c r="C126" s="81" t="s">
        <v>1291</v>
      </c>
      <c r="D126" s="55" t="s">
        <v>1293</v>
      </c>
      <c r="E126" s="55" t="s">
        <v>402</v>
      </c>
      <c r="F126" s="55" t="s">
        <v>5</v>
      </c>
      <c r="G126" s="55" t="s">
        <v>1498</v>
      </c>
      <c r="H126" s="45">
        <f>SUBTOTAL(103, $CI$12:$CI126)*1</f>
        <v>115</v>
      </c>
      <c r="I126" s="45" t="s">
        <v>1290</v>
      </c>
      <c r="J126" s="124" t="s">
        <v>1299</v>
      </c>
      <c r="K126" s="124" t="s">
        <v>1300</v>
      </c>
      <c r="L126" s="79">
        <v>0</v>
      </c>
      <c r="M126" s="79">
        <v>0</v>
      </c>
      <c r="N126" s="79">
        <v>0</v>
      </c>
      <c r="O126" s="79">
        <f>N126+M126+L126</f>
        <v>0</v>
      </c>
      <c r="P126" s="79">
        <f>O126+N126+M126</f>
        <v>0</v>
      </c>
      <c r="Q126" s="41">
        <f t="shared" si="76"/>
        <v>0</v>
      </c>
      <c r="R126" s="197" t="str">
        <f t="shared" si="77"/>
        <v>nebija plānots</v>
      </c>
      <c r="S126" s="79">
        <f>Q126+P126+O126</f>
        <v>0</v>
      </c>
      <c r="T126" s="79">
        <f>S126+Q126+P126</f>
        <v>0</v>
      </c>
      <c r="U126" s="79">
        <f>T126+S126+Q126</f>
        <v>0</v>
      </c>
      <c r="V126" s="41">
        <f t="shared" si="78"/>
        <v>0</v>
      </c>
      <c r="W126" s="41">
        <f t="shared" si="79"/>
        <v>0</v>
      </c>
      <c r="X126" s="41">
        <f t="shared" si="80"/>
        <v>0</v>
      </c>
      <c r="Y126" s="197" t="str">
        <f t="shared" si="81"/>
        <v>nebija plānots</v>
      </c>
      <c r="Z126" s="79">
        <f>U126+T126+S126</f>
        <v>0</v>
      </c>
      <c r="AA126" s="79">
        <f>Z126+U126+T126</f>
        <v>0</v>
      </c>
      <c r="AB126" s="79">
        <f>AA126+Z126+U126</f>
        <v>0</v>
      </c>
      <c r="AC126" s="41">
        <f t="shared" si="82"/>
        <v>0</v>
      </c>
      <c r="AD126" s="41">
        <f t="shared" si="83"/>
        <v>0</v>
      </c>
      <c r="AE126" s="41">
        <f t="shared" si="84"/>
        <v>0</v>
      </c>
      <c r="AF126" s="109" t="str">
        <f t="shared" si="85"/>
        <v>nebija plānots</v>
      </c>
      <c r="AG126" s="79">
        <f>AB126+AA126+Z126</f>
        <v>0</v>
      </c>
      <c r="AH126" s="79">
        <f>AG126+AB126+AA126</f>
        <v>0</v>
      </c>
      <c r="AI126" s="79">
        <f>AH126+AG126+AB126</f>
        <v>0</v>
      </c>
      <c r="AJ126" s="41">
        <f t="shared" si="86"/>
        <v>0</v>
      </c>
      <c r="AK126" s="41">
        <f t="shared" si="87"/>
        <v>0</v>
      </c>
      <c r="AL126" s="41">
        <f t="shared" si="88"/>
        <v>0</v>
      </c>
      <c r="AM126" s="109" t="str">
        <f t="shared" si="89"/>
        <v>nebija plānots</v>
      </c>
      <c r="AN126" s="79">
        <f>AI126+AH126+AG126</f>
        <v>0</v>
      </c>
      <c r="AO126" s="79">
        <f>AN126+AI126+AH126</f>
        <v>0</v>
      </c>
      <c r="AP126" s="79">
        <f>AO126+AN126+AI126</f>
        <v>0</v>
      </c>
      <c r="AQ126" s="41">
        <f t="shared" si="90"/>
        <v>0</v>
      </c>
      <c r="AR126" s="41">
        <f t="shared" si="91"/>
        <v>0</v>
      </c>
      <c r="AS126" s="41">
        <f t="shared" si="92"/>
        <v>0</v>
      </c>
      <c r="AT126" s="109" t="str">
        <f t="shared" si="93"/>
        <v>nebija plānots</v>
      </c>
      <c r="AU126" s="79">
        <f>AP126+AO126+AN126</f>
        <v>0</v>
      </c>
      <c r="AV126" s="79">
        <f>AU126+AP126+AO126</f>
        <v>0</v>
      </c>
      <c r="AW126" s="79">
        <f>AV126+AU126+AP126</f>
        <v>0</v>
      </c>
      <c r="AX126" s="41">
        <f t="shared" si="94"/>
        <v>0</v>
      </c>
      <c r="AY126" s="41">
        <f t="shared" si="95"/>
        <v>0</v>
      </c>
      <c r="AZ126" s="41">
        <f t="shared" si="96"/>
        <v>0</v>
      </c>
      <c r="BA126" s="109" t="str">
        <f t="shared" si="97"/>
        <v>nebija plānots</v>
      </c>
      <c r="BB126" s="79">
        <f>AW126+AV126+AU126</f>
        <v>0</v>
      </c>
      <c r="BC126" s="79">
        <f>BB126+AW126+AV126</f>
        <v>0</v>
      </c>
      <c r="BD126" s="79">
        <f>BC126+BB126+AW126</f>
        <v>0</v>
      </c>
      <c r="BE126" s="41">
        <f t="shared" si="98"/>
        <v>0</v>
      </c>
      <c r="BF126" s="41">
        <f t="shared" si="99"/>
        <v>0</v>
      </c>
      <c r="BG126" s="41">
        <f t="shared" si="100"/>
        <v>0</v>
      </c>
      <c r="BH126" s="109" t="str">
        <f t="shared" si="101"/>
        <v>nebija plānots</v>
      </c>
      <c r="BI126" s="79">
        <f>BD126+BC126+BB126</f>
        <v>0</v>
      </c>
      <c r="BJ126" s="79">
        <f>BI126+BD126+BC126</f>
        <v>0</v>
      </c>
      <c r="BK126" s="79">
        <f>BJ126+BI126+BD126</f>
        <v>0</v>
      </c>
      <c r="BL126" s="41">
        <f t="shared" si="102"/>
        <v>0</v>
      </c>
      <c r="BM126" s="41">
        <f t="shared" si="103"/>
        <v>0</v>
      </c>
      <c r="BN126" s="41">
        <f t="shared" si="104"/>
        <v>0</v>
      </c>
      <c r="BO126" s="109" t="str">
        <f t="shared" si="105"/>
        <v>nebija plānots</v>
      </c>
      <c r="BP126" s="79">
        <f>BK126+BJ126+BI126</f>
        <v>0</v>
      </c>
      <c r="BQ126" s="79">
        <v>0</v>
      </c>
      <c r="BR126" s="79">
        <f>BQ126+BP126+BK126</f>
        <v>0</v>
      </c>
      <c r="BS126" s="41">
        <f t="shared" si="106"/>
        <v>0</v>
      </c>
      <c r="BT126" s="41">
        <f t="shared" si="107"/>
        <v>0</v>
      </c>
      <c r="BU126" s="41">
        <f t="shared" si="108"/>
        <v>0</v>
      </c>
      <c r="BV126" s="109" t="str">
        <f t="shared" si="109"/>
        <v>nebija plānots</v>
      </c>
      <c r="BW126" s="79">
        <v>77337.13</v>
      </c>
      <c r="BX126" s="41">
        <v>0</v>
      </c>
      <c r="BY126" s="41">
        <f t="shared" si="110"/>
        <v>-77337.13</v>
      </c>
      <c r="BZ126" s="41">
        <f t="shared" si="140"/>
        <v>77337.13</v>
      </c>
      <c r="CA126" s="41">
        <f>BQ126+BJ126+BC126+AV126+AO126+-AH126+AA126+T126+P126+BX126</f>
        <v>0</v>
      </c>
      <c r="CB126" s="41">
        <f t="shared" si="128"/>
        <v>-77337</v>
      </c>
      <c r="CC126" s="109">
        <f t="shared" si="112"/>
        <v>1</v>
      </c>
      <c r="CD126" s="79">
        <v>0</v>
      </c>
      <c r="CE126" s="41">
        <v>0</v>
      </c>
      <c r="CF126" s="41">
        <f t="shared" si="113"/>
        <v>0</v>
      </c>
      <c r="CG126" s="41">
        <f t="shared" si="114"/>
        <v>77337.13</v>
      </c>
      <c r="CH126" s="41">
        <f t="shared" si="115"/>
        <v>0</v>
      </c>
      <c r="CI126" s="41">
        <f t="shared" si="116"/>
        <v>-77337</v>
      </c>
      <c r="CJ126" s="109">
        <f t="shared" si="117"/>
        <v>0</v>
      </c>
      <c r="CK126" s="79">
        <v>0</v>
      </c>
      <c r="CL126" s="41">
        <f t="shared" si="138"/>
        <v>77337.13</v>
      </c>
      <c r="CM126" s="41">
        <v>0</v>
      </c>
      <c r="CN126" s="158">
        <f t="shared" si="139"/>
        <v>-77337.13</v>
      </c>
      <c r="CO126" s="79">
        <v>1853609.28</v>
      </c>
      <c r="CP126" s="79">
        <v>2007100</v>
      </c>
      <c r="CQ126" s="79">
        <v>2416375</v>
      </c>
      <c r="CR126" s="79">
        <v>2559600</v>
      </c>
      <c r="CS126" s="79">
        <v>3180352.34</v>
      </c>
      <c r="CT126" s="79">
        <v>0</v>
      </c>
      <c r="CU126" s="79">
        <v>0</v>
      </c>
      <c r="CV126" s="79">
        <v>12094375.449999999</v>
      </c>
      <c r="CW126" s="95"/>
    </row>
    <row r="127" spans="1:101" s="10" customFormat="1" ht="47.25" x14ac:dyDescent="0.2">
      <c r="A127" s="11" t="s">
        <v>57</v>
      </c>
      <c r="B127" s="11" t="s">
        <v>58</v>
      </c>
      <c r="C127" s="14" t="s">
        <v>565</v>
      </c>
      <c r="D127" s="11">
        <v>2</v>
      </c>
      <c r="E127" s="11" t="s">
        <v>35</v>
      </c>
      <c r="F127" s="11" t="s">
        <v>5</v>
      </c>
      <c r="G127" s="44" t="s">
        <v>657</v>
      </c>
      <c r="H127" s="45">
        <f>SUBTOTAL(103, $CI$12:$CI127)*1</f>
        <v>116</v>
      </c>
      <c r="I127" s="45" t="s">
        <v>57</v>
      </c>
      <c r="J127" s="46" t="s">
        <v>658</v>
      </c>
      <c r="K127" s="46" t="s">
        <v>659</v>
      </c>
      <c r="L127" s="41">
        <v>0</v>
      </c>
      <c r="M127" s="41">
        <v>0</v>
      </c>
      <c r="N127" s="41">
        <v>0</v>
      </c>
      <c r="O127" s="41">
        <v>0</v>
      </c>
      <c r="P127" s="41">
        <v>0</v>
      </c>
      <c r="Q127" s="41">
        <f t="shared" si="76"/>
        <v>0</v>
      </c>
      <c r="R127" s="197" t="str">
        <f t="shared" si="77"/>
        <v>nebija plānots</v>
      </c>
      <c r="S127" s="41">
        <v>0</v>
      </c>
      <c r="T127" s="41">
        <v>0</v>
      </c>
      <c r="U127" s="41">
        <f>T127-S127</f>
        <v>0</v>
      </c>
      <c r="V127" s="41">
        <f t="shared" si="78"/>
        <v>0</v>
      </c>
      <c r="W127" s="41">
        <f t="shared" si="79"/>
        <v>0</v>
      </c>
      <c r="X127" s="41">
        <f t="shared" si="80"/>
        <v>0</v>
      </c>
      <c r="Y127" s="197" t="str">
        <f t="shared" si="81"/>
        <v>nebija plānots</v>
      </c>
      <c r="Z127" s="41">
        <v>0</v>
      </c>
      <c r="AA127" s="41">
        <v>0</v>
      </c>
      <c r="AB127" s="41">
        <f>AA127-Z127</f>
        <v>0</v>
      </c>
      <c r="AC127" s="41">
        <f t="shared" si="82"/>
        <v>0</v>
      </c>
      <c r="AD127" s="41">
        <f t="shared" si="83"/>
        <v>0</v>
      </c>
      <c r="AE127" s="41">
        <f t="shared" si="84"/>
        <v>0</v>
      </c>
      <c r="AF127" s="109" t="str">
        <f t="shared" si="85"/>
        <v>nebija plānots</v>
      </c>
      <c r="AG127" s="41">
        <v>156646</v>
      </c>
      <c r="AH127" s="41">
        <v>156646</v>
      </c>
      <c r="AI127" s="41">
        <f>AH127-AG127</f>
        <v>0</v>
      </c>
      <c r="AJ127" s="41">
        <f t="shared" si="86"/>
        <v>156646</v>
      </c>
      <c r="AK127" s="41">
        <f t="shared" si="87"/>
        <v>156646</v>
      </c>
      <c r="AL127" s="41">
        <f t="shared" si="88"/>
        <v>0</v>
      </c>
      <c r="AM127" s="109">
        <f t="shared" si="89"/>
        <v>0</v>
      </c>
      <c r="AN127" s="41">
        <v>0</v>
      </c>
      <c r="AO127" s="41">
        <v>0</v>
      </c>
      <c r="AP127" s="41">
        <f>AO127-AN127</f>
        <v>0</v>
      </c>
      <c r="AQ127" s="41">
        <f t="shared" si="90"/>
        <v>156646</v>
      </c>
      <c r="AR127" s="41">
        <f t="shared" si="91"/>
        <v>156646</v>
      </c>
      <c r="AS127" s="41">
        <f t="shared" si="92"/>
        <v>0</v>
      </c>
      <c r="AT127" s="109">
        <f t="shared" si="93"/>
        <v>0</v>
      </c>
      <c r="AU127" s="41">
        <v>0</v>
      </c>
      <c r="AV127" s="41">
        <v>0</v>
      </c>
      <c r="AW127" s="41">
        <f>AV127-AU127</f>
        <v>0</v>
      </c>
      <c r="AX127" s="41">
        <f t="shared" si="94"/>
        <v>156646</v>
      </c>
      <c r="AY127" s="41">
        <f t="shared" si="95"/>
        <v>156646</v>
      </c>
      <c r="AZ127" s="41">
        <f t="shared" si="96"/>
        <v>0</v>
      </c>
      <c r="BA127" s="109">
        <f t="shared" si="97"/>
        <v>0</v>
      </c>
      <c r="BB127" s="41">
        <v>0</v>
      </c>
      <c r="BC127" s="41">
        <v>0</v>
      </c>
      <c r="BD127" s="41">
        <f>BC127-BB127</f>
        <v>0</v>
      </c>
      <c r="BE127" s="41">
        <f t="shared" si="98"/>
        <v>156646</v>
      </c>
      <c r="BF127" s="41">
        <f t="shared" si="99"/>
        <v>156646</v>
      </c>
      <c r="BG127" s="41">
        <f t="shared" si="100"/>
        <v>0</v>
      </c>
      <c r="BH127" s="109">
        <f t="shared" si="101"/>
        <v>0</v>
      </c>
      <c r="BI127" s="41">
        <v>176683.89</v>
      </c>
      <c r="BJ127" s="41">
        <v>40047.25</v>
      </c>
      <c r="BK127" s="41">
        <f>BJ127-BI127</f>
        <v>-136636.64000000001</v>
      </c>
      <c r="BL127" s="41">
        <f t="shared" si="102"/>
        <v>333329.89</v>
      </c>
      <c r="BM127" s="41">
        <f t="shared" si="103"/>
        <v>196693.25</v>
      </c>
      <c r="BN127" s="41">
        <f t="shared" si="104"/>
        <v>-136637</v>
      </c>
      <c r="BO127" s="109">
        <f t="shared" si="105"/>
        <v>0.4099141544132151</v>
      </c>
      <c r="BP127" s="41">
        <v>0</v>
      </c>
      <c r="BQ127" s="41">
        <v>0</v>
      </c>
      <c r="BR127" s="41">
        <f>BQ127-BP127</f>
        <v>0</v>
      </c>
      <c r="BS127" s="41">
        <f t="shared" si="106"/>
        <v>333329.89</v>
      </c>
      <c r="BT127" s="41">
        <f t="shared" si="107"/>
        <v>196693.25</v>
      </c>
      <c r="BU127" s="41">
        <f t="shared" si="108"/>
        <v>-136637</v>
      </c>
      <c r="BV127" s="109">
        <f t="shared" si="109"/>
        <v>0.4099141544132151</v>
      </c>
      <c r="BW127" s="41">
        <v>0</v>
      </c>
      <c r="BX127" s="41">
        <v>109945.06</v>
      </c>
      <c r="BY127" s="41">
        <f t="shared" si="110"/>
        <v>109945.06</v>
      </c>
      <c r="BZ127" s="41">
        <f t="shared" si="140"/>
        <v>333329.89</v>
      </c>
      <c r="CA127" s="41">
        <f>BQ127+BJ127+BC127+AV127+AO127+AH127+AA127+T127+P127+BX127</f>
        <v>306638.31</v>
      </c>
      <c r="CB127" s="41">
        <f t="shared" si="128"/>
        <v>-26692</v>
      </c>
      <c r="CC127" s="109">
        <f t="shared" si="112"/>
        <v>8.0075567180609042E-2</v>
      </c>
      <c r="CD127" s="41">
        <v>50131.48</v>
      </c>
      <c r="CE127" s="41">
        <v>0</v>
      </c>
      <c r="CF127" s="41">
        <f t="shared" si="113"/>
        <v>-50131.48</v>
      </c>
      <c r="CG127" s="41">
        <f t="shared" si="114"/>
        <v>383461.37</v>
      </c>
      <c r="CH127" s="41">
        <f t="shared" si="115"/>
        <v>306638.31</v>
      </c>
      <c r="CI127" s="41">
        <f t="shared" si="116"/>
        <v>-76823.48000000001</v>
      </c>
      <c r="CJ127" s="109">
        <f t="shared" si="117"/>
        <v>0.79965893304976199</v>
      </c>
      <c r="CK127" s="41">
        <v>0</v>
      </c>
      <c r="CL127" s="41">
        <f t="shared" si="138"/>
        <v>383461.37</v>
      </c>
      <c r="CM127" s="41">
        <v>306638.31</v>
      </c>
      <c r="CN127" s="158">
        <f t="shared" si="139"/>
        <v>-76823.06</v>
      </c>
      <c r="CO127" s="41">
        <v>164801.32</v>
      </c>
      <c r="CP127" s="41">
        <v>0</v>
      </c>
      <c r="CQ127" s="41">
        <v>0</v>
      </c>
      <c r="CR127" s="41">
        <v>0</v>
      </c>
      <c r="CS127" s="41">
        <v>0</v>
      </c>
      <c r="CT127" s="41">
        <v>0</v>
      </c>
      <c r="CU127" s="41">
        <v>0</v>
      </c>
      <c r="CV127" s="41">
        <v>391615.69</v>
      </c>
    </row>
    <row r="128" spans="1:101" s="10" customFormat="1" ht="63" x14ac:dyDescent="0.25">
      <c r="A128" s="43" t="s">
        <v>1290</v>
      </c>
      <c r="B128" s="43" t="s">
        <v>1292</v>
      </c>
      <c r="C128" s="124" t="s">
        <v>1291</v>
      </c>
      <c r="D128" s="43" t="s">
        <v>1293</v>
      </c>
      <c r="E128" s="43" t="s">
        <v>402</v>
      </c>
      <c r="F128" s="43" t="s">
        <v>5</v>
      </c>
      <c r="G128" s="152" t="s">
        <v>1393</v>
      </c>
      <c r="H128" s="45">
        <f>SUBTOTAL(103, $CI$12:$CI128)*1</f>
        <v>117</v>
      </c>
      <c r="I128" s="45" t="s">
        <v>1290</v>
      </c>
      <c r="J128" s="124" t="s">
        <v>1305</v>
      </c>
      <c r="K128" s="132" t="s">
        <v>1306</v>
      </c>
      <c r="L128" s="41">
        <v>0</v>
      </c>
      <c r="M128" s="40">
        <v>0</v>
      </c>
      <c r="N128" s="40">
        <v>0</v>
      </c>
      <c r="O128" s="41">
        <v>0</v>
      </c>
      <c r="P128" s="41">
        <v>0</v>
      </c>
      <c r="Q128" s="41">
        <f t="shared" si="76"/>
        <v>0</v>
      </c>
      <c r="R128" s="197" t="str">
        <f t="shared" si="77"/>
        <v>nebija plānots</v>
      </c>
      <c r="S128" s="41">
        <v>0</v>
      </c>
      <c r="T128" s="41">
        <v>0</v>
      </c>
      <c r="U128" s="41">
        <v>0</v>
      </c>
      <c r="V128" s="41">
        <f t="shared" si="78"/>
        <v>0</v>
      </c>
      <c r="W128" s="41">
        <f t="shared" si="79"/>
        <v>0</v>
      </c>
      <c r="X128" s="41">
        <f t="shared" si="80"/>
        <v>0</v>
      </c>
      <c r="Y128" s="197" t="str">
        <f t="shared" si="81"/>
        <v>nebija plānots</v>
      </c>
      <c r="Z128" s="41">
        <v>0</v>
      </c>
      <c r="AA128" s="41">
        <v>0</v>
      </c>
      <c r="AB128" s="41">
        <v>0</v>
      </c>
      <c r="AC128" s="41">
        <f t="shared" si="82"/>
        <v>0</v>
      </c>
      <c r="AD128" s="41">
        <f t="shared" si="83"/>
        <v>0</v>
      </c>
      <c r="AE128" s="41">
        <f t="shared" si="84"/>
        <v>0</v>
      </c>
      <c r="AF128" s="109" t="str">
        <f t="shared" si="85"/>
        <v>nebija plānots</v>
      </c>
      <c r="AG128" s="41">
        <v>0</v>
      </c>
      <c r="AH128" s="41">
        <v>0</v>
      </c>
      <c r="AI128" s="41">
        <v>0</v>
      </c>
      <c r="AJ128" s="41">
        <f t="shared" si="86"/>
        <v>0</v>
      </c>
      <c r="AK128" s="41">
        <f t="shared" si="87"/>
        <v>0</v>
      </c>
      <c r="AL128" s="41">
        <f t="shared" si="88"/>
        <v>0</v>
      </c>
      <c r="AM128" s="109" t="str">
        <f t="shared" si="89"/>
        <v>nebija plānots</v>
      </c>
      <c r="AN128" s="41">
        <v>0</v>
      </c>
      <c r="AO128" s="41">
        <v>0</v>
      </c>
      <c r="AP128" s="41">
        <v>0</v>
      </c>
      <c r="AQ128" s="41">
        <f t="shared" si="90"/>
        <v>0</v>
      </c>
      <c r="AR128" s="41">
        <f t="shared" si="91"/>
        <v>0</v>
      </c>
      <c r="AS128" s="41">
        <f t="shared" si="92"/>
        <v>0</v>
      </c>
      <c r="AT128" s="109" t="str">
        <f t="shared" si="93"/>
        <v>nebija plānots</v>
      </c>
      <c r="AU128" s="41">
        <v>0</v>
      </c>
      <c r="AV128" s="41">
        <v>0</v>
      </c>
      <c r="AW128" s="41">
        <v>0</v>
      </c>
      <c r="AX128" s="41">
        <f t="shared" si="94"/>
        <v>0</v>
      </c>
      <c r="AY128" s="41">
        <f t="shared" si="95"/>
        <v>0</v>
      </c>
      <c r="AZ128" s="41">
        <f t="shared" si="96"/>
        <v>0</v>
      </c>
      <c r="BA128" s="109" t="str">
        <f t="shared" si="97"/>
        <v>nebija plānots</v>
      </c>
      <c r="BB128" s="41">
        <v>0</v>
      </c>
      <c r="BC128" s="41">
        <v>0</v>
      </c>
      <c r="BD128" s="41">
        <v>0</v>
      </c>
      <c r="BE128" s="41">
        <f t="shared" si="98"/>
        <v>0</v>
      </c>
      <c r="BF128" s="41">
        <f t="shared" si="99"/>
        <v>0</v>
      </c>
      <c r="BG128" s="41">
        <f t="shared" si="100"/>
        <v>0</v>
      </c>
      <c r="BH128" s="109" t="str">
        <f t="shared" si="101"/>
        <v>nebija plānots</v>
      </c>
      <c r="BI128" s="41">
        <v>0</v>
      </c>
      <c r="BJ128" s="41">
        <v>0</v>
      </c>
      <c r="BK128" s="41">
        <v>0</v>
      </c>
      <c r="BL128" s="41">
        <f t="shared" si="102"/>
        <v>0</v>
      </c>
      <c r="BM128" s="41">
        <f t="shared" si="103"/>
        <v>0</v>
      </c>
      <c r="BN128" s="41">
        <f t="shared" si="104"/>
        <v>0</v>
      </c>
      <c r="BO128" s="109" t="str">
        <f t="shared" si="105"/>
        <v>nebija plānots</v>
      </c>
      <c r="BP128" s="41">
        <v>0</v>
      </c>
      <c r="BQ128" s="41">
        <v>0</v>
      </c>
      <c r="BR128" s="41">
        <v>0</v>
      </c>
      <c r="BS128" s="41">
        <f t="shared" si="106"/>
        <v>0</v>
      </c>
      <c r="BT128" s="41">
        <f t="shared" si="107"/>
        <v>0</v>
      </c>
      <c r="BU128" s="41">
        <f t="shared" si="108"/>
        <v>0</v>
      </c>
      <c r="BV128" s="109" t="str">
        <f t="shared" si="109"/>
        <v>nebija plānots</v>
      </c>
      <c r="BW128" s="41">
        <v>149827.97</v>
      </c>
      <c r="BX128" s="41">
        <v>73009.87</v>
      </c>
      <c r="BY128" s="41">
        <f t="shared" si="110"/>
        <v>-76818.100000000006</v>
      </c>
      <c r="BZ128" s="41">
        <f t="shared" si="140"/>
        <v>149827.97</v>
      </c>
      <c r="CA128" s="41">
        <f>BQ128+BJ128+BC128+AV128+AO128+-AH128+AA128+T128+P128+BX128</f>
        <v>73009.87</v>
      </c>
      <c r="CB128" s="41">
        <f t="shared" si="128"/>
        <v>-76818</v>
      </c>
      <c r="CC128" s="109">
        <f t="shared" si="112"/>
        <v>0.51270867515591378</v>
      </c>
      <c r="CD128" s="41">
        <v>0</v>
      </c>
      <c r="CE128" s="41">
        <v>0</v>
      </c>
      <c r="CF128" s="41">
        <f t="shared" si="113"/>
        <v>0</v>
      </c>
      <c r="CG128" s="41">
        <f t="shared" si="114"/>
        <v>149827.97</v>
      </c>
      <c r="CH128" s="41">
        <f t="shared" si="115"/>
        <v>73009.87</v>
      </c>
      <c r="CI128" s="41">
        <f t="shared" si="116"/>
        <v>-76818</v>
      </c>
      <c r="CJ128" s="109">
        <f t="shared" si="117"/>
        <v>0.48729132484408616</v>
      </c>
      <c r="CK128" s="41">
        <v>0</v>
      </c>
      <c r="CL128" s="41">
        <f t="shared" si="138"/>
        <v>149827.97</v>
      </c>
      <c r="CM128" s="41">
        <v>73009.87</v>
      </c>
      <c r="CN128" s="158">
        <f t="shared" si="139"/>
        <v>-76818.100000000006</v>
      </c>
      <c r="CO128" s="41">
        <v>3832250.7199999997</v>
      </c>
      <c r="CP128" s="41">
        <v>1269665.6200000001</v>
      </c>
      <c r="CQ128" s="41">
        <v>130040.89</v>
      </c>
      <c r="CR128" s="41">
        <v>0</v>
      </c>
      <c r="CS128" s="41">
        <v>0</v>
      </c>
      <c r="CT128" s="41">
        <v>0</v>
      </c>
      <c r="CU128" s="41">
        <v>0</v>
      </c>
      <c r="CV128" s="41">
        <v>5381785.2000000002</v>
      </c>
      <c r="CW128" s="95"/>
    </row>
    <row r="129" spans="1:101" s="10" customFormat="1" ht="78.75" x14ac:dyDescent="0.2">
      <c r="A129" s="11" t="s">
        <v>458</v>
      </c>
      <c r="B129" s="11" t="s">
        <v>459</v>
      </c>
      <c r="C129" s="14" t="s">
        <v>605</v>
      </c>
      <c r="D129" s="11">
        <v>1</v>
      </c>
      <c r="E129" s="11" t="s">
        <v>454</v>
      </c>
      <c r="F129" s="11" t="s">
        <v>77</v>
      </c>
      <c r="G129" s="44" t="s">
        <v>483</v>
      </c>
      <c r="H129" s="45">
        <f>SUBTOTAL(103, $CI$12:$CI129)*1</f>
        <v>118</v>
      </c>
      <c r="I129" s="45" t="s">
        <v>458</v>
      </c>
      <c r="J129" s="46" t="s">
        <v>37</v>
      </c>
      <c r="K129" s="46" t="s">
        <v>484</v>
      </c>
      <c r="L129" s="41">
        <v>0</v>
      </c>
      <c r="M129" s="41">
        <v>0</v>
      </c>
      <c r="N129" s="41">
        <v>16633.3</v>
      </c>
      <c r="O129" s="41">
        <v>8779.56</v>
      </c>
      <c r="P129" s="41">
        <v>8779.56</v>
      </c>
      <c r="Q129" s="41">
        <f t="shared" si="76"/>
        <v>0</v>
      </c>
      <c r="R129" s="197">
        <f t="shared" si="77"/>
        <v>0</v>
      </c>
      <c r="S129" s="41">
        <v>0</v>
      </c>
      <c r="T129" s="41">
        <v>0</v>
      </c>
      <c r="U129" s="41">
        <f>T129-S129</f>
        <v>0</v>
      </c>
      <c r="V129" s="41">
        <f t="shared" si="78"/>
        <v>8779.56</v>
      </c>
      <c r="W129" s="41">
        <f t="shared" si="79"/>
        <v>8779.56</v>
      </c>
      <c r="X129" s="41">
        <f t="shared" si="80"/>
        <v>0</v>
      </c>
      <c r="Y129" s="197">
        <f t="shared" si="81"/>
        <v>0</v>
      </c>
      <c r="Z129" s="41">
        <v>0</v>
      </c>
      <c r="AA129" s="41">
        <v>0</v>
      </c>
      <c r="AB129" s="41">
        <f>AA129-Z129</f>
        <v>0</v>
      </c>
      <c r="AC129" s="41">
        <f t="shared" si="82"/>
        <v>8779.56</v>
      </c>
      <c r="AD129" s="41">
        <f t="shared" si="83"/>
        <v>8779.56</v>
      </c>
      <c r="AE129" s="41">
        <f t="shared" si="84"/>
        <v>0</v>
      </c>
      <c r="AF129" s="109">
        <f t="shared" si="85"/>
        <v>0</v>
      </c>
      <c r="AG129" s="41">
        <v>38420.1</v>
      </c>
      <c r="AH129" s="41">
        <v>7248.39</v>
      </c>
      <c r="AI129" s="41">
        <f>AH129-AG129</f>
        <v>-31171.71</v>
      </c>
      <c r="AJ129" s="41">
        <f t="shared" si="86"/>
        <v>47199.659999999996</v>
      </c>
      <c r="AK129" s="41">
        <f t="shared" si="87"/>
        <v>16027.95</v>
      </c>
      <c r="AL129" s="41">
        <f t="shared" si="88"/>
        <v>-31172</v>
      </c>
      <c r="AM129" s="109">
        <f t="shared" si="89"/>
        <v>0.660422342025345</v>
      </c>
      <c r="AN129" s="41">
        <v>0</v>
      </c>
      <c r="AO129" s="41">
        <v>0</v>
      </c>
      <c r="AP129" s="41">
        <f>AO129-AN129</f>
        <v>0</v>
      </c>
      <c r="AQ129" s="41">
        <f t="shared" si="90"/>
        <v>47199.659999999996</v>
      </c>
      <c r="AR129" s="41">
        <f t="shared" si="91"/>
        <v>16027.95</v>
      </c>
      <c r="AS129" s="41">
        <f t="shared" si="92"/>
        <v>-31172</v>
      </c>
      <c r="AT129" s="109">
        <f t="shared" si="93"/>
        <v>0.660422342025345</v>
      </c>
      <c r="AU129" s="41">
        <v>0</v>
      </c>
      <c r="AV129" s="41">
        <v>0</v>
      </c>
      <c r="AW129" s="41">
        <f>AV129-AU129</f>
        <v>0</v>
      </c>
      <c r="AX129" s="41">
        <f t="shared" si="94"/>
        <v>47199.659999999996</v>
      </c>
      <c r="AY129" s="41">
        <f t="shared" si="95"/>
        <v>16027.95</v>
      </c>
      <c r="AZ129" s="41">
        <f t="shared" si="96"/>
        <v>-31172</v>
      </c>
      <c r="BA129" s="109">
        <f t="shared" si="97"/>
        <v>0.660422342025345</v>
      </c>
      <c r="BB129" s="41">
        <v>35097.35</v>
      </c>
      <c r="BC129" s="41">
        <v>7663.33</v>
      </c>
      <c r="BD129" s="41">
        <f>BC129-BB129</f>
        <v>-27434.019999999997</v>
      </c>
      <c r="BE129" s="41">
        <f t="shared" si="98"/>
        <v>82297.009999999995</v>
      </c>
      <c r="BF129" s="41">
        <f t="shared" si="99"/>
        <v>23691.279999999999</v>
      </c>
      <c r="BG129" s="41">
        <f t="shared" si="100"/>
        <v>-58606</v>
      </c>
      <c r="BH129" s="109">
        <f t="shared" si="101"/>
        <v>0.71212465677671644</v>
      </c>
      <c r="BI129" s="41">
        <v>0</v>
      </c>
      <c r="BJ129" s="41">
        <v>0</v>
      </c>
      <c r="BK129" s="41">
        <f>BJ129-BI129</f>
        <v>0</v>
      </c>
      <c r="BL129" s="41">
        <f t="shared" si="102"/>
        <v>82297.009999999995</v>
      </c>
      <c r="BM129" s="41">
        <f t="shared" si="103"/>
        <v>23691.279999999999</v>
      </c>
      <c r="BN129" s="41">
        <f t="shared" si="104"/>
        <v>-58606</v>
      </c>
      <c r="BO129" s="109">
        <f t="shared" si="105"/>
        <v>0.71212465677671644</v>
      </c>
      <c r="BP129" s="41">
        <v>0</v>
      </c>
      <c r="BQ129" s="41">
        <v>0</v>
      </c>
      <c r="BR129" s="41">
        <f>BQ129-BP129</f>
        <v>0</v>
      </c>
      <c r="BS129" s="41">
        <f t="shared" si="106"/>
        <v>82297.009999999995</v>
      </c>
      <c r="BT129" s="41">
        <f t="shared" si="107"/>
        <v>23691.279999999999</v>
      </c>
      <c r="BU129" s="41">
        <f t="shared" si="108"/>
        <v>-58606</v>
      </c>
      <c r="BV129" s="109">
        <f t="shared" si="109"/>
        <v>0.71212465677671644</v>
      </c>
      <c r="BW129" s="41">
        <v>26688.67</v>
      </c>
      <c r="BX129" s="41">
        <v>13755.58</v>
      </c>
      <c r="BY129" s="41">
        <f t="shared" si="110"/>
        <v>-12933.089999999998</v>
      </c>
      <c r="BZ129" s="41">
        <f t="shared" si="140"/>
        <v>108985.68</v>
      </c>
      <c r="CA129" s="41">
        <f>BQ129+BJ129+BC129+AV129+AO129+AH129+AA129+T129+P129+BX129</f>
        <v>37446.86</v>
      </c>
      <c r="CB129" s="41">
        <f t="shared" ref="CB129:CB146" si="142">ROUND(BU129+BY129,0)</f>
        <v>-71539</v>
      </c>
      <c r="CC129" s="109">
        <f t="shared" si="112"/>
        <v>0.65640568559098766</v>
      </c>
      <c r="CD129" s="41">
        <v>0</v>
      </c>
      <c r="CE129" s="41">
        <v>0</v>
      </c>
      <c r="CF129" s="41">
        <f t="shared" si="113"/>
        <v>0</v>
      </c>
      <c r="CG129" s="41">
        <f t="shared" si="114"/>
        <v>108985.68</v>
      </c>
      <c r="CH129" s="41">
        <f t="shared" si="115"/>
        <v>37446.86</v>
      </c>
      <c r="CI129" s="41">
        <f t="shared" si="116"/>
        <v>-71539</v>
      </c>
      <c r="CJ129" s="109">
        <f t="shared" si="117"/>
        <v>0.34359431440901228</v>
      </c>
      <c r="CK129" s="41">
        <v>0</v>
      </c>
      <c r="CL129" s="41">
        <f t="shared" si="138"/>
        <v>108985.68</v>
      </c>
      <c r="CM129" s="41">
        <v>37446.86</v>
      </c>
      <c r="CN129" s="158">
        <f t="shared" si="139"/>
        <v>-71538.819999999992</v>
      </c>
      <c r="CO129" s="41">
        <v>126724.79999999999</v>
      </c>
      <c r="CP129" s="41">
        <v>33376.080000000002</v>
      </c>
      <c r="CQ129" s="41">
        <v>0</v>
      </c>
      <c r="CR129" s="41">
        <v>0</v>
      </c>
      <c r="CS129" s="41">
        <v>0</v>
      </c>
      <c r="CT129" s="41">
        <v>0</v>
      </c>
      <c r="CU129" s="41">
        <v>0</v>
      </c>
      <c r="CV129" s="41">
        <v>285719.86</v>
      </c>
      <c r="CW129" s="220"/>
    </row>
    <row r="130" spans="1:101" s="10" customFormat="1" ht="31.5" x14ac:dyDescent="0.2">
      <c r="A130" s="11" t="s">
        <v>406</v>
      </c>
      <c r="B130" s="11" t="s">
        <v>411</v>
      </c>
      <c r="C130" s="14" t="s">
        <v>602</v>
      </c>
      <c r="D130" s="11">
        <v>1</v>
      </c>
      <c r="E130" s="11" t="s">
        <v>402</v>
      </c>
      <c r="F130" s="11" t="s">
        <v>77</v>
      </c>
      <c r="G130" s="44" t="s">
        <v>715</v>
      </c>
      <c r="H130" s="45">
        <f>SUBTOTAL(103, $CI$12:$CI130)*1</f>
        <v>119</v>
      </c>
      <c r="I130" s="45" t="s">
        <v>406</v>
      </c>
      <c r="J130" s="46" t="s">
        <v>63</v>
      </c>
      <c r="K130" s="46" t="s">
        <v>716</v>
      </c>
      <c r="L130" s="41"/>
      <c r="M130" s="41"/>
      <c r="N130" s="41"/>
      <c r="O130" s="41"/>
      <c r="P130" s="41">
        <v>0</v>
      </c>
      <c r="Q130" s="41">
        <f t="shared" si="76"/>
        <v>0</v>
      </c>
      <c r="R130" s="197" t="str">
        <f t="shared" si="77"/>
        <v>nebija plānots</v>
      </c>
      <c r="S130" s="41"/>
      <c r="T130" s="41">
        <v>0</v>
      </c>
      <c r="U130" s="41">
        <f>T130-S130</f>
        <v>0</v>
      </c>
      <c r="V130" s="41">
        <f t="shared" si="78"/>
        <v>0</v>
      </c>
      <c r="W130" s="41">
        <f t="shared" si="79"/>
        <v>0</v>
      </c>
      <c r="X130" s="41">
        <f t="shared" si="80"/>
        <v>0</v>
      </c>
      <c r="Y130" s="197" t="str">
        <f t="shared" si="81"/>
        <v>nebija plānots</v>
      </c>
      <c r="Z130" s="41"/>
      <c r="AA130" s="41">
        <v>0</v>
      </c>
      <c r="AB130" s="41">
        <f>AA130-Z130</f>
        <v>0</v>
      </c>
      <c r="AC130" s="41">
        <f t="shared" si="82"/>
        <v>0</v>
      </c>
      <c r="AD130" s="41">
        <f t="shared" si="83"/>
        <v>0</v>
      </c>
      <c r="AE130" s="41">
        <f t="shared" si="84"/>
        <v>0</v>
      </c>
      <c r="AF130" s="109" t="str">
        <f t="shared" si="85"/>
        <v>nebija plānots</v>
      </c>
      <c r="AG130" s="41"/>
      <c r="AH130" s="41">
        <v>0</v>
      </c>
      <c r="AI130" s="41">
        <f>AH130-AG130</f>
        <v>0</v>
      </c>
      <c r="AJ130" s="41">
        <f t="shared" si="86"/>
        <v>0</v>
      </c>
      <c r="AK130" s="41">
        <f t="shared" si="87"/>
        <v>0</v>
      </c>
      <c r="AL130" s="41">
        <f t="shared" si="88"/>
        <v>0</v>
      </c>
      <c r="AM130" s="109" t="str">
        <f t="shared" si="89"/>
        <v>nebija plānots</v>
      </c>
      <c r="AN130" s="41">
        <v>50001.47</v>
      </c>
      <c r="AO130" s="41">
        <v>0</v>
      </c>
      <c r="AP130" s="41">
        <f>AO130-AN130</f>
        <v>-50001.47</v>
      </c>
      <c r="AQ130" s="41">
        <f t="shared" si="90"/>
        <v>50001.47</v>
      </c>
      <c r="AR130" s="41">
        <f t="shared" si="91"/>
        <v>0</v>
      </c>
      <c r="AS130" s="41">
        <f t="shared" si="92"/>
        <v>-50001</v>
      </c>
      <c r="AT130" s="109">
        <f t="shared" si="93"/>
        <v>1</v>
      </c>
      <c r="AU130" s="41">
        <v>0</v>
      </c>
      <c r="AV130" s="41">
        <v>0</v>
      </c>
      <c r="AW130" s="41">
        <f>AV130-AU130</f>
        <v>0</v>
      </c>
      <c r="AX130" s="41">
        <f t="shared" si="94"/>
        <v>50001.47</v>
      </c>
      <c r="AY130" s="41">
        <f t="shared" si="95"/>
        <v>0</v>
      </c>
      <c r="AZ130" s="41">
        <f t="shared" si="96"/>
        <v>-50001</v>
      </c>
      <c r="BA130" s="109">
        <f t="shared" si="97"/>
        <v>1</v>
      </c>
      <c r="BB130" s="41">
        <v>16779.77</v>
      </c>
      <c r="BC130" s="41">
        <v>5521.94</v>
      </c>
      <c r="BD130" s="41">
        <f>BC130-BB130</f>
        <v>-11257.830000000002</v>
      </c>
      <c r="BE130" s="41">
        <f t="shared" si="98"/>
        <v>66781.240000000005</v>
      </c>
      <c r="BF130" s="41">
        <f t="shared" si="99"/>
        <v>5521.94</v>
      </c>
      <c r="BG130" s="41">
        <f t="shared" si="100"/>
        <v>-61259</v>
      </c>
      <c r="BH130" s="109">
        <f t="shared" si="101"/>
        <v>0.91731300586811504</v>
      </c>
      <c r="BI130" s="41">
        <v>0</v>
      </c>
      <c r="BJ130" s="41">
        <v>20329.080000000002</v>
      </c>
      <c r="BK130" s="41">
        <f>BJ130-BI130</f>
        <v>20329.080000000002</v>
      </c>
      <c r="BL130" s="41">
        <f t="shared" si="102"/>
        <v>66781.240000000005</v>
      </c>
      <c r="BM130" s="41">
        <f t="shared" si="103"/>
        <v>25851.02</v>
      </c>
      <c r="BN130" s="41">
        <f t="shared" si="104"/>
        <v>-40930</v>
      </c>
      <c r="BO130" s="109">
        <f t="shared" si="105"/>
        <v>0.61289997011136665</v>
      </c>
      <c r="BP130" s="41">
        <v>0</v>
      </c>
      <c r="BQ130" s="41">
        <v>0</v>
      </c>
      <c r="BR130" s="41">
        <f>BQ130-BP130</f>
        <v>0</v>
      </c>
      <c r="BS130" s="41">
        <f t="shared" si="106"/>
        <v>66781.240000000005</v>
      </c>
      <c r="BT130" s="41">
        <f t="shared" si="107"/>
        <v>25851.02</v>
      </c>
      <c r="BU130" s="41">
        <f t="shared" si="108"/>
        <v>-40930</v>
      </c>
      <c r="BV130" s="109">
        <f t="shared" si="109"/>
        <v>0.61289997011136665</v>
      </c>
      <c r="BW130" s="41">
        <v>38777.42</v>
      </c>
      <c r="BX130" s="41">
        <v>8701.67</v>
      </c>
      <c r="BY130" s="41">
        <f t="shared" si="110"/>
        <v>-30075.75</v>
      </c>
      <c r="BZ130" s="41">
        <f t="shared" si="140"/>
        <v>105558.66</v>
      </c>
      <c r="CA130" s="41">
        <f>BQ130+BJ130+BC130+AV130+AO130+-AH130+AA130+T130+P130+BX130</f>
        <v>34552.69</v>
      </c>
      <c r="CB130" s="41">
        <f t="shared" si="142"/>
        <v>-71006</v>
      </c>
      <c r="CC130" s="109">
        <f t="shared" si="112"/>
        <v>0.67266835331179831</v>
      </c>
      <c r="CD130" s="41">
        <v>0</v>
      </c>
      <c r="CE130" s="41">
        <v>0</v>
      </c>
      <c r="CF130" s="41">
        <f t="shared" si="113"/>
        <v>0</v>
      </c>
      <c r="CG130" s="41">
        <f t="shared" si="114"/>
        <v>105558.66</v>
      </c>
      <c r="CH130" s="41">
        <f t="shared" si="115"/>
        <v>34552.69</v>
      </c>
      <c r="CI130" s="41">
        <f t="shared" si="116"/>
        <v>-71006</v>
      </c>
      <c r="CJ130" s="109">
        <f t="shared" si="117"/>
        <v>0.32733164668820164</v>
      </c>
      <c r="CK130" s="41">
        <v>23851.41</v>
      </c>
      <c r="CL130" s="41">
        <f t="shared" si="138"/>
        <v>129410.07</v>
      </c>
      <c r="CM130" s="41">
        <v>38802.689999999995</v>
      </c>
      <c r="CN130" s="158">
        <f t="shared" si="139"/>
        <v>-90607.38</v>
      </c>
      <c r="CO130" s="41">
        <v>106502</v>
      </c>
      <c r="CP130" s="41">
        <v>30559.03</v>
      </c>
      <c r="CQ130" s="41">
        <v>84000</v>
      </c>
      <c r="CR130" s="41">
        <v>0</v>
      </c>
      <c r="CS130" s="41">
        <v>0</v>
      </c>
      <c r="CT130" s="41">
        <v>0</v>
      </c>
      <c r="CU130" s="41">
        <v>0</v>
      </c>
      <c r="CV130" s="41">
        <v>168374.8</v>
      </c>
    </row>
    <row r="131" spans="1:101" s="10" customFormat="1" ht="31.5" x14ac:dyDescent="0.2">
      <c r="A131" s="11" t="s">
        <v>9</v>
      </c>
      <c r="B131" s="11" t="s">
        <v>10</v>
      </c>
      <c r="C131" s="14" t="s">
        <v>558</v>
      </c>
      <c r="D131" s="11">
        <v>1</v>
      </c>
      <c r="E131" s="11" t="s">
        <v>11</v>
      </c>
      <c r="F131" s="11" t="s">
        <v>5</v>
      </c>
      <c r="G131" s="44" t="s">
        <v>12</v>
      </c>
      <c r="H131" s="45">
        <f>SUBTOTAL(103, $CI$12:$CI131)*1</f>
        <v>120</v>
      </c>
      <c r="I131" s="45" t="s">
        <v>9</v>
      </c>
      <c r="J131" s="46" t="s">
        <v>13</v>
      </c>
      <c r="K131" s="46" t="s">
        <v>14</v>
      </c>
      <c r="L131" s="41">
        <v>0</v>
      </c>
      <c r="M131" s="41">
        <v>0</v>
      </c>
      <c r="N131" s="41">
        <v>17125.11</v>
      </c>
      <c r="O131" s="41">
        <v>0</v>
      </c>
      <c r="P131" s="41">
        <v>20466.45</v>
      </c>
      <c r="Q131" s="41">
        <f t="shared" si="76"/>
        <v>20466</v>
      </c>
      <c r="R131" s="197" t="str">
        <f t="shared" si="77"/>
        <v>nebija plānots</v>
      </c>
      <c r="S131" s="41">
        <v>20466.45</v>
      </c>
      <c r="T131" s="41">
        <v>0</v>
      </c>
      <c r="U131" s="41">
        <f>T131-S131</f>
        <v>-20466.45</v>
      </c>
      <c r="V131" s="41">
        <f t="shared" si="78"/>
        <v>20466.45</v>
      </c>
      <c r="W131" s="41">
        <f t="shared" si="79"/>
        <v>20466.45</v>
      </c>
      <c r="X131" s="41">
        <f t="shared" si="80"/>
        <v>0</v>
      </c>
      <c r="Y131" s="197">
        <f t="shared" si="81"/>
        <v>0</v>
      </c>
      <c r="Z131" s="41">
        <v>0</v>
      </c>
      <c r="AA131" s="41">
        <v>0</v>
      </c>
      <c r="AB131" s="41">
        <f>AA131-Z131</f>
        <v>0</v>
      </c>
      <c r="AC131" s="41">
        <f t="shared" si="82"/>
        <v>20466.45</v>
      </c>
      <c r="AD131" s="41">
        <f t="shared" si="83"/>
        <v>20466.45</v>
      </c>
      <c r="AE131" s="41">
        <f t="shared" si="84"/>
        <v>0</v>
      </c>
      <c r="AF131" s="109">
        <f t="shared" si="85"/>
        <v>0</v>
      </c>
      <c r="AG131" s="41">
        <v>0</v>
      </c>
      <c r="AH131" s="41">
        <v>0</v>
      </c>
      <c r="AI131" s="41">
        <f>AH131-AG131</f>
        <v>0</v>
      </c>
      <c r="AJ131" s="41">
        <f t="shared" si="86"/>
        <v>20466.45</v>
      </c>
      <c r="AK131" s="41">
        <f t="shared" si="87"/>
        <v>20466.45</v>
      </c>
      <c r="AL131" s="41">
        <f t="shared" si="88"/>
        <v>0</v>
      </c>
      <c r="AM131" s="109">
        <f t="shared" si="89"/>
        <v>0</v>
      </c>
      <c r="AN131" s="41">
        <v>43148</v>
      </c>
      <c r="AO131" s="41">
        <v>19882.8</v>
      </c>
      <c r="AP131" s="41">
        <f>AO131-AN131</f>
        <v>-23265.200000000001</v>
      </c>
      <c r="AQ131" s="41">
        <f t="shared" si="90"/>
        <v>63614.45</v>
      </c>
      <c r="AR131" s="41">
        <f t="shared" si="91"/>
        <v>40349.25</v>
      </c>
      <c r="AS131" s="41">
        <f t="shared" si="92"/>
        <v>-23265</v>
      </c>
      <c r="AT131" s="109">
        <f t="shared" si="93"/>
        <v>0.36572193896198113</v>
      </c>
      <c r="AU131" s="41">
        <v>0</v>
      </c>
      <c r="AV131" s="41">
        <v>0</v>
      </c>
      <c r="AW131" s="41">
        <f>AV131-AU131</f>
        <v>0</v>
      </c>
      <c r="AX131" s="41">
        <f t="shared" si="94"/>
        <v>63614.45</v>
      </c>
      <c r="AY131" s="41">
        <f t="shared" si="95"/>
        <v>40349.25</v>
      </c>
      <c r="AZ131" s="41">
        <f t="shared" si="96"/>
        <v>-23265</v>
      </c>
      <c r="BA131" s="109">
        <f t="shared" si="97"/>
        <v>0.36572193896198113</v>
      </c>
      <c r="BB131" s="41">
        <v>0</v>
      </c>
      <c r="BC131" s="41">
        <v>0</v>
      </c>
      <c r="BD131" s="41">
        <f>BC131-BB131</f>
        <v>0</v>
      </c>
      <c r="BE131" s="41">
        <f t="shared" si="98"/>
        <v>63614.45</v>
      </c>
      <c r="BF131" s="41">
        <f t="shared" si="99"/>
        <v>40349.25</v>
      </c>
      <c r="BG131" s="41">
        <f t="shared" si="100"/>
        <v>-23265</v>
      </c>
      <c r="BH131" s="109">
        <f t="shared" si="101"/>
        <v>0.36572193896198113</v>
      </c>
      <c r="BI131" s="41">
        <v>43148</v>
      </c>
      <c r="BJ131" s="41">
        <v>18984.32</v>
      </c>
      <c r="BK131" s="41">
        <f>BJ131-BI131</f>
        <v>-24163.68</v>
      </c>
      <c r="BL131" s="41">
        <f t="shared" si="102"/>
        <v>106762.45</v>
      </c>
      <c r="BM131" s="41">
        <f t="shared" si="103"/>
        <v>59333.57</v>
      </c>
      <c r="BN131" s="41">
        <f t="shared" si="104"/>
        <v>-47429</v>
      </c>
      <c r="BO131" s="109">
        <f t="shared" si="105"/>
        <v>0.44424683022916767</v>
      </c>
      <c r="BP131" s="41">
        <v>0</v>
      </c>
      <c r="BQ131" s="41">
        <v>0</v>
      </c>
      <c r="BR131" s="41">
        <f>BQ131-BP131</f>
        <v>0</v>
      </c>
      <c r="BS131" s="41">
        <f t="shared" si="106"/>
        <v>106762.45</v>
      </c>
      <c r="BT131" s="41">
        <f t="shared" si="107"/>
        <v>59333.57</v>
      </c>
      <c r="BU131" s="41">
        <f t="shared" si="108"/>
        <v>-47429</v>
      </c>
      <c r="BV131" s="109">
        <f t="shared" si="109"/>
        <v>0.44424683022916767</v>
      </c>
      <c r="BW131" s="41">
        <v>0</v>
      </c>
      <c r="BX131" s="41">
        <v>0</v>
      </c>
      <c r="BY131" s="41">
        <f t="shared" si="110"/>
        <v>0</v>
      </c>
      <c r="BZ131" s="41">
        <f t="shared" si="140"/>
        <v>106762.45</v>
      </c>
      <c r="CA131" s="41">
        <f>BQ131+BJ131+BC131+AV131+AO131+-AH131+AA131+T131+P131+BX131</f>
        <v>59333.569999999992</v>
      </c>
      <c r="CB131" s="41">
        <f t="shared" si="142"/>
        <v>-47429</v>
      </c>
      <c r="CC131" s="109">
        <f t="shared" si="112"/>
        <v>0.44424683022916767</v>
      </c>
      <c r="CD131" s="41">
        <v>43148</v>
      </c>
      <c r="CE131" s="41">
        <v>21344.73</v>
      </c>
      <c r="CF131" s="41">
        <f t="shared" si="113"/>
        <v>-21803.27</v>
      </c>
      <c r="CG131" s="41">
        <f t="shared" si="114"/>
        <v>149910.45000000001</v>
      </c>
      <c r="CH131" s="41">
        <f t="shared" si="115"/>
        <v>80678.299999999988</v>
      </c>
      <c r="CI131" s="41">
        <f t="shared" si="116"/>
        <v>-69232.27</v>
      </c>
      <c r="CJ131" s="109">
        <f t="shared" si="117"/>
        <v>0.53817662477832584</v>
      </c>
      <c r="CK131" s="41">
        <v>0</v>
      </c>
      <c r="CL131" s="41">
        <f t="shared" si="138"/>
        <v>149910.45000000001</v>
      </c>
      <c r="CM131" s="41">
        <v>80678.3</v>
      </c>
      <c r="CN131" s="158">
        <f t="shared" si="139"/>
        <v>-69232.150000000009</v>
      </c>
      <c r="CO131" s="41">
        <v>172598</v>
      </c>
      <c r="CP131" s="41">
        <v>172595</v>
      </c>
      <c r="CQ131" s="41">
        <v>172595</v>
      </c>
      <c r="CR131" s="41">
        <v>172592</v>
      </c>
      <c r="CS131" s="41">
        <v>142584.44</v>
      </c>
      <c r="CT131" s="41">
        <v>0</v>
      </c>
      <c r="CU131" s="41">
        <v>0</v>
      </c>
      <c r="CV131" s="41">
        <v>1000000</v>
      </c>
    </row>
    <row r="132" spans="1:101" s="10" customFormat="1" ht="47.25" x14ac:dyDescent="0.2">
      <c r="A132" s="18" t="s">
        <v>33</v>
      </c>
      <c r="B132" s="18" t="s">
        <v>34</v>
      </c>
      <c r="C132" s="19" t="s">
        <v>562</v>
      </c>
      <c r="D132" s="18">
        <v>1</v>
      </c>
      <c r="E132" s="18" t="s">
        <v>35</v>
      </c>
      <c r="F132" s="18" t="s">
        <v>5</v>
      </c>
      <c r="G132" s="18" t="s">
        <v>742</v>
      </c>
      <c r="H132" s="45">
        <f>SUBTOTAL(103, $CI$12:$CI132)*1</f>
        <v>121</v>
      </c>
      <c r="I132" s="45" t="s">
        <v>33</v>
      </c>
      <c r="J132" s="32" t="s">
        <v>743</v>
      </c>
      <c r="K132" s="32" t="s">
        <v>744</v>
      </c>
      <c r="L132" s="35">
        <v>0</v>
      </c>
      <c r="M132" s="35">
        <v>0</v>
      </c>
      <c r="N132" s="35">
        <v>0</v>
      </c>
      <c r="O132" s="35">
        <v>0</v>
      </c>
      <c r="P132" s="35"/>
      <c r="Q132" s="41">
        <f t="shared" si="76"/>
        <v>0</v>
      </c>
      <c r="R132" s="197" t="str">
        <f t="shared" si="77"/>
        <v>nebija plānots</v>
      </c>
      <c r="S132" s="35"/>
      <c r="T132" s="35"/>
      <c r="U132" s="41">
        <f>T132-S132</f>
        <v>0</v>
      </c>
      <c r="V132" s="41">
        <f t="shared" si="78"/>
        <v>0</v>
      </c>
      <c r="W132" s="41">
        <f t="shared" si="79"/>
        <v>0</v>
      </c>
      <c r="X132" s="41">
        <f t="shared" si="80"/>
        <v>0</v>
      </c>
      <c r="Y132" s="197" t="str">
        <f t="shared" si="81"/>
        <v>nebija plānots</v>
      </c>
      <c r="Z132" s="35"/>
      <c r="AA132" s="35"/>
      <c r="AB132" s="41">
        <f>AA132-Z132</f>
        <v>0</v>
      </c>
      <c r="AC132" s="41">
        <f t="shared" si="82"/>
        <v>0</v>
      </c>
      <c r="AD132" s="41">
        <f t="shared" si="83"/>
        <v>0</v>
      </c>
      <c r="AE132" s="41">
        <f t="shared" si="84"/>
        <v>0</v>
      </c>
      <c r="AF132" s="109" t="str">
        <f t="shared" si="85"/>
        <v>nebija plānots</v>
      </c>
      <c r="AG132" s="35"/>
      <c r="AH132" s="35"/>
      <c r="AI132" s="41">
        <f>AH132-AG132</f>
        <v>0</v>
      </c>
      <c r="AJ132" s="41">
        <f t="shared" si="86"/>
        <v>0</v>
      </c>
      <c r="AK132" s="41">
        <f t="shared" si="87"/>
        <v>0</v>
      </c>
      <c r="AL132" s="41">
        <f t="shared" si="88"/>
        <v>0</v>
      </c>
      <c r="AM132" s="109" t="str">
        <f t="shared" si="89"/>
        <v>nebija plānots</v>
      </c>
      <c r="AN132" s="35"/>
      <c r="AO132" s="35"/>
      <c r="AP132" s="41">
        <f>AO132-AN132</f>
        <v>0</v>
      </c>
      <c r="AQ132" s="41">
        <f t="shared" si="90"/>
        <v>0</v>
      </c>
      <c r="AR132" s="41">
        <f t="shared" si="91"/>
        <v>0</v>
      </c>
      <c r="AS132" s="41">
        <f t="shared" si="92"/>
        <v>0</v>
      </c>
      <c r="AT132" s="109" t="str">
        <f t="shared" si="93"/>
        <v>nebija plānots</v>
      </c>
      <c r="AU132" s="35">
        <v>68000</v>
      </c>
      <c r="AV132" s="41">
        <v>0</v>
      </c>
      <c r="AW132" s="41">
        <f>AV132-AU132</f>
        <v>-68000</v>
      </c>
      <c r="AX132" s="41">
        <f t="shared" si="94"/>
        <v>68000</v>
      </c>
      <c r="AY132" s="41">
        <f t="shared" si="95"/>
        <v>0</v>
      </c>
      <c r="AZ132" s="41">
        <f t="shared" si="96"/>
        <v>-68000</v>
      </c>
      <c r="BA132" s="109">
        <f t="shared" si="97"/>
        <v>1</v>
      </c>
      <c r="BB132" s="35">
        <v>0</v>
      </c>
      <c r="BC132" s="41">
        <v>0</v>
      </c>
      <c r="BD132" s="41">
        <f>BC132-BB132</f>
        <v>0</v>
      </c>
      <c r="BE132" s="41">
        <f t="shared" si="98"/>
        <v>68000</v>
      </c>
      <c r="BF132" s="41">
        <f t="shared" si="99"/>
        <v>0</v>
      </c>
      <c r="BG132" s="41">
        <f t="shared" si="100"/>
        <v>-68000</v>
      </c>
      <c r="BH132" s="109">
        <f t="shared" si="101"/>
        <v>1</v>
      </c>
      <c r="BI132" s="35">
        <v>0</v>
      </c>
      <c r="BJ132" s="41">
        <v>0</v>
      </c>
      <c r="BK132" s="41">
        <f>BJ132-BI132</f>
        <v>0</v>
      </c>
      <c r="BL132" s="41">
        <f t="shared" si="102"/>
        <v>68000</v>
      </c>
      <c r="BM132" s="41">
        <f t="shared" si="103"/>
        <v>0</v>
      </c>
      <c r="BN132" s="41">
        <f t="shared" si="104"/>
        <v>-68000</v>
      </c>
      <c r="BO132" s="109">
        <f t="shared" si="105"/>
        <v>1</v>
      </c>
      <c r="BP132" s="41">
        <v>0</v>
      </c>
      <c r="BQ132" s="41">
        <v>0</v>
      </c>
      <c r="BR132" s="41">
        <f>BQ132-BP132</f>
        <v>0</v>
      </c>
      <c r="BS132" s="41">
        <f t="shared" si="106"/>
        <v>68000</v>
      </c>
      <c r="BT132" s="41">
        <f t="shared" si="107"/>
        <v>0</v>
      </c>
      <c r="BU132" s="41">
        <f t="shared" si="108"/>
        <v>-68000</v>
      </c>
      <c r="BV132" s="109">
        <f t="shared" si="109"/>
        <v>1</v>
      </c>
      <c r="BW132" s="35">
        <v>0</v>
      </c>
      <c r="BX132" s="41">
        <v>0</v>
      </c>
      <c r="BY132" s="41">
        <f t="shared" si="110"/>
        <v>0</v>
      </c>
      <c r="BZ132" s="41">
        <f t="shared" si="140"/>
        <v>68000</v>
      </c>
      <c r="CA132" s="41">
        <f>BQ132+BJ132+BC132+AV132+AO132+-AH132+AA132+T132+P132+BX132</f>
        <v>0</v>
      </c>
      <c r="CB132" s="41">
        <f t="shared" si="142"/>
        <v>-68000</v>
      </c>
      <c r="CC132" s="109">
        <f t="shared" si="112"/>
        <v>1</v>
      </c>
      <c r="CD132" s="35">
        <v>0</v>
      </c>
      <c r="CE132" s="41">
        <v>0</v>
      </c>
      <c r="CF132" s="41">
        <f t="shared" si="113"/>
        <v>0</v>
      </c>
      <c r="CG132" s="41">
        <f t="shared" si="114"/>
        <v>68000</v>
      </c>
      <c r="CH132" s="41">
        <f t="shared" si="115"/>
        <v>0</v>
      </c>
      <c r="CI132" s="41">
        <f t="shared" si="116"/>
        <v>-68000</v>
      </c>
      <c r="CJ132" s="109">
        <f t="shared" si="117"/>
        <v>0</v>
      </c>
      <c r="CK132" s="35">
        <v>0</v>
      </c>
      <c r="CL132" s="41">
        <f t="shared" si="138"/>
        <v>68000</v>
      </c>
      <c r="CM132" s="41">
        <v>260100</v>
      </c>
      <c r="CN132" s="158">
        <v>0</v>
      </c>
      <c r="CO132" s="35">
        <v>2396611</v>
      </c>
      <c r="CP132" s="35">
        <v>1676821</v>
      </c>
      <c r="CQ132" s="35">
        <v>108569</v>
      </c>
      <c r="CR132" s="35">
        <v>0</v>
      </c>
      <c r="CS132" s="35">
        <v>0</v>
      </c>
      <c r="CT132" s="35">
        <v>0</v>
      </c>
      <c r="CU132" s="35">
        <v>0</v>
      </c>
      <c r="CV132" s="35">
        <v>4250000</v>
      </c>
      <c r="CW132" s="220"/>
    </row>
    <row r="133" spans="1:101" s="10" customFormat="1" ht="47.25" x14ac:dyDescent="0.2">
      <c r="A133" s="43" t="s">
        <v>1125</v>
      </c>
      <c r="B133" s="43" t="s">
        <v>1127</v>
      </c>
      <c r="C133" s="124" t="s">
        <v>1126</v>
      </c>
      <c r="D133" s="43" t="s">
        <v>3</v>
      </c>
      <c r="E133" s="43" t="s">
        <v>4</v>
      </c>
      <c r="F133" s="43" t="s">
        <v>5</v>
      </c>
      <c r="G133" s="127" t="s">
        <v>1385</v>
      </c>
      <c r="H133" s="45">
        <f>SUBTOTAL(103, $CI$12:$CI133)*1</f>
        <v>122</v>
      </c>
      <c r="I133" s="45" t="s">
        <v>1125</v>
      </c>
      <c r="J133" s="124" t="s">
        <v>957</v>
      </c>
      <c r="K133" s="132" t="s">
        <v>1140</v>
      </c>
      <c r="L133" s="41">
        <v>0</v>
      </c>
      <c r="M133" s="40">
        <v>0</v>
      </c>
      <c r="N133" s="40">
        <v>0</v>
      </c>
      <c r="O133" s="41">
        <v>0</v>
      </c>
      <c r="P133" s="41">
        <v>0</v>
      </c>
      <c r="Q133" s="41">
        <f t="shared" si="76"/>
        <v>0</v>
      </c>
      <c r="R133" s="197" t="str">
        <f t="shared" si="77"/>
        <v>nebija plānots</v>
      </c>
      <c r="S133" s="41">
        <v>0</v>
      </c>
      <c r="T133" s="41">
        <v>0</v>
      </c>
      <c r="U133" s="41">
        <v>0</v>
      </c>
      <c r="V133" s="41">
        <f t="shared" si="78"/>
        <v>0</v>
      </c>
      <c r="W133" s="41">
        <f t="shared" si="79"/>
        <v>0</v>
      </c>
      <c r="X133" s="41">
        <f t="shared" si="80"/>
        <v>0</v>
      </c>
      <c r="Y133" s="197" t="str">
        <f t="shared" si="81"/>
        <v>nebija plānots</v>
      </c>
      <c r="Z133" s="41">
        <v>0</v>
      </c>
      <c r="AA133" s="41">
        <v>0</v>
      </c>
      <c r="AB133" s="41">
        <v>0</v>
      </c>
      <c r="AC133" s="41">
        <f t="shared" si="82"/>
        <v>0</v>
      </c>
      <c r="AD133" s="41">
        <f t="shared" si="83"/>
        <v>0</v>
      </c>
      <c r="AE133" s="41">
        <f t="shared" si="84"/>
        <v>0</v>
      </c>
      <c r="AF133" s="109" t="str">
        <f t="shared" si="85"/>
        <v>nebija plānots</v>
      </c>
      <c r="AG133" s="41">
        <v>0</v>
      </c>
      <c r="AH133" s="41">
        <v>0</v>
      </c>
      <c r="AI133" s="41">
        <v>0</v>
      </c>
      <c r="AJ133" s="41">
        <f t="shared" si="86"/>
        <v>0</v>
      </c>
      <c r="AK133" s="41">
        <f t="shared" si="87"/>
        <v>0</v>
      </c>
      <c r="AL133" s="41">
        <f t="shared" si="88"/>
        <v>0</v>
      </c>
      <c r="AM133" s="109" t="str">
        <f t="shared" si="89"/>
        <v>nebija plānots</v>
      </c>
      <c r="AN133" s="41">
        <v>0</v>
      </c>
      <c r="AO133" s="41">
        <v>0</v>
      </c>
      <c r="AP133" s="41">
        <v>0</v>
      </c>
      <c r="AQ133" s="41">
        <f t="shared" si="90"/>
        <v>0</v>
      </c>
      <c r="AR133" s="41">
        <f t="shared" si="91"/>
        <v>0</v>
      </c>
      <c r="AS133" s="41">
        <f t="shared" si="92"/>
        <v>0</v>
      </c>
      <c r="AT133" s="109" t="str">
        <f t="shared" si="93"/>
        <v>nebija plānots</v>
      </c>
      <c r="AU133" s="41">
        <v>0</v>
      </c>
      <c r="AV133" s="41">
        <v>0</v>
      </c>
      <c r="AW133" s="41">
        <v>0</v>
      </c>
      <c r="AX133" s="41">
        <f t="shared" si="94"/>
        <v>0</v>
      </c>
      <c r="AY133" s="41">
        <f t="shared" si="95"/>
        <v>0</v>
      </c>
      <c r="AZ133" s="41">
        <f t="shared" si="96"/>
        <v>0</v>
      </c>
      <c r="BA133" s="109" t="str">
        <f t="shared" si="97"/>
        <v>nebija plānots</v>
      </c>
      <c r="BB133" s="41">
        <v>0</v>
      </c>
      <c r="BC133" s="41">
        <v>0</v>
      </c>
      <c r="BD133" s="41">
        <v>0</v>
      </c>
      <c r="BE133" s="41">
        <f t="shared" si="98"/>
        <v>0</v>
      </c>
      <c r="BF133" s="41">
        <f t="shared" si="99"/>
        <v>0</v>
      </c>
      <c r="BG133" s="41">
        <f t="shared" si="100"/>
        <v>0</v>
      </c>
      <c r="BH133" s="109" t="str">
        <f t="shared" si="101"/>
        <v>nebija plānots</v>
      </c>
      <c r="BI133" s="41">
        <v>0</v>
      </c>
      <c r="BJ133" s="41">
        <v>0</v>
      </c>
      <c r="BK133" s="41">
        <v>0</v>
      </c>
      <c r="BL133" s="41">
        <f t="shared" si="102"/>
        <v>0</v>
      </c>
      <c r="BM133" s="41">
        <f t="shared" si="103"/>
        <v>0</v>
      </c>
      <c r="BN133" s="41">
        <f t="shared" si="104"/>
        <v>0</v>
      </c>
      <c r="BO133" s="109" t="str">
        <f t="shared" si="105"/>
        <v>nebija plānots</v>
      </c>
      <c r="BP133" s="41">
        <v>0</v>
      </c>
      <c r="BQ133" s="41">
        <v>0</v>
      </c>
      <c r="BR133" s="41">
        <v>0</v>
      </c>
      <c r="BS133" s="41">
        <f t="shared" si="106"/>
        <v>0</v>
      </c>
      <c r="BT133" s="41">
        <f t="shared" si="107"/>
        <v>0</v>
      </c>
      <c r="BU133" s="41">
        <f t="shared" si="108"/>
        <v>0</v>
      </c>
      <c r="BV133" s="109" t="str">
        <f t="shared" si="109"/>
        <v>nebija plānots</v>
      </c>
      <c r="BW133" s="41">
        <v>143653.01999999999</v>
      </c>
      <c r="BX133" s="41">
        <v>76098.47</v>
      </c>
      <c r="BY133" s="41">
        <f t="shared" si="110"/>
        <v>-67554.549999999988</v>
      </c>
      <c r="BZ133" s="41">
        <f t="shared" si="140"/>
        <v>143653.01999999999</v>
      </c>
      <c r="CA133" s="41">
        <f>BQ133+BJ133+BC133+AV133+AO133+-AH133+AA133+T133+P133+BX133</f>
        <v>76098.47</v>
      </c>
      <c r="CB133" s="41">
        <f t="shared" si="142"/>
        <v>-67555</v>
      </c>
      <c r="CC133" s="109">
        <f t="shared" si="112"/>
        <v>0.47026195481306265</v>
      </c>
      <c r="CD133" s="41">
        <v>0</v>
      </c>
      <c r="CE133" s="41">
        <v>0</v>
      </c>
      <c r="CF133" s="41">
        <f t="shared" si="113"/>
        <v>0</v>
      </c>
      <c r="CG133" s="41">
        <f t="shared" si="114"/>
        <v>143653.01999999999</v>
      </c>
      <c r="CH133" s="41">
        <f t="shared" si="115"/>
        <v>76098.47</v>
      </c>
      <c r="CI133" s="41">
        <f t="shared" si="116"/>
        <v>-67555</v>
      </c>
      <c r="CJ133" s="109">
        <f t="shared" si="117"/>
        <v>0.52973804518693735</v>
      </c>
      <c r="CK133" s="41">
        <v>0</v>
      </c>
      <c r="CL133" s="41">
        <f t="shared" si="138"/>
        <v>143653.01999999999</v>
      </c>
      <c r="CM133" s="41">
        <v>170329.77</v>
      </c>
      <c r="CN133" s="158">
        <f t="shared" ref="CN133:CN144" si="143">CM133-CL133</f>
        <v>26676.75</v>
      </c>
      <c r="CO133" s="41">
        <v>287306.03999999998</v>
      </c>
      <c r="CP133" s="41">
        <v>23942.17</v>
      </c>
      <c r="CQ133" s="41">
        <v>23942.17</v>
      </c>
      <c r="CR133" s="41">
        <v>0</v>
      </c>
      <c r="CS133" s="41">
        <v>0</v>
      </c>
      <c r="CT133" s="41">
        <v>0</v>
      </c>
      <c r="CU133" s="41">
        <v>0</v>
      </c>
      <c r="CV133" s="41">
        <v>478843.39999999991</v>
      </c>
      <c r="CW133" s="95"/>
    </row>
    <row r="134" spans="1:101" s="10" customFormat="1" ht="47.25" x14ac:dyDescent="0.2">
      <c r="A134" s="11" t="s">
        <v>458</v>
      </c>
      <c r="B134" s="11" t="s">
        <v>459</v>
      </c>
      <c r="C134" s="14" t="s">
        <v>605</v>
      </c>
      <c r="D134" s="11">
        <v>1</v>
      </c>
      <c r="E134" s="11" t="s">
        <v>454</v>
      </c>
      <c r="F134" s="11" t="s">
        <v>77</v>
      </c>
      <c r="G134" s="44" t="s">
        <v>476</v>
      </c>
      <c r="H134" s="45">
        <f>SUBTOTAL(103, $CI$12:$CI134)*1</f>
        <v>123</v>
      </c>
      <c r="I134" s="45" t="s">
        <v>458</v>
      </c>
      <c r="J134" s="46" t="s">
        <v>477</v>
      </c>
      <c r="K134" s="46" t="s">
        <v>478</v>
      </c>
      <c r="L134" s="41">
        <v>0</v>
      </c>
      <c r="M134" s="41">
        <v>0</v>
      </c>
      <c r="N134" s="41">
        <v>11355.95</v>
      </c>
      <c r="O134" s="41">
        <v>6195.79</v>
      </c>
      <c r="P134" s="41">
        <v>6195.79</v>
      </c>
      <c r="Q134" s="41">
        <f t="shared" si="76"/>
        <v>0</v>
      </c>
      <c r="R134" s="197">
        <f t="shared" si="77"/>
        <v>0</v>
      </c>
      <c r="S134" s="41">
        <v>0</v>
      </c>
      <c r="T134" s="41">
        <v>0</v>
      </c>
      <c r="U134" s="41">
        <f t="shared" ref="U134:U146" si="144">T134-S134</f>
        <v>0</v>
      </c>
      <c r="V134" s="41">
        <f t="shared" si="78"/>
        <v>6195.79</v>
      </c>
      <c r="W134" s="41">
        <f t="shared" si="79"/>
        <v>6195.79</v>
      </c>
      <c r="X134" s="41">
        <f t="shared" si="80"/>
        <v>0</v>
      </c>
      <c r="Y134" s="197">
        <f t="shared" si="81"/>
        <v>0</v>
      </c>
      <c r="Z134" s="41">
        <v>0</v>
      </c>
      <c r="AA134" s="41">
        <v>0</v>
      </c>
      <c r="AB134" s="41">
        <f t="shared" ref="AB134:AB146" si="145">AA134-Z134</f>
        <v>0</v>
      </c>
      <c r="AC134" s="41">
        <f t="shared" si="82"/>
        <v>6195.79</v>
      </c>
      <c r="AD134" s="41">
        <f t="shared" si="83"/>
        <v>6195.79</v>
      </c>
      <c r="AE134" s="41">
        <f t="shared" si="84"/>
        <v>0</v>
      </c>
      <c r="AF134" s="109">
        <f t="shared" si="85"/>
        <v>0</v>
      </c>
      <c r="AG134" s="41">
        <v>20332.68</v>
      </c>
      <c r="AH134" s="41">
        <v>3021.89</v>
      </c>
      <c r="AI134" s="41">
        <f t="shared" ref="AI134:AI146" si="146">AH134-AG134</f>
        <v>-17310.79</v>
      </c>
      <c r="AJ134" s="41">
        <f t="shared" si="86"/>
        <v>26528.47</v>
      </c>
      <c r="AK134" s="41">
        <f t="shared" si="87"/>
        <v>9217.68</v>
      </c>
      <c r="AL134" s="41">
        <f t="shared" si="88"/>
        <v>-17311</v>
      </c>
      <c r="AM134" s="109">
        <f t="shared" si="89"/>
        <v>0.65253631287443259</v>
      </c>
      <c r="AN134" s="41">
        <v>0</v>
      </c>
      <c r="AO134" s="41">
        <v>0</v>
      </c>
      <c r="AP134" s="41">
        <f t="shared" ref="AP134:AP146" si="147">AO134-AN134</f>
        <v>0</v>
      </c>
      <c r="AQ134" s="41">
        <f t="shared" si="90"/>
        <v>26528.47</v>
      </c>
      <c r="AR134" s="41">
        <f t="shared" si="91"/>
        <v>9217.68</v>
      </c>
      <c r="AS134" s="41">
        <f t="shared" si="92"/>
        <v>-17311</v>
      </c>
      <c r="AT134" s="109">
        <f t="shared" si="93"/>
        <v>0.65253631287443259</v>
      </c>
      <c r="AU134" s="41">
        <v>0</v>
      </c>
      <c r="AV134" s="41">
        <v>0</v>
      </c>
      <c r="AW134" s="41">
        <f t="shared" ref="AW134:AW146" si="148">AV134-AU134</f>
        <v>0</v>
      </c>
      <c r="AX134" s="41">
        <f t="shared" si="94"/>
        <v>26528.47</v>
      </c>
      <c r="AY134" s="41">
        <f t="shared" si="95"/>
        <v>9217.68</v>
      </c>
      <c r="AZ134" s="41">
        <f t="shared" si="96"/>
        <v>-17311</v>
      </c>
      <c r="BA134" s="109">
        <f t="shared" si="97"/>
        <v>0.65253631287443259</v>
      </c>
      <c r="BB134" s="41">
        <v>44394.45</v>
      </c>
      <c r="BC134" s="41">
        <v>5264.86</v>
      </c>
      <c r="BD134" s="41">
        <f t="shared" ref="BD134:BD146" si="149">BC134-BB134</f>
        <v>-39129.589999999997</v>
      </c>
      <c r="BE134" s="41">
        <f t="shared" si="98"/>
        <v>70922.92</v>
      </c>
      <c r="BF134" s="41">
        <f t="shared" si="99"/>
        <v>14482.54</v>
      </c>
      <c r="BG134" s="41">
        <f t="shared" si="100"/>
        <v>-56441</v>
      </c>
      <c r="BH134" s="109">
        <f t="shared" si="101"/>
        <v>0.79579887573720876</v>
      </c>
      <c r="BI134" s="41">
        <v>0</v>
      </c>
      <c r="BJ134" s="41">
        <v>0</v>
      </c>
      <c r="BK134" s="41">
        <f t="shared" ref="BK134:BK146" si="150">BJ134-BI134</f>
        <v>0</v>
      </c>
      <c r="BL134" s="41">
        <f t="shared" si="102"/>
        <v>70922.92</v>
      </c>
      <c r="BM134" s="41">
        <f t="shared" si="103"/>
        <v>14482.54</v>
      </c>
      <c r="BN134" s="41">
        <f t="shared" si="104"/>
        <v>-56441</v>
      </c>
      <c r="BO134" s="109">
        <f t="shared" si="105"/>
        <v>0.79579887573720876</v>
      </c>
      <c r="BP134" s="41">
        <v>0</v>
      </c>
      <c r="BQ134" s="41">
        <v>0</v>
      </c>
      <c r="BR134" s="41">
        <f t="shared" ref="BR134:BR147" si="151">BQ134-BP134</f>
        <v>0</v>
      </c>
      <c r="BS134" s="41">
        <f t="shared" si="106"/>
        <v>70922.92</v>
      </c>
      <c r="BT134" s="41">
        <f t="shared" si="107"/>
        <v>14482.54</v>
      </c>
      <c r="BU134" s="41">
        <f t="shared" si="108"/>
        <v>-56441</v>
      </c>
      <c r="BV134" s="109">
        <f t="shared" si="109"/>
        <v>0.79579887573720876</v>
      </c>
      <c r="BW134" s="41">
        <v>10660.49</v>
      </c>
      <c r="BX134" s="41">
        <v>145</v>
      </c>
      <c r="BY134" s="41">
        <f t="shared" si="110"/>
        <v>-10515.49</v>
      </c>
      <c r="BZ134" s="41">
        <f t="shared" si="140"/>
        <v>81583.41</v>
      </c>
      <c r="CA134" s="41">
        <f>BQ134+BJ134+BC134+AV134+AO134+AH134+AA134+T134+P134+BX134</f>
        <v>14627.54</v>
      </c>
      <c r="CB134" s="41">
        <f t="shared" si="142"/>
        <v>-66956</v>
      </c>
      <c r="CC134" s="109">
        <f t="shared" si="112"/>
        <v>0.82070447901111265</v>
      </c>
      <c r="CD134" s="41">
        <v>0</v>
      </c>
      <c r="CE134" s="41">
        <v>0</v>
      </c>
      <c r="CF134" s="41">
        <f t="shared" si="113"/>
        <v>0</v>
      </c>
      <c r="CG134" s="41">
        <f t="shared" si="114"/>
        <v>81583.41</v>
      </c>
      <c r="CH134" s="41">
        <f t="shared" si="115"/>
        <v>14627.54</v>
      </c>
      <c r="CI134" s="41">
        <f t="shared" si="116"/>
        <v>-66956</v>
      </c>
      <c r="CJ134" s="109">
        <f t="shared" si="117"/>
        <v>0.17929552098888732</v>
      </c>
      <c r="CK134" s="41">
        <v>0</v>
      </c>
      <c r="CL134" s="41">
        <f t="shared" si="138"/>
        <v>81583.409999999989</v>
      </c>
      <c r="CM134" s="41">
        <v>14627.54</v>
      </c>
      <c r="CN134" s="158">
        <f t="shared" si="143"/>
        <v>-66955.87</v>
      </c>
      <c r="CO134" s="41">
        <v>49164.68</v>
      </c>
      <c r="CP134" s="41">
        <v>15854.86</v>
      </c>
      <c r="CQ134" s="41">
        <v>0</v>
      </c>
      <c r="CR134" s="41">
        <v>0</v>
      </c>
      <c r="CS134" s="41">
        <v>0</v>
      </c>
      <c r="CT134" s="41">
        <v>0</v>
      </c>
      <c r="CU134" s="41">
        <v>0</v>
      </c>
      <c r="CV134" s="41">
        <v>157958.90000000002</v>
      </c>
      <c r="CW134" s="220"/>
    </row>
    <row r="135" spans="1:101" s="10" customFormat="1" ht="51" x14ac:dyDescent="0.2">
      <c r="A135" s="11" t="s">
        <v>485</v>
      </c>
      <c r="B135" s="11" t="s">
        <v>486</v>
      </c>
      <c r="C135" s="14" t="s">
        <v>606</v>
      </c>
      <c r="D135" s="11">
        <v>1</v>
      </c>
      <c r="E135" s="11" t="s">
        <v>454</v>
      </c>
      <c r="F135" s="11" t="s">
        <v>5</v>
      </c>
      <c r="G135" s="44" t="s">
        <v>514</v>
      </c>
      <c r="H135" s="45">
        <f>SUBTOTAL(103, $CI$12:$CI135)*1</f>
        <v>124</v>
      </c>
      <c r="I135" s="45" t="s">
        <v>485</v>
      </c>
      <c r="J135" s="46" t="s">
        <v>477</v>
      </c>
      <c r="K135" s="46" t="s">
        <v>515</v>
      </c>
      <c r="L135" s="41">
        <v>0</v>
      </c>
      <c r="M135" s="41">
        <v>0</v>
      </c>
      <c r="N135" s="41">
        <v>50153.48</v>
      </c>
      <c r="O135" s="41">
        <v>35541.160000000003</v>
      </c>
      <c r="P135" s="41">
        <v>35541.160000000003</v>
      </c>
      <c r="Q135" s="41">
        <f t="shared" si="76"/>
        <v>0</v>
      </c>
      <c r="R135" s="197">
        <f t="shared" si="77"/>
        <v>0</v>
      </c>
      <c r="S135" s="41">
        <v>0</v>
      </c>
      <c r="T135" s="41">
        <v>0</v>
      </c>
      <c r="U135" s="41">
        <f t="shared" si="144"/>
        <v>0</v>
      </c>
      <c r="V135" s="41">
        <f t="shared" si="78"/>
        <v>35541.160000000003</v>
      </c>
      <c r="W135" s="41">
        <f t="shared" si="79"/>
        <v>35541.160000000003</v>
      </c>
      <c r="X135" s="41">
        <f t="shared" si="80"/>
        <v>0</v>
      </c>
      <c r="Y135" s="197">
        <f t="shared" si="81"/>
        <v>0</v>
      </c>
      <c r="Z135" s="41">
        <v>0</v>
      </c>
      <c r="AA135" s="41">
        <v>0</v>
      </c>
      <c r="AB135" s="41">
        <f t="shared" si="145"/>
        <v>0</v>
      </c>
      <c r="AC135" s="41">
        <f t="shared" si="82"/>
        <v>35541.160000000003</v>
      </c>
      <c r="AD135" s="41">
        <f t="shared" si="83"/>
        <v>35541.160000000003</v>
      </c>
      <c r="AE135" s="41">
        <f t="shared" si="84"/>
        <v>0</v>
      </c>
      <c r="AF135" s="109">
        <f t="shared" si="85"/>
        <v>0</v>
      </c>
      <c r="AG135" s="41">
        <v>60188.27</v>
      </c>
      <c r="AH135" s="41">
        <v>21424.44</v>
      </c>
      <c r="AI135" s="41">
        <f t="shared" si="146"/>
        <v>-38763.83</v>
      </c>
      <c r="AJ135" s="41">
        <f t="shared" si="86"/>
        <v>95729.43</v>
      </c>
      <c r="AK135" s="41">
        <f t="shared" si="87"/>
        <v>56965.600000000006</v>
      </c>
      <c r="AL135" s="41">
        <f t="shared" si="88"/>
        <v>-38764</v>
      </c>
      <c r="AM135" s="109">
        <f t="shared" si="89"/>
        <v>0.40493116902503223</v>
      </c>
      <c r="AN135" s="41">
        <v>0</v>
      </c>
      <c r="AO135" s="41">
        <v>0</v>
      </c>
      <c r="AP135" s="41">
        <f t="shared" si="147"/>
        <v>0</v>
      </c>
      <c r="AQ135" s="41">
        <f t="shared" si="90"/>
        <v>95729.43</v>
      </c>
      <c r="AR135" s="41">
        <f t="shared" si="91"/>
        <v>56965.600000000006</v>
      </c>
      <c r="AS135" s="41">
        <f t="shared" si="92"/>
        <v>-38764</v>
      </c>
      <c r="AT135" s="109">
        <f t="shared" si="93"/>
        <v>0.40493116902503223</v>
      </c>
      <c r="AU135" s="41">
        <v>0</v>
      </c>
      <c r="AV135" s="41">
        <v>0</v>
      </c>
      <c r="AW135" s="41">
        <f t="shared" si="148"/>
        <v>0</v>
      </c>
      <c r="AX135" s="41">
        <f t="shared" si="94"/>
        <v>95729.43</v>
      </c>
      <c r="AY135" s="41">
        <f t="shared" si="95"/>
        <v>56965.600000000006</v>
      </c>
      <c r="AZ135" s="41">
        <f t="shared" si="96"/>
        <v>-38764</v>
      </c>
      <c r="BA135" s="109">
        <f t="shared" si="97"/>
        <v>0.40493116902503223</v>
      </c>
      <c r="BB135" s="41">
        <v>46589.919999999998</v>
      </c>
      <c r="BC135" s="41">
        <v>27359.21</v>
      </c>
      <c r="BD135" s="41">
        <f t="shared" si="149"/>
        <v>-19230.71</v>
      </c>
      <c r="BE135" s="41">
        <f t="shared" si="98"/>
        <v>142319.34999999998</v>
      </c>
      <c r="BF135" s="41">
        <f t="shared" si="99"/>
        <v>84324.81</v>
      </c>
      <c r="BG135" s="41">
        <f t="shared" si="100"/>
        <v>-57995</v>
      </c>
      <c r="BH135" s="109">
        <f t="shared" si="101"/>
        <v>0.40749581838309401</v>
      </c>
      <c r="BI135" s="41">
        <v>0</v>
      </c>
      <c r="BJ135" s="41">
        <v>0</v>
      </c>
      <c r="BK135" s="41">
        <f t="shared" si="150"/>
        <v>0</v>
      </c>
      <c r="BL135" s="41">
        <f t="shared" si="102"/>
        <v>142319.34999999998</v>
      </c>
      <c r="BM135" s="41">
        <f t="shared" si="103"/>
        <v>84324.81</v>
      </c>
      <c r="BN135" s="41">
        <f t="shared" si="104"/>
        <v>-57995</v>
      </c>
      <c r="BO135" s="109">
        <f t="shared" si="105"/>
        <v>0.40749581838309401</v>
      </c>
      <c r="BP135" s="41">
        <v>0</v>
      </c>
      <c r="BQ135" s="41">
        <v>0</v>
      </c>
      <c r="BR135" s="41">
        <f t="shared" si="151"/>
        <v>0</v>
      </c>
      <c r="BS135" s="41">
        <f t="shared" si="106"/>
        <v>142319.34999999998</v>
      </c>
      <c r="BT135" s="41">
        <f t="shared" si="107"/>
        <v>84324.81</v>
      </c>
      <c r="BU135" s="41">
        <f t="shared" si="108"/>
        <v>-57995</v>
      </c>
      <c r="BV135" s="109">
        <f t="shared" si="109"/>
        <v>0.40749581838309401</v>
      </c>
      <c r="BW135" s="41">
        <v>39058.03</v>
      </c>
      <c r="BX135" s="41">
        <v>30725.58</v>
      </c>
      <c r="BY135" s="41">
        <f t="shared" si="110"/>
        <v>-8332.4499999999971</v>
      </c>
      <c r="BZ135" s="41">
        <f t="shared" si="140"/>
        <v>181377.38</v>
      </c>
      <c r="CA135" s="41">
        <f>BQ135+BJ135+BC135+AV135+AO135+AH135+AA135+T135+P135+BX135</f>
        <v>115050.39</v>
      </c>
      <c r="CB135" s="41">
        <f t="shared" si="142"/>
        <v>-66327</v>
      </c>
      <c r="CC135" s="109">
        <f t="shared" si="112"/>
        <v>0.36568501540820586</v>
      </c>
      <c r="CD135" s="41">
        <v>0</v>
      </c>
      <c r="CE135" s="41">
        <v>0</v>
      </c>
      <c r="CF135" s="41">
        <f t="shared" si="113"/>
        <v>0</v>
      </c>
      <c r="CG135" s="41">
        <f t="shared" si="114"/>
        <v>181377.38</v>
      </c>
      <c r="CH135" s="41">
        <f t="shared" si="115"/>
        <v>115050.39</v>
      </c>
      <c r="CI135" s="41">
        <f t="shared" si="116"/>
        <v>-66327</v>
      </c>
      <c r="CJ135" s="109">
        <f t="shared" si="117"/>
        <v>0.63431498459179414</v>
      </c>
      <c r="CK135" s="41">
        <v>0</v>
      </c>
      <c r="CL135" s="41">
        <f t="shared" si="138"/>
        <v>181377.38</v>
      </c>
      <c r="CM135" s="41">
        <v>115050.39</v>
      </c>
      <c r="CN135" s="158">
        <f t="shared" si="143"/>
        <v>-66326.990000000005</v>
      </c>
      <c r="CO135" s="41">
        <v>145104.97</v>
      </c>
      <c r="CP135" s="41">
        <v>39864.17</v>
      </c>
      <c r="CQ135" s="41">
        <v>0</v>
      </c>
      <c r="CR135" s="41">
        <v>0</v>
      </c>
      <c r="CS135" s="41">
        <v>0</v>
      </c>
      <c r="CT135" s="41">
        <v>0</v>
      </c>
      <c r="CU135" s="41">
        <v>0</v>
      </c>
      <c r="CV135" s="41">
        <v>416499.99999999994</v>
      </c>
    </row>
    <row r="136" spans="1:101" s="10" customFormat="1" ht="78.75" x14ac:dyDescent="0.2">
      <c r="A136" s="121" t="s">
        <v>233</v>
      </c>
      <c r="B136" s="121" t="s">
        <v>234</v>
      </c>
      <c r="C136" s="122" t="s">
        <v>579</v>
      </c>
      <c r="D136" s="121">
        <v>1</v>
      </c>
      <c r="E136" s="121" t="s">
        <v>4</v>
      </c>
      <c r="F136" s="121" t="s">
        <v>5</v>
      </c>
      <c r="G136" s="123" t="s">
        <v>255</v>
      </c>
      <c r="H136" s="45">
        <f>SUBTOTAL(103, $CI$12:$CI136)*1</f>
        <v>125</v>
      </c>
      <c r="I136" s="45" t="s">
        <v>233</v>
      </c>
      <c r="J136" s="124" t="s">
        <v>256</v>
      </c>
      <c r="K136" s="124" t="s">
        <v>257</v>
      </c>
      <c r="L136" s="41">
        <v>0</v>
      </c>
      <c r="M136" s="41">
        <v>0</v>
      </c>
      <c r="N136" s="41">
        <v>0</v>
      </c>
      <c r="O136" s="41">
        <v>0</v>
      </c>
      <c r="P136" s="41">
        <v>0</v>
      </c>
      <c r="Q136" s="41">
        <f t="shared" si="76"/>
        <v>0</v>
      </c>
      <c r="R136" s="197" t="str">
        <f t="shared" si="77"/>
        <v>nebija plānots</v>
      </c>
      <c r="S136" s="41">
        <v>9593.6200000000008</v>
      </c>
      <c r="T136" s="41">
        <v>9593.6200000000008</v>
      </c>
      <c r="U136" s="41">
        <f t="shared" si="144"/>
        <v>0</v>
      </c>
      <c r="V136" s="41">
        <f t="shared" si="78"/>
        <v>9593.6200000000008</v>
      </c>
      <c r="W136" s="41">
        <f t="shared" si="79"/>
        <v>9593.6200000000008</v>
      </c>
      <c r="X136" s="41">
        <f t="shared" si="80"/>
        <v>0</v>
      </c>
      <c r="Y136" s="197">
        <f t="shared" si="81"/>
        <v>0</v>
      </c>
      <c r="Z136" s="41">
        <v>7445.46</v>
      </c>
      <c r="AA136" s="41">
        <v>7445.46</v>
      </c>
      <c r="AB136" s="41">
        <f t="shared" si="145"/>
        <v>0</v>
      </c>
      <c r="AC136" s="41">
        <f t="shared" si="82"/>
        <v>17039.080000000002</v>
      </c>
      <c r="AD136" s="41">
        <f t="shared" si="83"/>
        <v>17039.080000000002</v>
      </c>
      <c r="AE136" s="41">
        <f t="shared" si="84"/>
        <v>0</v>
      </c>
      <c r="AF136" s="109">
        <f t="shared" si="85"/>
        <v>0</v>
      </c>
      <c r="AG136" s="41">
        <v>0</v>
      </c>
      <c r="AH136" s="41">
        <v>0</v>
      </c>
      <c r="AI136" s="41">
        <f t="shared" si="146"/>
        <v>0</v>
      </c>
      <c r="AJ136" s="41">
        <f t="shared" si="86"/>
        <v>17039.080000000002</v>
      </c>
      <c r="AK136" s="41">
        <f t="shared" si="87"/>
        <v>17039.080000000002</v>
      </c>
      <c r="AL136" s="41">
        <f t="shared" si="88"/>
        <v>0</v>
      </c>
      <c r="AM136" s="109">
        <f t="shared" si="89"/>
        <v>0</v>
      </c>
      <c r="AN136" s="41">
        <v>0</v>
      </c>
      <c r="AO136" s="41">
        <v>0</v>
      </c>
      <c r="AP136" s="41">
        <f t="shared" si="147"/>
        <v>0</v>
      </c>
      <c r="AQ136" s="41">
        <f t="shared" si="90"/>
        <v>17039.080000000002</v>
      </c>
      <c r="AR136" s="41">
        <f t="shared" si="91"/>
        <v>17039.080000000002</v>
      </c>
      <c r="AS136" s="41">
        <f t="shared" si="92"/>
        <v>0</v>
      </c>
      <c r="AT136" s="109">
        <f t="shared" si="93"/>
        <v>0</v>
      </c>
      <c r="AU136" s="41">
        <v>20160.64</v>
      </c>
      <c r="AV136" s="41">
        <v>25354.14</v>
      </c>
      <c r="AW136" s="41">
        <f t="shared" si="148"/>
        <v>5193.5</v>
      </c>
      <c r="AX136" s="41">
        <f t="shared" si="94"/>
        <v>37199.72</v>
      </c>
      <c r="AY136" s="41">
        <f t="shared" si="95"/>
        <v>42393.22</v>
      </c>
      <c r="AZ136" s="41">
        <f t="shared" si="96"/>
        <v>5194</v>
      </c>
      <c r="BA136" s="109">
        <f t="shared" si="97"/>
        <v>-0.13961126589124873</v>
      </c>
      <c r="BB136" s="41">
        <v>0</v>
      </c>
      <c r="BC136" s="41">
        <v>0</v>
      </c>
      <c r="BD136" s="41">
        <f t="shared" si="149"/>
        <v>0</v>
      </c>
      <c r="BE136" s="41">
        <f t="shared" si="98"/>
        <v>37199.72</v>
      </c>
      <c r="BF136" s="41">
        <f t="shared" si="99"/>
        <v>42393.22</v>
      </c>
      <c r="BG136" s="41">
        <f t="shared" si="100"/>
        <v>5194</v>
      </c>
      <c r="BH136" s="109">
        <f t="shared" si="101"/>
        <v>-0.13961126589124873</v>
      </c>
      <c r="BI136" s="41">
        <v>0</v>
      </c>
      <c r="BJ136" s="41">
        <v>0</v>
      </c>
      <c r="BK136" s="41">
        <f t="shared" si="150"/>
        <v>0</v>
      </c>
      <c r="BL136" s="41">
        <f t="shared" si="102"/>
        <v>37199.72</v>
      </c>
      <c r="BM136" s="41">
        <f t="shared" si="103"/>
        <v>42393.22</v>
      </c>
      <c r="BN136" s="41">
        <f t="shared" si="104"/>
        <v>5194</v>
      </c>
      <c r="BO136" s="109">
        <f t="shared" si="105"/>
        <v>-0.13961126589124873</v>
      </c>
      <c r="BP136" s="41">
        <v>90874.85</v>
      </c>
      <c r="BQ136" s="41">
        <v>0</v>
      </c>
      <c r="BR136" s="41">
        <f t="shared" si="151"/>
        <v>-90874.85</v>
      </c>
      <c r="BS136" s="41">
        <f t="shared" si="106"/>
        <v>128074.57</v>
      </c>
      <c r="BT136" s="41">
        <f t="shared" si="107"/>
        <v>42393.22</v>
      </c>
      <c r="BU136" s="41">
        <f t="shared" si="108"/>
        <v>-85681</v>
      </c>
      <c r="BV136" s="109">
        <f t="shared" si="109"/>
        <v>0.66899580455355034</v>
      </c>
      <c r="BW136" s="41">
        <v>0</v>
      </c>
      <c r="BX136" s="41">
        <v>0</v>
      </c>
      <c r="BY136" s="41">
        <f t="shared" si="110"/>
        <v>0</v>
      </c>
      <c r="BZ136" s="41">
        <f t="shared" si="140"/>
        <v>128074.57</v>
      </c>
      <c r="CA136" s="41">
        <f>BQ136+BJ136+BC136+AV136+AO136+-AH136+AA136+T136+P136+BX136</f>
        <v>42393.22</v>
      </c>
      <c r="CB136" s="41">
        <f t="shared" si="142"/>
        <v>-85681</v>
      </c>
      <c r="CC136" s="109">
        <f t="shared" si="112"/>
        <v>0.66899580455355034</v>
      </c>
      <c r="CD136" s="41">
        <v>0</v>
      </c>
      <c r="CE136" s="41">
        <v>24865.09</v>
      </c>
      <c r="CF136" s="41">
        <f t="shared" si="113"/>
        <v>24865.09</v>
      </c>
      <c r="CG136" s="41">
        <f t="shared" si="114"/>
        <v>128074.57</v>
      </c>
      <c r="CH136" s="41">
        <f t="shared" si="115"/>
        <v>67258.31</v>
      </c>
      <c r="CI136" s="41">
        <f t="shared" si="116"/>
        <v>-60815.91</v>
      </c>
      <c r="CJ136" s="109">
        <f t="shared" si="117"/>
        <v>0.52514960620207429</v>
      </c>
      <c r="CK136" s="41">
        <v>11152.32</v>
      </c>
      <c r="CL136" s="41">
        <f t="shared" si="138"/>
        <v>139226.89000000001</v>
      </c>
      <c r="CM136" s="41">
        <v>67258.31</v>
      </c>
      <c r="CN136" s="158">
        <f t="shared" si="143"/>
        <v>-71968.580000000016</v>
      </c>
      <c r="CO136" s="41">
        <v>2110577.34</v>
      </c>
      <c r="CP136" s="41">
        <v>998341.57</v>
      </c>
      <c r="CQ136" s="41">
        <v>0</v>
      </c>
      <c r="CR136" s="41">
        <v>0</v>
      </c>
      <c r="CS136" s="41">
        <v>0</v>
      </c>
      <c r="CT136" s="41">
        <v>0</v>
      </c>
      <c r="CU136" s="41">
        <v>0</v>
      </c>
      <c r="CV136" s="41">
        <v>3248145.8</v>
      </c>
    </row>
    <row r="137" spans="1:101" s="10" customFormat="1" ht="31.5" x14ac:dyDescent="0.2">
      <c r="A137" s="11" t="s">
        <v>19</v>
      </c>
      <c r="B137" s="11" t="s">
        <v>650</v>
      </c>
      <c r="C137" s="14" t="s">
        <v>651</v>
      </c>
      <c r="D137" s="11" t="s">
        <v>3</v>
      </c>
      <c r="E137" s="11" t="s">
        <v>11</v>
      </c>
      <c r="F137" s="11" t="s">
        <v>5</v>
      </c>
      <c r="G137" s="44" t="s">
        <v>652</v>
      </c>
      <c r="H137" s="45">
        <f>SUBTOTAL(103, $CI$12:$CI137)*1</f>
        <v>126</v>
      </c>
      <c r="I137" s="45" t="s">
        <v>19</v>
      </c>
      <c r="J137" s="46" t="s">
        <v>25</v>
      </c>
      <c r="K137" s="46" t="s">
        <v>651</v>
      </c>
      <c r="L137" s="41">
        <v>0</v>
      </c>
      <c r="M137" s="41">
        <v>0</v>
      </c>
      <c r="N137" s="41">
        <v>0</v>
      </c>
      <c r="O137" s="41">
        <v>108479.69</v>
      </c>
      <c r="P137" s="41">
        <v>108479.69</v>
      </c>
      <c r="Q137" s="41">
        <f t="shared" si="76"/>
        <v>0</v>
      </c>
      <c r="R137" s="197">
        <f t="shared" si="77"/>
        <v>0</v>
      </c>
      <c r="S137" s="41">
        <v>0</v>
      </c>
      <c r="T137" s="41">
        <v>0</v>
      </c>
      <c r="U137" s="41">
        <f t="shared" si="144"/>
        <v>0</v>
      </c>
      <c r="V137" s="41">
        <f t="shared" si="78"/>
        <v>108479.69</v>
      </c>
      <c r="W137" s="41">
        <f t="shared" si="79"/>
        <v>108479.69</v>
      </c>
      <c r="X137" s="41">
        <f t="shared" si="80"/>
        <v>0</v>
      </c>
      <c r="Y137" s="197">
        <f t="shared" si="81"/>
        <v>0</v>
      </c>
      <c r="Z137" s="41">
        <v>0</v>
      </c>
      <c r="AA137" s="41">
        <v>0</v>
      </c>
      <c r="AB137" s="41">
        <f t="shared" si="145"/>
        <v>0</v>
      </c>
      <c r="AC137" s="41">
        <f t="shared" si="82"/>
        <v>108479.69</v>
      </c>
      <c r="AD137" s="41">
        <f t="shared" si="83"/>
        <v>108479.69</v>
      </c>
      <c r="AE137" s="41">
        <f t="shared" si="84"/>
        <v>0</v>
      </c>
      <c r="AF137" s="109">
        <f t="shared" si="85"/>
        <v>0</v>
      </c>
      <c r="AG137" s="41">
        <v>0</v>
      </c>
      <c r="AH137" s="41">
        <v>73046.62</v>
      </c>
      <c r="AI137" s="41">
        <f t="shared" si="146"/>
        <v>73046.62</v>
      </c>
      <c r="AJ137" s="41">
        <f t="shared" si="86"/>
        <v>108479.69</v>
      </c>
      <c r="AK137" s="41">
        <f t="shared" si="87"/>
        <v>181526.31</v>
      </c>
      <c r="AL137" s="41">
        <f t="shared" si="88"/>
        <v>73047</v>
      </c>
      <c r="AM137" s="109">
        <f t="shared" si="89"/>
        <v>-0.67336678414180562</v>
      </c>
      <c r="AN137" s="41">
        <v>73046.61</v>
      </c>
      <c r="AO137" s="41">
        <v>0</v>
      </c>
      <c r="AP137" s="41">
        <f t="shared" si="147"/>
        <v>-73046.61</v>
      </c>
      <c r="AQ137" s="41">
        <f t="shared" si="90"/>
        <v>181526.3</v>
      </c>
      <c r="AR137" s="41">
        <f t="shared" si="91"/>
        <v>181526.31</v>
      </c>
      <c r="AS137" s="41">
        <f t="shared" si="92"/>
        <v>0</v>
      </c>
      <c r="AT137" s="109">
        <f t="shared" si="93"/>
        <v>-5.5088436257122453E-8</v>
      </c>
      <c r="AU137" s="41">
        <v>0</v>
      </c>
      <c r="AV137" s="41">
        <v>0</v>
      </c>
      <c r="AW137" s="41">
        <f t="shared" si="148"/>
        <v>0</v>
      </c>
      <c r="AX137" s="41">
        <f t="shared" si="94"/>
        <v>181526.3</v>
      </c>
      <c r="AY137" s="41">
        <f t="shared" si="95"/>
        <v>181526.31</v>
      </c>
      <c r="AZ137" s="41">
        <f t="shared" si="96"/>
        <v>0</v>
      </c>
      <c r="BA137" s="109">
        <f t="shared" si="97"/>
        <v>-5.5088436257122453E-8</v>
      </c>
      <c r="BB137" s="41">
        <v>91181.04</v>
      </c>
      <c r="BC137" s="41">
        <v>75136.77</v>
      </c>
      <c r="BD137" s="41">
        <f t="shared" si="149"/>
        <v>-16044.26999999999</v>
      </c>
      <c r="BE137" s="41">
        <f t="shared" si="98"/>
        <v>272707.33999999997</v>
      </c>
      <c r="BF137" s="41">
        <f t="shared" si="99"/>
        <v>256663.08000000002</v>
      </c>
      <c r="BG137" s="41">
        <f t="shared" si="100"/>
        <v>-16044</v>
      </c>
      <c r="BH137" s="109">
        <f t="shared" si="101"/>
        <v>5.8833253259703122E-2</v>
      </c>
      <c r="BI137" s="41">
        <v>0</v>
      </c>
      <c r="BJ137" s="41">
        <v>0</v>
      </c>
      <c r="BK137" s="41">
        <f t="shared" si="150"/>
        <v>0</v>
      </c>
      <c r="BL137" s="41">
        <f t="shared" si="102"/>
        <v>272707.33999999997</v>
      </c>
      <c r="BM137" s="41">
        <f t="shared" si="103"/>
        <v>256663.08000000002</v>
      </c>
      <c r="BN137" s="41">
        <f t="shared" si="104"/>
        <v>-16044</v>
      </c>
      <c r="BO137" s="109">
        <f t="shared" si="105"/>
        <v>5.8833253259703122E-2</v>
      </c>
      <c r="BP137" s="41">
        <v>0</v>
      </c>
      <c r="BQ137" s="41">
        <v>0</v>
      </c>
      <c r="BR137" s="41">
        <f t="shared" si="151"/>
        <v>0</v>
      </c>
      <c r="BS137" s="41">
        <f t="shared" si="106"/>
        <v>272707.33999999997</v>
      </c>
      <c r="BT137" s="41">
        <f t="shared" si="107"/>
        <v>256663.08000000002</v>
      </c>
      <c r="BU137" s="41">
        <f t="shared" si="108"/>
        <v>-16044</v>
      </c>
      <c r="BV137" s="109">
        <f t="shared" si="109"/>
        <v>5.8833253259703122E-2</v>
      </c>
      <c r="BW137" s="41">
        <v>265517.90000000002</v>
      </c>
      <c r="BX137" s="41">
        <v>220797.71</v>
      </c>
      <c r="BY137" s="41">
        <f t="shared" si="110"/>
        <v>-44720.190000000031</v>
      </c>
      <c r="BZ137" s="41">
        <f t="shared" si="140"/>
        <v>538225.24</v>
      </c>
      <c r="CA137" s="41">
        <f>BQ137+BJ137+BC137+AV137+AO137+AH137+AA137+T137+P137+BX137</f>
        <v>477460.79000000004</v>
      </c>
      <c r="CB137" s="41">
        <f t="shared" si="142"/>
        <v>-60764</v>
      </c>
      <c r="CC137" s="109">
        <f t="shared" si="112"/>
        <v>0.1128978083599349</v>
      </c>
      <c r="CD137" s="41">
        <v>0</v>
      </c>
      <c r="CE137" s="41">
        <v>0</v>
      </c>
      <c r="CF137" s="41">
        <f t="shared" si="113"/>
        <v>0</v>
      </c>
      <c r="CG137" s="41">
        <f t="shared" si="114"/>
        <v>538225.24</v>
      </c>
      <c r="CH137" s="41">
        <f t="shared" si="115"/>
        <v>477460.79000000004</v>
      </c>
      <c r="CI137" s="41">
        <f t="shared" si="116"/>
        <v>-60764</v>
      </c>
      <c r="CJ137" s="109">
        <f t="shared" si="117"/>
        <v>0.8871021916400651</v>
      </c>
      <c r="CK137" s="41">
        <v>0</v>
      </c>
      <c r="CL137" s="41">
        <f t="shared" si="138"/>
        <v>538225.24</v>
      </c>
      <c r="CM137" s="41">
        <v>480404.33</v>
      </c>
      <c r="CN137" s="158">
        <f t="shared" si="143"/>
        <v>-57820.909999999974</v>
      </c>
      <c r="CO137" s="41">
        <v>661877.96000000008</v>
      </c>
      <c r="CP137" s="41">
        <v>750235.38</v>
      </c>
      <c r="CQ137" s="41">
        <v>792210.92</v>
      </c>
      <c r="CR137" s="41">
        <v>707118.27</v>
      </c>
      <c r="CS137" s="41">
        <v>641327.98</v>
      </c>
      <c r="CT137" s="41">
        <v>417346.25000000006</v>
      </c>
      <c r="CU137" s="41">
        <v>0</v>
      </c>
      <c r="CV137" s="41">
        <v>4508342</v>
      </c>
    </row>
    <row r="138" spans="1:101" s="10" customFormat="1" ht="38.25" x14ac:dyDescent="0.2">
      <c r="A138" s="11" t="s">
        <v>379</v>
      </c>
      <c r="B138" s="11" t="s">
        <v>397</v>
      </c>
      <c r="C138" s="14" t="s">
        <v>398</v>
      </c>
      <c r="D138" s="11" t="s">
        <v>3</v>
      </c>
      <c r="E138" s="11" t="s">
        <v>210</v>
      </c>
      <c r="F138" s="11" t="s">
        <v>77</v>
      </c>
      <c r="G138" s="44" t="s">
        <v>399</v>
      </c>
      <c r="H138" s="45">
        <f>SUBTOTAL(103, $CI$12:$CI138)*1</f>
        <v>127</v>
      </c>
      <c r="I138" s="45" t="s">
        <v>379</v>
      </c>
      <c r="J138" s="46" t="s">
        <v>40</v>
      </c>
      <c r="K138" s="46" t="s">
        <v>398</v>
      </c>
      <c r="L138" s="41">
        <v>0</v>
      </c>
      <c r="M138" s="41">
        <v>0</v>
      </c>
      <c r="N138" s="41">
        <v>12588.65</v>
      </c>
      <c r="O138" s="41">
        <v>45039.49</v>
      </c>
      <c r="P138" s="41">
        <v>45039.49</v>
      </c>
      <c r="Q138" s="41">
        <f t="shared" si="76"/>
        <v>0</v>
      </c>
      <c r="R138" s="197">
        <f t="shared" si="77"/>
        <v>0</v>
      </c>
      <c r="S138" s="41">
        <v>0</v>
      </c>
      <c r="T138" s="41">
        <v>0</v>
      </c>
      <c r="U138" s="41">
        <f t="shared" si="144"/>
        <v>0</v>
      </c>
      <c r="V138" s="41">
        <f t="shared" si="78"/>
        <v>45039.49</v>
      </c>
      <c r="W138" s="41">
        <f t="shared" si="79"/>
        <v>45039.49</v>
      </c>
      <c r="X138" s="41">
        <f t="shared" si="80"/>
        <v>0</v>
      </c>
      <c r="Y138" s="197">
        <f t="shared" si="81"/>
        <v>0</v>
      </c>
      <c r="Z138" s="41">
        <v>0</v>
      </c>
      <c r="AA138" s="41">
        <v>0</v>
      </c>
      <c r="AB138" s="41">
        <f t="shared" si="145"/>
        <v>0</v>
      </c>
      <c r="AC138" s="41">
        <f t="shared" si="82"/>
        <v>45039.49</v>
      </c>
      <c r="AD138" s="41">
        <f t="shared" si="83"/>
        <v>45039.49</v>
      </c>
      <c r="AE138" s="41">
        <f t="shared" si="84"/>
        <v>0</v>
      </c>
      <c r="AF138" s="109">
        <f t="shared" si="85"/>
        <v>0</v>
      </c>
      <c r="AG138" s="41">
        <v>24946.34</v>
      </c>
      <c r="AH138" s="41">
        <v>24946.34</v>
      </c>
      <c r="AI138" s="41">
        <f t="shared" si="146"/>
        <v>0</v>
      </c>
      <c r="AJ138" s="41">
        <f t="shared" si="86"/>
        <v>69985.83</v>
      </c>
      <c r="AK138" s="41">
        <f t="shared" si="87"/>
        <v>69985.83</v>
      </c>
      <c r="AL138" s="41">
        <f t="shared" si="88"/>
        <v>0</v>
      </c>
      <c r="AM138" s="109">
        <f t="shared" si="89"/>
        <v>0</v>
      </c>
      <c r="AN138" s="41">
        <v>0</v>
      </c>
      <c r="AO138" s="41">
        <v>0</v>
      </c>
      <c r="AP138" s="41">
        <f t="shared" si="147"/>
        <v>0</v>
      </c>
      <c r="AQ138" s="41">
        <f t="shared" si="90"/>
        <v>69985.83</v>
      </c>
      <c r="AR138" s="41">
        <f t="shared" si="91"/>
        <v>69985.83</v>
      </c>
      <c r="AS138" s="41">
        <f t="shared" si="92"/>
        <v>0</v>
      </c>
      <c r="AT138" s="109">
        <f t="shared" si="93"/>
        <v>0</v>
      </c>
      <c r="AU138" s="41">
        <v>0</v>
      </c>
      <c r="AV138" s="41">
        <v>0</v>
      </c>
      <c r="AW138" s="41">
        <f t="shared" si="148"/>
        <v>0</v>
      </c>
      <c r="AX138" s="41">
        <f t="shared" si="94"/>
        <v>69985.83</v>
      </c>
      <c r="AY138" s="41">
        <f t="shared" si="95"/>
        <v>69985.83</v>
      </c>
      <c r="AZ138" s="41">
        <f t="shared" si="96"/>
        <v>0</v>
      </c>
      <c r="BA138" s="109">
        <f t="shared" si="97"/>
        <v>0</v>
      </c>
      <c r="BB138" s="41">
        <v>51910.35</v>
      </c>
      <c r="BC138" s="41">
        <v>29530.75</v>
      </c>
      <c r="BD138" s="41">
        <f t="shared" si="149"/>
        <v>-22379.599999999999</v>
      </c>
      <c r="BE138" s="41">
        <f t="shared" si="98"/>
        <v>121896.18</v>
      </c>
      <c r="BF138" s="41">
        <f t="shared" si="99"/>
        <v>99516.58</v>
      </c>
      <c r="BG138" s="41">
        <f t="shared" si="100"/>
        <v>-22380</v>
      </c>
      <c r="BH138" s="109">
        <f t="shared" si="101"/>
        <v>0.18359558109204077</v>
      </c>
      <c r="BI138" s="41">
        <v>0</v>
      </c>
      <c r="BJ138" s="41">
        <v>0</v>
      </c>
      <c r="BK138" s="41">
        <f t="shared" si="150"/>
        <v>0</v>
      </c>
      <c r="BL138" s="41">
        <f t="shared" si="102"/>
        <v>121896.18</v>
      </c>
      <c r="BM138" s="41">
        <f t="shared" si="103"/>
        <v>99516.58</v>
      </c>
      <c r="BN138" s="41">
        <f t="shared" si="104"/>
        <v>-22380</v>
      </c>
      <c r="BO138" s="109">
        <f t="shared" si="105"/>
        <v>0.18359558109204077</v>
      </c>
      <c r="BP138" s="41">
        <v>0</v>
      </c>
      <c r="BQ138" s="41">
        <v>0</v>
      </c>
      <c r="BR138" s="41">
        <f t="shared" si="151"/>
        <v>0</v>
      </c>
      <c r="BS138" s="41">
        <f t="shared" si="106"/>
        <v>121896.18</v>
      </c>
      <c r="BT138" s="41">
        <f t="shared" si="107"/>
        <v>99516.58</v>
      </c>
      <c r="BU138" s="41">
        <f t="shared" si="108"/>
        <v>-22380</v>
      </c>
      <c r="BV138" s="109">
        <f t="shared" si="109"/>
        <v>0.18359558109204077</v>
      </c>
      <c r="BW138" s="41">
        <v>79991.25</v>
      </c>
      <c r="BX138" s="41">
        <v>43599.09</v>
      </c>
      <c r="BY138" s="41">
        <f t="shared" si="110"/>
        <v>-36392.160000000003</v>
      </c>
      <c r="BZ138" s="41">
        <f t="shared" si="140"/>
        <v>201887.43</v>
      </c>
      <c r="CA138" s="41">
        <f>BQ138+BJ138+BC138+AV138+AO138+AH138+AA138+T138+P138+BX138</f>
        <v>143115.66999999998</v>
      </c>
      <c r="CB138" s="41">
        <f t="shared" si="142"/>
        <v>-58772</v>
      </c>
      <c r="CC138" s="109">
        <f t="shared" si="112"/>
        <v>0.29111153676085733</v>
      </c>
      <c r="CD138" s="41">
        <v>0</v>
      </c>
      <c r="CE138" s="41">
        <v>0</v>
      </c>
      <c r="CF138" s="41">
        <f t="shared" si="113"/>
        <v>0</v>
      </c>
      <c r="CG138" s="41">
        <f t="shared" si="114"/>
        <v>201887.43</v>
      </c>
      <c r="CH138" s="41">
        <f t="shared" si="115"/>
        <v>143115.66999999998</v>
      </c>
      <c r="CI138" s="41">
        <f t="shared" si="116"/>
        <v>-58772</v>
      </c>
      <c r="CJ138" s="109">
        <f t="shared" si="117"/>
        <v>0.70888846323914267</v>
      </c>
      <c r="CK138" s="41">
        <v>0</v>
      </c>
      <c r="CL138" s="41">
        <f t="shared" si="138"/>
        <v>201887.43</v>
      </c>
      <c r="CM138" s="41">
        <v>143115.66999999998</v>
      </c>
      <c r="CN138" s="158">
        <f t="shared" si="143"/>
        <v>-58771.760000000009</v>
      </c>
      <c r="CO138" s="41">
        <v>1551238.2600000002</v>
      </c>
      <c r="CP138" s="41">
        <v>1912305.3499999999</v>
      </c>
      <c r="CQ138" s="41">
        <v>287955.34999999998</v>
      </c>
      <c r="CR138" s="41">
        <v>52036.959999999999</v>
      </c>
      <c r="CS138" s="41">
        <v>0</v>
      </c>
      <c r="CT138" s="41">
        <v>0</v>
      </c>
      <c r="CU138" s="41">
        <v>0</v>
      </c>
      <c r="CV138" s="41">
        <v>4018012.0000000005</v>
      </c>
    </row>
    <row r="139" spans="1:101" s="10" customFormat="1" ht="47.25" x14ac:dyDescent="0.2">
      <c r="A139" s="11" t="s">
        <v>406</v>
      </c>
      <c r="B139" s="11" t="s">
        <v>411</v>
      </c>
      <c r="C139" s="14" t="s">
        <v>602</v>
      </c>
      <c r="D139" s="11">
        <v>1</v>
      </c>
      <c r="E139" s="11" t="s">
        <v>402</v>
      </c>
      <c r="F139" s="11" t="s">
        <v>77</v>
      </c>
      <c r="G139" s="44" t="s">
        <v>728</v>
      </c>
      <c r="H139" s="45">
        <f>SUBTOTAL(103, $CI$12:$CI139)*1</f>
        <v>128</v>
      </c>
      <c r="I139" s="45" t="s">
        <v>406</v>
      </c>
      <c r="J139" s="46" t="s">
        <v>519</v>
      </c>
      <c r="K139" s="46" t="s">
        <v>729</v>
      </c>
      <c r="L139" s="41"/>
      <c r="M139" s="41"/>
      <c r="N139" s="41"/>
      <c r="O139" s="41"/>
      <c r="P139" s="41">
        <v>0</v>
      </c>
      <c r="Q139" s="41">
        <f t="shared" si="76"/>
        <v>0</v>
      </c>
      <c r="R139" s="197" t="str">
        <f t="shared" si="77"/>
        <v>nebija plānots</v>
      </c>
      <c r="S139" s="41"/>
      <c r="T139" s="41">
        <v>0</v>
      </c>
      <c r="U139" s="41">
        <f t="shared" si="144"/>
        <v>0</v>
      </c>
      <c r="V139" s="41">
        <f t="shared" si="78"/>
        <v>0</v>
      </c>
      <c r="W139" s="41">
        <f t="shared" si="79"/>
        <v>0</v>
      </c>
      <c r="X139" s="41">
        <f t="shared" si="80"/>
        <v>0</v>
      </c>
      <c r="Y139" s="197" t="str">
        <f t="shared" si="81"/>
        <v>nebija plānots</v>
      </c>
      <c r="Z139" s="41"/>
      <c r="AA139" s="41">
        <v>0</v>
      </c>
      <c r="AB139" s="41">
        <f t="shared" si="145"/>
        <v>0</v>
      </c>
      <c r="AC139" s="41">
        <f t="shared" si="82"/>
        <v>0</v>
      </c>
      <c r="AD139" s="41">
        <f t="shared" si="83"/>
        <v>0</v>
      </c>
      <c r="AE139" s="41">
        <f t="shared" si="84"/>
        <v>0</v>
      </c>
      <c r="AF139" s="109" t="str">
        <f t="shared" si="85"/>
        <v>nebija plānots</v>
      </c>
      <c r="AG139" s="41"/>
      <c r="AH139" s="41">
        <v>0</v>
      </c>
      <c r="AI139" s="41">
        <f t="shared" si="146"/>
        <v>0</v>
      </c>
      <c r="AJ139" s="41">
        <f t="shared" si="86"/>
        <v>0</v>
      </c>
      <c r="AK139" s="41">
        <f t="shared" si="87"/>
        <v>0</v>
      </c>
      <c r="AL139" s="41">
        <f t="shared" si="88"/>
        <v>0</v>
      </c>
      <c r="AM139" s="109" t="str">
        <f t="shared" si="89"/>
        <v>nebija plānots</v>
      </c>
      <c r="AN139" s="41">
        <v>34000</v>
      </c>
      <c r="AO139" s="41">
        <v>3613.5</v>
      </c>
      <c r="AP139" s="41">
        <f t="shared" si="147"/>
        <v>-30386.5</v>
      </c>
      <c r="AQ139" s="41">
        <f t="shared" si="90"/>
        <v>34000</v>
      </c>
      <c r="AR139" s="41">
        <f t="shared" si="91"/>
        <v>3613.5</v>
      </c>
      <c r="AS139" s="41">
        <f t="shared" si="92"/>
        <v>-30387</v>
      </c>
      <c r="AT139" s="109">
        <f t="shared" si="93"/>
        <v>0.8937205882352941</v>
      </c>
      <c r="AU139" s="41">
        <v>0</v>
      </c>
      <c r="AV139" s="41">
        <v>20128.400000000001</v>
      </c>
      <c r="AW139" s="41">
        <f t="shared" si="148"/>
        <v>20128.400000000001</v>
      </c>
      <c r="AX139" s="41">
        <f t="shared" si="94"/>
        <v>34000</v>
      </c>
      <c r="AY139" s="41">
        <f t="shared" si="95"/>
        <v>23741.9</v>
      </c>
      <c r="AZ139" s="41">
        <f t="shared" si="96"/>
        <v>-10259</v>
      </c>
      <c r="BA139" s="109">
        <f t="shared" si="97"/>
        <v>0.30170882352941175</v>
      </c>
      <c r="BB139" s="41">
        <v>51000</v>
      </c>
      <c r="BC139" s="41">
        <v>0</v>
      </c>
      <c r="BD139" s="41">
        <f t="shared" si="149"/>
        <v>-51000</v>
      </c>
      <c r="BE139" s="41">
        <f t="shared" si="98"/>
        <v>85000</v>
      </c>
      <c r="BF139" s="41">
        <f t="shared" si="99"/>
        <v>23741.9</v>
      </c>
      <c r="BG139" s="41">
        <f t="shared" si="100"/>
        <v>-61259</v>
      </c>
      <c r="BH139" s="109">
        <f t="shared" si="101"/>
        <v>0.72068352941176461</v>
      </c>
      <c r="BI139" s="41">
        <v>42534</v>
      </c>
      <c r="BJ139" s="41">
        <v>25522.33</v>
      </c>
      <c r="BK139" s="41">
        <f t="shared" si="150"/>
        <v>-17011.669999999998</v>
      </c>
      <c r="BL139" s="41">
        <f t="shared" si="102"/>
        <v>127534</v>
      </c>
      <c r="BM139" s="41">
        <f t="shared" si="103"/>
        <v>49264.23</v>
      </c>
      <c r="BN139" s="41">
        <f t="shared" si="104"/>
        <v>-78271</v>
      </c>
      <c r="BO139" s="109">
        <f t="shared" si="105"/>
        <v>0.61371689118195927</v>
      </c>
      <c r="BP139" s="41">
        <v>0</v>
      </c>
      <c r="BQ139" s="41">
        <v>25594.99</v>
      </c>
      <c r="BR139" s="41">
        <f t="shared" si="151"/>
        <v>25594.99</v>
      </c>
      <c r="BS139" s="41">
        <f t="shared" si="106"/>
        <v>127534</v>
      </c>
      <c r="BT139" s="41">
        <f t="shared" si="107"/>
        <v>74859.22</v>
      </c>
      <c r="BU139" s="41">
        <f t="shared" si="108"/>
        <v>-52676</v>
      </c>
      <c r="BV139" s="109">
        <f t="shared" si="109"/>
        <v>0.4130253893079493</v>
      </c>
      <c r="BW139" s="41">
        <v>0</v>
      </c>
      <c r="BX139" s="41">
        <v>0</v>
      </c>
      <c r="BY139" s="41">
        <f t="shared" si="110"/>
        <v>0</v>
      </c>
      <c r="BZ139" s="41">
        <f t="shared" si="140"/>
        <v>127534</v>
      </c>
      <c r="CA139" s="41">
        <f>BQ139+BJ139+BC139+AV139+AO139+-AH139+AA139+T139+P139+BX139</f>
        <v>74859.22</v>
      </c>
      <c r="CB139" s="41">
        <f t="shared" si="142"/>
        <v>-52676</v>
      </c>
      <c r="CC139" s="109">
        <f t="shared" si="112"/>
        <v>0.4130253893079493</v>
      </c>
      <c r="CD139" s="41">
        <v>58671.25</v>
      </c>
      <c r="CE139" s="41">
        <v>52923.18</v>
      </c>
      <c r="CF139" s="41">
        <f t="shared" si="113"/>
        <v>-5748.07</v>
      </c>
      <c r="CG139" s="41">
        <f t="shared" si="114"/>
        <v>186205.25</v>
      </c>
      <c r="CH139" s="41">
        <f t="shared" si="115"/>
        <v>127782.39999999999</v>
      </c>
      <c r="CI139" s="41">
        <f t="shared" si="116"/>
        <v>-58424.07</v>
      </c>
      <c r="CJ139" s="109">
        <f t="shared" si="117"/>
        <v>0.68624488299873387</v>
      </c>
      <c r="CK139" s="41">
        <v>0</v>
      </c>
      <c r="CL139" s="41">
        <f t="shared" si="138"/>
        <v>186205.25</v>
      </c>
      <c r="CM139" s="41">
        <v>113408.9</v>
      </c>
      <c r="CN139" s="158">
        <f t="shared" si="143"/>
        <v>-72796.350000000006</v>
      </c>
      <c r="CO139" s="41">
        <v>210390.3</v>
      </c>
      <c r="CP139" s="41">
        <v>193909.65</v>
      </c>
      <c r="CQ139" s="41">
        <v>36814.35</v>
      </c>
      <c r="CR139" s="41">
        <v>0</v>
      </c>
      <c r="CS139" s="41">
        <v>0</v>
      </c>
      <c r="CT139" s="41">
        <v>0</v>
      </c>
      <c r="CU139" s="41">
        <v>0</v>
      </c>
      <c r="CV139" s="41">
        <v>542319.54999999993</v>
      </c>
    </row>
    <row r="140" spans="1:101" s="10" customFormat="1" ht="38.25" x14ac:dyDescent="0.2">
      <c r="A140" s="11" t="s">
        <v>19</v>
      </c>
      <c r="B140" s="11" t="s">
        <v>20</v>
      </c>
      <c r="C140" s="14" t="s">
        <v>560</v>
      </c>
      <c r="D140" s="11" t="s">
        <v>3</v>
      </c>
      <c r="E140" s="11" t="s">
        <v>11</v>
      </c>
      <c r="F140" s="11" t="s">
        <v>5</v>
      </c>
      <c r="G140" s="44" t="s">
        <v>653</v>
      </c>
      <c r="H140" s="45">
        <f>SUBTOTAL(103, $CI$12:$CI140)*1</f>
        <v>129</v>
      </c>
      <c r="I140" s="45" t="s">
        <v>19</v>
      </c>
      <c r="J140" s="46" t="s">
        <v>654</v>
      </c>
      <c r="K140" s="46" t="s">
        <v>655</v>
      </c>
      <c r="L140" s="41">
        <v>0</v>
      </c>
      <c r="M140" s="41">
        <v>0</v>
      </c>
      <c r="N140" s="41">
        <v>0</v>
      </c>
      <c r="O140" s="41">
        <v>18000</v>
      </c>
      <c r="P140" s="41">
        <v>18000</v>
      </c>
      <c r="Q140" s="41">
        <f t="shared" ref="Q140:Q203" si="152">ROUND(P140-O140,0)</f>
        <v>0</v>
      </c>
      <c r="R140" s="197">
        <f t="shared" ref="R140:R203" si="153">IFERROR(1-(P140/O140),"nebija plānots")</f>
        <v>0</v>
      </c>
      <c r="S140" s="41">
        <v>0</v>
      </c>
      <c r="T140" s="41">
        <v>0</v>
      </c>
      <c r="U140" s="41">
        <f t="shared" si="144"/>
        <v>0</v>
      </c>
      <c r="V140" s="41">
        <f t="shared" ref="V140:V203" si="154">S140+O140</f>
        <v>18000</v>
      </c>
      <c r="W140" s="41">
        <f t="shared" ref="W140:W203" si="155">T140+P140</f>
        <v>18000</v>
      </c>
      <c r="X140" s="41">
        <f t="shared" ref="X140:X203" si="156">ROUND(U140+Q140,0)</f>
        <v>0</v>
      </c>
      <c r="Y140" s="197">
        <f t="shared" ref="Y140:Y203" si="157">IFERROR(1-(W140/V140),"nebija plānots")</f>
        <v>0</v>
      </c>
      <c r="Z140" s="41">
        <v>0</v>
      </c>
      <c r="AA140" s="41">
        <v>0</v>
      </c>
      <c r="AB140" s="41">
        <f t="shared" si="145"/>
        <v>0</v>
      </c>
      <c r="AC140" s="41">
        <f t="shared" ref="AC140:AC203" si="158">V140+Z140</f>
        <v>18000</v>
      </c>
      <c r="AD140" s="41">
        <f t="shared" ref="AD140:AD203" si="159">W140+AA140</f>
        <v>18000</v>
      </c>
      <c r="AE140" s="41">
        <f t="shared" ref="AE140:AE203" si="160">ROUND(X140+AB140,0)</f>
        <v>0</v>
      </c>
      <c r="AF140" s="109">
        <f t="shared" ref="AF140:AF203" si="161">IFERROR(1-(AD140/AC140),"nebija plānots")</f>
        <v>0</v>
      </c>
      <c r="AG140" s="41">
        <v>0</v>
      </c>
      <c r="AH140" s="41">
        <v>0</v>
      </c>
      <c r="AI140" s="41">
        <f t="shared" si="146"/>
        <v>0</v>
      </c>
      <c r="AJ140" s="41">
        <f t="shared" ref="AJ140:AJ203" si="162">AG140+AC140</f>
        <v>18000</v>
      </c>
      <c r="AK140" s="41">
        <f t="shared" ref="AK140:AK203" si="163">AH140+AD140</f>
        <v>18000</v>
      </c>
      <c r="AL140" s="41">
        <f t="shared" ref="AL140:AL203" si="164">ROUND(AI140+AE140,0)</f>
        <v>0</v>
      </c>
      <c r="AM140" s="109">
        <f t="shared" ref="AM140:AM203" si="165">IFERROR(1-(AK140/AJ140),"nebija plānots")</f>
        <v>0</v>
      </c>
      <c r="AN140" s="41">
        <v>4453</v>
      </c>
      <c r="AO140" s="41">
        <v>12000</v>
      </c>
      <c r="AP140" s="41">
        <f t="shared" si="147"/>
        <v>7547</v>
      </c>
      <c r="AQ140" s="41">
        <f t="shared" ref="AQ140:AQ203" si="166">AN140+AJ140</f>
        <v>22453</v>
      </c>
      <c r="AR140" s="41">
        <f t="shared" ref="AR140:AR203" si="167">AO140+AK140</f>
        <v>30000</v>
      </c>
      <c r="AS140" s="41">
        <f t="shared" ref="AS140:AS203" si="168">ROUND(AP140+AL140,0)</f>
        <v>7547</v>
      </c>
      <c r="AT140" s="109">
        <f t="shared" ref="AT140:AT203" si="169">IFERROR(1-(AR140/AQ140),"nebija plānots")</f>
        <v>-0.33612434863938012</v>
      </c>
      <c r="AU140" s="41">
        <v>0</v>
      </c>
      <c r="AV140" s="41">
        <v>0</v>
      </c>
      <c r="AW140" s="41">
        <f t="shared" si="148"/>
        <v>0</v>
      </c>
      <c r="AX140" s="41">
        <f t="shared" ref="AX140:AX203" si="170">AU140+AQ140</f>
        <v>22453</v>
      </c>
      <c r="AY140" s="41">
        <f t="shared" ref="AY140:AY203" si="171">AV140+AR140</f>
        <v>30000</v>
      </c>
      <c r="AZ140" s="41">
        <f t="shared" ref="AZ140:AZ203" si="172">ROUND(AW140+AS140,0)</f>
        <v>7547</v>
      </c>
      <c r="BA140" s="109">
        <f t="shared" ref="BA140:BA203" si="173">IFERROR(1-(AY140/AX140),"nebija plānots")</f>
        <v>-0.33612434863938012</v>
      </c>
      <c r="BB140" s="41">
        <v>2227</v>
      </c>
      <c r="BC140" s="41">
        <v>0</v>
      </c>
      <c r="BD140" s="41">
        <f t="shared" si="149"/>
        <v>-2227</v>
      </c>
      <c r="BE140" s="41">
        <f t="shared" ref="BE140:BE203" si="174">BB140+AX140</f>
        <v>24680</v>
      </c>
      <c r="BF140" s="41">
        <f t="shared" ref="BF140:BF203" si="175">BC140+AY140</f>
        <v>30000</v>
      </c>
      <c r="BG140" s="41">
        <f t="shared" ref="BG140:BG203" si="176">ROUND(BD140+AZ140,0)</f>
        <v>5320</v>
      </c>
      <c r="BH140" s="109">
        <f t="shared" ref="BH140:BH203" si="177">IFERROR(1-(BF140/BE140),"nebija plānots")</f>
        <v>-0.21555915721231766</v>
      </c>
      <c r="BI140" s="41">
        <v>100000</v>
      </c>
      <c r="BJ140" s="41">
        <v>9000</v>
      </c>
      <c r="BK140" s="41">
        <f t="shared" si="150"/>
        <v>-91000</v>
      </c>
      <c r="BL140" s="41">
        <f t="shared" ref="BL140:BL203" si="178">BI140+BE140</f>
        <v>124680</v>
      </c>
      <c r="BM140" s="41">
        <f t="shared" ref="BM140:BM203" si="179">BJ140+BF140</f>
        <v>39000</v>
      </c>
      <c r="BN140" s="41">
        <f t="shared" ref="BN140:BN203" si="180">ROUND(BK140+BG140,0)</f>
        <v>-85680</v>
      </c>
      <c r="BO140" s="109">
        <f t="shared" ref="BO140:BO203" si="181">IFERROR(1-(BM140/BL140),"nebija plānots")</f>
        <v>0.68719923002887384</v>
      </c>
      <c r="BP140" s="41">
        <v>0</v>
      </c>
      <c r="BQ140" s="41">
        <v>60000</v>
      </c>
      <c r="BR140" s="41">
        <f t="shared" si="151"/>
        <v>60000</v>
      </c>
      <c r="BS140" s="41">
        <f t="shared" ref="BS140:BS203" si="182">BP140+BL140</f>
        <v>124680</v>
      </c>
      <c r="BT140" s="41">
        <f t="shared" ref="BT140:BT203" si="183">BQ140+BM140</f>
        <v>99000</v>
      </c>
      <c r="BU140" s="41">
        <f t="shared" ref="BU140:BU203" si="184">ROUND(BR140+BN140,0)</f>
        <v>-25680</v>
      </c>
      <c r="BV140" s="109">
        <f t="shared" ref="BV140:BV203" si="185">IFERROR(1-(BT140/BS140),"nebija plānots")</f>
        <v>0.2059672762271415</v>
      </c>
      <c r="BW140" s="41">
        <v>22266</v>
      </c>
      <c r="BX140" s="41">
        <v>0</v>
      </c>
      <c r="BY140" s="41">
        <f t="shared" ref="BY140:BY203" si="186">BX140-BW140</f>
        <v>-22266</v>
      </c>
      <c r="BZ140" s="41">
        <f t="shared" si="140"/>
        <v>146946</v>
      </c>
      <c r="CA140" s="41">
        <f>BQ140+BJ140+BC140+AV140+AO140+-AH140+AA140+T140+P140+BX140</f>
        <v>99000</v>
      </c>
      <c r="CB140" s="41">
        <f t="shared" si="142"/>
        <v>-47946</v>
      </c>
      <c r="CC140" s="109">
        <f t="shared" ref="CC140:CC203" si="187">IFERROR(1-(CA140/BZ140),"nebija plānots")</f>
        <v>0.32628312441304974</v>
      </c>
      <c r="CD140" s="41">
        <v>0</v>
      </c>
      <c r="CE140" s="41">
        <v>0</v>
      </c>
      <c r="CF140" s="41">
        <f t="shared" ref="CF140:CF203" si="188">CE140-CD140</f>
        <v>0</v>
      </c>
      <c r="CG140" s="41">
        <f t="shared" ref="CG140:CG203" si="189">BZ140+CD140</f>
        <v>146946</v>
      </c>
      <c r="CH140" s="41">
        <f t="shared" ref="CH140:CH203" si="190">CA140+CE140</f>
        <v>99000</v>
      </c>
      <c r="CI140" s="41">
        <f t="shared" ref="CI140:CI203" si="191">CB140+CF140</f>
        <v>-47946</v>
      </c>
      <c r="CJ140" s="109">
        <f t="shared" ref="CJ140:CJ203" si="192">IFERROR(CH140/CG140, "nebija plānots")</f>
        <v>0.67371687558695026</v>
      </c>
      <c r="CK140" s="41">
        <v>0</v>
      </c>
      <c r="CL140" s="41">
        <f t="shared" si="138"/>
        <v>146946</v>
      </c>
      <c r="CM140" s="41">
        <v>126000</v>
      </c>
      <c r="CN140" s="158">
        <f t="shared" si="143"/>
        <v>-20946</v>
      </c>
      <c r="CO140" s="41">
        <v>567783</v>
      </c>
      <c r="CP140" s="41">
        <v>653136</v>
      </c>
      <c r="CQ140" s="41">
        <v>553681.19999999995</v>
      </c>
      <c r="CR140" s="41">
        <v>200454</v>
      </c>
      <c r="CS140" s="41">
        <v>0</v>
      </c>
      <c r="CT140" s="41">
        <v>0</v>
      </c>
      <c r="CU140" s="41">
        <v>0</v>
      </c>
      <c r="CV140" s="41">
        <v>2004000.2</v>
      </c>
    </row>
    <row r="141" spans="1:101" s="10" customFormat="1" ht="63" x14ac:dyDescent="0.2">
      <c r="A141" s="11" t="s">
        <v>485</v>
      </c>
      <c r="B141" s="11" t="s">
        <v>486</v>
      </c>
      <c r="C141" s="14" t="s">
        <v>606</v>
      </c>
      <c r="D141" s="11">
        <v>1</v>
      </c>
      <c r="E141" s="11" t="s">
        <v>454</v>
      </c>
      <c r="F141" s="11" t="s">
        <v>5</v>
      </c>
      <c r="G141" s="44" t="s">
        <v>501</v>
      </c>
      <c r="H141" s="45">
        <f>SUBTOTAL(103, $CI$12:$CI141)*1</f>
        <v>130</v>
      </c>
      <c r="I141" s="45" t="s">
        <v>485</v>
      </c>
      <c r="J141" s="46" t="s">
        <v>84</v>
      </c>
      <c r="K141" s="46" t="s">
        <v>502</v>
      </c>
      <c r="L141" s="41">
        <v>0</v>
      </c>
      <c r="M141" s="41">
        <v>0</v>
      </c>
      <c r="N141" s="41">
        <v>130545.30000000002</v>
      </c>
      <c r="O141" s="41">
        <v>68695.8</v>
      </c>
      <c r="P141" s="41">
        <v>68695.78</v>
      </c>
      <c r="Q141" s="41">
        <f t="shared" si="152"/>
        <v>0</v>
      </c>
      <c r="R141" s="197">
        <f t="shared" si="153"/>
        <v>2.9113861410579034E-7</v>
      </c>
      <c r="S141" s="41">
        <v>0</v>
      </c>
      <c r="T141" s="41">
        <v>0</v>
      </c>
      <c r="U141" s="41">
        <f t="shared" si="144"/>
        <v>0</v>
      </c>
      <c r="V141" s="41">
        <f t="shared" si="154"/>
        <v>68695.8</v>
      </c>
      <c r="W141" s="41">
        <f t="shared" si="155"/>
        <v>68695.78</v>
      </c>
      <c r="X141" s="41">
        <f t="shared" si="156"/>
        <v>0</v>
      </c>
      <c r="Y141" s="197">
        <f t="shared" si="157"/>
        <v>2.9113861410579034E-7</v>
      </c>
      <c r="Z141" s="41">
        <v>0</v>
      </c>
      <c r="AA141" s="41">
        <v>0</v>
      </c>
      <c r="AB141" s="41">
        <f t="shared" si="145"/>
        <v>0</v>
      </c>
      <c r="AC141" s="41">
        <f t="shared" si="158"/>
        <v>68695.8</v>
      </c>
      <c r="AD141" s="41">
        <f t="shared" si="159"/>
        <v>68695.78</v>
      </c>
      <c r="AE141" s="41">
        <f t="shared" si="160"/>
        <v>0</v>
      </c>
      <c r="AF141" s="109">
        <f t="shared" si="161"/>
        <v>2.9113861410579034E-7</v>
      </c>
      <c r="AG141" s="41">
        <v>78923.09</v>
      </c>
      <c r="AH141" s="41">
        <v>62975.44</v>
      </c>
      <c r="AI141" s="41">
        <f t="shared" si="146"/>
        <v>-15947.649999999994</v>
      </c>
      <c r="AJ141" s="41">
        <f t="shared" si="162"/>
        <v>147618.89000000001</v>
      </c>
      <c r="AK141" s="41">
        <f t="shared" si="163"/>
        <v>131671.22</v>
      </c>
      <c r="AL141" s="41">
        <f t="shared" si="164"/>
        <v>-15948</v>
      </c>
      <c r="AM141" s="109">
        <f t="shared" si="165"/>
        <v>0.10803271857687058</v>
      </c>
      <c r="AN141" s="41">
        <v>0</v>
      </c>
      <c r="AO141" s="41">
        <v>0</v>
      </c>
      <c r="AP141" s="41">
        <f t="shared" si="147"/>
        <v>0</v>
      </c>
      <c r="AQ141" s="41">
        <f t="shared" si="166"/>
        <v>147618.89000000001</v>
      </c>
      <c r="AR141" s="41">
        <f t="shared" si="167"/>
        <v>131671.22</v>
      </c>
      <c r="AS141" s="41">
        <f t="shared" si="168"/>
        <v>-15948</v>
      </c>
      <c r="AT141" s="109">
        <f t="shared" si="169"/>
        <v>0.10803271857687058</v>
      </c>
      <c r="AU141" s="41">
        <v>0</v>
      </c>
      <c r="AV141" s="41">
        <v>0</v>
      </c>
      <c r="AW141" s="41">
        <f t="shared" si="148"/>
        <v>0</v>
      </c>
      <c r="AX141" s="41">
        <f t="shared" si="170"/>
        <v>147618.89000000001</v>
      </c>
      <c r="AY141" s="41">
        <f t="shared" si="171"/>
        <v>131671.22</v>
      </c>
      <c r="AZ141" s="41">
        <f t="shared" si="172"/>
        <v>-15948</v>
      </c>
      <c r="BA141" s="109">
        <f t="shared" si="173"/>
        <v>0.10803271857687058</v>
      </c>
      <c r="BB141" s="41">
        <v>77860</v>
      </c>
      <c r="BC141" s="41">
        <v>63564.28</v>
      </c>
      <c r="BD141" s="41">
        <f t="shared" si="149"/>
        <v>-14295.720000000001</v>
      </c>
      <c r="BE141" s="41">
        <f t="shared" si="174"/>
        <v>225478.89</v>
      </c>
      <c r="BF141" s="41">
        <f t="shared" si="175"/>
        <v>195235.5</v>
      </c>
      <c r="BG141" s="41">
        <f t="shared" si="176"/>
        <v>-30244</v>
      </c>
      <c r="BH141" s="109">
        <f t="shared" si="177"/>
        <v>0.13412958525740482</v>
      </c>
      <c r="BI141" s="41">
        <v>0</v>
      </c>
      <c r="BJ141" s="41">
        <v>0</v>
      </c>
      <c r="BK141" s="41">
        <f t="shared" si="150"/>
        <v>0</v>
      </c>
      <c r="BL141" s="41">
        <f t="shared" si="178"/>
        <v>225478.89</v>
      </c>
      <c r="BM141" s="41">
        <f t="shared" si="179"/>
        <v>195235.5</v>
      </c>
      <c r="BN141" s="41">
        <f t="shared" si="180"/>
        <v>-30244</v>
      </c>
      <c r="BO141" s="109">
        <f t="shared" si="181"/>
        <v>0.13412958525740482</v>
      </c>
      <c r="BP141" s="41">
        <v>0</v>
      </c>
      <c r="BQ141" s="41">
        <v>0</v>
      </c>
      <c r="BR141" s="41">
        <f t="shared" si="151"/>
        <v>0</v>
      </c>
      <c r="BS141" s="41">
        <f t="shared" si="182"/>
        <v>225478.89</v>
      </c>
      <c r="BT141" s="41">
        <f t="shared" si="183"/>
        <v>195235.5</v>
      </c>
      <c r="BU141" s="41">
        <f t="shared" si="184"/>
        <v>-30244</v>
      </c>
      <c r="BV141" s="109">
        <f t="shared" si="185"/>
        <v>0.13412958525740482</v>
      </c>
      <c r="BW141" s="41">
        <v>51085</v>
      </c>
      <c r="BX141" s="41">
        <v>35315.769999999997</v>
      </c>
      <c r="BY141" s="41">
        <f t="shared" si="186"/>
        <v>-15769.230000000003</v>
      </c>
      <c r="BZ141" s="41">
        <f t="shared" si="140"/>
        <v>276563.89</v>
      </c>
      <c r="CA141" s="41">
        <f>BQ141+BJ141+BC141+AV141+AO141+AH141+AA141+T141+P141+BX141</f>
        <v>230551.27</v>
      </c>
      <c r="CB141" s="41">
        <f t="shared" si="142"/>
        <v>-46013</v>
      </c>
      <c r="CC141" s="109">
        <f t="shared" si="187"/>
        <v>0.16637247906803754</v>
      </c>
      <c r="CD141" s="41">
        <v>0</v>
      </c>
      <c r="CE141" s="41">
        <v>0</v>
      </c>
      <c r="CF141" s="41">
        <f t="shared" si="188"/>
        <v>0</v>
      </c>
      <c r="CG141" s="41">
        <f t="shared" si="189"/>
        <v>276563.89</v>
      </c>
      <c r="CH141" s="41">
        <f t="shared" si="190"/>
        <v>230551.27</v>
      </c>
      <c r="CI141" s="41">
        <f t="shared" si="191"/>
        <v>-46013</v>
      </c>
      <c r="CJ141" s="109">
        <f t="shared" si="192"/>
        <v>0.83362752093196246</v>
      </c>
      <c r="CK141" s="41">
        <v>0</v>
      </c>
      <c r="CL141" s="41">
        <f t="shared" si="138"/>
        <v>276563.89</v>
      </c>
      <c r="CM141" s="41">
        <v>230551.27</v>
      </c>
      <c r="CN141" s="158">
        <f t="shared" si="143"/>
        <v>-46012.620000000024</v>
      </c>
      <c r="CO141" s="41">
        <v>275235.09999999998</v>
      </c>
      <c r="CP141" s="41">
        <v>60386.21</v>
      </c>
      <c r="CQ141" s="41">
        <v>0</v>
      </c>
      <c r="CR141" s="41">
        <v>0</v>
      </c>
      <c r="CS141" s="41">
        <v>0</v>
      </c>
      <c r="CT141" s="41">
        <v>0</v>
      </c>
      <c r="CU141" s="41">
        <v>0</v>
      </c>
      <c r="CV141" s="41">
        <v>742730.5</v>
      </c>
      <c r="CW141" s="220"/>
    </row>
    <row r="142" spans="1:101" s="10" customFormat="1" ht="63" x14ac:dyDescent="0.2">
      <c r="A142" s="11" t="s">
        <v>74</v>
      </c>
      <c r="B142" s="11" t="s">
        <v>75</v>
      </c>
      <c r="C142" s="14" t="s">
        <v>566</v>
      </c>
      <c r="D142" s="11">
        <v>1</v>
      </c>
      <c r="E142" s="11" t="s">
        <v>76</v>
      </c>
      <c r="F142" s="11" t="s">
        <v>77</v>
      </c>
      <c r="G142" s="44" t="s">
        <v>78</v>
      </c>
      <c r="H142" s="45">
        <f>SUBTOTAL(103, $CI$12:$CI142)*1</f>
        <v>131</v>
      </c>
      <c r="I142" s="45" t="s">
        <v>74</v>
      </c>
      <c r="J142" s="46" t="s">
        <v>79</v>
      </c>
      <c r="K142" s="46" t="s">
        <v>80</v>
      </c>
      <c r="L142" s="41">
        <v>0</v>
      </c>
      <c r="M142" s="41">
        <v>0</v>
      </c>
      <c r="N142" s="41">
        <v>94394.14</v>
      </c>
      <c r="O142" s="41">
        <v>107105.81</v>
      </c>
      <c r="P142" s="41">
        <v>107105.81</v>
      </c>
      <c r="Q142" s="41">
        <f t="shared" si="152"/>
        <v>0</v>
      </c>
      <c r="R142" s="197">
        <f t="shared" si="153"/>
        <v>0</v>
      </c>
      <c r="S142" s="41">
        <v>0</v>
      </c>
      <c r="T142" s="41">
        <v>0</v>
      </c>
      <c r="U142" s="41">
        <f t="shared" si="144"/>
        <v>0</v>
      </c>
      <c r="V142" s="41">
        <f t="shared" si="154"/>
        <v>107105.81</v>
      </c>
      <c r="W142" s="41">
        <f t="shared" si="155"/>
        <v>107105.81</v>
      </c>
      <c r="X142" s="41">
        <f t="shared" si="156"/>
        <v>0</v>
      </c>
      <c r="Y142" s="197">
        <f t="shared" si="157"/>
        <v>0</v>
      </c>
      <c r="Z142" s="41">
        <v>0</v>
      </c>
      <c r="AA142" s="41">
        <v>0</v>
      </c>
      <c r="AB142" s="41">
        <f t="shared" si="145"/>
        <v>0</v>
      </c>
      <c r="AC142" s="41">
        <f t="shared" si="158"/>
        <v>107105.81</v>
      </c>
      <c r="AD142" s="41">
        <f t="shared" si="159"/>
        <v>107105.81</v>
      </c>
      <c r="AE142" s="41">
        <f t="shared" si="160"/>
        <v>0</v>
      </c>
      <c r="AF142" s="109">
        <f t="shared" si="161"/>
        <v>0</v>
      </c>
      <c r="AG142" s="41">
        <v>55515.86</v>
      </c>
      <c r="AH142" s="41">
        <v>55540.959999999999</v>
      </c>
      <c r="AI142" s="41">
        <f t="shared" si="146"/>
        <v>25.099999999998545</v>
      </c>
      <c r="AJ142" s="41">
        <f t="shared" si="162"/>
        <v>162621.66999999998</v>
      </c>
      <c r="AK142" s="41">
        <f t="shared" si="163"/>
        <v>162646.76999999999</v>
      </c>
      <c r="AL142" s="41">
        <f t="shared" si="164"/>
        <v>25</v>
      </c>
      <c r="AM142" s="109">
        <f t="shared" si="165"/>
        <v>-1.5434597369479164E-4</v>
      </c>
      <c r="AN142" s="41">
        <v>0</v>
      </c>
      <c r="AO142" s="41">
        <v>0</v>
      </c>
      <c r="AP142" s="41">
        <f t="shared" si="147"/>
        <v>0</v>
      </c>
      <c r="AQ142" s="41">
        <f t="shared" si="166"/>
        <v>162621.66999999998</v>
      </c>
      <c r="AR142" s="41">
        <f t="shared" si="167"/>
        <v>162646.76999999999</v>
      </c>
      <c r="AS142" s="41">
        <f t="shared" si="168"/>
        <v>25</v>
      </c>
      <c r="AT142" s="109">
        <f t="shared" si="169"/>
        <v>-1.5434597369479164E-4</v>
      </c>
      <c r="AU142" s="41">
        <v>0</v>
      </c>
      <c r="AV142" s="41">
        <v>0</v>
      </c>
      <c r="AW142" s="41">
        <f t="shared" si="148"/>
        <v>0</v>
      </c>
      <c r="AX142" s="41">
        <f t="shared" si="170"/>
        <v>162621.66999999998</v>
      </c>
      <c r="AY142" s="41">
        <f t="shared" si="171"/>
        <v>162646.76999999999</v>
      </c>
      <c r="AZ142" s="41">
        <f t="shared" si="172"/>
        <v>25</v>
      </c>
      <c r="BA142" s="109">
        <f t="shared" si="173"/>
        <v>-1.5434597369479164E-4</v>
      </c>
      <c r="BB142" s="41">
        <v>128072.09</v>
      </c>
      <c r="BC142" s="41">
        <v>65929.13</v>
      </c>
      <c r="BD142" s="41">
        <f t="shared" si="149"/>
        <v>-62142.959999999992</v>
      </c>
      <c r="BE142" s="41">
        <f t="shared" si="174"/>
        <v>290693.76000000001</v>
      </c>
      <c r="BF142" s="41">
        <f t="shared" si="175"/>
        <v>228575.9</v>
      </c>
      <c r="BG142" s="41">
        <f t="shared" si="176"/>
        <v>-62118</v>
      </c>
      <c r="BH142" s="109">
        <f t="shared" si="177"/>
        <v>0.21368831584138581</v>
      </c>
      <c r="BI142" s="41">
        <v>0</v>
      </c>
      <c r="BJ142" s="41">
        <v>0</v>
      </c>
      <c r="BK142" s="41">
        <f t="shared" si="150"/>
        <v>0</v>
      </c>
      <c r="BL142" s="41">
        <f t="shared" si="178"/>
        <v>290693.76000000001</v>
      </c>
      <c r="BM142" s="41">
        <f t="shared" si="179"/>
        <v>228575.9</v>
      </c>
      <c r="BN142" s="41">
        <f t="shared" si="180"/>
        <v>-62118</v>
      </c>
      <c r="BO142" s="109">
        <f t="shared" si="181"/>
        <v>0.21368831584138581</v>
      </c>
      <c r="BP142" s="41">
        <v>0</v>
      </c>
      <c r="BQ142" s="41">
        <v>0</v>
      </c>
      <c r="BR142" s="41">
        <f t="shared" si="151"/>
        <v>0</v>
      </c>
      <c r="BS142" s="41">
        <f t="shared" si="182"/>
        <v>290693.76000000001</v>
      </c>
      <c r="BT142" s="41">
        <f t="shared" si="183"/>
        <v>228575.9</v>
      </c>
      <c r="BU142" s="41">
        <f t="shared" si="184"/>
        <v>-62118</v>
      </c>
      <c r="BV142" s="109">
        <f t="shared" si="185"/>
        <v>0.21368831584138581</v>
      </c>
      <c r="BW142" s="41">
        <v>139701.26999999999</v>
      </c>
      <c r="BX142" s="41">
        <v>106247.98</v>
      </c>
      <c r="BY142" s="41">
        <f t="shared" si="186"/>
        <v>-33453.289999999994</v>
      </c>
      <c r="BZ142" s="41">
        <f t="shared" si="140"/>
        <v>430395.03</v>
      </c>
      <c r="CA142" s="41">
        <f>BQ142+BJ142+BC142+AV142+AO142+AH142+AA142+T142+P142+BX142</f>
        <v>334823.88</v>
      </c>
      <c r="CB142" s="41">
        <f t="shared" si="142"/>
        <v>-95571</v>
      </c>
      <c r="CC142" s="109">
        <f t="shared" si="187"/>
        <v>0.22205449259021415</v>
      </c>
      <c r="CD142" s="41">
        <v>0</v>
      </c>
      <c r="CE142" s="41">
        <v>49851.91</v>
      </c>
      <c r="CF142" s="41">
        <f t="shared" si="188"/>
        <v>49851.91</v>
      </c>
      <c r="CG142" s="41">
        <f t="shared" si="189"/>
        <v>430395.03</v>
      </c>
      <c r="CH142" s="41">
        <f t="shared" si="190"/>
        <v>384675.79000000004</v>
      </c>
      <c r="CI142" s="41">
        <f t="shared" si="191"/>
        <v>-45719.09</v>
      </c>
      <c r="CJ142" s="109">
        <f t="shared" si="192"/>
        <v>0.8937737733635075</v>
      </c>
      <c r="CK142" s="41">
        <v>0</v>
      </c>
      <c r="CL142" s="41">
        <f t="shared" si="138"/>
        <v>430395.02999999997</v>
      </c>
      <c r="CM142" s="41">
        <v>384897.98</v>
      </c>
      <c r="CN142" s="158">
        <f t="shared" si="143"/>
        <v>-45497.049999999988</v>
      </c>
      <c r="CO142" s="41">
        <v>1107675.8</v>
      </c>
      <c r="CP142" s="41">
        <v>604288.9</v>
      </c>
      <c r="CQ142" s="41">
        <v>444469.94</v>
      </c>
      <c r="CR142" s="41">
        <v>311608.39</v>
      </c>
      <c r="CS142" s="41">
        <v>199365.91</v>
      </c>
      <c r="CT142" s="41">
        <v>0</v>
      </c>
      <c r="CU142" s="41">
        <v>0</v>
      </c>
      <c r="CV142" s="41">
        <v>3194466.58</v>
      </c>
      <c r="CW142" s="220"/>
    </row>
    <row r="143" spans="1:101" s="10" customFormat="1" ht="31.5" x14ac:dyDescent="0.2">
      <c r="A143" s="18" t="s">
        <v>33</v>
      </c>
      <c r="B143" s="18" t="s">
        <v>34</v>
      </c>
      <c r="C143" s="19" t="s">
        <v>562</v>
      </c>
      <c r="D143" s="18">
        <v>1</v>
      </c>
      <c r="E143" s="18" t="s">
        <v>35</v>
      </c>
      <c r="F143" s="18" t="s">
        <v>5</v>
      </c>
      <c r="G143" s="18" t="s">
        <v>736</v>
      </c>
      <c r="H143" s="45">
        <f>SUBTOTAL(103, $CI$12:$CI143)*1</f>
        <v>132</v>
      </c>
      <c r="I143" s="45" t="s">
        <v>33</v>
      </c>
      <c r="J143" s="32" t="s">
        <v>737</v>
      </c>
      <c r="K143" s="32" t="s">
        <v>738</v>
      </c>
      <c r="L143" s="35">
        <v>0</v>
      </c>
      <c r="M143" s="35">
        <v>0</v>
      </c>
      <c r="N143" s="35">
        <v>0</v>
      </c>
      <c r="O143" s="35">
        <v>0</v>
      </c>
      <c r="P143" s="35"/>
      <c r="Q143" s="41">
        <f t="shared" si="152"/>
        <v>0</v>
      </c>
      <c r="R143" s="197" t="str">
        <f t="shared" si="153"/>
        <v>nebija plānots</v>
      </c>
      <c r="S143" s="35"/>
      <c r="T143" s="35"/>
      <c r="U143" s="41">
        <f t="shared" si="144"/>
        <v>0</v>
      </c>
      <c r="V143" s="41">
        <f t="shared" si="154"/>
        <v>0</v>
      </c>
      <c r="W143" s="41">
        <f t="shared" si="155"/>
        <v>0</v>
      </c>
      <c r="X143" s="41">
        <f t="shared" si="156"/>
        <v>0</v>
      </c>
      <c r="Y143" s="197" t="str">
        <f t="shared" si="157"/>
        <v>nebija plānots</v>
      </c>
      <c r="Z143" s="35"/>
      <c r="AA143" s="35"/>
      <c r="AB143" s="41">
        <f t="shared" si="145"/>
        <v>0</v>
      </c>
      <c r="AC143" s="41">
        <f t="shared" si="158"/>
        <v>0</v>
      </c>
      <c r="AD143" s="41">
        <f t="shared" si="159"/>
        <v>0</v>
      </c>
      <c r="AE143" s="41">
        <f t="shared" si="160"/>
        <v>0</v>
      </c>
      <c r="AF143" s="109" t="str">
        <f t="shared" si="161"/>
        <v>nebija plānots</v>
      </c>
      <c r="AG143" s="35"/>
      <c r="AH143" s="35"/>
      <c r="AI143" s="41">
        <f t="shared" si="146"/>
        <v>0</v>
      </c>
      <c r="AJ143" s="41">
        <f t="shared" si="162"/>
        <v>0</v>
      </c>
      <c r="AK143" s="41">
        <f t="shared" si="163"/>
        <v>0</v>
      </c>
      <c r="AL143" s="41">
        <f t="shared" si="164"/>
        <v>0</v>
      </c>
      <c r="AM143" s="109" t="str">
        <f t="shared" si="165"/>
        <v>nebija plānots</v>
      </c>
      <c r="AN143" s="35"/>
      <c r="AO143" s="35"/>
      <c r="AP143" s="41">
        <f t="shared" si="147"/>
        <v>0</v>
      </c>
      <c r="AQ143" s="41">
        <f t="shared" si="166"/>
        <v>0</v>
      </c>
      <c r="AR143" s="41">
        <f t="shared" si="167"/>
        <v>0</v>
      </c>
      <c r="AS143" s="41">
        <f t="shared" si="168"/>
        <v>0</v>
      </c>
      <c r="AT143" s="109" t="str">
        <f t="shared" si="169"/>
        <v>nebija plānots</v>
      </c>
      <c r="AU143" s="35">
        <v>35829.49</v>
      </c>
      <c r="AV143" s="41">
        <v>580.96</v>
      </c>
      <c r="AW143" s="41">
        <f t="shared" si="148"/>
        <v>-35248.53</v>
      </c>
      <c r="AX143" s="41">
        <f t="shared" si="170"/>
        <v>35829.49</v>
      </c>
      <c r="AY143" s="41">
        <f t="shared" si="171"/>
        <v>580.96</v>
      </c>
      <c r="AZ143" s="41">
        <f t="shared" si="172"/>
        <v>-35249</v>
      </c>
      <c r="BA143" s="109">
        <f t="shared" si="173"/>
        <v>0.98378542368311694</v>
      </c>
      <c r="BB143" s="35">
        <v>0</v>
      </c>
      <c r="BC143" s="41">
        <v>0</v>
      </c>
      <c r="BD143" s="41">
        <f t="shared" si="149"/>
        <v>0</v>
      </c>
      <c r="BE143" s="41">
        <f t="shared" si="174"/>
        <v>35829.49</v>
      </c>
      <c r="BF143" s="41">
        <f t="shared" si="175"/>
        <v>580.96</v>
      </c>
      <c r="BG143" s="41">
        <f t="shared" si="176"/>
        <v>-35249</v>
      </c>
      <c r="BH143" s="109">
        <f t="shared" si="177"/>
        <v>0.98378542368311694</v>
      </c>
      <c r="BI143" s="35">
        <v>0</v>
      </c>
      <c r="BJ143" s="41">
        <v>0</v>
      </c>
      <c r="BK143" s="41">
        <f t="shared" si="150"/>
        <v>0</v>
      </c>
      <c r="BL143" s="41">
        <f t="shared" si="178"/>
        <v>35829.49</v>
      </c>
      <c r="BM143" s="41">
        <f t="shared" si="179"/>
        <v>580.96</v>
      </c>
      <c r="BN143" s="41">
        <f t="shared" si="180"/>
        <v>-35249</v>
      </c>
      <c r="BO143" s="109">
        <f t="shared" si="181"/>
        <v>0.98378542368311694</v>
      </c>
      <c r="BP143" s="41">
        <v>10545.66</v>
      </c>
      <c r="BQ143" s="41">
        <v>1281.8900000000001</v>
      </c>
      <c r="BR143" s="41">
        <f t="shared" si="151"/>
        <v>-9263.77</v>
      </c>
      <c r="BS143" s="41">
        <f t="shared" si="182"/>
        <v>46375.149999999994</v>
      </c>
      <c r="BT143" s="41">
        <f t="shared" si="183"/>
        <v>1862.8500000000001</v>
      </c>
      <c r="BU143" s="41">
        <f t="shared" si="184"/>
        <v>-44513</v>
      </c>
      <c r="BV143" s="109">
        <f t="shared" si="185"/>
        <v>0.95983085768994814</v>
      </c>
      <c r="BW143" s="35">
        <v>0</v>
      </c>
      <c r="BX143" s="41">
        <v>0</v>
      </c>
      <c r="BY143" s="41">
        <f t="shared" si="186"/>
        <v>0</v>
      </c>
      <c r="BZ143" s="41">
        <f t="shared" si="140"/>
        <v>46375.149999999994</v>
      </c>
      <c r="CA143" s="41">
        <f>BQ143+BJ143+BC143+AV143+AO143+AH143+AA143+T143+P143+BX143</f>
        <v>1862.8500000000001</v>
      </c>
      <c r="CB143" s="41">
        <f t="shared" si="142"/>
        <v>-44513</v>
      </c>
      <c r="CC143" s="109">
        <f t="shared" si="187"/>
        <v>0.95983085768994814</v>
      </c>
      <c r="CD143" s="35">
        <v>0</v>
      </c>
      <c r="CE143" s="41">
        <v>0</v>
      </c>
      <c r="CF143" s="41">
        <f t="shared" si="188"/>
        <v>0</v>
      </c>
      <c r="CG143" s="41">
        <f t="shared" si="189"/>
        <v>46375.149999999994</v>
      </c>
      <c r="CH143" s="41">
        <f t="shared" si="190"/>
        <v>1862.8500000000001</v>
      </c>
      <c r="CI143" s="41">
        <f t="shared" si="191"/>
        <v>-44513</v>
      </c>
      <c r="CJ143" s="109">
        <f t="shared" si="192"/>
        <v>4.0169142310051836E-2</v>
      </c>
      <c r="CK143" s="35">
        <v>26134.1</v>
      </c>
      <c r="CL143" s="41">
        <f t="shared" si="138"/>
        <v>72509.25</v>
      </c>
      <c r="CM143" s="41">
        <v>39951.07</v>
      </c>
      <c r="CN143" s="158">
        <f t="shared" si="143"/>
        <v>-32558.18</v>
      </c>
      <c r="CO143" s="35">
        <v>1306298.3400000001</v>
      </c>
      <c r="CP143" s="35">
        <v>1862421.96</v>
      </c>
      <c r="CQ143" s="35">
        <v>583770.44999999995</v>
      </c>
      <c r="CR143" s="35">
        <v>0</v>
      </c>
      <c r="CS143" s="35">
        <v>0</v>
      </c>
      <c r="CT143" s="35">
        <v>0</v>
      </c>
      <c r="CU143" s="35">
        <v>0</v>
      </c>
      <c r="CV143" s="35">
        <v>3825000</v>
      </c>
      <c r="CW143" s="220"/>
    </row>
    <row r="144" spans="1:101" s="10" customFormat="1" ht="47.25" x14ac:dyDescent="0.2">
      <c r="A144" s="11" t="s">
        <v>57</v>
      </c>
      <c r="B144" s="11" t="s">
        <v>58</v>
      </c>
      <c r="C144" s="14" t="s">
        <v>565</v>
      </c>
      <c r="D144" s="11">
        <v>2</v>
      </c>
      <c r="E144" s="11" t="s">
        <v>35</v>
      </c>
      <c r="F144" s="11" t="s">
        <v>5</v>
      </c>
      <c r="G144" s="44" t="s">
        <v>62</v>
      </c>
      <c r="H144" s="45">
        <f>SUBTOTAL(103, $CI$12:$CI144)*1</f>
        <v>133</v>
      </c>
      <c r="I144" s="45" t="s">
        <v>57</v>
      </c>
      <c r="J144" s="46" t="s">
        <v>63</v>
      </c>
      <c r="K144" s="46" t="s">
        <v>64</v>
      </c>
      <c r="L144" s="41">
        <v>0</v>
      </c>
      <c r="M144" s="41">
        <v>0</v>
      </c>
      <c r="N144" s="41">
        <v>0</v>
      </c>
      <c r="O144" s="41">
        <v>0</v>
      </c>
      <c r="P144" s="41">
        <v>0</v>
      </c>
      <c r="Q144" s="41">
        <f t="shared" si="152"/>
        <v>0</v>
      </c>
      <c r="R144" s="197" t="str">
        <f t="shared" si="153"/>
        <v>nebija plānots</v>
      </c>
      <c r="S144" s="41">
        <v>177849</v>
      </c>
      <c r="T144" s="41">
        <v>177849.41</v>
      </c>
      <c r="U144" s="41">
        <f t="shared" si="144"/>
        <v>0.41000000000349246</v>
      </c>
      <c r="V144" s="41">
        <f t="shared" si="154"/>
        <v>177849</v>
      </c>
      <c r="W144" s="41">
        <f t="shared" si="155"/>
        <v>177849.41</v>
      </c>
      <c r="X144" s="41">
        <f t="shared" si="156"/>
        <v>0</v>
      </c>
      <c r="Y144" s="197">
        <f t="shared" si="157"/>
        <v>-2.3053264286421182E-6</v>
      </c>
      <c r="Z144" s="41">
        <v>0</v>
      </c>
      <c r="AA144" s="41">
        <v>0</v>
      </c>
      <c r="AB144" s="41">
        <f t="shared" si="145"/>
        <v>0</v>
      </c>
      <c r="AC144" s="41">
        <f t="shared" si="158"/>
        <v>177849</v>
      </c>
      <c r="AD144" s="41">
        <f t="shared" si="159"/>
        <v>177849.41</v>
      </c>
      <c r="AE144" s="41">
        <f t="shared" si="160"/>
        <v>0</v>
      </c>
      <c r="AF144" s="109">
        <f t="shared" si="161"/>
        <v>-2.3053264286421182E-6</v>
      </c>
      <c r="AG144" s="41">
        <v>0</v>
      </c>
      <c r="AH144" s="41">
        <v>0</v>
      </c>
      <c r="AI144" s="41">
        <f t="shared" si="146"/>
        <v>0</v>
      </c>
      <c r="AJ144" s="41">
        <f t="shared" si="162"/>
        <v>177849</v>
      </c>
      <c r="AK144" s="41">
        <f t="shared" si="163"/>
        <v>177849.41</v>
      </c>
      <c r="AL144" s="41">
        <f t="shared" si="164"/>
        <v>0</v>
      </c>
      <c r="AM144" s="109">
        <f t="shared" si="165"/>
        <v>-2.3053264286421182E-6</v>
      </c>
      <c r="AN144" s="41">
        <v>88924.7</v>
      </c>
      <c r="AO144" s="41">
        <v>33603.11</v>
      </c>
      <c r="AP144" s="41">
        <f t="shared" si="147"/>
        <v>-55321.59</v>
      </c>
      <c r="AQ144" s="41">
        <f t="shared" si="166"/>
        <v>266773.7</v>
      </c>
      <c r="AR144" s="41">
        <f t="shared" si="167"/>
        <v>211452.52000000002</v>
      </c>
      <c r="AS144" s="41">
        <f t="shared" si="168"/>
        <v>-55322</v>
      </c>
      <c r="AT144" s="109">
        <f t="shared" si="169"/>
        <v>0.2073711913880566</v>
      </c>
      <c r="AU144" s="41">
        <v>0</v>
      </c>
      <c r="AV144" s="41">
        <v>0</v>
      </c>
      <c r="AW144" s="41">
        <f t="shared" si="148"/>
        <v>0</v>
      </c>
      <c r="AX144" s="41">
        <f t="shared" si="170"/>
        <v>266773.7</v>
      </c>
      <c r="AY144" s="41">
        <f t="shared" si="171"/>
        <v>211452.52000000002</v>
      </c>
      <c r="AZ144" s="41">
        <f t="shared" si="172"/>
        <v>-55322</v>
      </c>
      <c r="BA144" s="109">
        <f t="shared" si="173"/>
        <v>0.2073711913880566</v>
      </c>
      <c r="BB144" s="41">
        <v>0</v>
      </c>
      <c r="BC144" s="41">
        <v>43647.87</v>
      </c>
      <c r="BD144" s="41">
        <f t="shared" si="149"/>
        <v>43647.87</v>
      </c>
      <c r="BE144" s="41">
        <f t="shared" si="174"/>
        <v>266773.7</v>
      </c>
      <c r="BF144" s="41">
        <f t="shared" si="175"/>
        <v>255100.39</v>
      </c>
      <c r="BG144" s="41">
        <f t="shared" si="176"/>
        <v>-11674</v>
      </c>
      <c r="BH144" s="109">
        <f t="shared" si="177"/>
        <v>4.375734939388698E-2</v>
      </c>
      <c r="BI144" s="41">
        <v>88924.71</v>
      </c>
      <c r="BJ144" s="41">
        <v>0</v>
      </c>
      <c r="BK144" s="41">
        <f t="shared" si="150"/>
        <v>-88924.71</v>
      </c>
      <c r="BL144" s="41">
        <f t="shared" si="178"/>
        <v>355698.41000000003</v>
      </c>
      <c r="BM144" s="41">
        <f t="shared" si="179"/>
        <v>255100.39</v>
      </c>
      <c r="BN144" s="41">
        <f t="shared" si="180"/>
        <v>-100599</v>
      </c>
      <c r="BO144" s="109">
        <f t="shared" si="181"/>
        <v>0.2828183010432912</v>
      </c>
      <c r="BP144" s="41">
        <v>0</v>
      </c>
      <c r="BQ144" s="41">
        <v>0</v>
      </c>
      <c r="BR144" s="41">
        <f t="shared" si="151"/>
        <v>0</v>
      </c>
      <c r="BS144" s="41">
        <f t="shared" si="182"/>
        <v>355698.41000000003</v>
      </c>
      <c r="BT144" s="41">
        <f t="shared" si="183"/>
        <v>255100.39</v>
      </c>
      <c r="BU144" s="41">
        <f t="shared" si="184"/>
        <v>-100599</v>
      </c>
      <c r="BV144" s="109">
        <f t="shared" si="185"/>
        <v>0.2828183010432912</v>
      </c>
      <c r="BW144" s="41">
        <v>0</v>
      </c>
      <c r="BX144" s="41">
        <v>56795.13</v>
      </c>
      <c r="BY144" s="41">
        <f t="shared" si="186"/>
        <v>56795.13</v>
      </c>
      <c r="BZ144" s="41">
        <f t="shared" si="140"/>
        <v>355698.41000000003</v>
      </c>
      <c r="CA144" s="41">
        <f>BQ144+BJ144+BC144+AV144+AO144+-AH144+AA144+T144+P144+BX144</f>
        <v>311895.52</v>
      </c>
      <c r="CB144" s="41">
        <f t="shared" si="142"/>
        <v>-43804</v>
      </c>
      <c r="CC144" s="109">
        <f t="shared" si="187"/>
        <v>0.12314615069547263</v>
      </c>
      <c r="CD144" s="41">
        <v>0</v>
      </c>
      <c r="CE144" s="41">
        <v>0</v>
      </c>
      <c r="CF144" s="41">
        <f t="shared" si="188"/>
        <v>0</v>
      </c>
      <c r="CG144" s="41">
        <f t="shared" si="189"/>
        <v>355698.41000000003</v>
      </c>
      <c r="CH144" s="41">
        <f t="shared" si="190"/>
        <v>311895.52</v>
      </c>
      <c r="CI144" s="41">
        <f t="shared" si="191"/>
        <v>-43804</v>
      </c>
      <c r="CJ144" s="109">
        <f t="shared" si="192"/>
        <v>0.87685384930452737</v>
      </c>
      <c r="CK144" s="41">
        <v>19761.04</v>
      </c>
      <c r="CL144" s="41">
        <f t="shared" si="138"/>
        <v>375459.45</v>
      </c>
      <c r="CM144" s="41">
        <v>375459.86</v>
      </c>
      <c r="CN144" s="158">
        <f t="shared" si="143"/>
        <v>0.40999999997438863</v>
      </c>
      <c r="CO144" s="41">
        <v>0</v>
      </c>
      <c r="CP144" s="41">
        <v>0</v>
      </c>
      <c r="CQ144" s="41">
        <v>0</v>
      </c>
      <c r="CR144" s="41">
        <v>0</v>
      </c>
      <c r="CS144" s="41">
        <v>0</v>
      </c>
      <c r="CT144" s="41">
        <v>0</v>
      </c>
      <c r="CU144" s="41">
        <v>0</v>
      </c>
      <c r="CV144" s="41">
        <v>197610.45</v>
      </c>
    </row>
    <row r="145" spans="1:101" s="10" customFormat="1" ht="63" x14ac:dyDescent="0.2">
      <c r="A145" s="11" t="s">
        <v>138</v>
      </c>
      <c r="B145" s="11" t="s">
        <v>139</v>
      </c>
      <c r="C145" s="14" t="s">
        <v>572</v>
      </c>
      <c r="D145" s="11">
        <v>1</v>
      </c>
      <c r="E145" s="11" t="s">
        <v>35</v>
      </c>
      <c r="F145" s="11" t="s">
        <v>5</v>
      </c>
      <c r="G145" s="44" t="s">
        <v>694</v>
      </c>
      <c r="H145" s="45">
        <f>SUBTOTAL(103, $CI$12:$CI145)*1</f>
        <v>134</v>
      </c>
      <c r="I145" s="45" t="s">
        <v>138</v>
      </c>
      <c r="J145" s="46" t="s">
        <v>488</v>
      </c>
      <c r="K145" s="46" t="s">
        <v>695</v>
      </c>
      <c r="L145" s="41">
        <v>0</v>
      </c>
      <c r="M145" s="41">
        <v>0</v>
      </c>
      <c r="N145" s="41">
        <v>0</v>
      </c>
      <c r="O145" s="41">
        <v>0</v>
      </c>
      <c r="P145" s="41">
        <v>0</v>
      </c>
      <c r="Q145" s="41">
        <f t="shared" si="152"/>
        <v>0</v>
      </c>
      <c r="R145" s="197" t="str">
        <f t="shared" si="153"/>
        <v>nebija plānots</v>
      </c>
      <c r="S145" s="41">
        <v>0</v>
      </c>
      <c r="T145" s="41">
        <v>0</v>
      </c>
      <c r="U145" s="41">
        <f t="shared" si="144"/>
        <v>0</v>
      </c>
      <c r="V145" s="41">
        <f t="shared" si="154"/>
        <v>0</v>
      </c>
      <c r="W145" s="41">
        <f t="shared" si="155"/>
        <v>0</v>
      </c>
      <c r="X145" s="41">
        <f t="shared" si="156"/>
        <v>0</v>
      </c>
      <c r="Y145" s="197" t="str">
        <f t="shared" si="157"/>
        <v>nebija plānots</v>
      </c>
      <c r="Z145" s="41">
        <v>0</v>
      </c>
      <c r="AA145" s="41">
        <v>0</v>
      </c>
      <c r="AB145" s="41">
        <f t="shared" si="145"/>
        <v>0</v>
      </c>
      <c r="AC145" s="41">
        <f t="shared" si="158"/>
        <v>0</v>
      </c>
      <c r="AD145" s="41">
        <f t="shared" si="159"/>
        <v>0</v>
      </c>
      <c r="AE145" s="41">
        <f t="shared" si="160"/>
        <v>0</v>
      </c>
      <c r="AF145" s="109" t="str">
        <f t="shared" si="161"/>
        <v>nebija plānots</v>
      </c>
      <c r="AG145" s="41">
        <v>0</v>
      </c>
      <c r="AH145" s="41">
        <v>0</v>
      </c>
      <c r="AI145" s="41">
        <f t="shared" si="146"/>
        <v>0</v>
      </c>
      <c r="AJ145" s="41">
        <f t="shared" si="162"/>
        <v>0</v>
      </c>
      <c r="AK145" s="41">
        <f t="shared" si="163"/>
        <v>0</v>
      </c>
      <c r="AL145" s="41">
        <f t="shared" si="164"/>
        <v>0</v>
      </c>
      <c r="AM145" s="109" t="str">
        <f t="shared" si="165"/>
        <v>nebija plānots</v>
      </c>
      <c r="AN145" s="41">
        <v>43468.12</v>
      </c>
      <c r="AO145" s="41">
        <v>0</v>
      </c>
      <c r="AP145" s="41">
        <f t="shared" si="147"/>
        <v>-43468.12</v>
      </c>
      <c r="AQ145" s="41">
        <f t="shared" si="166"/>
        <v>43468.12</v>
      </c>
      <c r="AR145" s="41">
        <f t="shared" si="167"/>
        <v>0</v>
      </c>
      <c r="AS145" s="41">
        <f t="shared" si="168"/>
        <v>-43468</v>
      </c>
      <c r="AT145" s="109">
        <f t="shared" si="169"/>
        <v>1</v>
      </c>
      <c r="AU145" s="41">
        <v>0</v>
      </c>
      <c r="AV145" s="41">
        <v>0</v>
      </c>
      <c r="AW145" s="41">
        <f t="shared" si="148"/>
        <v>0</v>
      </c>
      <c r="AX145" s="41">
        <f t="shared" si="170"/>
        <v>43468.12</v>
      </c>
      <c r="AY145" s="41">
        <f t="shared" si="171"/>
        <v>0</v>
      </c>
      <c r="AZ145" s="41">
        <f t="shared" si="172"/>
        <v>-43468</v>
      </c>
      <c r="BA145" s="109">
        <f t="shared" si="173"/>
        <v>1</v>
      </c>
      <c r="BB145" s="41">
        <v>0</v>
      </c>
      <c r="BC145" s="41">
        <v>0</v>
      </c>
      <c r="BD145" s="41">
        <f t="shared" si="149"/>
        <v>0</v>
      </c>
      <c r="BE145" s="41">
        <f t="shared" si="174"/>
        <v>43468.12</v>
      </c>
      <c r="BF145" s="41">
        <f t="shared" si="175"/>
        <v>0</v>
      </c>
      <c r="BG145" s="41">
        <f t="shared" si="176"/>
        <v>-43468</v>
      </c>
      <c r="BH145" s="109">
        <f t="shared" si="177"/>
        <v>1</v>
      </c>
      <c r="BI145" s="41">
        <v>0</v>
      </c>
      <c r="BJ145" s="41">
        <v>0</v>
      </c>
      <c r="BK145" s="41">
        <f t="shared" si="150"/>
        <v>0</v>
      </c>
      <c r="BL145" s="41">
        <f t="shared" si="178"/>
        <v>43468.12</v>
      </c>
      <c r="BM145" s="41">
        <f t="shared" si="179"/>
        <v>0</v>
      </c>
      <c r="BN145" s="41">
        <f t="shared" si="180"/>
        <v>-43468</v>
      </c>
      <c r="BO145" s="109">
        <f t="shared" si="181"/>
        <v>1</v>
      </c>
      <c r="BP145" s="41">
        <v>0</v>
      </c>
      <c r="BQ145" s="41">
        <v>0</v>
      </c>
      <c r="BR145" s="41">
        <f t="shared" si="151"/>
        <v>0</v>
      </c>
      <c r="BS145" s="41">
        <f t="shared" si="182"/>
        <v>43468.12</v>
      </c>
      <c r="BT145" s="41">
        <f t="shared" si="183"/>
        <v>0</v>
      </c>
      <c r="BU145" s="41">
        <f t="shared" si="184"/>
        <v>-43468</v>
      </c>
      <c r="BV145" s="109">
        <f t="shared" si="185"/>
        <v>1</v>
      </c>
      <c r="BW145" s="41">
        <v>0</v>
      </c>
      <c r="BX145" s="41">
        <v>0</v>
      </c>
      <c r="BY145" s="41">
        <f t="shared" si="186"/>
        <v>0</v>
      </c>
      <c r="BZ145" s="41">
        <f t="shared" si="140"/>
        <v>43468.12</v>
      </c>
      <c r="CA145" s="41">
        <f>BQ145+BJ145+BC145+AV145+AO145+-AH145+AA145+T145+P145+BX145</f>
        <v>0</v>
      </c>
      <c r="CB145" s="41">
        <f t="shared" si="142"/>
        <v>-43468</v>
      </c>
      <c r="CC145" s="109">
        <f t="shared" si="187"/>
        <v>1</v>
      </c>
      <c r="CD145" s="41">
        <v>0</v>
      </c>
      <c r="CE145" s="41">
        <v>0</v>
      </c>
      <c r="CF145" s="41">
        <f t="shared" si="188"/>
        <v>0</v>
      </c>
      <c r="CG145" s="41">
        <f t="shared" si="189"/>
        <v>43468.12</v>
      </c>
      <c r="CH145" s="41">
        <f t="shared" si="190"/>
        <v>0</v>
      </c>
      <c r="CI145" s="41">
        <f t="shared" si="191"/>
        <v>-43468</v>
      </c>
      <c r="CJ145" s="109">
        <f t="shared" si="192"/>
        <v>0</v>
      </c>
      <c r="CK145" s="41">
        <v>0</v>
      </c>
      <c r="CL145" s="41">
        <f t="shared" si="138"/>
        <v>43468.12</v>
      </c>
      <c r="CM145" s="41">
        <v>0</v>
      </c>
      <c r="CN145" s="158">
        <v>0</v>
      </c>
      <c r="CO145" s="41">
        <v>2459646.21</v>
      </c>
      <c r="CP145" s="41">
        <v>0</v>
      </c>
      <c r="CQ145" s="41">
        <v>0</v>
      </c>
      <c r="CR145" s="41">
        <v>0</v>
      </c>
      <c r="CS145" s="41">
        <v>0</v>
      </c>
      <c r="CT145" s="41">
        <v>0</v>
      </c>
      <c r="CU145" s="41">
        <v>0</v>
      </c>
      <c r="CV145" s="41">
        <v>3265687.43</v>
      </c>
    </row>
    <row r="146" spans="1:101" s="10" customFormat="1" ht="31.5" x14ac:dyDescent="0.2">
      <c r="A146" s="11" t="s">
        <v>0</v>
      </c>
      <c r="B146" s="11" t="s">
        <v>1</v>
      </c>
      <c r="C146" s="14" t="s">
        <v>2</v>
      </c>
      <c r="D146" s="11" t="s">
        <v>3</v>
      </c>
      <c r="E146" s="11" t="s">
        <v>4</v>
      </c>
      <c r="F146" s="11" t="s">
        <v>5</v>
      </c>
      <c r="G146" s="44" t="s">
        <v>6</v>
      </c>
      <c r="H146" s="45">
        <f>SUBTOTAL(103, $CI$12:$CI146)*1</f>
        <v>135</v>
      </c>
      <c r="I146" s="45" t="s">
        <v>0</v>
      </c>
      <c r="J146" s="46" t="s">
        <v>7</v>
      </c>
      <c r="K146" s="46" t="s">
        <v>8</v>
      </c>
      <c r="L146" s="41">
        <v>0</v>
      </c>
      <c r="M146" s="41">
        <v>0</v>
      </c>
      <c r="N146" s="41">
        <v>44962.61</v>
      </c>
      <c r="O146" s="41">
        <v>0</v>
      </c>
      <c r="P146" s="41">
        <v>0</v>
      </c>
      <c r="Q146" s="41">
        <f t="shared" si="152"/>
        <v>0</v>
      </c>
      <c r="R146" s="197" t="str">
        <f t="shared" si="153"/>
        <v>nebija plānots</v>
      </c>
      <c r="S146" s="41">
        <v>0</v>
      </c>
      <c r="T146" s="41">
        <v>0</v>
      </c>
      <c r="U146" s="41">
        <f t="shared" si="144"/>
        <v>0</v>
      </c>
      <c r="V146" s="41">
        <f t="shared" si="154"/>
        <v>0</v>
      </c>
      <c r="W146" s="41">
        <f t="shared" si="155"/>
        <v>0</v>
      </c>
      <c r="X146" s="41">
        <f t="shared" si="156"/>
        <v>0</v>
      </c>
      <c r="Y146" s="197" t="str">
        <f t="shared" si="157"/>
        <v>nebija plānots</v>
      </c>
      <c r="Z146" s="41">
        <v>94605.04</v>
      </c>
      <c r="AA146" s="41">
        <v>94605.04</v>
      </c>
      <c r="AB146" s="41">
        <f t="shared" si="145"/>
        <v>0</v>
      </c>
      <c r="AC146" s="41">
        <f t="shared" si="158"/>
        <v>94605.04</v>
      </c>
      <c r="AD146" s="41">
        <f t="shared" si="159"/>
        <v>94605.04</v>
      </c>
      <c r="AE146" s="41">
        <f t="shared" si="160"/>
        <v>0</v>
      </c>
      <c r="AF146" s="109">
        <f t="shared" si="161"/>
        <v>0</v>
      </c>
      <c r="AG146" s="41">
        <v>0</v>
      </c>
      <c r="AH146" s="41">
        <v>0</v>
      </c>
      <c r="AI146" s="41">
        <f t="shared" si="146"/>
        <v>0</v>
      </c>
      <c r="AJ146" s="41">
        <f t="shared" si="162"/>
        <v>94605.04</v>
      </c>
      <c r="AK146" s="41">
        <f t="shared" si="163"/>
        <v>94605.04</v>
      </c>
      <c r="AL146" s="41">
        <f t="shared" si="164"/>
        <v>0</v>
      </c>
      <c r="AM146" s="109">
        <f t="shared" si="165"/>
        <v>0</v>
      </c>
      <c r="AN146" s="41">
        <v>0</v>
      </c>
      <c r="AO146" s="41">
        <v>0</v>
      </c>
      <c r="AP146" s="41">
        <f t="shared" si="147"/>
        <v>0</v>
      </c>
      <c r="AQ146" s="41">
        <f t="shared" si="166"/>
        <v>94605.04</v>
      </c>
      <c r="AR146" s="41">
        <f t="shared" si="167"/>
        <v>94605.04</v>
      </c>
      <c r="AS146" s="41">
        <f t="shared" si="168"/>
        <v>0</v>
      </c>
      <c r="AT146" s="109">
        <f t="shared" si="169"/>
        <v>0</v>
      </c>
      <c r="AU146" s="41">
        <v>197122.48</v>
      </c>
      <c r="AV146" s="41">
        <v>0</v>
      </c>
      <c r="AW146" s="41">
        <f t="shared" si="148"/>
        <v>-197122.48</v>
      </c>
      <c r="AX146" s="41">
        <f t="shared" si="170"/>
        <v>291727.52</v>
      </c>
      <c r="AY146" s="41">
        <f t="shared" si="171"/>
        <v>94605.04</v>
      </c>
      <c r="AZ146" s="41">
        <f t="shared" si="172"/>
        <v>-197122</v>
      </c>
      <c r="BA146" s="109">
        <f t="shared" si="173"/>
        <v>0.67570752323949423</v>
      </c>
      <c r="BB146" s="41">
        <v>0</v>
      </c>
      <c r="BC146" s="41">
        <v>164826.69</v>
      </c>
      <c r="BD146" s="41">
        <f t="shared" si="149"/>
        <v>164826.69</v>
      </c>
      <c r="BE146" s="41">
        <f t="shared" si="174"/>
        <v>291727.52</v>
      </c>
      <c r="BF146" s="41">
        <f t="shared" si="175"/>
        <v>259431.72999999998</v>
      </c>
      <c r="BG146" s="41">
        <f t="shared" si="176"/>
        <v>-32295</v>
      </c>
      <c r="BH146" s="109">
        <f t="shared" si="177"/>
        <v>0.11070532529807275</v>
      </c>
      <c r="BI146" s="41">
        <v>0</v>
      </c>
      <c r="BJ146" s="41">
        <v>0</v>
      </c>
      <c r="BK146" s="41">
        <f t="shared" si="150"/>
        <v>0</v>
      </c>
      <c r="BL146" s="41">
        <f t="shared" si="178"/>
        <v>291727.52</v>
      </c>
      <c r="BM146" s="41">
        <f t="shared" si="179"/>
        <v>259431.72999999998</v>
      </c>
      <c r="BN146" s="41">
        <f t="shared" si="180"/>
        <v>-32295</v>
      </c>
      <c r="BO146" s="109">
        <f t="shared" si="181"/>
        <v>0.11070532529807275</v>
      </c>
      <c r="BP146" s="41">
        <v>93406.33</v>
      </c>
      <c r="BQ146" s="41">
        <v>82334.61</v>
      </c>
      <c r="BR146" s="41">
        <f t="shared" si="151"/>
        <v>-11071.720000000001</v>
      </c>
      <c r="BS146" s="41">
        <f t="shared" si="182"/>
        <v>385133.85000000003</v>
      </c>
      <c r="BT146" s="41">
        <f t="shared" si="183"/>
        <v>341766.33999999997</v>
      </c>
      <c r="BU146" s="41">
        <f t="shared" si="184"/>
        <v>-43367</v>
      </c>
      <c r="BV146" s="109">
        <f t="shared" si="185"/>
        <v>0.11260373503913002</v>
      </c>
      <c r="BW146" s="41">
        <v>0</v>
      </c>
      <c r="BX146" s="41">
        <v>0</v>
      </c>
      <c r="BY146" s="41">
        <f t="shared" si="186"/>
        <v>0</v>
      </c>
      <c r="BZ146" s="41">
        <f t="shared" si="140"/>
        <v>385133.85</v>
      </c>
      <c r="CA146" s="41">
        <f>BQ146+BJ146+BC146+AV146+AO146+-AH146+AA146+T146+P146+BX146</f>
        <v>341766.33999999997</v>
      </c>
      <c r="CB146" s="41">
        <f t="shared" si="142"/>
        <v>-43367</v>
      </c>
      <c r="CC146" s="109">
        <f t="shared" si="187"/>
        <v>0.1126037350391299</v>
      </c>
      <c r="CD146" s="41">
        <v>0</v>
      </c>
      <c r="CE146" s="41">
        <v>0</v>
      </c>
      <c r="CF146" s="41">
        <f t="shared" si="188"/>
        <v>0</v>
      </c>
      <c r="CG146" s="41">
        <f t="shared" si="189"/>
        <v>385133.85</v>
      </c>
      <c r="CH146" s="41">
        <f t="shared" si="190"/>
        <v>341766.33999999997</v>
      </c>
      <c r="CI146" s="41">
        <f t="shared" si="191"/>
        <v>-43367</v>
      </c>
      <c r="CJ146" s="109">
        <f t="shared" si="192"/>
        <v>0.8873962649608701</v>
      </c>
      <c r="CK146" s="41">
        <v>0</v>
      </c>
      <c r="CL146" s="41">
        <f t="shared" si="138"/>
        <v>385133.85</v>
      </c>
      <c r="CM146" s="41">
        <v>437729.63999999996</v>
      </c>
      <c r="CN146" s="158">
        <f>CM146-CL146</f>
        <v>52595.789999999979</v>
      </c>
      <c r="CO146" s="41">
        <v>8215877.9000000004</v>
      </c>
      <c r="CP146" s="41">
        <v>10045341.42</v>
      </c>
      <c r="CQ146" s="41">
        <v>13470569.970000001</v>
      </c>
      <c r="CR146" s="41">
        <v>10665098.93</v>
      </c>
      <c r="CS146" s="41">
        <v>7364393.3799999999</v>
      </c>
      <c r="CT146" s="41">
        <v>3239453.9299999997</v>
      </c>
      <c r="CU146" s="41">
        <v>994014.01</v>
      </c>
      <c r="CV146" s="41">
        <v>54424846</v>
      </c>
      <c r="CW146" s="220"/>
    </row>
    <row r="147" spans="1:101" s="10" customFormat="1" ht="47.25" x14ac:dyDescent="0.25">
      <c r="A147" s="119" t="s">
        <v>1125</v>
      </c>
      <c r="B147" s="119" t="s">
        <v>1127</v>
      </c>
      <c r="C147" s="120" t="s">
        <v>1126</v>
      </c>
      <c r="D147" s="119" t="s">
        <v>3</v>
      </c>
      <c r="E147" s="119" t="s">
        <v>4</v>
      </c>
      <c r="F147" s="119" t="s">
        <v>5</v>
      </c>
      <c r="G147" s="43" t="s">
        <v>1330</v>
      </c>
      <c r="H147" s="45">
        <f>SUBTOTAL(103, $CI$12:$CI147)*1</f>
        <v>136</v>
      </c>
      <c r="I147" s="45" t="s">
        <v>1125</v>
      </c>
      <c r="J147" s="124" t="s">
        <v>1130</v>
      </c>
      <c r="K147" s="136" t="s">
        <v>1131</v>
      </c>
      <c r="L147" s="41"/>
      <c r="M147" s="41">
        <v>0</v>
      </c>
      <c r="N147" s="40">
        <v>0</v>
      </c>
      <c r="O147" s="40">
        <v>0</v>
      </c>
      <c r="P147" s="40"/>
      <c r="Q147" s="41">
        <f t="shared" si="152"/>
        <v>0</v>
      </c>
      <c r="R147" s="197" t="str">
        <f t="shared" si="153"/>
        <v>nebija plānots</v>
      </c>
      <c r="S147" s="41">
        <v>0</v>
      </c>
      <c r="T147" s="41"/>
      <c r="U147" s="41"/>
      <c r="V147" s="41">
        <f t="shared" si="154"/>
        <v>0</v>
      </c>
      <c r="W147" s="41">
        <f t="shared" si="155"/>
        <v>0</v>
      </c>
      <c r="X147" s="41">
        <f t="shared" si="156"/>
        <v>0</v>
      </c>
      <c r="Y147" s="197" t="str">
        <f t="shared" si="157"/>
        <v>nebija plānots</v>
      </c>
      <c r="Z147" s="40">
        <v>0</v>
      </c>
      <c r="AA147" s="40"/>
      <c r="AB147" s="40"/>
      <c r="AC147" s="41">
        <f t="shared" si="158"/>
        <v>0</v>
      </c>
      <c r="AD147" s="41">
        <f t="shared" si="159"/>
        <v>0</v>
      </c>
      <c r="AE147" s="41">
        <f t="shared" si="160"/>
        <v>0</v>
      </c>
      <c r="AF147" s="109" t="str">
        <f t="shared" si="161"/>
        <v>nebija plānots</v>
      </c>
      <c r="AG147" s="40">
        <v>0</v>
      </c>
      <c r="AH147" s="40"/>
      <c r="AI147" s="41">
        <v>0</v>
      </c>
      <c r="AJ147" s="41">
        <f t="shared" si="162"/>
        <v>0</v>
      </c>
      <c r="AK147" s="41">
        <f t="shared" si="163"/>
        <v>0</v>
      </c>
      <c r="AL147" s="41">
        <f t="shared" si="164"/>
        <v>0</v>
      </c>
      <c r="AM147" s="109" t="str">
        <f t="shared" si="165"/>
        <v>nebija plānots</v>
      </c>
      <c r="AN147" s="41"/>
      <c r="AO147" s="41"/>
      <c r="AP147" s="40">
        <v>0</v>
      </c>
      <c r="AQ147" s="41">
        <f t="shared" si="166"/>
        <v>0</v>
      </c>
      <c r="AR147" s="41">
        <f t="shared" si="167"/>
        <v>0</v>
      </c>
      <c r="AS147" s="41">
        <f t="shared" si="168"/>
        <v>0</v>
      </c>
      <c r="AT147" s="109" t="str">
        <f t="shared" si="169"/>
        <v>nebija plānots</v>
      </c>
      <c r="AU147" s="40"/>
      <c r="AV147" s="40"/>
      <c r="AW147" s="40">
        <v>0</v>
      </c>
      <c r="AX147" s="41">
        <f t="shared" si="170"/>
        <v>0</v>
      </c>
      <c r="AY147" s="41">
        <f t="shared" si="171"/>
        <v>0</v>
      </c>
      <c r="AZ147" s="41">
        <f t="shared" si="172"/>
        <v>0</v>
      </c>
      <c r="BA147" s="109" t="str">
        <f t="shared" si="173"/>
        <v>nebija plānots</v>
      </c>
      <c r="BB147" s="40"/>
      <c r="BC147" s="40"/>
      <c r="BD147" s="41">
        <v>0</v>
      </c>
      <c r="BE147" s="41">
        <f t="shared" si="174"/>
        <v>0</v>
      </c>
      <c r="BF147" s="41">
        <f t="shared" si="175"/>
        <v>0</v>
      </c>
      <c r="BG147" s="41">
        <f t="shared" si="176"/>
        <v>0</v>
      </c>
      <c r="BH147" s="109" t="str">
        <f t="shared" si="177"/>
        <v>nebija plānots</v>
      </c>
      <c r="BI147" s="41"/>
      <c r="BJ147" s="41"/>
      <c r="BK147" s="41"/>
      <c r="BL147" s="41">
        <f t="shared" si="178"/>
        <v>0</v>
      </c>
      <c r="BM147" s="41">
        <f t="shared" si="179"/>
        <v>0</v>
      </c>
      <c r="BN147" s="41">
        <f t="shared" si="180"/>
        <v>0</v>
      </c>
      <c r="BO147" s="109" t="str">
        <f t="shared" si="181"/>
        <v>nebija plānots</v>
      </c>
      <c r="BP147" s="41">
        <v>77106.05</v>
      </c>
      <c r="BQ147" s="41">
        <v>0</v>
      </c>
      <c r="BR147" s="41">
        <f t="shared" si="151"/>
        <v>-77106.05</v>
      </c>
      <c r="BS147" s="41">
        <f t="shared" si="182"/>
        <v>77106.05</v>
      </c>
      <c r="BT147" s="41">
        <f t="shared" si="183"/>
        <v>0</v>
      </c>
      <c r="BU147" s="41">
        <f t="shared" si="184"/>
        <v>-77106</v>
      </c>
      <c r="BV147" s="109">
        <f t="shared" si="185"/>
        <v>1</v>
      </c>
      <c r="BW147" s="41">
        <v>115892.40000000001</v>
      </c>
      <c r="BX147" s="41">
        <v>0</v>
      </c>
      <c r="BY147" s="41">
        <f t="shared" si="186"/>
        <v>-115892.40000000001</v>
      </c>
      <c r="BZ147" s="41">
        <f t="shared" si="140"/>
        <v>192998.45</v>
      </c>
      <c r="CA147" s="41">
        <f>BQ147+BJ147+BC147+AV147+AO147+-AH147+AA147+T147+P147+BX147</f>
        <v>0</v>
      </c>
      <c r="CB147" s="180">
        <f>BR147+BK147+BD147+AW147+AP147+AI147+AB147+U147+Q147+BY147</f>
        <v>-192998.45</v>
      </c>
      <c r="CC147" s="109">
        <f t="shared" si="187"/>
        <v>1</v>
      </c>
      <c r="CD147" s="40">
        <v>96237</v>
      </c>
      <c r="CE147" s="41">
        <v>247496.37</v>
      </c>
      <c r="CF147" s="41">
        <f t="shared" si="188"/>
        <v>151259.37</v>
      </c>
      <c r="CG147" s="41">
        <f t="shared" si="189"/>
        <v>289235.45</v>
      </c>
      <c r="CH147" s="41">
        <f t="shared" si="190"/>
        <v>247496.37</v>
      </c>
      <c r="CI147" s="41">
        <f t="shared" si="191"/>
        <v>-41739.080000000016</v>
      </c>
      <c r="CJ147" s="109">
        <f t="shared" si="192"/>
        <v>0.85569168647895677</v>
      </c>
      <c r="CK147" s="40">
        <v>119770.09999999999</v>
      </c>
      <c r="CL147" s="41">
        <f t="shared" si="138"/>
        <v>409005.55</v>
      </c>
      <c r="CM147" s="41">
        <v>566152.59</v>
      </c>
      <c r="CN147" s="158">
        <f>CM147-CL147</f>
        <v>157147.03999999998</v>
      </c>
      <c r="CO147" s="41">
        <v>415982.35</v>
      </c>
      <c r="CP147" s="41">
        <v>0</v>
      </c>
      <c r="CQ147" s="41">
        <v>0</v>
      </c>
      <c r="CR147" s="41">
        <v>0</v>
      </c>
      <c r="CS147" s="41">
        <v>0</v>
      </c>
      <c r="CT147" s="41">
        <v>0</v>
      </c>
      <c r="CU147" s="41">
        <v>0</v>
      </c>
      <c r="CV147" s="41">
        <v>824987.89999999991</v>
      </c>
    </row>
    <row r="148" spans="1:101" s="10" customFormat="1" ht="47.25" x14ac:dyDescent="0.2">
      <c r="A148" s="18" t="s">
        <v>838</v>
      </c>
      <c r="B148" s="18" t="s">
        <v>839</v>
      </c>
      <c r="C148" s="19" t="s">
        <v>840</v>
      </c>
      <c r="D148" s="55">
        <v>2</v>
      </c>
      <c r="E148" s="55" t="s">
        <v>35</v>
      </c>
      <c r="F148" s="55" t="s">
        <v>5</v>
      </c>
      <c r="G148" s="55"/>
      <c r="H148" s="45">
        <f>SUBTOTAL(103, $CI$12:$CI148)*1</f>
        <v>137</v>
      </c>
      <c r="I148" s="18" t="s">
        <v>838</v>
      </c>
      <c r="J148" s="32" t="s">
        <v>1069</v>
      </c>
      <c r="K148" s="32" t="s">
        <v>1070</v>
      </c>
      <c r="L148" s="77">
        <v>0</v>
      </c>
      <c r="M148" s="77">
        <v>0</v>
      </c>
      <c r="N148" s="77">
        <v>0</v>
      </c>
      <c r="O148" s="77">
        <v>0</v>
      </c>
      <c r="P148" s="77"/>
      <c r="Q148" s="41">
        <f t="shared" si="152"/>
        <v>0</v>
      </c>
      <c r="R148" s="197" t="str">
        <f t="shared" si="153"/>
        <v>nebija plānots</v>
      </c>
      <c r="S148" s="77">
        <v>0</v>
      </c>
      <c r="T148" s="77"/>
      <c r="U148" s="77"/>
      <c r="V148" s="41">
        <f t="shared" si="154"/>
        <v>0</v>
      </c>
      <c r="W148" s="41">
        <f t="shared" si="155"/>
        <v>0</v>
      </c>
      <c r="X148" s="41">
        <f t="shared" si="156"/>
        <v>0</v>
      </c>
      <c r="Y148" s="197" t="str">
        <f t="shared" si="157"/>
        <v>nebija plānots</v>
      </c>
      <c r="Z148" s="77">
        <v>0</v>
      </c>
      <c r="AA148" s="77"/>
      <c r="AB148" s="77"/>
      <c r="AC148" s="41">
        <f t="shared" si="158"/>
        <v>0</v>
      </c>
      <c r="AD148" s="41">
        <f t="shared" si="159"/>
        <v>0</v>
      </c>
      <c r="AE148" s="41">
        <f t="shared" si="160"/>
        <v>0</v>
      </c>
      <c r="AF148" s="109" t="str">
        <f t="shared" si="161"/>
        <v>nebija plānots</v>
      </c>
      <c r="AG148" s="77">
        <v>0</v>
      </c>
      <c r="AH148" s="77"/>
      <c r="AI148" s="77"/>
      <c r="AJ148" s="41">
        <f t="shared" si="162"/>
        <v>0</v>
      </c>
      <c r="AK148" s="41">
        <f t="shared" si="163"/>
        <v>0</v>
      </c>
      <c r="AL148" s="41">
        <f t="shared" si="164"/>
        <v>0</v>
      </c>
      <c r="AM148" s="109" t="str">
        <f t="shared" si="165"/>
        <v>nebija plānots</v>
      </c>
      <c r="AN148" s="77">
        <v>0</v>
      </c>
      <c r="AO148" s="77"/>
      <c r="AP148" s="77"/>
      <c r="AQ148" s="41">
        <f t="shared" si="166"/>
        <v>0</v>
      </c>
      <c r="AR148" s="41">
        <f t="shared" si="167"/>
        <v>0</v>
      </c>
      <c r="AS148" s="41">
        <f t="shared" si="168"/>
        <v>0</v>
      </c>
      <c r="AT148" s="109" t="str">
        <f t="shared" si="169"/>
        <v>nebija plānots</v>
      </c>
      <c r="AU148" s="77">
        <v>0</v>
      </c>
      <c r="AV148" s="77"/>
      <c r="AW148" s="77"/>
      <c r="AX148" s="41">
        <f t="shared" si="170"/>
        <v>0</v>
      </c>
      <c r="AY148" s="41">
        <f t="shared" si="171"/>
        <v>0</v>
      </c>
      <c r="AZ148" s="41">
        <f t="shared" si="172"/>
        <v>0</v>
      </c>
      <c r="BA148" s="109" t="str">
        <f t="shared" si="173"/>
        <v>nebija plānots</v>
      </c>
      <c r="BB148" s="77">
        <v>0</v>
      </c>
      <c r="BC148" s="77"/>
      <c r="BD148" s="77"/>
      <c r="BE148" s="41">
        <f t="shared" si="174"/>
        <v>0</v>
      </c>
      <c r="BF148" s="41">
        <f t="shared" si="175"/>
        <v>0</v>
      </c>
      <c r="BG148" s="41">
        <f t="shared" si="176"/>
        <v>0</v>
      </c>
      <c r="BH148" s="109" t="str">
        <f t="shared" si="177"/>
        <v>nebija plānots</v>
      </c>
      <c r="BI148" s="77">
        <v>0</v>
      </c>
      <c r="BJ148" s="77"/>
      <c r="BK148" s="77"/>
      <c r="BL148" s="41">
        <f t="shared" si="178"/>
        <v>0</v>
      </c>
      <c r="BM148" s="41">
        <f t="shared" si="179"/>
        <v>0</v>
      </c>
      <c r="BN148" s="41">
        <f t="shared" si="180"/>
        <v>0</v>
      </c>
      <c r="BO148" s="109" t="str">
        <f t="shared" si="181"/>
        <v>nebija plānots</v>
      </c>
      <c r="BP148" s="77">
        <v>0</v>
      </c>
      <c r="BQ148" s="77"/>
      <c r="BR148" s="77"/>
      <c r="BS148" s="41">
        <f t="shared" si="182"/>
        <v>0</v>
      </c>
      <c r="BT148" s="41">
        <f t="shared" si="183"/>
        <v>0</v>
      </c>
      <c r="BU148" s="41">
        <f t="shared" si="184"/>
        <v>0</v>
      </c>
      <c r="BV148" s="109" t="str">
        <f t="shared" si="185"/>
        <v>nebija plānots</v>
      </c>
      <c r="BW148" s="77">
        <v>0</v>
      </c>
      <c r="BX148" s="41">
        <v>0</v>
      </c>
      <c r="BY148" s="41">
        <f t="shared" si="186"/>
        <v>0</v>
      </c>
      <c r="BZ148" s="77">
        <v>0</v>
      </c>
      <c r="CA148" s="77">
        <v>0</v>
      </c>
      <c r="CB148" s="41">
        <f t="shared" ref="CB148:CB179" si="193">ROUND(BU148+BY148,0)</f>
        <v>0</v>
      </c>
      <c r="CC148" s="109" t="str">
        <f t="shared" si="187"/>
        <v>nebija plānots</v>
      </c>
      <c r="CD148" s="77">
        <v>41473</v>
      </c>
      <c r="CE148" s="41">
        <v>0</v>
      </c>
      <c r="CF148" s="41">
        <f t="shared" si="188"/>
        <v>-41473</v>
      </c>
      <c r="CG148" s="41">
        <f t="shared" si="189"/>
        <v>41473</v>
      </c>
      <c r="CH148" s="41">
        <f t="shared" si="190"/>
        <v>0</v>
      </c>
      <c r="CI148" s="41">
        <f t="shared" si="191"/>
        <v>-41473</v>
      </c>
      <c r="CJ148" s="109">
        <f t="shared" si="192"/>
        <v>0</v>
      </c>
      <c r="CK148" s="77">
        <v>0</v>
      </c>
      <c r="CL148" s="77">
        <v>41473</v>
      </c>
      <c r="CM148" s="41">
        <v>0</v>
      </c>
      <c r="CN148" s="77"/>
      <c r="CO148" s="77">
        <v>165891</v>
      </c>
      <c r="CP148" s="77">
        <v>0</v>
      </c>
      <c r="CQ148" s="77">
        <v>0</v>
      </c>
      <c r="CR148" s="77">
        <v>0</v>
      </c>
      <c r="CS148" s="77">
        <v>0</v>
      </c>
      <c r="CT148" s="77">
        <v>0</v>
      </c>
      <c r="CU148" s="77">
        <v>0</v>
      </c>
      <c r="CV148" s="77">
        <v>207364</v>
      </c>
      <c r="CW148" s="95"/>
    </row>
    <row r="149" spans="1:101" s="10" customFormat="1" ht="47.25" x14ac:dyDescent="0.2">
      <c r="A149" s="11" t="s">
        <v>150</v>
      </c>
      <c r="B149" s="11" t="s">
        <v>151</v>
      </c>
      <c r="C149" s="14" t="s">
        <v>574</v>
      </c>
      <c r="D149" s="11" t="s">
        <v>3</v>
      </c>
      <c r="E149" s="11" t="s">
        <v>29</v>
      </c>
      <c r="F149" s="11" t="s">
        <v>102</v>
      </c>
      <c r="G149" s="44" t="s">
        <v>158</v>
      </c>
      <c r="H149" s="45">
        <f>SUBTOTAL(103, $CI$12:$CI149)*1</f>
        <v>138</v>
      </c>
      <c r="I149" s="45" t="s">
        <v>150</v>
      </c>
      <c r="J149" s="46" t="s">
        <v>98</v>
      </c>
      <c r="K149" s="46" t="s">
        <v>159</v>
      </c>
      <c r="L149" s="41">
        <v>0</v>
      </c>
      <c r="M149" s="41">
        <v>6834050.4199999999</v>
      </c>
      <c r="N149" s="41">
        <v>956429.63</v>
      </c>
      <c r="O149" s="41">
        <v>0</v>
      </c>
      <c r="P149" s="41">
        <v>4701.59</v>
      </c>
      <c r="Q149" s="41">
        <f t="shared" si="152"/>
        <v>4702</v>
      </c>
      <c r="R149" s="197" t="str">
        <f t="shared" si="153"/>
        <v>nebija plānots</v>
      </c>
      <c r="S149" s="41">
        <v>43106.149999999994</v>
      </c>
      <c r="T149" s="41">
        <v>0</v>
      </c>
      <c r="U149" s="41">
        <f>T149-S149</f>
        <v>-43106.149999999994</v>
      </c>
      <c r="V149" s="41">
        <f t="shared" si="154"/>
        <v>43106.149999999994</v>
      </c>
      <c r="W149" s="41">
        <f t="shared" si="155"/>
        <v>4701.59</v>
      </c>
      <c r="X149" s="41">
        <f t="shared" si="156"/>
        <v>-38404</v>
      </c>
      <c r="Y149" s="197">
        <f t="shared" si="157"/>
        <v>0.8909299485108273</v>
      </c>
      <c r="Z149" s="41">
        <v>0</v>
      </c>
      <c r="AA149" s="41">
        <v>0</v>
      </c>
      <c r="AB149" s="41">
        <f>AA149-Z149</f>
        <v>0</v>
      </c>
      <c r="AC149" s="41">
        <f t="shared" si="158"/>
        <v>43106.149999999994</v>
      </c>
      <c r="AD149" s="41">
        <f t="shared" si="159"/>
        <v>4701.59</v>
      </c>
      <c r="AE149" s="41">
        <f t="shared" si="160"/>
        <v>-38404</v>
      </c>
      <c r="AF149" s="109">
        <f t="shared" si="161"/>
        <v>0.8909299485108273</v>
      </c>
      <c r="AG149" s="41">
        <v>0</v>
      </c>
      <c r="AH149" s="41">
        <v>0</v>
      </c>
      <c r="AI149" s="41">
        <f>AH149-AG149</f>
        <v>0</v>
      </c>
      <c r="AJ149" s="41">
        <f t="shared" si="162"/>
        <v>43106.149999999994</v>
      </c>
      <c r="AK149" s="41">
        <f t="shared" si="163"/>
        <v>4701.59</v>
      </c>
      <c r="AL149" s="41">
        <f t="shared" si="164"/>
        <v>-38404</v>
      </c>
      <c r="AM149" s="109">
        <f t="shared" si="165"/>
        <v>0.8909299485108273</v>
      </c>
      <c r="AN149" s="41">
        <v>0</v>
      </c>
      <c r="AO149" s="41">
        <v>0</v>
      </c>
      <c r="AP149" s="41">
        <f>AO149-AN149</f>
        <v>0</v>
      </c>
      <c r="AQ149" s="41">
        <f t="shared" si="166"/>
        <v>43106.149999999994</v>
      </c>
      <c r="AR149" s="41">
        <f t="shared" si="167"/>
        <v>4701.59</v>
      </c>
      <c r="AS149" s="41">
        <f t="shared" si="168"/>
        <v>-38404</v>
      </c>
      <c r="AT149" s="109">
        <f t="shared" si="169"/>
        <v>0.8909299485108273</v>
      </c>
      <c r="AU149" s="41">
        <v>0</v>
      </c>
      <c r="AV149" s="41">
        <v>0</v>
      </c>
      <c r="AW149" s="41">
        <f>AV149-AU149</f>
        <v>0</v>
      </c>
      <c r="AX149" s="41">
        <f t="shared" si="170"/>
        <v>43106.149999999994</v>
      </c>
      <c r="AY149" s="41">
        <f t="shared" si="171"/>
        <v>4701.59</v>
      </c>
      <c r="AZ149" s="41">
        <f t="shared" si="172"/>
        <v>-38404</v>
      </c>
      <c r="BA149" s="109">
        <f t="shared" si="173"/>
        <v>0.8909299485108273</v>
      </c>
      <c r="BB149" s="41">
        <v>0</v>
      </c>
      <c r="BC149" s="41">
        <v>0</v>
      </c>
      <c r="BD149" s="41">
        <f t="shared" ref="BD149:BD156" si="194">BC149-BB149</f>
        <v>0</v>
      </c>
      <c r="BE149" s="41">
        <f t="shared" si="174"/>
        <v>43106.149999999994</v>
      </c>
      <c r="BF149" s="41">
        <f t="shared" si="175"/>
        <v>4701.59</v>
      </c>
      <c r="BG149" s="41">
        <f t="shared" si="176"/>
        <v>-38404</v>
      </c>
      <c r="BH149" s="109">
        <f t="shared" si="177"/>
        <v>0.8909299485108273</v>
      </c>
      <c r="BI149" s="41">
        <v>0</v>
      </c>
      <c r="BJ149" s="41">
        <v>0</v>
      </c>
      <c r="BK149" s="41">
        <f t="shared" ref="BK149:BK156" si="195">BJ149-BI149</f>
        <v>0</v>
      </c>
      <c r="BL149" s="41">
        <f t="shared" si="178"/>
        <v>43106.149999999994</v>
      </c>
      <c r="BM149" s="41">
        <f t="shared" si="179"/>
        <v>4701.59</v>
      </c>
      <c r="BN149" s="41">
        <f t="shared" si="180"/>
        <v>-38404</v>
      </c>
      <c r="BO149" s="109">
        <f t="shared" si="181"/>
        <v>0.8909299485108273</v>
      </c>
      <c r="BP149" s="41">
        <v>0</v>
      </c>
      <c r="BQ149" s="41">
        <v>0</v>
      </c>
      <c r="BR149" s="41">
        <f t="shared" ref="BR149:BR156" si="196">BQ149-BP149</f>
        <v>0</v>
      </c>
      <c r="BS149" s="41">
        <f t="shared" si="182"/>
        <v>43106.149999999994</v>
      </c>
      <c r="BT149" s="41">
        <f t="shared" si="183"/>
        <v>4701.59</v>
      </c>
      <c r="BU149" s="41">
        <f t="shared" si="184"/>
        <v>-38404</v>
      </c>
      <c r="BV149" s="109">
        <f t="shared" si="185"/>
        <v>0.8909299485108273</v>
      </c>
      <c r="BW149" s="41">
        <v>0</v>
      </c>
      <c r="BX149" s="41">
        <v>0</v>
      </c>
      <c r="BY149" s="41">
        <f t="shared" si="186"/>
        <v>0</v>
      </c>
      <c r="BZ149" s="41">
        <f t="shared" ref="BZ149:BZ157" si="197">BP149+BI149+BB149+AU149+AN149+AG149+Z149+S149+O149+BW149</f>
        <v>43106.149999999994</v>
      </c>
      <c r="CA149" s="41">
        <f>BQ149+BJ149+BC149+AV149+AO149+-AH149+AA149+T149+P149+BX149</f>
        <v>4701.59</v>
      </c>
      <c r="CB149" s="41">
        <f t="shared" si="193"/>
        <v>-38404</v>
      </c>
      <c r="CC149" s="109">
        <f t="shared" si="187"/>
        <v>0.8909299485108273</v>
      </c>
      <c r="CD149" s="41">
        <v>0</v>
      </c>
      <c r="CE149" s="41">
        <v>0</v>
      </c>
      <c r="CF149" s="41">
        <f t="shared" si="188"/>
        <v>0</v>
      </c>
      <c r="CG149" s="41">
        <f t="shared" si="189"/>
        <v>43106.149999999994</v>
      </c>
      <c r="CH149" s="41">
        <f t="shared" si="190"/>
        <v>4701.59</v>
      </c>
      <c r="CI149" s="41">
        <f t="shared" si="191"/>
        <v>-38404</v>
      </c>
      <c r="CJ149" s="109">
        <f t="shared" si="192"/>
        <v>0.10907005148917268</v>
      </c>
      <c r="CK149" s="41">
        <v>0</v>
      </c>
      <c r="CL149" s="41">
        <f t="shared" ref="CL149:CL157" si="198">CK149+CD149+BW149+BP149+BI149+BB149+AN149+AG149+Z149+S149+O149+AU149</f>
        <v>43106.149999999994</v>
      </c>
      <c r="CM149" s="41">
        <v>4701.59</v>
      </c>
      <c r="CN149" s="158">
        <f t="shared" ref="CN149:CN154" si="199">CM149-CL149</f>
        <v>-38404.559999999998</v>
      </c>
      <c r="CO149" s="41">
        <v>0</v>
      </c>
      <c r="CP149" s="41">
        <v>0</v>
      </c>
      <c r="CQ149" s="41">
        <v>0</v>
      </c>
      <c r="CR149" s="41">
        <v>0</v>
      </c>
      <c r="CS149" s="41">
        <v>0</v>
      </c>
      <c r="CT149" s="41">
        <v>0</v>
      </c>
      <c r="CU149" s="41">
        <v>0</v>
      </c>
      <c r="CV149" s="41">
        <v>7834162.4199999999</v>
      </c>
    </row>
    <row r="150" spans="1:101" s="10" customFormat="1" ht="31.5" x14ac:dyDescent="0.2">
      <c r="A150" s="20" t="s">
        <v>406</v>
      </c>
      <c r="B150" s="20" t="s">
        <v>411</v>
      </c>
      <c r="C150" s="21" t="s">
        <v>602</v>
      </c>
      <c r="D150" s="20">
        <v>1</v>
      </c>
      <c r="E150" s="20" t="s">
        <v>402</v>
      </c>
      <c r="F150" s="20" t="s">
        <v>77</v>
      </c>
      <c r="G150" s="20" t="s">
        <v>874</v>
      </c>
      <c r="H150" s="45">
        <f>SUBTOTAL(103, $CI$12:$CI150)*1</f>
        <v>139</v>
      </c>
      <c r="I150" s="45" t="s">
        <v>406</v>
      </c>
      <c r="J150" s="34" t="s">
        <v>524</v>
      </c>
      <c r="K150" s="34" t="s">
        <v>875</v>
      </c>
      <c r="L150" s="38">
        <v>0</v>
      </c>
      <c r="M150" s="38">
        <v>0</v>
      </c>
      <c r="N150" s="38">
        <v>0</v>
      </c>
      <c r="O150" s="38">
        <v>0</v>
      </c>
      <c r="P150" s="38">
        <v>0</v>
      </c>
      <c r="Q150" s="41">
        <f t="shared" si="152"/>
        <v>0</v>
      </c>
      <c r="R150" s="197" t="str">
        <f t="shared" si="153"/>
        <v>nebija plānots</v>
      </c>
      <c r="S150" s="38">
        <v>0</v>
      </c>
      <c r="T150" s="38">
        <v>0</v>
      </c>
      <c r="U150" s="38">
        <v>0</v>
      </c>
      <c r="V150" s="41">
        <f t="shared" si="154"/>
        <v>0</v>
      </c>
      <c r="W150" s="41">
        <f t="shared" si="155"/>
        <v>0</v>
      </c>
      <c r="X150" s="41">
        <f t="shared" si="156"/>
        <v>0</v>
      </c>
      <c r="Y150" s="197" t="str">
        <f t="shared" si="157"/>
        <v>nebija plānots</v>
      </c>
      <c r="Z150" s="38">
        <v>0</v>
      </c>
      <c r="AA150" s="38">
        <v>0</v>
      </c>
      <c r="AB150" s="38">
        <v>0</v>
      </c>
      <c r="AC150" s="41">
        <f t="shared" si="158"/>
        <v>0</v>
      </c>
      <c r="AD150" s="41">
        <f t="shared" si="159"/>
        <v>0</v>
      </c>
      <c r="AE150" s="41">
        <f t="shared" si="160"/>
        <v>0</v>
      </c>
      <c r="AF150" s="109" t="str">
        <f t="shared" si="161"/>
        <v>nebija plānots</v>
      </c>
      <c r="AG150" s="38">
        <v>0</v>
      </c>
      <c r="AH150" s="38">
        <v>0</v>
      </c>
      <c r="AI150" s="38">
        <v>0</v>
      </c>
      <c r="AJ150" s="41">
        <f t="shared" si="162"/>
        <v>0</v>
      </c>
      <c r="AK150" s="41">
        <f t="shared" si="163"/>
        <v>0</v>
      </c>
      <c r="AL150" s="41">
        <f t="shared" si="164"/>
        <v>0</v>
      </c>
      <c r="AM150" s="109" t="str">
        <f t="shared" si="165"/>
        <v>nebija plānots</v>
      </c>
      <c r="AN150" s="38">
        <v>0</v>
      </c>
      <c r="AO150" s="38">
        <v>0</v>
      </c>
      <c r="AP150" s="38">
        <v>0</v>
      </c>
      <c r="AQ150" s="41">
        <f t="shared" si="166"/>
        <v>0</v>
      </c>
      <c r="AR150" s="41">
        <f t="shared" si="167"/>
        <v>0</v>
      </c>
      <c r="AS150" s="41">
        <f t="shared" si="168"/>
        <v>0</v>
      </c>
      <c r="AT150" s="109" t="str">
        <f t="shared" si="169"/>
        <v>nebija plānots</v>
      </c>
      <c r="AU150" s="38">
        <v>0</v>
      </c>
      <c r="AV150" s="38">
        <v>0</v>
      </c>
      <c r="AW150" s="38">
        <v>0</v>
      </c>
      <c r="AX150" s="41">
        <f t="shared" si="170"/>
        <v>0</v>
      </c>
      <c r="AY150" s="41">
        <f t="shared" si="171"/>
        <v>0</v>
      </c>
      <c r="AZ150" s="41">
        <f t="shared" si="172"/>
        <v>0</v>
      </c>
      <c r="BA150" s="109" t="str">
        <f t="shared" si="173"/>
        <v>nebija plānots</v>
      </c>
      <c r="BB150" s="38">
        <v>18297.93</v>
      </c>
      <c r="BC150" s="41">
        <v>0</v>
      </c>
      <c r="BD150" s="41">
        <f t="shared" si="194"/>
        <v>-18297.93</v>
      </c>
      <c r="BE150" s="41">
        <f t="shared" si="174"/>
        <v>18297.93</v>
      </c>
      <c r="BF150" s="41">
        <f t="shared" si="175"/>
        <v>0</v>
      </c>
      <c r="BG150" s="41">
        <f t="shared" si="176"/>
        <v>-18298</v>
      </c>
      <c r="BH150" s="109">
        <f t="shared" si="177"/>
        <v>1</v>
      </c>
      <c r="BI150" s="38">
        <v>3543.68</v>
      </c>
      <c r="BJ150" s="41">
        <v>23.72</v>
      </c>
      <c r="BK150" s="41">
        <f t="shared" si="195"/>
        <v>-3519.96</v>
      </c>
      <c r="BL150" s="41">
        <f t="shared" si="178"/>
        <v>21841.61</v>
      </c>
      <c r="BM150" s="41">
        <f t="shared" si="179"/>
        <v>23.72</v>
      </c>
      <c r="BN150" s="41">
        <f t="shared" si="180"/>
        <v>-21818</v>
      </c>
      <c r="BO150" s="109">
        <f t="shared" si="181"/>
        <v>0.99891399947165072</v>
      </c>
      <c r="BP150" s="38">
        <v>0</v>
      </c>
      <c r="BQ150" s="41">
        <v>5435.84</v>
      </c>
      <c r="BR150" s="41">
        <f t="shared" si="196"/>
        <v>5435.84</v>
      </c>
      <c r="BS150" s="41">
        <f t="shared" si="182"/>
        <v>21841.61</v>
      </c>
      <c r="BT150" s="41">
        <f t="shared" si="183"/>
        <v>5459.56</v>
      </c>
      <c r="BU150" s="41">
        <f t="shared" si="184"/>
        <v>-16382</v>
      </c>
      <c r="BV150" s="109">
        <f t="shared" si="185"/>
        <v>0.75003857316379152</v>
      </c>
      <c r="BW150" s="38">
        <v>0</v>
      </c>
      <c r="BX150" s="41">
        <v>0</v>
      </c>
      <c r="BY150" s="41">
        <f t="shared" si="186"/>
        <v>0</v>
      </c>
      <c r="BZ150" s="41">
        <f t="shared" si="197"/>
        <v>21841.61</v>
      </c>
      <c r="CA150" s="41">
        <f>BQ150+BJ150+BC150+AV150+AO150+-AH150+AA150+T150+P150+BX150</f>
        <v>5459.56</v>
      </c>
      <c r="CB150" s="41">
        <f t="shared" si="193"/>
        <v>-16382</v>
      </c>
      <c r="CC150" s="109">
        <f t="shared" si="187"/>
        <v>0.75003857316379152</v>
      </c>
      <c r="CD150" s="37">
        <v>25790.17</v>
      </c>
      <c r="CE150" s="41">
        <v>4402.5600000000004</v>
      </c>
      <c r="CF150" s="41">
        <f t="shared" si="188"/>
        <v>-21387.609999999997</v>
      </c>
      <c r="CG150" s="41">
        <f t="shared" si="189"/>
        <v>47631.78</v>
      </c>
      <c r="CH150" s="41">
        <f t="shared" si="190"/>
        <v>9862.1200000000008</v>
      </c>
      <c r="CI150" s="41">
        <f t="shared" si="191"/>
        <v>-37769.61</v>
      </c>
      <c r="CJ150" s="109">
        <f t="shared" si="192"/>
        <v>0.20704915919581424</v>
      </c>
      <c r="CK150" s="38">
        <v>0</v>
      </c>
      <c r="CL150" s="41">
        <f t="shared" si="198"/>
        <v>47631.78</v>
      </c>
      <c r="CM150" s="41">
        <v>46652.149999999994</v>
      </c>
      <c r="CN150" s="158">
        <f t="shared" si="199"/>
        <v>-979.63000000000466</v>
      </c>
      <c r="CO150" s="38">
        <v>87198.86</v>
      </c>
      <c r="CP150" s="38">
        <v>80109.78</v>
      </c>
      <c r="CQ150" s="38">
        <v>21849.16</v>
      </c>
      <c r="CR150" s="38">
        <v>0</v>
      </c>
      <c r="CS150" s="38">
        <v>0</v>
      </c>
      <c r="CT150" s="38">
        <v>0</v>
      </c>
      <c r="CU150" s="38">
        <v>0</v>
      </c>
      <c r="CV150" s="37">
        <v>218491.65</v>
      </c>
      <c r="CW150" s="220"/>
    </row>
    <row r="151" spans="1:101" s="10" customFormat="1" ht="47.25" x14ac:dyDescent="0.2">
      <c r="A151" s="11" t="s">
        <v>406</v>
      </c>
      <c r="B151" s="11" t="s">
        <v>411</v>
      </c>
      <c r="C151" s="14" t="s">
        <v>602</v>
      </c>
      <c r="D151" s="11">
        <v>1</v>
      </c>
      <c r="E151" s="11" t="s">
        <v>402</v>
      </c>
      <c r="F151" s="11" t="s">
        <v>77</v>
      </c>
      <c r="G151" s="44" t="s">
        <v>717</v>
      </c>
      <c r="H151" s="45">
        <f>SUBTOTAL(103, $CI$12:$CI151)*1</f>
        <v>140</v>
      </c>
      <c r="I151" s="45" t="s">
        <v>406</v>
      </c>
      <c r="J151" s="46" t="s">
        <v>508</v>
      </c>
      <c r="K151" s="46" t="s">
        <v>718</v>
      </c>
      <c r="L151" s="41"/>
      <c r="M151" s="41"/>
      <c r="N151" s="41"/>
      <c r="O151" s="41"/>
      <c r="P151" s="41">
        <v>0</v>
      </c>
      <c r="Q151" s="41">
        <f t="shared" si="152"/>
        <v>0</v>
      </c>
      <c r="R151" s="197" t="str">
        <f t="shared" si="153"/>
        <v>nebija plānots</v>
      </c>
      <c r="S151" s="41"/>
      <c r="T151" s="41">
        <v>0</v>
      </c>
      <c r="U151" s="41">
        <f t="shared" ref="U151:U156" si="200">T151-S151</f>
        <v>0</v>
      </c>
      <c r="V151" s="41">
        <f t="shared" si="154"/>
        <v>0</v>
      </c>
      <c r="W151" s="41">
        <f t="shared" si="155"/>
        <v>0</v>
      </c>
      <c r="X151" s="41">
        <f t="shared" si="156"/>
        <v>0</v>
      </c>
      <c r="Y151" s="197" t="str">
        <f t="shared" si="157"/>
        <v>nebija plānots</v>
      </c>
      <c r="Z151" s="41"/>
      <c r="AA151" s="41">
        <v>0</v>
      </c>
      <c r="AB151" s="41">
        <f t="shared" ref="AB151:AB156" si="201">AA151-Z151</f>
        <v>0</v>
      </c>
      <c r="AC151" s="41">
        <f t="shared" si="158"/>
        <v>0</v>
      </c>
      <c r="AD151" s="41">
        <f t="shared" si="159"/>
        <v>0</v>
      </c>
      <c r="AE151" s="41">
        <f t="shared" si="160"/>
        <v>0</v>
      </c>
      <c r="AF151" s="109" t="str">
        <f t="shared" si="161"/>
        <v>nebija plānots</v>
      </c>
      <c r="AG151" s="41"/>
      <c r="AH151" s="41">
        <v>0</v>
      </c>
      <c r="AI151" s="41">
        <f t="shared" ref="AI151:AI156" si="202">AH151-AG151</f>
        <v>0</v>
      </c>
      <c r="AJ151" s="41">
        <f t="shared" si="162"/>
        <v>0</v>
      </c>
      <c r="AK151" s="41">
        <f t="shared" si="163"/>
        <v>0</v>
      </c>
      <c r="AL151" s="41">
        <f t="shared" si="164"/>
        <v>0</v>
      </c>
      <c r="AM151" s="109" t="str">
        <f t="shared" si="165"/>
        <v>nebija plānots</v>
      </c>
      <c r="AN151" s="41">
        <v>5409.24</v>
      </c>
      <c r="AO151" s="41">
        <v>5409.24</v>
      </c>
      <c r="AP151" s="41">
        <f t="shared" ref="AP151:AP156" si="203">AO151-AN151</f>
        <v>0</v>
      </c>
      <c r="AQ151" s="41">
        <f t="shared" si="166"/>
        <v>5409.24</v>
      </c>
      <c r="AR151" s="41">
        <f t="shared" si="167"/>
        <v>5409.24</v>
      </c>
      <c r="AS151" s="41">
        <f t="shared" si="168"/>
        <v>0</v>
      </c>
      <c r="AT151" s="109">
        <f t="shared" si="169"/>
        <v>0</v>
      </c>
      <c r="AU151" s="41">
        <v>56470.6</v>
      </c>
      <c r="AV151" s="41">
        <v>0</v>
      </c>
      <c r="AW151" s="41">
        <f t="shared" ref="AW151:AW156" si="204">AV151-AU151</f>
        <v>-56470.6</v>
      </c>
      <c r="AX151" s="41">
        <f t="shared" si="170"/>
        <v>61879.839999999997</v>
      </c>
      <c r="AY151" s="41">
        <f t="shared" si="171"/>
        <v>5409.24</v>
      </c>
      <c r="AZ151" s="41">
        <f t="shared" si="172"/>
        <v>-56471</v>
      </c>
      <c r="BA151" s="109">
        <f t="shared" si="173"/>
        <v>0.91258477720692233</v>
      </c>
      <c r="BB151" s="41">
        <v>0</v>
      </c>
      <c r="BC151" s="41">
        <v>28330.41</v>
      </c>
      <c r="BD151" s="41">
        <f t="shared" si="194"/>
        <v>28330.41</v>
      </c>
      <c r="BE151" s="41">
        <f t="shared" si="174"/>
        <v>61879.839999999997</v>
      </c>
      <c r="BF151" s="41">
        <f t="shared" si="175"/>
        <v>33739.65</v>
      </c>
      <c r="BG151" s="41">
        <f t="shared" si="176"/>
        <v>-28141</v>
      </c>
      <c r="BH151" s="109">
        <f t="shared" si="177"/>
        <v>0.45475537751875239</v>
      </c>
      <c r="BI151" s="41">
        <v>14535</v>
      </c>
      <c r="BJ151" s="41">
        <v>15137.869999999999</v>
      </c>
      <c r="BK151" s="41">
        <f t="shared" si="195"/>
        <v>602.86999999999898</v>
      </c>
      <c r="BL151" s="41">
        <f t="shared" si="178"/>
        <v>76414.84</v>
      </c>
      <c r="BM151" s="41">
        <f t="shared" si="179"/>
        <v>48877.520000000004</v>
      </c>
      <c r="BN151" s="41">
        <f t="shared" si="180"/>
        <v>-27538</v>
      </c>
      <c r="BO151" s="109">
        <f t="shared" si="181"/>
        <v>0.36036612783590194</v>
      </c>
      <c r="BP151" s="41"/>
      <c r="BQ151" s="41">
        <v>0</v>
      </c>
      <c r="BR151" s="41">
        <f t="shared" si="196"/>
        <v>0</v>
      </c>
      <c r="BS151" s="41">
        <f t="shared" si="182"/>
        <v>76414.84</v>
      </c>
      <c r="BT151" s="41">
        <f t="shared" si="183"/>
        <v>48877.520000000004</v>
      </c>
      <c r="BU151" s="41">
        <f t="shared" si="184"/>
        <v>-27538</v>
      </c>
      <c r="BV151" s="109">
        <f t="shared" si="185"/>
        <v>0.36036612783590194</v>
      </c>
      <c r="BW151" s="41"/>
      <c r="BX151" s="41">
        <v>9579.3700000000008</v>
      </c>
      <c r="BY151" s="41">
        <f t="shared" si="186"/>
        <v>9579.3700000000008</v>
      </c>
      <c r="BZ151" s="41">
        <f t="shared" si="197"/>
        <v>76414.840000000011</v>
      </c>
      <c r="CA151" s="41">
        <f>BQ151+BJ151+BC151+AV151+AO151+-AH151+AA151+T151+P151+BX151</f>
        <v>58456.89</v>
      </c>
      <c r="CB151" s="41">
        <f t="shared" si="193"/>
        <v>-17959</v>
      </c>
      <c r="CC151" s="109">
        <f t="shared" si="187"/>
        <v>0.23500605379792727</v>
      </c>
      <c r="CD151" s="41">
        <v>48115.95</v>
      </c>
      <c r="CE151" s="41">
        <v>29895.119999999999</v>
      </c>
      <c r="CF151" s="41">
        <f t="shared" si="188"/>
        <v>-18220.829999999998</v>
      </c>
      <c r="CG151" s="41">
        <f t="shared" si="189"/>
        <v>124530.79000000001</v>
      </c>
      <c r="CH151" s="41">
        <f t="shared" si="190"/>
        <v>88352.01</v>
      </c>
      <c r="CI151" s="41">
        <f t="shared" si="191"/>
        <v>-36179.83</v>
      </c>
      <c r="CJ151" s="109">
        <f t="shared" si="192"/>
        <v>0.70947923802619406</v>
      </c>
      <c r="CK151" s="41"/>
      <c r="CL151" s="41">
        <f t="shared" si="198"/>
        <v>124530.79000000001</v>
      </c>
      <c r="CM151" s="41">
        <v>96467.030000000013</v>
      </c>
      <c r="CN151" s="158">
        <f t="shared" si="199"/>
        <v>-28063.759999999995</v>
      </c>
      <c r="CO151" s="41">
        <v>194709.49999999997</v>
      </c>
      <c r="CP151" s="41">
        <v>180465.2</v>
      </c>
      <c r="CQ151" s="41">
        <v>50629.4</v>
      </c>
      <c r="CR151" s="41">
        <v>0</v>
      </c>
      <c r="CS151" s="41">
        <v>0</v>
      </c>
      <c r="CT151" s="41">
        <v>0</v>
      </c>
      <c r="CU151" s="41">
        <v>0</v>
      </c>
      <c r="CV151" s="41">
        <v>488455.05</v>
      </c>
    </row>
    <row r="152" spans="1:101" s="10" customFormat="1" ht="31.5" x14ac:dyDescent="0.2">
      <c r="A152" s="11" t="s">
        <v>379</v>
      </c>
      <c r="B152" s="11" t="s">
        <v>380</v>
      </c>
      <c r="C152" s="14" t="s">
        <v>381</v>
      </c>
      <c r="D152" s="11">
        <v>1</v>
      </c>
      <c r="E152" s="11" t="s">
        <v>210</v>
      </c>
      <c r="F152" s="11" t="s">
        <v>77</v>
      </c>
      <c r="G152" s="44" t="s">
        <v>382</v>
      </c>
      <c r="H152" s="45">
        <f>SUBTOTAL(103, $CI$12:$CI152)*1</f>
        <v>141</v>
      </c>
      <c r="I152" s="45" t="s">
        <v>379</v>
      </c>
      <c r="J152" s="46" t="s">
        <v>383</v>
      </c>
      <c r="K152" s="46" t="s">
        <v>384</v>
      </c>
      <c r="L152" s="41">
        <v>0</v>
      </c>
      <c r="M152" s="41">
        <v>0</v>
      </c>
      <c r="N152" s="41">
        <v>163128.72999999998</v>
      </c>
      <c r="O152" s="41">
        <v>0</v>
      </c>
      <c r="P152" s="41">
        <v>0</v>
      </c>
      <c r="Q152" s="41">
        <f t="shared" si="152"/>
        <v>0</v>
      </c>
      <c r="R152" s="197" t="str">
        <f t="shared" si="153"/>
        <v>nebija plānots</v>
      </c>
      <c r="S152" s="41">
        <v>0</v>
      </c>
      <c r="T152" s="41">
        <v>0</v>
      </c>
      <c r="U152" s="41">
        <f t="shared" si="200"/>
        <v>0</v>
      </c>
      <c r="V152" s="41">
        <f t="shared" si="154"/>
        <v>0</v>
      </c>
      <c r="W152" s="41">
        <f t="shared" si="155"/>
        <v>0</v>
      </c>
      <c r="X152" s="41">
        <f t="shared" si="156"/>
        <v>0</v>
      </c>
      <c r="Y152" s="197" t="str">
        <f t="shared" si="157"/>
        <v>nebija plānots</v>
      </c>
      <c r="Z152" s="41">
        <v>100719.87</v>
      </c>
      <c r="AA152" s="41">
        <v>99627.3</v>
      </c>
      <c r="AB152" s="41">
        <f t="shared" si="201"/>
        <v>-1092.5699999999924</v>
      </c>
      <c r="AC152" s="41">
        <f t="shared" si="158"/>
        <v>100719.87</v>
      </c>
      <c r="AD152" s="41">
        <f t="shared" si="159"/>
        <v>99627.3</v>
      </c>
      <c r="AE152" s="41">
        <f t="shared" si="160"/>
        <v>-1093</v>
      </c>
      <c r="AF152" s="109">
        <f t="shared" si="161"/>
        <v>1.0847611300530802E-2</v>
      </c>
      <c r="AG152" s="41">
        <v>0</v>
      </c>
      <c r="AH152" s="41">
        <v>0</v>
      </c>
      <c r="AI152" s="41">
        <f t="shared" si="202"/>
        <v>0</v>
      </c>
      <c r="AJ152" s="41">
        <f t="shared" si="162"/>
        <v>100719.87</v>
      </c>
      <c r="AK152" s="41">
        <f t="shared" si="163"/>
        <v>99627.3</v>
      </c>
      <c r="AL152" s="41">
        <f t="shared" si="164"/>
        <v>-1093</v>
      </c>
      <c r="AM152" s="109">
        <f t="shared" si="165"/>
        <v>1.0847611300530802E-2</v>
      </c>
      <c r="AN152" s="41">
        <v>0</v>
      </c>
      <c r="AO152" s="41">
        <v>0</v>
      </c>
      <c r="AP152" s="41">
        <f t="shared" si="203"/>
        <v>0</v>
      </c>
      <c r="AQ152" s="41">
        <f t="shared" si="166"/>
        <v>100719.87</v>
      </c>
      <c r="AR152" s="41">
        <f t="shared" si="167"/>
        <v>99627.3</v>
      </c>
      <c r="AS152" s="41">
        <f t="shared" si="168"/>
        <v>-1093</v>
      </c>
      <c r="AT152" s="109">
        <f t="shared" si="169"/>
        <v>1.0847611300530802E-2</v>
      </c>
      <c r="AU152" s="41">
        <v>159853.67000000001</v>
      </c>
      <c r="AV152" s="41">
        <v>154418.35</v>
      </c>
      <c r="AW152" s="41">
        <f t="shared" si="204"/>
        <v>-5435.320000000007</v>
      </c>
      <c r="AX152" s="41">
        <f t="shared" si="170"/>
        <v>260573.54</v>
      </c>
      <c r="AY152" s="41">
        <f t="shared" si="171"/>
        <v>254045.65000000002</v>
      </c>
      <c r="AZ152" s="41">
        <f t="shared" si="172"/>
        <v>-6528</v>
      </c>
      <c r="BA152" s="109">
        <f t="shared" si="173"/>
        <v>2.5052006431658391E-2</v>
      </c>
      <c r="BB152" s="41">
        <v>0</v>
      </c>
      <c r="BC152" s="41">
        <v>0</v>
      </c>
      <c r="BD152" s="41">
        <f t="shared" si="194"/>
        <v>0</v>
      </c>
      <c r="BE152" s="41">
        <f t="shared" si="174"/>
        <v>260573.54</v>
      </c>
      <c r="BF152" s="41">
        <f t="shared" si="175"/>
        <v>254045.65000000002</v>
      </c>
      <c r="BG152" s="41">
        <f t="shared" si="176"/>
        <v>-6528</v>
      </c>
      <c r="BH152" s="109">
        <f t="shared" si="177"/>
        <v>2.5052006431658391E-2</v>
      </c>
      <c r="BI152" s="41">
        <v>0</v>
      </c>
      <c r="BJ152" s="41">
        <v>0</v>
      </c>
      <c r="BK152" s="41">
        <f t="shared" si="195"/>
        <v>0</v>
      </c>
      <c r="BL152" s="41">
        <f t="shared" si="178"/>
        <v>260573.54</v>
      </c>
      <c r="BM152" s="41">
        <f t="shared" si="179"/>
        <v>254045.65000000002</v>
      </c>
      <c r="BN152" s="41">
        <f t="shared" si="180"/>
        <v>-6528</v>
      </c>
      <c r="BO152" s="109">
        <f t="shared" si="181"/>
        <v>2.5052006431658391E-2</v>
      </c>
      <c r="BP152" s="41">
        <v>99066.37</v>
      </c>
      <c r="BQ152" s="41">
        <v>71014.31</v>
      </c>
      <c r="BR152" s="41">
        <f t="shared" si="196"/>
        <v>-28052.059999999998</v>
      </c>
      <c r="BS152" s="41">
        <f t="shared" si="182"/>
        <v>359639.91000000003</v>
      </c>
      <c r="BT152" s="41">
        <f t="shared" si="183"/>
        <v>325059.96000000002</v>
      </c>
      <c r="BU152" s="41">
        <f t="shared" si="184"/>
        <v>-34580</v>
      </c>
      <c r="BV152" s="109">
        <f t="shared" si="185"/>
        <v>9.6151592296861654E-2</v>
      </c>
      <c r="BW152" s="41">
        <v>0</v>
      </c>
      <c r="BX152" s="41">
        <v>0</v>
      </c>
      <c r="BY152" s="41">
        <f t="shared" si="186"/>
        <v>0</v>
      </c>
      <c r="BZ152" s="41">
        <f t="shared" si="197"/>
        <v>359639.91000000003</v>
      </c>
      <c r="CA152" s="41">
        <f>BQ152+BJ152+BC152+AV152+AO152+AH152+AA152+T152+P152+BX152</f>
        <v>325059.96000000002</v>
      </c>
      <c r="CB152" s="41">
        <f t="shared" si="193"/>
        <v>-34580</v>
      </c>
      <c r="CC152" s="109">
        <f t="shared" si="187"/>
        <v>9.6151592296861654E-2</v>
      </c>
      <c r="CD152" s="41">
        <v>0</v>
      </c>
      <c r="CE152" s="41">
        <v>0</v>
      </c>
      <c r="CF152" s="41">
        <f t="shared" si="188"/>
        <v>0</v>
      </c>
      <c r="CG152" s="41">
        <f t="shared" si="189"/>
        <v>359639.91000000003</v>
      </c>
      <c r="CH152" s="41">
        <f t="shared" si="190"/>
        <v>325059.96000000002</v>
      </c>
      <c r="CI152" s="41">
        <f t="shared" si="191"/>
        <v>-34580</v>
      </c>
      <c r="CJ152" s="109">
        <f t="shared" si="192"/>
        <v>0.90384840770313835</v>
      </c>
      <c r="CK152" s="41">
        <v>99066.4</v>
      </c>
      <c r="CL152" s="41">
        <f t="shared" si="198"/>
        <v>458706.31000000006</v>
      </c>
      <c r="CM152" s="41">
        <v>457657.31</v>
      </c>
      <c r="CN152" s="158">
        <f t="shared" si="199"/>
        <v>-1049.0000000000582</v>
      </c>
      <c r="CO152" s="41">
        <v>618863.02999999991</v>
      </c>
      <c r="CP152" s="41">
        <v>735881.54</v>
      </c>
      <c r="CQ152" s="41">
        <v>1016463.77</v>
      </c>
      <c r="CR152" s="41">
        <v>1358467.58</v>
      </c>
      <c r="CS152" s="41">
        <v>469341.98</v>
      </c>
      <c r="CT152" s="41">
        <v>32157.46</v>
      </c>
      <c r="CU152" s="41">
        <v>0</v>
      </c>
      <c r="CV152" s="41">
        <v>4853010.3999999994</v>
      </c>
      <c r="CW152" s="220"/>
    </row>
    <row r="153" spans="1:101" s="10" customFormat="1" ht="51" x14ac:dyDescent="0.2">
      <c r="A153" s="11" t="s">
        <v>485</v>
      </c>
      <c r="B153" s="11" t="s">
        <v>486</v>
      </c>
      <c r="C153" s="14" t="s">
        <v>606</v>
      </c>
      <c r="D153" s="11">
        <v>1</v>
      </c>
      <c r="E153" s="11" t="s">
        <v>454</v>
      </c>
      <c r="F153" s="11" t="s">
        <v>5</v>
      </c>
      <c r="G153" s="44" t="s">
        <v>490</v>
      </c>
      <c r="H153" s="45">
        <f>SUBTOTAL(103, $CI$12:$CI153)*1</f>
        <v>142</v>
      </c>
      <c r="I153" s="45" t="s">
        <v>485</v>
      </c>
      <c r="J153" s="46" t="s">
        <v>491</v>
      </c>
      <c r="K153" s="46" t="s">
        <v>492</v>
      </c>
      <c r="L153" s="41">
        <v>0</v>
      </c>
      <c r="M153" s="41">
        <v>0</v>
      </c>
      <c r="N153" s="41">
        <v>88865.860000000015</v>
      </c>
      <c r="O153" s="41">
        <v>26205.47</v>
      </c>
      <c r="P153" s="41">
        <v>26205.47</v>
      </c>
      <c r="Q153" s="41">
        <f t="shared" si="152"/>
        <v>0</v>
      </c>
      <c r="R153" s="197">
        <f t="shared" si="153"/>
        <v>0</v>
      </c>
      <c r="S153" s="41">
        <v>0</v>
      </c>
      <c r="T153" s="41">
        <v>0</v>
      </c>
      <c r="U153" s="41">
        <f t="shared" si="200"/>
        <v>0</v>
      </c>
      <c r="V153" s="41">
        <f t="shared" si="154"/>
        <v>26205.47</v>
      </c>
      <c r="W153" s="41">
        <f t="shared" si="155"/>
        <v>26205.47</v>
      </c>
      <c r="X153" s="41">
        <f t="shared" si="156"/>
        <v>0</v>
      </c>
      <c r="Y153" s="197">
        <f t="shared" si="157"/>
        <v>0</v>
      </c>
      <c r="Z153" s="41">
        <v>0</v>
      </c>
      <c r="AA153" s="41">
        <v>0</v>
      </c>
      <c r="AB153" s="41">
        <f t="shared" si="201"/>
        <v>0</v>
      </c>
      <c r="AC153" s="41">
        <f t="shared" si="158"/>
        <v>26205.47</v>
      </c>
      <c r="AD153" s="41">
        <f t="shared" si="159"/>
        <v>26205.47</v>
      </c>
      <c r="AE153" s="41">
        <f t="shared" si="160"/>
        <v>0</v>
      </c>
      <c r="AF153" s="109">
        <f t="shared" si="161"/>
        <v>0</v>
      </c>
      <c r="AG153" s="41">
        <v>18700</v>
      </c>
      <c r="AH153" s="41">
        <v>15914.32</v>
      </c>
      <c r="AI153" s="41">
        <f t="shared" si="202"/>
        <v>-2785.6800000000003</v>
      </c>
      <c r="AJ153" s="41">
        <f t="shared" si="162"/>
        <v>44905.47</v>
      </c>
      <c r="AK153" s="41">
        <f t="shared" si="163"/>
        <v>42119.79</v>
      </c>
      <c r="AL153" s="41">
        <f t="shared" si="164"/>
        <v>-2786</v>
      </c>
      <c r="AM153" s="109">
        <f t="shared" si="165"/>
        <v>6.203431341437915E-2</v>
      </c>
      <c r="AN153" s="41">
        <v>0</v>
      </c>
      <c r="AO153" s="41">
        <v>0</v>
      </c>
      <c r="AP153" s="41">
        <f t="shared" si="203"/>
        <v>0</v>
      </c>
      <c r="AQ153" s="41">
        <f t="shared" si="166"/>
        <v>44905.47</v>
      </c>
      <c r="AR153" s="41">
        <f t="shared" si="167"/>
        <v>42119.79</v>
      </c>
      <c r="AS153" s="41">
        <f t="shared" si="168"/>
        <v>-2786</v>
      </c>
      <c r="AT153" s="109">
        <f t="shared" si="169"/>
        <v>6.203431341437915E-2</v>
      </c>
      <c r="AU153" s="41">
        <v>0</v>
      </c>
      <c r="AV153" s="41">
        <v>0</v>
      </c>
      <c r="AW153" s="41">
        <f t="shared" si="204"/>
        <v>0</v>
      </c>
      <c r="AX153" s="41">
        <f t="shared" si="170"/>
        <v>44905.47</v>
      </c>
      <c r="AY153" s="41">
        <f t="shared" si="171"/>
        <v>42119.79</v>
      </c>
      <c r="AZ153" s="41">
        <f t="shared" si="172"/>
        <v>-2786</v>
      </c>
      <c r="BA153" s="109">
        <f t="shared" si="173"/>
        <v>6.203431341437915E-2</v>
      </c>
      <c r="BB153" s="41">
        <v>45050</v>
      </c>
      <c r="BC153" s="41">
        <v>27827.34</v>
      </c>
      <c r="BD153" s="41">
        <f t="shared" si="194"/>
        <v>-17222.66</v>
      </c>
      <c r="BE153" s="41">
        <f t="shared" si="174"/>
        <v>89955.47</v>
      </c>
      <c r="BF153" s="41">
        <f t="shared" si="175"/>
        <v>69947.13</v>
      </c>
      <c r="BG153" s="41">
        <f t="shared" si="176"/>
        <v>-20009</v>
      </c>
      <c r="BH153" s="109">
        <f t="shared" si="177"/>
        <v>0.2224249398063286</v>
      </c>
      <c r="BI153" s="41">
        <v>0</v>
      </c>
      <c r="BJ153" s="41">
        <v>0</v>
      </c>
      <c r="BK153" s="41">
        <f t="shared" si="195"/>
        <v>0</v>
      </c>
      <c r="BL153" s="41">
        <f t="shared" si="178"/>
        <v>89955.47</v>
      </c>
      <c r="BM153" s="41">
        <f t="shared" si="179"/>
        <v>69947.13</v>
      </c>
      <c r="BN153" s="41">
        <f t="shared" si="180"/>
        <v>-20009</v>
      </c>
      <c r="BO153" s="109">
        <f t="shared" si="181"/>
        <v>0.2224249398063286</v>
      </c>
      <c r="BP153" s="41">
        <v>0</v>
      </c>
      <c r="BQ153" s="41">
        <v>0</v>
      </c>
      <c r="BR153" s="41">
        <f t="shared" si="196"/>
        <v>0</v>
      </c>
      <c r="BS153" s="41">
        <f t="shared" si="182"/>
        <v>89955.47</v>
      </c>
      <c r="BT153" s="41">
        <f t="shared" si="183"/>
        <v>69947.13</v>
      </c>
      <c r="BU153" s="41">
        <f t="shared" si="184"/>
        <v>-20009</v>
      </c>
      <c r="BV153" s="109">
        <f t="shared" si="185"/>
        <v>0.2224249398063286</v>
      </c>
      <c r="BW153" s="41">
        <v>45050</v>
      </c>
      <c r="BX153" s="41">
        <v>30817.54</v>
      </c>
      <c r="BY153" s="41">
        <f t="shared" si="186"/>
        <v>-14232.46</v>
      </c>
      <c r="BZ153" s="41">
        <f t="shared" si="197"/>
        <v>135005.47</v>
      </c>
      <c r="CA153" s="41">
        <f>BQ153+BJ153+BC153+AV153+AO153+AH153+AA153+T153+P153+BX153</f>
        <v>100764.67000000001</v>
      </c>
      <c r="CB153" s="41">
        <f t="shared" si="193"/>
        <v>-34241</v>
      </c>
      <c r="CC153" s="109">
        <f t="shared" si="187"/>
        <v>0.2536252790349901</v>
      </c>
      <c r="CD153" s="41">
        <v>0</v>
      </c>
      <c r="CE153" s="41">
        <v>0</v>
      </c>
      <c r="CF153" s="41">
        <f t="shared" si="188"/>
        <v>0</v>
      </c>
      <c r="CG153" s="41">
        <f t="shared" si="189"/>
        <v>135005.47</v>
      </c>
      <c r="CH153" s="41">
        <f t="shared" si="190"/>
        <v>100764.67000000001</v>
      </c>
      <c r="CI153" s="41">
        <f t="shared" si="191"/>
        <v>-34241</v>
      </c>
      <c r="CJ153" s="109">
        <f t="shared" si="192"/>
        <v>0.7463747209650099</v>
      </c>
      <c r="CK153" s="41">
        <v>0</v>
      </c>
      <c r="CL153" s="41">
        <f t="shared" si="198"/>
        <v>135005.47</v>
      </c>
      <c r="CM153" s="41">
        <v>100764.67000000001</v>
      </c>
      <c r="CN153" s="158">
        <f t="shared" si="199"/>
        <v>-34240.799999999988</v>
      </c>
      <c r="CO153" s="41">
        <v>172522.83000000002</v>
      </c>
      <c r="CP153" s="41">
        <v>46859.59</v>
      </c>
      <c r="CQ153" s="41">
        <v>0</v>
      </c>
      <c r="CR153" s="41">
        <v>0</v>
      </c>
      <c r="CS153" s="41">
        <v>0</v>
      </c>
      <c r="CT153" s="41">
        <v>0</v>
      </c>
      <c r="CU153" s="41">
        <v>0</v>
      </c>
      <c r="CV153" s="41">
        <v>443253.75</v>
      </c>
    </row>
    <row r="154" spans="1:101" s="10" customFormat="1" ht="63" x14ac:dyDescent="0.2">
      <c r="A154" s="11" t="s">
        <v>74</v>
      </c>
      <c r="B154" s="11" t="s">
        <v>75</v>
      </c>
      <c r="C154" s="14" t="s">
        <v>566</v>
      </c>
      <c r="D154" s="11">
        <v>1</v>
      </c>
      <c r="E154" s="11" t="s">
        <v>76</v>
      </c>
      <c r="F154" s="11" t="s">
        <v>77</v>
      </c>
      <c r="G154" s="44" t="s">
        <v>86</v>
      </c>
      <c r="H154" s="45">
        <f>SUBTOTAL(103, $CI$12:$CI154)*1</f>
        <v>143</v>
      </c>
      <c r="I154" s="45" t="s">
        <v>74</v>
      </c>
      <c r="J154" s="46" t="s">
        <v>87</v>
      </c>
      <c r="K154" s="46" t="s">
        <v>88</v>
      </c>
      <c r="L154" s="41">
        <v>0</v>
      </c>
      <c r="M154" s="41">
        <v>0</v>
      </c>
      <c r="N154" s="41">
        <v>0</v>
      </c>
      <c r="O154" s="41">
        <v>0</v>
      </c>
      <c r="P154" s="41">
        <v>0</v>
      </c>
      <c r="Q154" s="41">
        <f t="shared" si="152"/>
        <v>0</v>
      </c>
      <c r="R154" s="197" t="str">
        <f t="shared" si="153"/>
        <v>nebija plānots</v>
      </c>
      <c r="S154" s="41">
        <v>0</v>
      </c>
      <c r="T154" s="41">
        <v>0</v>
      </c>
      <c r="U154" s="41">
        <f t="shared" si="200"/>
        <v>0</v>
      </c>
      <c r="V154" s="41">
        <f t="shared" si="154"/>
        <v>0</v>
      </c>
      <c r="W154" s="41">
        <f t="shared" si="155"/>
        <v>0</v>
      </c>
      <c r="X154" s="41">
        <f t="shared" si="156"/>
        <v>0</v>
      </c>
      <c r="Y154" s="197" t="str">
        <f t="shared" si="157"/>
        <v>nebija plānots</v>
      </c>
      <c r="Z154" s="41">
        <v>0</v>
      </c>
      <c r="AA154" s="41">
        <v>0</v>
      </c>
      <c r="AB154" s="41">
        <f t="shared" si="201"/>
        <v>0</v>
      </c>
      <c r="AC154" s="41">
        <f t="shared" si="158"/>
        <v>0</v>
      </c>
      <c r="AD154" s="41">
        <f t="shared" si="159"/>
        <v>0</v>
      </c>
      <c r="AE154" s="41">
        <f t="shared" si="160"/>
        <v>0</v>
      </c>
      <c r="AF154" s="109" t="str">
        <f t="shared" si="161"/>
        <v>nebija plānots</v>
      </c>
      <c r="AG154" s="41">
        <v>13.6</v>
      </c>
      <c r="AH154" s="41">
        <v>13.6</v>
      </c>
      <c r="AI154" s="41">
        <f t="shared" si="202"/>
        <v>0</v>
      </c>
      <c r="AJ154" s="41">
        <f t="shared" si="162"/>
        <v>13.6</v>
      </c>
      <c r="AK154" s="41">
        <f t="shared" si="163"/>
        <v>13.6</v>
      </c>
      <c r="AL154" s="41">
        <f t="shared" si="164"/>
        <v>0</v>
      </c>
      <c r="AM154" s="109">
        <f t="shared" si="165"/>
        <v>0</v>
      </c>
      <c r="AN154" s="41">
        <v>0</v>
      </c>
      <c r="AO154" s="41">
        <v>0</v>
      </c>
      <c r="AP154" s="41">
        <f t="shared" si="203"/>
        <v>0</v>
      </c>
      <c r="AQ154" s="41">
        <f t="shared" si="166"/>
        <v>13.6</v>
      </c>
      <c r="AR154" s="41">
        <f t="shared" si="167"/>
        <v>13.6</v>
      </c>
      <c r="AS154" s="41">
        <f t="shared" si="168"/>
        <v>0</v>
      </c>
      <c r="AT154" s="109">
        <f t="shared" si="169"/>
        <v>0</v>
      </c>
      <c r="AU154" s="41">
        <v>0</v>
      </c>
      <c r="AV154" s="41">
        <v>0</v>
      </c>
      <c r="AW154" s="41">
        <f t="shared" si="204"/>
        <v>0</v>
      </c>
      <c r="AX154" s="41">
        <f t="shared" si="170"/>
        <v>13.6</v>
      </c>
      <c r="AY154" s="41">
        <f t="shared" si="171"/>
        <v>13.6</v>
      </c>
      <c r="AZ154" s="41">
        <f t="shared" si="172"/>
        <v>0</v>
      </c>
      <c r="BA154" s="109">
        <f t="shared" si="173"/>
        <v>0</v>
      </c>
      <c r="BB154" s="41">
        <v>18986.45</v>
      </c>
      <c r="BC154" s="41">
        <v>9835.2800000000007</v>
      </c>
      <c r="BD154" s="41">
        <f t="shared" si="194"/>
        <v>-9151.17</v>
      </c>
      <c r="BE154" s="41">
        <f t="shared" si="174"/>
        <v>19000.05</v>
      </c>
      <c r="BF154" s="41">
        <f t="shared" si="175"/>
        <v>9848.880000000001</v>
      </c>
      <c r="BG154" s="41">
        <f t="shared" si="176"/>
        <v>-9151</v>
      </c>
      <c r="BH154" s="109">
        <f t="shared" si="177"/>
        <v>0.48163925884405556</v>
      </c>
      <c r="BI154" s="41">
        <v>0</v>
      </c>
      <c r="BJ154" s="41">
        <v>0</v>
      </c>
      <c r="BK154" s="41">
        <f t="shared" si="195"/>
        <v>0</v>
      </c>
      <c r="BL154" s="41">
        <f t="shared" si="178"/>
        <v>19000.05</v>
      </c>
      <c r="BM154" s="41">
        <f t="shared" si="179"/>
        <v>9848.880000000001</v>
      </c>
      <c r="BN154" s="41">
        <f t="shared" si="180"/>
        <v>-9151</v>
      </c>
      <c r="BO154" s="109">
        <f t="shared" si="181"/>
        <v>0.48163925884405556</v>
      </c>
      <c r="BP154" s="41">
        <v>0</v>
      </c>
      <c r="BQ154" s="41">
        <v>0</v>
      </c>
      <c r="BR154" s="41">
        <f t="shared" si="196"/>
        <v>0</v>
      </c>
      <c r="BS154" s="41">
        <f t="shared" si="182"/>
        <v>19000.05</v>
      </c>
      <c r="BT154" s="41">
        <f t="shared" si="183"/>
        <v>9848.880000000001</v>
      </c>
      <c r="BU154" s="41">
        <f t="shared" si="184"/>
        <v>-9151</v>
      </c>
      <c r="BV154" s="109">
        <f t="shared" si="185"/>
        <v>0.48163925884405556</v>
      </c>
      <c r="BW154" s="41">
        <v>29999.9</v>
      </c>
      <c r="BX154" s="41">
        <v>5937.36</v>
      </c>
      <c r="BY154" s="41">
        <f t="shared" si="186"/>
        <v>-24062.54</v>
      </c>
      <c r="BZ154" s="41">
        <f t="shared" si="197"/>
        <v>48999.95</v>
      </c>
      <c r="CA154" s="41">
        <f>BQ154+BJ154+BC154+AV154+AO154+AH154+AA154+T154+P154+BX154</f>
        <v>15786.240000000002</v>
      </c>
      <c r="CB154" s="41">
        <f t="shared" si="193"/>
        <v>-33214</v>
      </c>
      <c r="CC154" s="109">
        <f t="shared" si="187"/>
        <v>0.67783150799133463</v>
      </c>
      <c r="CD154" s="41">
        <v>0</v>
      </c>
      <c r="CE154" s="41">
        <v>0</v>
      </c>
      <c r="CF154" s="41">
        <f t="shared" si="188"/>
        <v>0</v>
      </c>
      <c r="CG154" s="41">
        <f t="shared" si="189"/>
        <v>48999.95</v>
      </c>
      <c r="CH154" s="41">
        <f t="shared" si="190"/>
        <v>15786.240000000002</v>
      </c>
      <c r="CI154" s="41">
        <f t="shared" si="191"/>
        <v>-33214</v>
      </c>
      <c r="CJ154" s="109">
        <f t="shared" si="192"/>
        <v>0.32216849200866537</v>
      </c>
      <c r="CK154" s="41">
        <v>0</v>
      </c>
      <c r="CL154" s="41">
        <f t="shared" si="198"/>
        <v>48999.950000000004</v>
      </c>
      <c r="CM154" s="41">
        <v>36779.600000000006</v>
      </c>
      <c r="CN154" s="158">
        <f t="shared" si="199"/>
        <v>-12220.349999999999</v>
      </c>
      <c r="CO154" s="41">
        <v>136300.04999999999</v>
      </c>
      <c r="CP154" s="41">
        <v>56015</v>
      </c>
      <c r="CQ154" s="41">
        <v>13685</v>
      </c>
      <c r="CR154" s="41">
        <v>0</v>
      </c>
      <c r="CS154" s="41">
        <v>0</v>
      </c>
      <c r="CT154" s="41">
        <v>0</v>
      </c>
      <c r="CU154" s="41">
        <v>0</v>
      </c>
      <c r="CV154" s="41">
        <v>255000</v>
      </c>
      <c r="CW154" s="220"/>
    </row>
    <row r="155" spans="1:101" s="10" customFormat="1" ht="78.75" x14ac:dyDescent="0.2">
      <c r="A155" s="11" t="s">
        <v>138</v>
      </c>
      <c r="B155" s="11" t="s">
        <v>139</v>
      </c>
      <c r="C155" s="14" t="s">
        <v>572</v>
      </c>
      <c r="D155" s="11">
        <v>2</v>
      </c>
      <c r="E155" s="11" t="s">
        <v>35</v>
      </c>
      <c r="F155" s="11" t="s">
        <v>5</v>
      </c>
      <c r="G155" s="44" t="s">
        <v>698</v>
      </c>
      <c r="H155" s="45">
        <f>SUBTOTAL(103, $CI$12:$CI155)*1</f>
        <v>144</v>
      </c>
      <c r="I155" s="45" t="s">
        <v>138</v>
      </c>
      <c r="J155" s="46" t="s">
        <v>699</v>
      </c>
      <c r="K155" s="46" t="s">
        <v>700</v>
      </c>
      <c r="L155" s="41">
        <v>0</v>
      </c>
      <c r="M155" s="41">
        <v>0</v>
      </c>
      <c r="N155" s="41">
        <v>0</v>
      </c>
      <c r="O155" s="41">
        <v>0</v>
      </c>
      <c r="P155" s="41">
        <v>0</v>
      </c>
      <c r="Q155" s="41">
        <f t="shared" si="152"/>
        <v>0</v>
      </c>
      <c r="R155" s="197" t="str">
        <f t="shared" si="153"/>
        <v>nebija plānots</v>
      </c>
      <c r="S155" s="41">
        <v>0</v>
      </c>
      <c r="T155" s="41">
        <v>0</v>
      </c>
      <c r="U155" s="41">
        <f t="shared" si="200"/>
        <v>0</v>
      </c>
      <c r="V155" s="41">
        <f t="shared" si="154"/>
        <v>0</v>
      </c>
      <c r="W155" s="41">
        <f t="shared" si="155"/>
        <v>0</v>
      </c>
      <c r="X155" s="41">
        <f t="shared" si="156"/>
        <v>0</v>
      </c>
      <c r="Y155" s="197" t="str">
        <f t="shared" si="157"/>
        <v>nebija plānots</v>
      </c>
      <c r="Z155" s="41">
        <v>0</v>
      </c>
      <c r="AA155" s="41">
        <v>0</v>
      </c>
      <c r="AB155" s="41">
        <f t="shared" si="201"/>
        <v>0</v>
      </c>
      <c r="AC155" s="41">
        <f t="shared" si="158"/>
        <v>0</v>
      </c>
      <c r="AD155" s="41">
        <f t="shared" si="159"/>
        <v>0</v>
      </c>
      <c r="AE155" s="41">
        <f t="shared" si="160"/>
        <v>0</v>
      </c>
      <c r="AF155" s="109" t="str">
        <f t="shared" si="161"/>
        <v>nebija plānots</v>
      </c>
      <c r="AG155" s="41">
        <v>0</v>
      </c>
      <c r="AH155" s="41">
        <v>0</v>
      </c>
      <c r="AI155" s="41">
        <f t="shared" si="202"/>
        <v>0</v>
      </c>
      <c r="AJ155" s="41">
        <f t="shared" si="162"/>
        <v>0</v>
      </c>
      <c r="AK155" s="41">
        <f t="shared" si="163"/>
        <v>0</v>
      </c>
      <c r="AL155" s="41">
        <f t="shared" si="164"/>
        <v>0</v>
      </c>
      <c r="AM155" s="109" t="str">
        <f t="shared" si="165"/>
        <v>nebija plānots</v>
      </c>
      <c r="AN155" s="41">
        <v>32109.77</v>
      </c>
      <c r="AO155" s="41">
        <v>0</v>
      </c>
      <c r="AP155" s="41">
        <f t="shared" si="203"/>
        <v>-32109.77</v>
      </c>
      <c r="AQ155" s="41">
        <f t="shared" si="166"/>
        <v>32109.77</v>
      </c>
      <c r="AR155" s="41">
        <f t="shared" si="167"/>
        <v>0</v>
      </c>
      <c r="AS155" s="41">
        <f t="shared" si="168"/>
        <v>-32110</v>
      </c>
      <c r="AT155" s="109">
        <f t="shared" si="169"/>
        <v>1</v>
      </c>
      <c r="AU155" s="41">
        <v>0</v>
      </c>
      <c r="AV155" s="41">
        <v>0</v>
      </c>
      <c r="AW155" s="41">
        <f t="shared" si="204"/>
        <v>0</v>
      </c>
      <c r="AX155" s="41">
        <f t="shared" si="170"/>
        <v>32109.77</v>
      </c>
      <c r="AY155" s="41">
        <f t="shared" si="171"/>
        <v>0</v>
      </c>
      <c r="AZ155" s="41">
        <f t="shared" si="172"/>
        <v>-32110</v>
      </c>
      <c r="BA155" s="109">
        <f t="shared" si="173"/>
        <v>1</v>
      </c>
      <c r="BB155" s="41">
        <v>0</v>
      </c>
      <c r="BC155" s="41">
        <v>0</v>
      </c>
      <c r="BD155" s="41">
        <f t="shared" si="194"/>
        <v>0</v>
      </c>
      <c r="BE155" s="41">
        <f t="shared" si="174"/>
        <v>32109.77</v>
      </c>
      <c r="BF155" s="41">
        <f t="shared" si="175"/>
        <v>0</v>
      </c>
      <c r="BG155" s="41">
        <f t="shared" si="176"/>
        <v>-32110</v>
      </c>
      <c r="BH155" s="109">
        <f t="shared" si="177"/>
        <v>1</v>
      </c>
      <c r="BI155" s="41">
        <v>0</v>
      </c>
      <c r="BJ155" s="41">
        <v>0</v>
      </c>
      <c r="BK155" s="41">
        <f t="shared" si="195"/>
        <v>0</v>
      </c>
      <c r="BL155" s="41">
        <f t="shared" si="178"/>
        <v>32109.77</v>
      </c>
      <c r="BM155" s="41">
        <f t="shared" si="179"/>
        <v>0</v>
      </c>
      <c r="BN155" s="41">
        <f t="shared" si="180"/>
        <v>-32110</v>
      </c>
      <c r="BO155" s="109">
        <f t="shared" si="181"/>
        <v>1</v>
      </c>
      <c r="BP155" s="41">
        <v>0</v>
      </c>
      <c r="BQ155" s="41">
        <v>0</v>
      </c>
      <c r="BR155" s="41">
        <f t="shared" si="196"/>
        <v>0</v>
      </c>
      <c r="BS155" s="41">
        <f t="shared" si="182"/>
        <v>32109.77</v>
      </c>
      <c r="BT155" s="41">
        <f t="shared" si="183"/>
        <v>0</v>
      </c>
      <c r="BU155" s="41">
        <f t="shared" si="184"/>
        <v>-32110</v>
      </c>
      <c r="BV155" s="109">
        <f t="shared" si="185"/>
        <v>1</v>
      </c>
      <c r="BW155" s="41">
        <v>0</v>
      </c>
      <c r="BX155" s="41">
        <v>0</v>
      </c>
      <c r="BY155" s="41">
        <f t="shared" si="186"/>
        <v>0</v>
      </c>
      <c r="BZ155" s="41">
        <f t="shared" si="197"/>
        <v>32109.77</v>
      </c>
      <c r="CA155" s="41">
        <f>BQ155+BJ155+BC155+AV155+AO155+-AH155+AA155+T155+P155+BX155</f>
        <v>0</v>
      </c>
      <c r="CB155" s="41">
        <f t="shared" si="193"/>
        <v>-32110</v>
      </c>
      <c r="CC155" s="109">
        <f t="shared" si="187"/>
        <v>1</v>
      </c>
      <c r="CD155" s="41">
        <v>0</v>
      </c>
      <c r="CE155" s="41">
        <v>0</v>
      </c>
      <c r="CF155" s="41">
        <f t="shared" si="188"/>
        <v>0</v>
      </c>
      <c r="CG155" s="41">
        <f t="shared" si="189"/>
        <v>32109.77</v>
      </c>
      <c r="CH155" s="41">
        <f t="shared" si="190"/>
        <v>0</v>
      </c>
      <c r="CI155" s="41">
        <f t="shared" si="191"/>
        <v>-32110</v>
      </c>
      <c r="CJ155" s="109">
        <f t="shared" si="192"/>
        <v>0</v>
      </c>
      <c r="CK155" s="41">
        <v>0</v>
      </c>
      <c r="CL155" s="41">
        <f t="shared" si="198"/>
        <v>32109.77</v>
      </c>
      <c r="CM155" s="41">
        <v>0</v>
      </c>
      <c r="CN155" s="158">
        <v>0</v>
      </c>
      <c r="CO155" s="41">
        <v>1755063.85</v>
      </c>
      <c r="CP155" s="41">
        <v>1321731.3</v>
      </c>
      <c r="CQ155" s="41">
        <v>0</v>
      </c>
      <c r="CR155" s="41">
        <v>0</v>
      </c>
      <c r="CS155" s="41">
        <v>0</v>
      </c>
      <c r="CT155" s="41">
        <v>0</v>
      </c>
      <c r="CU155" s="41">
        <v>0</v>
      </c>
      <c r="CV155" s="41">
        <v>3108904.92</v>
      </c>
    </row>
    <row r="156" spans="1:101" s="10" customFormat="1" ht="63" x14ac:dyDescent="0.2">
      <c r="A156" s="11" t="s">
        <v>172</v>
      </c>
      <c r="B156" s="11" t="s">
        <v>173</v>
      </c>
      <c r="C156" s="14" t="s">
        <v>575</v>
      </c>
      <c r="D156" s="11" t="s">
        <v>3</v>
      </c>
      <c r="E156" s="11" t="s">
        <v>29</v>
      </c>
      <c r="F156" s="11" t="s">
        <v>5</v>
      </c>
      <c r="G156" s="44" t="s">
        <v>176</v>
      </c>
      <c r="H156" s="45">
        <f>SUBTOTAL(103, $CI$12:$CI156)*1</f>
        <v>145</v>
      </c>
      <c r="I156" s="45" t="s">
        <v>172</v>
      </c>
      <c r="J156" s="46" t="s">
        <v>98</v>
      </c>
      <c r="K156" s="46" t="s">
        <v>177</v>
      </c>
      <c r="L156" s="41">
        <v>0</v>
      </c>
      <c r="M156" s="41">
        <v>0</v>
      </c>
      <c r="N156" s="41">
        <v>1573000.3</v>
      </c>
      <c r="O156" s="41">
        <v>0</v>
      </c>
      <c r="P156" s="41">
        <v>0</v>
      </c>
      <c r="Q156" s="41">
        <f t="shared" si="152"/>
        <v>0</v>
      </c>
      <c r="R156" s="197" t="str">
        <f t="shared" si="153"/>
        <v>nebija plānots</v>
      </c>
      <c r="S156" s="41">
        <v>31864.83</v>
      </c>
      <c r="T156" s="41">
        <v>0</v>
      </c>
      <c r="U156" s="41">
        <f t="shared" si="200"/>
        <v>-31864.83</v>
      </c>
      <c r="V156" s="41">
        <f t="shared" si="154"/>
        <v>31864.83</v>
      </c>
      <c r="W156" s="41">
        <f t="shared" si="155"/>
        <v>0</v>
      </c>
      <c r="X156" s="41">
        <f t="shared" si="156"/>
        <v>-31865</v>
      </c>
      <c r="Y156" s="197">
        <f t="shared" si="157"/>
        <v>1</v>
      </c>
      <c r="Z156" s="41">
        <v>0</v>
      </c>
      <c r="AA156" s="41">
        <v>0</v>
      </c>
      <c r="AB156" s="41">
        <f t="shared" si="201"/>
        <v>0</v>
      </c>
      <c r="AC156" s="41">
        <f t="shared" si="158"/>
        <v>31864.83</v>
      </c>
      <c r="AD156" s="41">
        <f t="shared" si="159"/>
        <v>0</v>
      </c>
      <c r="AE156" s="41">
        <f t="shared" si="160"/>
        <v>-31865</v>
      </c>
      <c r="AF156" s="109">
        <f t="shared" si="161"/>
        <v>1</v>
      </c>
      <c r="AG156" s="41">
        <v>0</v>
      </c>
      <c r="AH156" s="41">
        <v>0</v>
      </c>
      <c r="AI156" s="41">
        <f t="shared" si="202"/>
        <v>0</v>
      </c>
      <c r="AJ156" s="41">
        <f t="shared" si="162"/>
        <v>31864.83</v>
      </c>
      <c r="AK156" s="41">
        <f t="shared" si="163"/>
        <v>0</v>
      </c>
      <c r="AL156" s="41">
        <f t="shared" si="164"/>
        <v>-31865</v>
      </c>
      <c r="AM156" s="109">
        <f t="shared" si="165"/>
        <v>1</v>
      </c>
      <c r="AN156" s="41">
        <v>0</v>
      </c>
      <c r="AO156" s="41">
        <v>0</v>
      </c>
      <c r="AP156" s="41">
        <f t="shared" si="203"/>
        <v>0</v>
      </c>
      <c r="AQ156" s="41">
        <f t="shared" si="166"/>
        <v>31864.83</v>
      </c>
      <c r="AR156" s="41">
        <f t="shared" si="167"/>
        <v>0</v>
      </c>
      <c r="AS156" s="41">
        <f t="shared" si="168"/>
        <v>-31865</v>
      </c>
      <c r="AT156" s="109">
        <f t="shared" si="169"/>
        <v>1</v>
      </c>
      <c r="AU156" s="41">
        <v>0</v>
      </c>
      <c r="AV156" s="41">
        <v>0</v>
      </c>
      <c r="AW156" s="41">
        <f t="shared" si="204"/>
        <v>0</v>
      </c>
      <c r="AX156" s="41">
        <f t="shared" si="170"/>
        <v>31864.83</v>
      </c>
      <c r="AY156" s="41">
        <f t="shared" si="171"/>
        <v>0</v>
      </c>
      <c r="AZ156" s="41">
        <f t="shared" si="172"/>
        <v>-31865</v>
      </c>
      <c r="BA156" s="109">
        <f t="shared" si="173"/>
        <v>1</v>
      </c>
      <c r="BB156" s="41">
        <v>0</v>
      </c>
      <c r="BC156" s="41">
        <v>0</v>
      </c>
      <c r="BD156" s="41">
        <f t="shared" si="194"/>
        <v>0</v>
      </c>
      <c r="BE156" s="41">
        <f t="shared" si="174"/>
        <v>31864.83</v>
      </c>
      <c r="BF156" s="41">
        <f t="shared" si="175"/>
        <v>0</v>
      </c>
      <c r="BG156" s="41">
        <f t="shared" si="176"/>
        <v>-31865</v>
      </c>
      <c r="BH156" s="109">
        <f t="shared" si="177"/>
        <v>1</v>
      </c>
      <c r="BI156" s="41">
        <v>0</v>
      </c>
      <c r="BJ156" s="41">
        <v>0</v>
      </c>
      <c r="BK156" s="41">
        <f t="shared" si="195"/>
        <v>0</v>
      </c>
      <c r="BL156" s="41">
        <f t="shared" si="178"/>
        <v>31864.83</v>
      </c>
      <c r="BM156" s="41">
        <f t="shared" si="179"/>
        <v>0</v>
      </c>
      <c r="BN156" s="41">
        <f t="shared" si="180"/>
        <v>-31865</v>
      </c>
      <c r="BO156" s="109">
        <f t="shared" si="181"/>
        <v>1</v>
      </c>
      <c r="BP156" s="41">
        <v>0</v>
      </c>
      <c r="BQ156" s="41">
        <v>0</v>
      </c>
      <c r="BR156" s="41">
        <f t="shared" si="196"/>
        <v>0</v>
      </c>
      <c r="BS156" s="41">
        <f t="shared" si="182"/>
        <v>31864.83</v>
      </c>
      <c r="BT156" s="41">
        <f t="shared" si="183"/>
        <v>0</v>
      </c>
      <c r="BU156" s="41">
        <f t="shared" si="184"/>
        <v>-31865</v>
      </c>
      <c r="BV156" s="109">
        <f t="shared" si="185"/>
        <v>1</v>
      </c>
      <c r="BW156" s="41">
        <v>0</v>
      </c>
      <c r="BX156" s="41">
        <v>0</v>
      </c>
      <c r="BY156" s="41">
        <f t="shared" si="186"/>
        <v>0</v>
      </c>
      <c r="BZ156" s="41">
        <f t="shared" si="197"/>
        <v>31864.83</v>
      </c>
      <c r="CA156" s="41">
        <f>BQ156+BJ156+BC156+AV156+AO156+-AH156+AA156+T156+P156+BX156</f>
        <v>0</v>
      </c>
      <c r="CB156" s="41">
        <f t="shared" si="193"/>
        <v>-31865</v>
      </c>
      <c r="CC156" s="109">
        <f t="shared" si="187"/>
        <v>1</v>
      </c>
      <c r="CD156" s="41">
        <v>0</v>
      </c>
      <c r="CE156" s="41">
        <v>0</v>
      </c>
      <c r="CF156" s="41">
        <f t="shared" si="188"/>
        <v>0</v>
      </c>
      <c r="CG156" s="41">
        <f t="shared" si="189"/>
        <v>31864.83</v>
      </c>
      <c r="CH156" s="41">
        <f t="shared" si="190"/>
        <v>0</v>
      </c>
      <c r="CI156" s="41">
        <f t="shared" si="191"/>
        <v>-31865</v>
      </c>
      <c r="CJ156" s="109">
        <f t="shared" si="192"/>
        <v>0</v>
      </c>
      <c r="CK156" s="41">
        <v>0</v>
      </c>
      <c r="CL156" s="41">
        <f t="shared" si="198"/>
        <v>31864.83</v>
      </c>
      <c r="CM156" s="41">
        <v>0</v>
      </c>
      <c r="CN156" s="158">
        <v>0</v>
      </c>
      <c r="CO156" s="41">
        <v>0</v>
      </c>
      <c r="CP156" s="41">
        <v>0</v>
      </c>
      <c r="CQ156" s="41">
        <v>0</v>
      </c>
      <c r="CR156" s="41">
        <v>0</v>
      </c>
      <c r="CS156" s="41">
        <v>0</v>
      </c>
      <c r="CT156" s="41">
        <v>0</v>
      </c>
      <c r="CU156" s="41">
        <v>0</v>
      </c>
      <c r="CV156" s="41">
        <v>1604865.1300000001</v>
      </c>
    </row>
    <row r="157" spans="1:101" s="10" customFormat="1" ht="47.25" x14ac:dyDescent="0.2">
      <c r="A157" s="55" t="s">
        <v>0</v>
      </c>
      <c r="B157" s="55" t="s">
        <v>945</v>
      </c>
      <c r="C157" s="81" t="s">
        <v>946</v>
      </c>
      <c r="D157" s="55" t="s">
        <v>3</v>
      </c>
      <c r="E157" s="55" t="s">
        <v>4</v>
      </c>
      <c r="F157" s="55" t="s">
        <v>5</v>
      </c>
      <c r="G157" s="55" t="s">
        <v>1381</v>
      </c>
      <c r="H157" s="45">
        <f>SUBTOTAL(103, $CI$12:$CI157)*1</f>
        <v>146</v>
      </c>
      <c r="I157" s="45" t="s">
        <v>0</v>
      </c>
      <c r="J157" s="128" t="s">
        <v>957</v>
      </c>
      <c r="K157" s="128" t="s">
        <v>958</v>
      </c>
      <c r="L157" s="79">
        <v>0</v>
      </c>
      <c r="M157" s="79">
        <v>0</v>
      </c>
      <c r="N157" s="79">
        <v>0</v>
      </c>
      <c r="O157" s="79">
        <f>N157+M157+L157</f>
        <v>0</v>
      </c>
      <c r="P157" s="79">
        <f>O157+N157+M157</f>
        <v>0</v>
      </c>
      <c r="Q157" s="41">
        <f t="shared" si="152"/>
        <v>0</v>
      </c>
      <c r="R157" s="197" t="str">
        <f t="shared" si="153"/>
        <v>nebija plānots</v>
      </c>
      <c r="S157" s="79">
        <f>Q157+P157+O157</f>
        <v>0</v>
      </c>
      <c r="T157" s="79">
        <f>S157+Q157+P157</f>
        <v>0</v>
      </c>
      <c r="U157" s="79">
        <f>T157+S157+Q157</f>
        <v>0</v>
      </c>
      <c r="V157" s="41">
        <f t="shared" si="154"/>
        <v>0</v>
      </c>
      <c r="W157" s="41">
        <f t="shared" si="155"/>
        <v>0</v>
      </c>
      <c r="X157" s="41">
        <f t="shared" si="156"/>
        <v>0</v>
      </c>
      <c r="Y157" s="197" t="str">
        <f t="shared" si="157"/>
        <v>nebija plānots</v>
      </c>
      <c r="Z157" s="79">
        <f>U157+T157+S157</f>
        <v>0</v>
      </c>
      <c r="AA157" s="79">
        <f>Z157+U157+T157</f>
        <v>0</v>
      </c>
      <c r="AB157" s="79">
        <f>AA157+Z157+U157</f>
        <v>0</v>
      </c>
      <c r="AC157" s="41">
        <f t="shared" si="158"/>
        <v>0</v>
      </c>
      <c r="AD157" s="41">
        <f t="shared" si="159"/>
        <v>0</v>
      </c>
      <c r="AE157" s="41">
        <f t="shared" si="160"/>
        <v>0</v>
      </c>
      <c r="AF157" s="109" t="str">
        <f t="shared" si="161"/>
        <v>nebija plānots</v>
      </c>
      <c r="AG157" s="79">
        <f>AB157+AA157+Z157</f>
        <v>0</v>
      </c>
      <c r="AH157" s="79">
        <f>AG157+AB157+AA157</f>
        <v>0</v>
      </c>
      <c r="AI157" s="79">
        <f>AH157+AG157+AB157</f>
        <v>0</v>
      </c>
      <c r="AJ157" s="41">
        <f t="shared" si="162"/>
        <v>0</v>
      </c>
      <c r="AK157" s="41">
        <f t="shared" si="163"/>
        <v>0</v>
      </c>
      <c r="AL157" s="41">
        <f t="shared" si="164"/>
        <v>0</v>
      </c>
      <c r="AM157" s="109" t="str">
        <f t="shared" si="165"/>
        <v>nebija plānots</v>
      </c>
      <c r="AN157" s="79">
        <f>AI157+AH157+AG157</f>
        <v>0</v>
      </c>
      <c r="AO157" s="79">
        <f>AN157+AI157+AH157</f>
        <v>0</v>
      </c>
      <c r="AP157" s="79">
        <f>AO157+AN157+AI157</f>
        <v>0</v>
      </c>
      <c r="AQ157" s="41">
        <f t="shared" si="166"/>
        <v>0</v>
      </c>
      <c r="AR157" s="41">
        <f t="shared" si="167"/>
        <v>0</v>
      </c>
      <c r="AS157" s="41">
        <f t="shared" si="168"/>
        <v>0</v>
      </c>
      <c r="AT157" s="109" t="str">
        <f t="shared" si="169"/>
        <v>nebija plānots</v>
      </c>
      <c r="AU157" s="79">
        <f>AP157+AO157+AN157</f>
        <v>0</v>
      </c>
      <c r="AV157" s="79">
        <f>AU157+AP157+AO157</f>
        <v>0</v>
      </c>
      <c r="AW157" s="79">
        <f>AV157+AU157+AP157</f>
        <v>0</v>
      </c>
      <c r="AX157" s="41">
        <f t="shared" si="170"/>
        <v>0</v>
      </c>
      <c r="AY157" s="41">
        <f t="shared" si="171"/>
        <v>0</v>
      </c>
      <c r="AZ157" s="41">
        <f t="shared" si="172"/>
        <v>0</v>
      </c>
      <c r="BA157" s="109" t="str">
        <f t="shared" si="173"/>
        <v>nebija plānots</v>
      </c>
      <c r="BB157" s="79">
        <f>AW157+AV157+AU157</f>
        <v>0</v>
      </c>
      <c r="BC157" s="79">
        <f>BB157+AW157+AV157</f>
        <v>0</v>
      </c>
      <c r="BD157" s="79">
        <f>BC157+BB157+AW157</f>
        <v>0</v>
      </c>
      <c r="BE157" s="41">
        <f t="shared" si="174"/>
        <v>0</v>
      </c>
      <c r="BF157" s="41">
        <f t="shared" si="175"/>
        <v>0</v>
      </c>
      <c r="BG157" s="41">
        <f t="shared" si="176"/>
        <v>0</v>
      </c>
      <c r="BH157" s="109" t="str">
        <f t="shared" si="177"/>
        <v>nebija plānots</v>
      </c>
      <c r="BI157" s="79">
        <f>BD157+BC157+BB157</f>
        <v>0</v>
      </c>
      <c r="BJ157" s="79">
        <f>BI157+BD157+BC157</f>
        <v>0</v>
      </c>
      <c r="BK157" s="79">
        <f>BJ157+BI157+BD157</f>
        <v>0</v>
      </c>
      <c r="BL157" s="41">
        <f t="shared" si="178"/>
        <v>0</v>
      </c>
      <c r="BM157" s="41">
        <f t="shared" si="179"/>
        <v>0</v>
      </c>
      <c r="BN157" s="41">
        <f t="shared" si="180"/>
        <v>0</v>
      </c>
      <c r="BO157" s="109" t="str">
        <f t="shared" si="181"/>
        <v>nebija plānots</v>
      </c>
      <c r="BP157" s="79">
        <f>BK157+BJ157+BI157</f>
        <v>0</v>
      </c>
      <c r="BQ157" s="79">
        <v>0</v>
      </c>
      <c r="BR157" s="79">
        <f>BQ157+BP157+BK157</f>
        <v>0</v>
      </c>
      <c r="BS157" s="41">
        <f t="shared" si="182"/>
        <v>0</v>
      </c>
      <c r="BT157" s="41">
        <f t="shared" si="183"/>
        <v>0</v>
      </c>
      <c r="BU157" s="41">
        <f t="shared" si="184"/>
        <v>0</v>
      </c>
      <c r="BV157" s="109" t="str">
        <f t="shared" si="185"/>
        <v>nebija plānots</v>
      </c>
      <c r="BW157" s="79">
        <v>137395.20000000001</v>
      </c>
      <c r="BX157" s="41">
        <v>106692.07</v>
      </c>
      <c r="BY157" s="41">
        <f t="shared" si="186"/>
        <v>-30703.130000000005</v>
      </c>
      <c r="BZ157" s="41">
        <f t="shared" si="197"/>
        <v>137395.20000000001</v>
      </c>
      <c r="CA157" s="41">
        <f>BQ157+BJ157+BC157+AV157+AO157+-AH157+AA157+T157+P157+BX157</f>
        <v>106692.07</v>
      </c>
      <c r="CB157" s="41">
        <f t="shared" si="193"/>
        <v>-30703</v>
      </c>
      <c r="CC157" s="109">
        <f t="shared" si="187"/>
        <v>0.22346581248835473</v>
      </c>
      <c r="CD157" s="79">
        <v>0</v>
      </c>
      <c r="CE157" s="41">
        <v>0</v>
      </c>
      <c r="CF157" s="41">
        <f t="shared" si="188"/>
        <v>0</v>
      </c>
      <c r="CG157" s="41">
        <f t="shared" si="189"/>
        <v>137395.20000000001</v>
      </c>
      <c r="CH157" s="41">
        <f t="shared" si="190"/>
        <v>106692.07</v>
      </c>
      <c r="CI157" s="41">
        <f t="shared" si="191"/>
        <v>-30703</v>
      </c>
      <c r="CJ157" s="109">
        <f t="shared" si="192"/>
        <v>0.77653418751164527</v>
      </c>
      <c r="CK157" s="79">
        <v>0</v>
      </c>
      <c r="CL157" s="41">
        <f t="shared" si="198"/>
        <v>137395.20000000001</v>
      </c>
      <c r="CM157" s="41">
        <v>180676.82</v>
      </c>
      <c r="CN157" s="158">
        <f>CM157-CL157</f>
        <v>43281.619999999995</v>
      </c>
      <c r="CO157" s="79">
        <v>274790.2</v>
      </c>
      <c r="CP157" s="79">
        <v>22899.200000000001</v>
      </c>
      <c r="CQ157" s="79">
        <v>22899.200000000001</v>
      </c>
      <c r="CR157" s="79">
        <v>0</v>
      </c>
      <c r="CS157" s="79">
        <v>0</v>
      </c>
      <c r="CT157" s="79">
        <v>0</v>
      </c>
      <c r="CU157" s="79">
        <v>0</v>
      </c>
      <c r="CV157" s="79">
        <v>457983.80000000005</v>
      </c>
      <c r="CW157" s="95"/>
    </row>
    <row r="158" spans="1:101" s="10" customFormat="1" ht="38.25" x14ac:dyDescent="0.2">
      <c r="A158" s="18" t="s">
        <v>1125</v>
      </c>
      <c r="B158" s="18" t="s">
        <v>1127</v>
      </c>
      <c r="C158" s="19" t="s">
        <v>1126</v>
      </c>
      <c r="D158" s="55" t="s">
        <v>3</v>
      </c>
      <c r="E158" s="55" t="s">
        <v>4</v>
      </c>
      <c r="F158" s="55" t="s">
        <v>5</v>
      </c>
      <c r="G158" s="55" t="s">
        <v>1482</v>
      </c>
      <c r="H158" s="45">
        <f>SUBTOTAL(103, $CI$12:$CI158)*1</f>
        <v>147</v>
      </c>
      <c r="I158" s="18" t="s">
        <v>1125</v>
      </c>
      <c r="J158" s="32" t="s">
        <v>1138</v>
      </c>
      <c r="K158" s="32" t="s">
        <v>1139</v>
      </c>
      <c r="L158" s="77">
        <v>0</v>
      </c>
      <c r="M158" s="77">
        <v>0</v>
      </c>
      <c r="N158" s="77">
        <v>0</v>
      </c>
      <c r="O158" s="77">
        <v>0</v>
      </c>
      <c r="P158" s="77"/>
      <c r="Q158" s="41">
        <f t="shared" si="152"/>
        <v>0</v>
      </c>
      <c r="R158" s="197" t="str">
        <f t="shared" si="153"/>
        <v>nebija plānots</v>
      </c>
      <c r="S158" s="77">
        <v>0</v>
      </c>
      <c r="T158" s="77"/>
      <c r="U158" s="77"/>
      <c r="V158" s="41">
        <f t="shared" si="154"/>
        <v>0</v>
      </c>
      <c r="W158" s="41">
        <f t="shared" si="155"/>
        <v>0</v>
      </c>
      <c r="X158" s="41">
        <f t="shared" si="156"/>
        <v>0</v>
      </c>
      <c r="Y158" s="197" t="str">
        <f t="shared" si="157"/>
        <v>nebija plānots</v>
      </c>
      <c r="Z158" s="77">
        <v>0</v>
      </c>
      <c r="AA158" s="77"/>
      <c r="AB158" s="77"/>
      <c r="AC158" s="41">
        <f t="shared" si="158"/>
        <v>0</v>
      </c>
      <c r="AD158" s="41">
        <f t="shared" si="159"/>
        <v>0</v>
      </c>
      <c r="AE158" s="41">
        <f t="shared" si="160"/>
        <v>0</v>
      </c>
      <c r="AF158" s="109" t="str">
        <f t="shared" si="161"/>
        <v>nebija plānots</v>
      </c>
      <c r="AG158" s="77">
        <v>0</v>
      </c>
      <c r="AH158" s="77"/>
      <c r="AI158" s="77"/>
      <c r="AJ158" s="41">
        <f t="shared" si="162"/>
        <v>0</v>
      </c>
      <c r="AK158" s="41">
        <f t="shared" si="163"/>
        <v>0</v>
      </c>
      <c r="AL158" s="41">
        <f t="shared" si="164"/>
        <v>0</v>
      </c>
      <c r="AM158" s="109" t="str">
        <f t="shared" si="165"/>
        <v>nebija plānots</v>
      </c>
      <c r="AN158" s="77">
        <v>0</v>
      </c>
      <c r="AO158" s="77"/>
      <c r="AP158" s="77"/>
      <c r="AQ158" s="41">
        <f t="shared" si="166"/>
        <v>0</v>
      </c>
      <c r="AR158" s="41">
        <f t="shared" si="167"/>
        <v>0</v>
      </c>
      <c r="AS158" s="41">
        <f t="shared" si="168"/>
        <v>0</v>
      </c>
      <c r="AT158" s="109" t="str">
        <f t="shared" si="169"/>
        <v>nebija plānots</v>
      </c>
      <c r="AU158" s="77">
        <v>0</v>
      </c>
      <c r="AV158" s="77"/>
      <c r="AW158" s="77"/>
      <c r="AX158" s="41">
        <f t="shared" si="170"/>
        <v>0</v>
      </c>
      <c r="AY158" s="41">
        <f t="shared" si="171"/>
        <v>0</v>
      </c>
      <c r="AZ158" s="41">
        <f t="shared" si="172"/>
        <v>0</v>
      </c>
      <c r="BA158" s="109" t="str">
        <f t="shared" si="173"/>
        <v>nebija plānots</v>
      </c>
      <c r="BB158" s="77">
        <v>0</v>
      </c>
      <c r="BC158" s="77"/>
      <c r="BD158" s="77"/>
      <c r="BE158" s="41">
        <f t="shared" si="174"/>
        <v>0</v>
      </c>
      <c r="BF158" s="41">
        <f t="shared" si="175"/>
        <v>0</v>
      </c>
      <c r="BG158" s="41">
        <f t="shared" si="176"/>
        <v>0</v>
      </c>
      <c r="BH158" s="109" t="str">
        <f t="shared" si="177"/>
        <v>nebija plānots</v>
      </c>
      <c r="BI158" s="77">
        <v>0</v>
      </c>
      <c r="BJ158" s="77"/>
      <c r="BK158" s="77"/>
      <c r="BL158" s="41">
        <f t="shared" si="178"/>
        <v>0</v>
      </c>
      <c r="BM158" s="41">
        <f t="shared" si="179"/>
        <v>0</v>
      </c>
      <c r="BN158" s="41">
        <f t="shared" si="180"/>
        <v>0</v>
      </c>
      <c r="BO158" s="109" t="str">
        <f t="shared" si="181"/>
        <v>nebija plānots</v>
      </c>
      <c r="BP158" s="77">
        <v>0</v>
      </c>
      <c r="BQ158" s="77"/>
      <c r="BR158" s="77"/>
      <c r="BS158" s="41">
        <f t="shared" si="182"/>
        <v>0</v>
      </c>
      <c r="BT158" s="41">
        <f t="shared" si="183"/>
        <v>0</v>
      </c>
      <c r="BU158" s="41">
        <f t="shared" si="184"/>
        <v>0</v>
      </c>
      <c r="BV158" s="109" t="str">
        <f t="shared" si="185"/>
        <v>nebija plānots</v>
      </c>
      <c r="BW158" s="77">
        <v>0</v>
      </c>
      <c r="BX158" s="41">
        <v>0</v>
      </c>
      <c r="BY158" s="41">
        <f t="shared" si="186"/>
        <v>0</v>
      </c>
      <c r="BZ158" s="77">
        <v>0</v>
      </c>
      <c r="CA158" s="77">
        <v>0</v>
      </c>
      <c r="CB158" s="41">
        <f t="shared" si="193"/>
        <v>0</v>
      </c>
      <c r="CC158" s="109" t="str">
        <f t="shared" si="187"/>
        <v>nebija plānots</v>
      </c>
      <c r="CD158" s="77">
        <v>29984.089999999997</v>
      </c>
      <c r="CE158" s="41">
        <v>0</v>
      </c>
      <c r="CF158" s="41">
        <f t="shared" si="188"/>
        <v>-29984.089999999997</v>
      </c>
      <c r="CG158" s="41">
        <f t="shared" si="189"/>
        <v>29984.089999999997</v>
      </c>
      <c r="CH158" s="41">
        <f t="shared" si="190"/>
        <v>0</v>
      </c>
      <c r="CI158" s="41">
        <f t="shared" si="191"/>
        <v>-29984.089999999997</v>
      </c>
      <c r="CJ158" s="109">
        <f t="shared" si="192"/>
        <v>0</v>
      </c>
      <c r="CK158" s="77">
        <v>39314.412499999999</v>
      </c>
      <c r="CL158" s="87">
        <v>69298.502500000002</v>
      </c>
      <c r="CM158" s="41">
        <v>15604.43</v>
      </c>
      <c r="CN158" s="87"/>
      <c r="CO158" s="77">
        <v>596238.875</v>
      </c>
      <c r="CP158" s="77">
        <v>332523.27250000002</v>
      </c>
      <c r="CQ158" s="77">
        <v>0</v>
      </c>
      <c r="CR158" s="77">
        <v>0</v>
      </c>
      <c r="CS158" s="77">
        <v>0</v>
      </c>
      <c r="CT158" s="77">
        <v>0</v>
      </c>
      <c r="CU158" s="77">
        <v>0</v>
      </c>
      <c r="CV158" s="87">
        <v>998060.64999999991</v>
      </c>
      <c r="CW158" s="148"/>
    </row>
    <row r="159" spans="1:101" s="10" customFormat="1" ht="47.25" x14ac:dyDescent="0.25">
      <c r="A159" s="11" t="s">
        <v>406</v>
      </c>
      <c r="B159" s="11" t="s">
        <v>411</v>
      </c>
      <c r="C159" s="14" t="s">
        <v>602</v>
      </c>
      <c r="D159" s="11">
        <v>1</v>
      </c>
      <c r="E159" s="11" t="s">
        <v>402</v>
      </c>
      <c r="F159" s="11" t="s">
        <v>77</v>
      </c>
      <c r="G159" s="44" t="s">
        <v>719</v>
      </c>
      <c r="H159" s="45">
        <f>SUBTOTAL(103, $CI$12:$CI159)*1</f>
        <v>148</v>
      </c>
      <c r="I159" s="45" t="s">
        <v>406</v>
      </c>
      <c r="J159" s="46" t="s">
        <v>720</v>
      </c>
      <c r="K159" s="46" t="s">
        <v>721</v>
      </c>
      <c r="L159" s="41"/>
      <c r="M159" s="41"/>
      <c r="N159" s="41"/>
      <c r="O159" s="41"/>
      <c r="P159" s="41">
        <v>0</v>
      </c>
      <c r="Q159" s="41">
        <f t="shared" si="152"/>
        <v>0</v>
      </c>
      <c r="R159" s="197" t="str">
        <f t="shared" si="153"/>
        <v>nebija plānots</v>
      </c>
      <c r="S159" s="41"/>
      <c r="T159" s="41">
        <v>0</v>
      </c>
      <c r="U159" s="41">
        <f>T159-S159</f>
        <v>0</v>
      </c>
      <c r="V159" s="41">
        <f t="shared" si="154"/>
        <v>0</v>
      </c>
      <c r="W159" s="41">
        <f t="shared" si="155"/>
        <v>0</v>
      </c>
      <c r="X159" s="41">
        <f t="shared" si="156"/>
        <v>0</v>
      </c>
      <c r="Y159" s="197" t="str">
        <f t="shared" si="157"/>
        <v>nebija plānots</v>
      </c>
      <c r="Z159" s="41"/>
      <c r="AA159" s="41">
        <v>0</v>
      </c>
      <c r="AB159" s="41">
        <f>AA159-Z159</f>
        <v>0</v>
      </c>
      <c r="AC159" s="41">
        <f t="shared" si="158"/>
        <v>0</v>
      </c>
      <c r="AD159" s="41">
        <f t="shared" si="159"/>
        <v>0</v>
      </c>
      <c r="AE159" s="41">
        <f t="shared" si="160"/>
        <v>0</v>
      </c>
      <c r="AF159" s="109" t="str">
        <f t="shared" si="161"/>
        <v>nebija plānots</v>
      </c>
      <c r="AG159" s="41"/>
      <c r="AH159" s="41">
        <v>0</v>
      </c>
      <c r="AI159" s="41">
        <f>AH159-AG159</f>
        <v>0</v>
      </c>
      <c r="AJ159" s="41">
        <f t="shared" si="162"/>
        <v>0</v>
      </c>
      <c r="AK159" s="41">
        <f t="shared" si="163"/>
        <v>0</v>
      </c>
      <c r="AL159" s="41">
        <f t="shared" si="164"/>
        <v>0</v>
      </c>
      <c r="AM159" s="109" t="str">
        <f t="shared" si="165"/>
        <v>nebija plānots</v>
      </c>
      <c r="AN159" s="41">
        <v>42500</v>
      </c>
      <c r="AO159" s="41">
        <v>0</v>
      </c>
      <c r="AP159" s="41">
        <f>AO159-AN159</f>
        <v>-42500</v>
      </c>
      <c r="AQ159" s="41">
        <f t="shared" si="166"/>
        <v>42500</v>
      </c>
      <c r="AR159" s="41">
        <f t="shared" si="167"/>
        <v>0</v>
      </c>
      <c r="AS159" s="41">
        <f t="shared" si="168"/>
        <v>-42500</v>
      </c>
      <c r="AT159" s="109">
        <f t="shared" si="169"/>
        <v>1</v>
      </c>
      <c r="AU159" s="41">
        <v>0</v>
      </c>
      <c r="AV159" s="41">
        <v>42500</v>
      </c>
      <c r="AW159" s="41">
        <f>AV159-AU159</f>
        <v>42500</v>
      </c>
      <c r="AX159" s="41">
        <f t="shared" si="170"/>
        <v>42500</v>
      </c>
      <c r="AY159" s="41">
        <f t="shared" si="171"/>
        <v>42500</v>
      </c>
      <c r="AZ159" s="41">
        <f t="shared" si="172"/>
        <v>0</v>
      </c>
      <c r="BA159" s="109">
        <f t="shared" si="173"/>
        <v>0</v>
      </c>
      <c r="BB159" s="41">
        <v>8416.7000000000007</v>
      </c>
      <c r="BC159" s="41">
        <v>1146.5899999999999</v>
      </c>
      <c r="BD159" s="41">
        <f t="shared" ref="BD159:BD168" si="205">BC159-BB159</f>
        <v>-7270.1100000000006</v>
      </c>
      <c r="BE159" s="41">
        <f t="shared" si="174"/>
        <v>50916.7</v>
      </c>
      <c r="BF159" s="41">
        <f t="shared" si="175"/>
        <v>43646.59</v>
      </c>
      <c r="BG159" s="41">
        <f t="shared" si="176"/>
        <v>-7270</v>
      </c>
      <c r="BH159" s="109">
        <f t="shared" si="177"/>
        <v>0.14278439097584883</v>
      </c>
      <c r="BI159" s="41">
        <v>0</v>
      </c>
      <c r="BJ159" s="41">
        <v>0</v>
      </c>
      <c r="BK159" s="41">
        <f t="shared" ref="BK159:BK168" si="206">BJ159-BI159</f>
        <v>0</v>
      </c>
      <c r="BL159" s="41">
        <f t="shared" si="178"/>
        <v>50916.7</v>
      </c>
      <c r="BM159" s="41">
        <f t="shared" si="179"/>
        <v>43646.59</v>
      </c>
      <c r="BN159" s="41">
        <f t="shared" si="180"/>
        <v>-7270</v>
      </c>
      <c r="BO159" s="109">
        <f t="shared" si="181"/>
        <v>0.14278439097584883</v>
      </c>
      <c r="BP159" s="41">
        <v>0</v>
      </c>
      <c r="BQ159" s="41">
        <v>16915</v>
      </c>
      <c r="BR159" s="41">
        <f t="shared" ref="BR159:BR168" si="207">BQ159-BP159</f>
        <v>16915</v>
      </c>
      <c r="BS159" s="41">
        <f t="shared" si="182"/>
        <v>50916.7</v>
      </c>
      <c r="BT159" s="41">
        <f t="shared" si="183"/>
        <v>60561.59</v>
      </c>
      <c r="BU159" s="41">
        <f t="shared" si="184"/>
        <v>9645</v>
      </c>
      <c r="BV159" s="109">
        <f t="shared" si="185"/>
        <v>-0.18942488417356196</v>
      </c>
      <c r="BW159" s="41">
        <v>81949</v>
      </c>
      <c r="BX159" s="41">
        <v>42450.559999999998</v>
      </c>
      <c r="BY159" s="41">
        <f t="shared" si="186"/>
        <v>-39498.44</v>
      </c>
      <c r="BZ159" s="41">
        <f t="shared" ref="BZ159:BZ180" si="208">BP159+BI159+BB159+AU159+AN159+AG159+Z159+S159+O159+BW159</f>
        <v>132865.70000000001</v>
      </c>
      <c r="CA159" s="41">
        <f>BQ159+BJ159+BC159+AV159+AO159+-AH159+AA159+T159+P159+BX159</f>
        <v>103012.15</v>
      </c>
      <c r="CB159" s="41">
        <f t="shared" si="193"/>
        <v>-29853</v>
      </c>
      <c r="CC159" s="109">
        <f t="shared" si="187"/>
        <v>0.22468966783752331</v>
      </c>
      <c r="CD159" s="41">
        <v>0</v>
      </c>
      <c r="CE159" s="41">
        <v>0</v>
      </c>
      <c r="CF159" s="41">
        <f t="shared" si="188"/>
        <v>0</v>
      </c>
      <c r="CG159" s="41">
        <f t="shared" si="189"/>
        <v>132865.70000000001</v>
      </c>
      <c r="CH159" s="41">
        <f t="shared" si="190"/>
        <v>103012.15</v>
      </c>
      <c r="CI159" s="41">
        <f t="shared" si="191"/>
        <v>-29853</v>
      </c>
      <c r="CJ159" s="109">
        <f t="shared" si="192"/>
        <v>0.77531033216247669</v>
      </c>
      <c r="CK159" s="41">
        <v>0</v>
      </c>
      <c r="CL159" s="41">
        <f t="shared" ref="CL159:CL180" si="209">CK159+CD159+BW159+BP159+BI159+BB159+AN159+AG159+Z159+S159+O159+AU159</f>
        <v>132865.70000000001</v>
      </c>
      <c r="CM159" s="41">
        <v>103012.15</v>
      </c>
      <c r="CN159" s="158">
        <f>CM159-CL159</f>
        <v>-29853.550000000017</v>
      </c>
      <c r="CO159" s="41">
        <v>187769</v>
      </c>
      <c r="CP159" s="41">
        <v>147417</v>
      </c>
      <c r="CQ159" s="41">
        <v>14510.35</v>
      </c>
      <c r="CR159" s="41">
        <v>0</v>
      </c>
      <c r="CS159" s="41">
        <v>0</v>
      </c>
      <c r="CT159" s="41">
        <v>0</v>
      </c>
      <c r="CU159" s="41">
        <v>0</v>
      </c>
      <c r="CV159" s="41">
        <v>253980.00000000003</v>
      </c>
      <c r="CW159" s="8"/>
    </row>
    <row r="160" spans="1:101" s="10" customFormat="1" ht="47.25" x14ac:dyDescent="0.2">
      <c r="A160" s="11" t="s">
        <v>138</v>
      </c>
      <c r="B160" s="11" t="s">
        <v>139</v>
      </c>
      <c r="C160" s="14" t="s">
        <v>572</v>
      </c>
      <c r="D160" s="11">
        <v>1</v>
      </c>
      <c r="E160" s="11" t="s">
        <v>35</v>
      </c>
      <c r="F160" s="11" t="s">
        <v>5</v>
      </c>
      <c r="G160" s="44" t="s">
        <v>696</v>
      </c>
      <c r="H160" s="45">
        <f>SUBTOTAL(103, $CI$12:$CI160)*1</f>
        <v>149</v>
      </c>
      <c r="I160" s="45" t="s">
        <v>138</v>
      </c>
      <c r="J160" s="46" t="s">
        <v>488</v>
      </c>
      <c r="K160" s="46" t="s">
        <v>697</v>
      </c>
      <c r="L160" s="41">
        <v>0</v>
      </c>
      <c r="M160" s="41">
        <v>0</v>
      </c>
      <c r="N160" s="41">
        <v>0</v>
      </c>
      <c r="O160" s="41">
        <v>0</v>
      </c>
      <c r="P160" s="41">
        <v>0</v>
      </c>
      <c r="Q160" s="41">
        <f t="shared" si="152"/>
        <v>0</v>
      </c>
      <c r="R160" s="197" t="str">
        <f t="shared" si="153"/>
        <v>nebija plānots</v>
      </c>
      <c r="S160" s="41">
        <v>0</v>
      </c>
      <c r="T160" s="41">
        <v>0</v>
      </c>
      <c r="U160" s="41">
        <f>T160-S160</f>
        <v>0</v>
      </c>
      <c r="V160" s="41">
        <f t="shared" si="154"/>
        <v>0</v>
      </c>
      <c r="W160" s="41">
        <f t="shared" si="155"/>
        <v>0</v>
      </c>
      <c r="X160" s="41">
        <f t="shared" si="156"/>
        <v>0</v>
      </c>
      <c r="Y160" s="197" t="str">
        <f t="shared" si="157"/>
        <v>nebija plānots</v>
      </c>
      <c r="Z160" s="41">
        <v>0</v>
      </c>
      <c r="AA160" s="41">
        <v>0</v>
      </c>
      <c r="AB160" s="41">
        <f>AA160-Z160</f>
        <v>0</v>
      </c>
      <c r="AC160" s="41">
        <f t="shared" si="158"/>
        <v>0</v>
      </c>
      <c r="AD160" s="41">
        <f t="shared" si="159"/>
        <v>0</v>
      </c>
      <c r="AE160" s="41">
        <f t="shared" si="160"/>
        <v>0</v>
      </c>
      <c r="AF160" s="109" t="str">
        <f t="shared" si="161"/>
        <v>nebija plānots</v>
      </c>
      <c r="AG160" s="41">
        <v>0</v>
      </c>
      <c r="AH160" s="41">
        <v>0</v>
      </c>
      <c r="AI160" s="41">
        <f>AH160-AG160</f>
        <v>0</v>
      </c>
      <c r="AJ160" s="41">
        <f t="shared" si="162"/>
        <v>0</v>
      </c>
      <c r="AK160" s="41">
        <f t="shared" si="163"/>
        <v>0</v>
      </c>
      <c r="AL160" s="41">
        <f t="shared" si="164"/>
        <v>0</v>
      </c>
      <c r="AM160" s="109" t="str">
        <f t="shared" si="165"/>
        <v>nebija plānots</v>
      </c>
      <c r="AN160" s="41">
        <v>29478.26</v>
      </c>
      <c r="AO160" s="41">
        <v>0</v>
      </c>
      <c r="AP160" s="41">
        <f>AO160-AN160</f>
        <v>-29478.26</v>
      </c>
      <c r="AQ160" s="41">
        <f t="shared" si="166"/>
        <v>29478.26</v>
      </c>
      <c r="AR160" s="41">
        <f t="shared" si="167"/>
        <v>0</v>
      </c>
      <c r="AS160" s="41">
        <f t="shared" si="168"/>
        <v>-29478</v>
      </c>
      <c r="AT160" s="109">
        <f t="shared" si="169"/>
        <v>1</v>
      </c>
      <c r="AU160" s="41">
        <v>0</v>
      </c>
      <c r="AV160" s="41">
        <v>0</v>
      </c>
      <c r="AW160" s="41">
        <f>AV160-AU160</f>
        <v>0</v>
      </c>
      <c r="AX160" s="41">
        <f t="shared" si="170"/>
        <v>29478.26</v>
      </c>
      <c r="AY160" s="41">
        <f t="shared" si="171"/>
        <v>0</v>
      </c>
      <c r="AZ160" s="41">
        <f t="shared" si="172"/>
        <v>-29478</v>
      </c>
      <c r="BA160" s="109">
        <f t="shared" si="173"/>
        <v>1</v>
      </c>
      <c r="BB160" s="41">
        <v>0</v>
      </c>
      <c r="BC160" s="41">
        <v>0</v>
      </c>
      <c r="BD160" s="41">
        <f t="shared" si="205"/>
        <v>0</v>
      </c>
      <c r="BE160" s="41">
        <f t="shared" si="174"/>
        <v>29478.26</v>
      </c>
      <c r="BF160" s="41">
        <f t="shared" si="175"/>
        <v>0</v>
      </c>
      <c r="BG160" s="41">
        <f t="shared" si="176"/>
        <v>-29478</v>
      </c>
      <c r="BH160" s="109">
        <f t="shared" si="177"/>
        <v>1</v>
      </c>
      <c r="BI160" s="41">
        <v>0</v>
      </c>
      <c r="BJ160" s="41">
        <v>0</v>
      </c>
      <c r="BK160" s="41">
        <f t="shared" si="206"/>
        <v>0</v>
      </c>
      <c r="BL160" s="41">
        <f t="shared" si="178"/>
        <v>29478.26</v>
      </c>
      <c r="BM160" s="41">
        <f t="shared" si="179"/>
        <v>0</v>
      </c>
      <c r="BN160" s="41">
        <f t="shared" si="180"/>
        <v>-29478</v>
      </c>
      <c r="BO160" s="109">
        <f t="shared" si="181"/>
        <v>1</v>
      </c>
      <c r="BP160" s="41">
        <v>0</v>
      </c>
      <c r="BQ160" s="41">
        <v>0</v>
      </c>
      <c r="BR160" s="41">
        <f t="shared" si="207"/>
        <v>0</v>
      </c>
      <c r="BS160" s="41">
        <f t="shared" si="182"/>
        <v>29478.26</v>
      </c>
      <c r="BT160" s="41">
        <f t="shared" si="183"/>
        <v>0</v>
      </c>
      <c r="BU160" s="41">
        <f t="shared" si="184"/>
        <v>-29478</v>
      </c>
      <c r="BV160" s="109">
        <f t="shared" si="185"/>
        <v>1</v>
      </c>
      <c r="BW160" s="41">
        <v>0</v>
      </c>
      <c r="BX160" s="41">
        <v>0</v>
      </c>
      <c r="BY160" s="41">
        <f t="shared" si="186"/>
        <v>0</v>
      </c>
      <c r="BZ160" s="41">
        <f t="shared" si="208"/>
        <v>29478.26</v>
      </c>
      <c r="CA160" s="41">
        <f>BQ160+BJ160+BC160+AV160+AO160+-AH160+AA160+T160+P160+BX160</f>
        <v>0</v>
      </c>
      <c r="CB160" s="41">
        <f t="shared" si="193"/>
        <v>-29478</v>
      </c>
      <c r="CC160" s="109">
        <f t="shared" si="187"/>
        <v>1</v>
      </c>
      <c r="CD160" s="41">
        <v>0</v>
      </c>
      <c r="CE160" s="41">
        <v>0</v>
      </c>
      <c r="CF160" s="41">
        <f t="shared" si="188"/>
        <v>0</v>
      </c>
      <c r="CG160" s="41">
        <f t="shared" si="189"/>
        <v>29478.26</v>
      </c>
      <c r="CH160" s="41">
        <f t="shared" si="190"/>
        <v>0</v>
      </c>
      <c r="CI160" s="41">
        <f t="shared" si="191"/>
        <v>-29478</v>
      </c>
      <c r="CJ160" s="109">
        <f t="shared" si="192"/>
        <v>0</v>
      </c>
      <c r="CK160" s="41">
        <v>0</v>
      </c>
      <c r="CL160" s="41">
        <f t="shared" si="209"/>
        <v>29478.26</v>
      </c>
      <c r="CM160" s="41">
        <v>0</v>
      </c>
      <c r="CN160" s="158">
        <v>0</v>
      </c>
      <c r="CO160" s="41">
        <v>5885545.2700000005</v>
      </c>
      <c r="CP160" s="41">
        <v>0</v>
      </c>
      <c r="CQ160" s="41">
        <v>0</v>
      </c>
      <c r="CR160" s="41">
        <v>0</v>
      </c>
      <c r="CS160" s="41">
        <v>0</v>
      </c>
      <c r="CT160" s="41">
        <v>0</v>
      </c>
      <c r="CU160" s="41">
        <v>0</v>
      </c>
      <c r="CV160" s="41">
        <v>5915023.5300000003</v>
      </c>
    </row>
    <row r="161" spans="1:101" s="10" customFormat="1" ht="63" x14ac:dyDescent="0.2">
      <c r="A161" s="11" t="s">
        <v>458</v>
      </c>
      <c r="B161" s="11" t="s">
        <v>459</v>
      </c>
      <c r="C161" s="14" t="s">
        <v>605</v>
      </c>
      <c r="D161" s="11">
        <v>1</v>
      </c>
      <c r="E161" s="11" t="s">
        <v>454</v>
      </c>
      <c r="F161" s="11" t="s">
        <v>77</v>
      </c>
      <c r="G161" s="44" t="s">
        <v>465</v>
      </c>
      <c r="H161" s="45">
        <f>SUBTOTAL(103, $CI$12:$CI161)*1</f>
        <v>150</v>
      </c>
      <c r="I161" s="45" t="s">
        <v>458</v>
      </c>
      <c r="J161" s="46" t="s">
        <v>456</v>
      </c>
      <c r="K161" s="46" t="s">
        <v>466</v>
      </c>
      <c r="L161" s="41">
        <v>0</v>
      </c>
      <c r="M161" s="41">
        <v>0</v>
      </c>
      <c r="N161" s="41">
        <v>29521.570000000003</v>
      </c>
      <c r="O161" s="41">
        <v>51786.65</v>
      </c>
      <c r="P161" s="41">
        <v>51385.04</v>
      </c>
      <c r="Q161" s="41">
        <f t="shared" si="152"/>
        <v>-402</v>
      </c>
      <c r="R161" s="197">
        <f t="shared" si="153"/>
        <v>7.755087459799026E-3</v>
      </c>
      <c r="S161" s="41">
        <v>0</v>
      </c>
      <c r="T161" s="41">
        <v>0</v>
      </c>
      <c r="U161" s="41">
        <f>T161-S161</f>
        <v>0</v>
      </c>
      <c r="V161" s="41">
        <f t="shared" si="154"/>
        <v>51786.65</v>
      </c>
      <c r="W161" s="41">
        <f t="shared" si="155"/>
        <v>51385.04</v>
      </c>
      <c r="X161" s="41">
        <f t="shared" si="156"/>
        <v>-402</v>
      </c>
      <c r="Y161" s="197">
        <f t="shared" si="157"/>
        <v>7.755087459799026E-3</v>
      </c>
      <c r="Z161" s="41">
        <v>0</v>
      </c>
      <c r="AA161" s="41">
        <v>0</v>
      </c>
      <c r="AB161" s="41">
        <f>AA161-Z161</f>
        <v>0</v>
      </c>
      <c r="AC161" s="41">
        <f t="shared" si="158"/>
        <v>51786.65</v>
      </c>
      <c r="AD161" s="41">
        <f t="shared" si="159"/>
        <v>51385.04</v>
      </c>
      <c r="AE161" s="41">
        <f t="shared" si="160"/>
        <v>-402</v>
      </c>
      <c r="AF161" s="109">
        <f t="shared" si="161"/>
        <v>7.755087459799026E-3</v>
      </c>
      <c r="AG161" s="41">
        <v>32048.63</v>
      </c>
      <c r="AH161" s="41">
        <v>0</v>
      </c>
      <c r="AI161" s="41">
        <f>AH161-AG161</f>
        <v>-32048.63</v>
      </c>
      <c r="AJ161" s="41">
        <f t="shared" si="162"/>
        <v>83835.28</v>
      </c>
      <c r="AK161" s="41">
        <f t="shared" si="163"/>
        <v>51385.04</v>
      </c>
      <c r="AL161" s="41">
        <f t="shared" si="164"/>
        <v>-32451</v>
      </c>
      <c r="AM161" s="109">
        <f t="shared" si="165"/>
        <v>0.38707140955454555</v>
      </c>
      <c r="AN161" s="41">
        <v>0</v>
      </c>
      <c r="AO161" s="41">
        <v>11348.67</v>
      </c>
      <c r="AP161" s="41">
        <f>AO161-AN161</f>
        <v>11348.67</v>
      </c>
      <c r="AQ161" s="41">
        <f t="shared" si="166"/>
        <v>83835.28</v>
      </c>
      <c r="AR161" s="41">
        <f t="shared" si="167"/>
        <v>62733.71</v>
      </c>
      <c r="AS161" s="41">
        <f t="shared" si="168"/>
        <v>-21102</v>
      </c>
      <c r="AT161" s="109">
        <f t="shared" si="169"/>
        <v>0.25170274376133772</v>
      </c>
      <c r="AU161" s="41">
        <v>0</v>
      </c>
      <c r="AV161" s="41">
        <v>0</v>
      </c>
      <c r="AW161" s="41">
        <f>AV161-AU161</f>
        <v>0</v>
      </c>
      <c r="AX161" s="41">
        <f t="shared" si="170"/>
        <v>83835.28</v>
      </c>
      <c r="AY161" s="41">
        <f t="shared" si="171"/>
        <v>62733.71</v>
      </c>
      <c r="AZ161" s="41">
        <f t="shared" si="172"/>
        <v>-21102</v>
      </c>
      <c r="BA161" s="109">
        <f t="shared" si="173"/>
        <v>0.25170274376133772</v>
      </c>
      <c r="BB161" s="41">
        <v>18673.650000000001</v>
      </c>
      <c r="BC161" s="41">
        <v>0</v>
      </c>
      <c r="BD161" s="41">
        <f t="shared" si="205"/>
        <v>-18673.650000000001</v>
      </c>
      <c r="BE161" s="41">
        <f t="shared" si="174"/>
        <v>102508.93</v>
      </c>
      <c r="BF161" s="41">
        <f t="shared" si="175"/>
        <v>62733.71</v>
      </c>
      <c r="BG161" s="41">
        <f t="shared" si="176"/>
        <v>-39776</v>
      </c>
      <c r="BH161" s="109">
        <f t="shared" si="177"/>
        <v>0.38801712202049121</v>
      </c>
      <c r="BI161" s="41">
        <v>0</v>
      </c>
      <c r="BJ161" s="41">
        <v>16276.36</v>
      </c>
      <c r="BK161" s="41">
        <f t="shared" si="206"/>
        <v>16276.36</v>
      </c>
      <c r="BL161" s="41">
        <f t="shared" si="178"/>
        <v>102508.93</v>
      </c>
      <c r="BM161" s="41">
        <f t="shared" si="179"/>
        <v>79010.070000000007</v>
      </c>
      <c r="BN161" s="41">
        <f t="shared" si="180"/>
        <v>-23500</v>
      </c>
      <c r="BO161" s="109">
        <f t="shared" si="181"/>
        <v>0.22923719913962604</v>
      </c>
      <c r="BP161" s="41">
        <v>0</v>
      </c>
      <c r="BQ161" s="41">
        <v>0</v>
      </c>
      <c r="BR161" s="41">
        <f t="shared" si="207"/>
        <v>0</v>
      </c>
      <c r="BS161" s="41">
        <f t="shared" si="182"/>
        <v>102508.93</v>
      </c>
      <c r="BT161" s="41">
        <f t="shared" si="183"/>
        <v>79010.070000000007</v>
      </c>
      <c r="BU161" s="41">
        <f t="shared" si="184"/>
        <v>-23500</v>
      </c>
      <c r="BV161" s="109">
        <f t="shared" si="185"/>
        <v>0.22923719913962604</v>
      </c>
      <c r="BW161" s="41">
        <v>18673.650000000001</v>
      </c>
      <c r="BX161" s="41">
        <v>0</v>
      </c>
      <c r="BY161" s="41">
        <f t="shared" si="186"/>
        <v>-18673.650000000001</v>
      </c>
      <c r="BZ161" s="41">
        <f t="shared" si="208"/>
        <v>121182.57999999999</v>
      </c>
      <c r="CA161" s="41">
        <f>BQ161+BJ161+BC161+AV161+AO161+-AH161+AA161+T161+P161+BX161</f>
        <v>79010.070000000007</v>
      </c>
      <c r="CB161" s="41">
        <f t="shared" si="193"/>
        <v>-42174</v>
      </c>
      <c r="CC161" s="109">
        <f t="shared" si="187"/>
        <v>0.34800802227514871</v>
      </c>
      <c r="CD161" s="41">
        <v>0</v>
      </c>
      <c r="CE161" s="41">
        <v>14147.72</v>
      </c>
      <c r="CF161" s="41">
        <f t="shared" si="188"/>
        <v>14147.72</v>
      </c>
      <c r="CG161" s="41">
        <f t="shared" si="189"/>
        <v>121182.57999999999</v>
      </c>
      <c r="CH161" s="41">
        <f t="shared" si="190"/>
        <v>93157.790000000008</v>
      </c>
      <c r="CI161" s="41">
        <f t="shared" si="191"/>
        <v>-28026.28</v>
      </c>
      <c r="CJ161" s="109">
        <f t="shared" si="192"/>
        <v>0.76873912075481488</v>
      </c>
      <c r="CK161" s="41">
        <v>0</v>
      </c>
      <c r="CL161" s="41">
        <f t="shared" si="209"/>
        <v>121182.58000000002</v>
      </c>
      <c r="CM161" s="41">
        <v>93157.790000000008</v>
      </c>
      <c r="CN161" s="158">
        <f>CM161-CL161</f>
        <v>-28024.790000000008</v>
      </c>
      <c r="CO161" s="41">
        <v>74606.640000000014</v>
      </c>
      <c r="CP161" s="41">
        <v>18644.310000000001</v>
      </c>
      <c r="CQ161" s="41">
        <v>0</v>
      </c>
      <c r="CR161" s="41">
        <v>0</v>
      </c>
      <c r="CS161" s="41">
        <v>0</v>
      </c>
      <c r="CT161" s="41">
        <v>0</v>
      </c>
      <c r="CU161" s="41">
        <v>0</v>
      </c>
      <c r="CV161" s="41">
        <v>243955.1</v>
      </c>
    </row>
    <row r="162" spans="1:101" s="10" customFormat="1" ht="63" x14ac:dyDescent="0.2">
      <c r="A162" s="11" t="s">
        <v>458</v>
      </c>
      <c r="B162" s="11" t="s">
        <v>459</v>
      </c>
      <c r="C162" s="14" t="s">
        <v>605</v>
      </c>
      <c r="D162" s="11">
        <v>1</v>
      </c>
      <c r="E162" s="11" t="s">
        <v>454</v>
      </c>
      <c r="F162" s="11" t="s">
        <v>77</v>
      </c>
      <c r="G162" s="44" t="s">
        <v>472</v>
      </c>
      <c r="H162" s="45">
        <f>SUBTOTAL(103, $CI$12:$CI162)*1</f>
        <v>151</v>
      </c>
      <c r="I162" s="45" t="s">
        <v>458</v>
      </c>
      <c r="J162" s="46" t="s">
        <v>311</v>
      </c>
      <c r="K162" s="46" t="s">
        <v>473</v>
      </c>
      <c r="L162" s="41">
        <v>0</v>
      </c>
      <c r="M162" s="41">
        <v>0</v>
      </c>
      <c r="N162" s="41">
        <v>21275.440000000002</v>
      </c>
      <c r="O162" s="41">
        <v>7492.66</v>
      </c>
      <c r="P162" s="41">
        <v>7492.66</v>
      </c>
      <c r="Q162" s="41">
        <f t="shared" si="152"/>
        <v>0</v>
      </c>
      <c r="R162" s="197">
        <f t="shared" si="153"/>
        <v>0</v>
      </c>
      <c r="S162" s="41">
        <v>0</v>
      </c>
      <c r="T162" s="41">
        <v>0</v>
      </c>
      <c r="U162" s="41">
        <f>T162-S162</f>
        <v>0</v>
      </c>
      <c r="V162" s="41">
        <f t="shared" si="154"/>
        <v>7492.66</v>
      </c>
      <c r="W162" s="41">
        <f t="shared" si="155"/>
        <v>7492.66</v>
      </c>
      <c r="X162" s="41">
        <f t="shared" si="156"/>
        <v>0</v>
      </c>
      <c r="Y162" s="197">
        <f t="shared" si="157"/>
        <v>0</v>
      </c>
      <c r="Z162" s="41">
        <v>0</v>
      </c>
      <c r="AA162" s="41">
        <v>0</v>
      </c>
      <c r="AB162" s="41">
        <f>AA162-Z162</f>
        <v>0</v>
      </c>
      <c r="AC162" s="41">
        <f t="shared" si="158"/>
        <v>7492.66</v>
      </c>
      <c r="AD162" s="41">
        <f t="shared" si="159"/>
        <v>7492.66</v>
      </c>
      <c r="AE162" s="41">
        <f t="shared" si="160"/>
        <v>0</v>
      </c>
      <c r="AF162" s="109">
        <f t="shared" si="161"/>
        <v>0</v>
      </c>
      <c r="AG162" s="41">
        <v>12227.25</v>
      </c>
      <c r="AH162" s="41">
        <v>5195.45</v>
      </c>
      <c r="AI162" s="41">
        <f>AH162-AG162</f>
        <v>-7031.8</v>
      </c>
      <c r="AJ162" s="41">
        <f t="shared" si="162"/>
        <v>19719.91</v>
      </c>
      <c r="AK162" s="41">
        <f t="shared" si="163"/>
        <v>12688.11</v>
      </c>
      <c r="AL162" s="41">
        <f t="shared" si="164"/>
        <v>-7032</v>
      </c>
      <c r="AM162" s="109">
        <f t="shared" si="165"/>
        <v>0.35658377751216919</v>
      </c>
      <c r="AN162" s="41">
        <v>0</v>
      </c>
      <c r="AO162" s="41">
        <v>0</v>
      </c>
      <c r="AP162" s="41">
        <f>AO162-AN162</f>
        <v>0</v>
      </c>
      <c r="AQ162" s="41">
        <f t="shared" si="166"/>
        <v>19719.91</v>
      </c>
      <c r="AR162" s="41">
        <f t="shared" si="167"/>
        <v>12688.11</v>
      </c>
      <c r="AS162" s="41">
        <f t="shared" si="168"/>
        <v>-7032</v>
      </c>
      <c r="AT162" s="109">
        <f t="shared" si="169"/>
        <v>0.35658377751216919</v>
      </c>
      <c r="AU162" s="41">
        <v>0</v>
      </c>
      <c r="AV162" s="41">
        <v>0</v>
      </c>
      <c r="AW162" s="41">
        <f>AV162-AU162</f>
        <v>0</v>
      </c>
      <c r="AX162" s="41">
        <f t="shared" si="170"/>
        <v>19719.91</v>
      </c>
      <c r="AY162" s="41">
        <f t="shared" si="171"/>
        <v>12688.11</v>
      </c>
      <c r="AZ162" s="41">
        <f t="shared" si="172"/>
        <v>-7032</v>
      </c>
      <c r="BA162" s="109">
        <f t="shared" si="173"/>
        <v>0.35658377751216919</v>
      </c>
      <c r="BB162" s="41">
        <v>15727.55</v>
      </c>
      <c r="BC162" s="41">
        <v>5013.76</v>
      </c>
      <c r="BD162" s="41">
        <f t="shared" si="205"/>
        <v>-10713.789999999999</v>
      </c>
      <c r="BE162" s="41">
        <f t="shared" si="174"/>
        <v>35447.46</v>
      </c>
      <c r="BF162" s="41">
        <f t="shared" si="175"/>
        <v>17701.870000000003</v>
      </c>
      <c r="BG162" s="41">
        <f t="shared" si="176"/>
        <v>-17746</v>
      </c>
      <c r="BH162" s="109">
        <f t="shared" si="177"/>
        <v>0.50061668734515807</v>
      </c>
      <c r="BI162" s="41">
        <v>0</v>
      </c>
      <c r="BJ162" s="41">
        <v>0</v>
      </c>
      <c r="BK162" s="41">
        <f t="shared" si="206"/>
        <v>0</v>
      </c>
      <c r="BL162" s="41">
        <f t="shared" si="178"/>
        <v>35447.46</v>
      </c>
      <c r="BM162" s="41">
        <f t="shared" si="179"/>
        <v>17701.870000000003</v>
      </c>
      <c r="BN162" s="41">
        <f t="shared" si="180"/>
        <v>-17746</v>
      </c>
      <c r="BO162" s="109">
        <f t="shared" si="181"/>
        <v>0.50061668734515807</v>
      </c>
      <c r="BP162" s="41">
        <v>0</v>
      </c>
      <c r="BQ162" s="41">
        <v>0</v>
      </c>
      <c r="BR162" s="41">
        <f t="shared" si="207"/>
        <v>0</v>
      </c>
      <c r="BS162" s="41">
        <f t="shared" si="182"/>
        <v>35447.46</v>
      </c>
      <c r="BT162" s="41">
        <f t="shared" si="183"/>
        <v>17701.870000000003</v>
      </c>
      <c r="BU162" s="41">
        <f t="shared" si="184"/>
        <v>-17746</v>
      </c>
      <c r="BV162" s="109">
        <f t="shared" si="185"/>
        <v>0.50061668734515807</v>
      </c>
      <c r="BW162" s="41">
        <v>15728.4</v>
      </c>
      <c r="BX162" s="41">
        <v>6022.09</v>
      </c>
      <c r="BY162" s="41">
        <f t="shared" si="186"/>
        <v>-9706.31</v>
      </c>
      <c r="BZ162" s="41">
        <f t="shared" si="208"/>
        <v>51175.86</v>
      </c>
      <c r="CA162" s="41">
        <f>BQ162+BJ162+BC162+AV162+AO162+AH162+AA162+T162+P162+BX162</f>
        <v>23723.96</v>
      </c>
      <c r="CB162" s="41">
        <f t="shared" si="193"/>
        <v>-27452</v>
      </c>
      <c r="CC162" s="109">
        <f t="shared" si="187"/>
        <v>0.53642283686097314</v>
      </c>
      <c r="CD162" s="41">
        <v>0</v>
      </c>
      <c r="CE162" s="41">
        <v>0</v>
      </c>
      <c r="CF162" s="41">
        <f t="shared" si="188"/>
        <v>0</v>
      </c>
      <c r="CG162" s="41">
        <f t="shared" si="189"/>
        <v>51175.86</v>
      </c>
      <c r="CH162" s="41">
        <f t="shared" si="190"/>
        <v>23723.96</v>
      </c>
      <c r="CI162" s="41">
        <f t="shared" si="191"/>
        <v>-27452</v>
      </c>
      <c r="CJ162" s="109">
        <f t="shared" si="192"/>
        <v>0.46357716313902686</v>
      </c>
      <c r="CK162" s="41">
        <v>0</v>
      </c>
      <c r="CL162" s="41">
        <f t="shared" si="209"/>
        <v>51175.86</v>
      </c>
      <c r="CM162" s="41">
        <v>23723.960000000003</v>
      </c>
      <c r="CN162" s="158">
        <f>CM162-CL162</f>
        <v>-27451.899999999998</v>
      </c>
      <c r="CO162" s="41">
        <v>81619.55</v>
      </c>
      <c r="CP162" s="41">
        <v>15929.15</v>
      </c>
      <c r="CQ162" s="41">
        <v>0</v>
      </c>
      <c r="CR162" s="41">
        <v>0</v>
      </c>
      <c r="CS162" s="41">
        <v>0</v>
      </c>
      <c r="CT162" s="41">
        <v>0</v>
      </c>
      <c r="CU162" s="41">
        <v>0</v>
      </c>
      <c r="CV162" s="41">
        <v>170000</v>
      </c>
    </row>
    <row r="163" spans="1:101" s="10" customFormat="1" ht="31.5" x14ac:dyDescent="0.2">
      <c r="A163" s="20" t="s">
        <v>406</v>
      </c>
      <c r="B163" s="20" t="s">
        <v>411</v>
      </c>
      <c r="C163" s="21" t="s">
        <v>602</v>
      </c>
      <c r="D163" s="22">
        <v>1</v>
      </c>
      <c r="E163" s="20" t="s">
        <v>402</v>
      </c>
      <c r="F163" s="20" t="s">
        <v>77</v>
      </c>
      <c r="G163" s="20" t="s">
        <v>871</v>
      </c>
      <c r="H163" s="45">
        <f>SUBTOTAL(103, $CI$12:$CI163)*1</f>
        <v>152</v>
      </c>
      <c r="I163" s="45" t="s">
        <v>406</v>
      </c>
      <c r="J163" s="34" t="s">
        <v>872</v>
      </c>
      <c r="K163" s="34" t="s">
        <v>873</v>
      </c>
      <c r="L163" s="94"/>
      <c r="M163" s="37">
        <v>0</v>
      </c>
      <c r="N163" s="37">
        <v>0</v>
      </c>
      <c r="O163" s="37">
        <v>0</v>
      </c>
      <c r="P163" s="37"/>
      <c r="Q163" s="41">
        <f t="shared" si="152"/>
        <v>0</v>
      </c>
      <c r="R163" s="197" t="str">
        <f t="shared" si="153"/>
        <v>nebija plānots</v>
      </c>
      <c r="S163" s="37">
        <v>0</v>
      </c>
      <c r="T163" s="37"/>
      <c r="U163" s="37"/>
      <c r="V163" s="41">
        <f t="shared" si="154"/>
        <v>0</v>
      </c>
      <c r="W163" s="41">
        <f t="shared" si="155"/>
        <v>0</v>
      </c>
      <c r="X163" s="41">
        <f t="shared" si="156"/>
        <v>0</v>
      </c>
      <c r="Y163" s="197" t="str">
        <f t="shared" si="157"/>
        <v>nebija plānots</v>
      </c>
      <c r="Z163" s="37">
        <v>0</v>
      </c>
      <c r="AA163" s="37"/>
      <c r="AB163" s="37"/>
      <c r="AC163" s="41">
        <f t="shared" si="158"/>
        <v>0</v>
      </c>
      <c r="AD163" s="41">
        <f t="shared" si="159"/>
        <v>0</v>
      </c>
      <c r="AE163" s="41">
        <f t="shared" si="160"/>
        <v>0</v>
      </c>
      <c r="AF163" s="109" t="str">
        <f t="shared" si="161"/>
        <v>nebija plānots</v>
      </c>
      <c r="AG163" s="37">
        <v>0</v>
      </c>
      <c r="AH163" s="37"/>
      <c r="AI163" s="37"/>
      <c r="AJ163" s="41">
        <f t="shared" si="162"/>
        <v>0</v>
      </c>
      <c r="AK163" s="41">
        <f t="shared" si="163"/>
        <v>0</v>
      </c>
      <c r="AL163" s="41">
        <f t="shared" si="164"/>
        <v>0</v>
      </c>
      <c r="AM163" s="109" t="str">
        <f t="shared" si="165"/>
        <v>nebija plānots</v>
      </c>
      <c r="AN163" s="37">
        <v>0</v>
      </c>
      <c r="AO163" s="37"/>
      <c r="AP163" s="37"/>
      <c r="AQ163" s="41">
        <f t="shared" si="166"/>
        <v>0</v>
      </c>
      <c r="AR163" s="41">
        <f t="shared" si="167"/>
        <v>0</v>
      </c>
      <c r="AS163" s="41">
        <f t="shared" si="168"/>
        <v>0</v>
      </c>
      <c r="AT163" s="109" t="str">
        <f t="shared" si="169"/>
        <v>nebija plānots</v>
      </c>
      <c r="AU163" s="37">
        <v>0</v>
      </c>
      <c r="AV163" s="37"/>
      <c r="AW163" s="37"/>
      <c r="AX163" s="41">
        <f t="shared" si="170"/>
        <v>0</v>
      </c>
      <c r="AY163" s="41">
        <f t="shared" si="171"/>
        <v>0</v>
      </c>
      <c r="AZ163" s="41">
        <f t="shared" si="172"/>
        <v>0</v>
      </c>
      <c r="BA163" s="109" t="str">
        <f t="shared" si="173"/>
        <v>nebija plānots</v>
      </c>
      <c r="BB163" s="37">
        <v>24659.35</v>
      </c>
      <c r="BC163" s="41">
        <v>4792.1000000000004</v>
      </c>
      <c r="BD163" s="41">
        <f t="shared" si="205"/>
        <v>-19867.25</v>
      </c>
      <c r="BE163" s="41">
        <f t="shared" si="174"/>
        <v>24659.35</v>
      </c>
      <c r="BF163" s="41">
        <f t="shared" si="175"/>
        <v>4792.1000000000004</v>
      </c>
      <c r="BG163" s="41">
        <f t="shared" si="176"/>
        <v>-19867</v>
      </c>
      <c r="BH163" s="109">
        <f t="shared" si="177"/>
        <v>0.80566803261237618</v>
      </c>
      <c r="BI163" s="37">
        <v>0</v>
      </c>
      <c r="BJ163" s="41">
        <v>0</v>
      </c>
      <c r="BK163" s="41">
        <f t="shared" si="206"/>
        <v>0</v>
      </c>
      <c r="BL163" s="41">
        <f t="shared" si="178"/>
        <v>24659.35</v>
      </c>
      <c r="BM163" s="41">
        <f t="shared" si="179"/>
        <v>4792.1000000000004</v>
      </c>
      <c r="BN163" s="41">
        <f t="shared" si="180"/>
        <v>-19867</v>
      </c>
      <c r="BO163" s="109">
        <f t="shared" si="181"/>
        <v>0.80566803261237618</v>
      </c>
      <c r="BP163" s="37">
        <v>0</v>
      </c>
      <c r="BQ163" s="41">
        <v>0</v>
      </c>
      <c r="BR163" s="41">
        <f t="shared" si="207"/>
        <v>0</v>
      </c>
      <c r="BS163" s="41">
        <f t="shared" si="182"/>
        <v>24659.35</v>
      </c>
      <c r="BT163" s="41">
        <f t="shared" si="183"/>
        <v>4792.1000000000004</v>
      </c>
      <c r="BU163" s="41">
        <f t="shared" si="184"/>
        <v>-19867</v>
      </c>
      <c r="BV163" s="109">
        <f t="shared" si="185"/>
        <v>0.80566803261237618</v>
      </c>
      <c r="BW163" s="37">
        <v>19180.25</v>
      </c>
      <c r="BX163" s="41">
        <v>11893.68</v>
      </c>
      <c r="BY163" s="41">
        <f t="shared" si="186"/>
        <v>-7286.57</v>
      </c>
      <c r="BZ163" s="41">
        <f t="shared" si="208"/>
        <v>43839.6</v>
      </c>
      <c r="CA163" s="41">
        <f>BQ163+BJ163+BC163+AV163+AO163+-AH163+AA163+T163+P163+BX163</f>
        <v>16685.78</v>
      </c>
      <c r="CB163" s="41">
        <f t="shared" si="193"/>
        <v>-27154</v>
      </c>
      <c r="CC163" s="109">
        <f t="shared" si="187"/>
        <v>0.61939023166269769</v>
      </c>
      <c r="CD163" s="37">
        <v>0</v>
      </c>
      <c r="CE163" s="41">
        <v>0</v>
      </c>
      <c r="CF163" s="41">
        <f t="shared" si="188"/>
        <v>0</v>
      </c>
      <c r="CG163" s="41">
        <f t="shared" si="189"/>
        <v>43839.6</v>
      </c>
      <c r="CH163" s="41">
        <f t="shared" si="190"/>
        <v>16685.78</v>
      </c>
      <c r="CI163" s="41">
        <f t="shared" si="191"/>
        <v>-27154</v>
      </c>
      <c r="CJ163" s="109">
        <f t="shared" si="192"/>
        <v>0.38060976833730231</v>
      </c>
      <c r="CK163" s="37">
        <v>0</v>
      </c>
      <c r="CL163" s="41">
        <f t="shared" si="209"/>
        <v>43839.6</v>
      </c>
      <c r="CM163" s="41">
        <v>16685.78</v>
      </c>
      <c r="CN163" s="158">
        <f>CM163-CL163</f>
        <v>-27153.82</v>
      </c>
      <c r="CO163" s="37">
        <v>49178.45</v>
      </c>
      <c r="CP163" s="37">
        <v>58116.2</v>
      </c>
      <c r="CQ163" s="37">
        <v>15509.1</v>
      </c>
      <c r="CR163" s="37">
        <v>0</v>
      </c>
      <c r="CS163" s="37">
        <v>0</v>
      </c>
      <c r="CT163" s="37">
        <v>0</v>
      </c>
      <c r="CU163" s="37">
        <v>0</v>
      </c>
      <c r="CV163" s="37">
        <v>166643.35</v>
      </c>
    </row>
    <row r="164" spans="1:101" s="10" customFormat="1" ht="51" x14ac:dyDescent="0.2">
      <c r="A164" s="11" t="s">
        <v>485</v>
      </c>
      <c r="B164" s="11" t="s">
        <v>486</v>
      </c>
      <c r="C164" s="14" t="s">
        <v>606</v>
      </c>
      <c r="D164" s="11">
        <v>1</v>
      </c>
      <c r="E164" s="11" t="s">
        <v>454</v>
      </c>
      <c r="F164" s="11" t="s">
        <v>5</v>
      </c>
      <c r="G164" s="44" t="s">
        <v>534</v>
      </c>
      <c r="H164" s="45">
        <f>SUBTOTAL(103, $CI$12:$CI164)*1</f>
        <v>153</v>
      </c>
      <c r="I164" s="45" t="s">
        <v>485</v>
      </c>
      <c r="J164" s="46" t="s">
        <v>535</v>
      </c>
      <c r="K164" s="46" t="s">
        <v>536</v>
      </c>
      <c r="L164" s="41">
        <v>0</v>
      </c>
      <c r="M164" s="41">
        <v>0</v>
      </c>
      <c r="N164" s="41">
        <v>1700</v>
      </c>
      <c r="O164" s="41">
        <v>0</v>
      </c>
      <c r="P164" s="41">
        <v>0</v>
      </c>
      <c r="Q164" s="41">
        <f t="shared" si="152"/>
        <v>0</v>
      </c>
      <c r="R164" s="197" t="str">
        <f t="shared" si="153"/>
        <v>nebija plānots</v>
      </c>
      <c r="S164" s="41">
        <v>0</v>
      </c>
      <c r="T164" s="41">
        <v>0</v>
      </c>
      <c r="U164" s="41">
        <f>T164-S164</f>
        <v>0</v>
      </c>
      <c r="V164" s="41">
        <f t="shared" si="154"/>
        <v>0</v>
      </c>
      <c r="W164" s="41">
        <f t="shared" si="155"/>
        <v>0</v>
      </c>
      <c r="X164" s="41">
        <f t="shared" si="156"/>
        <v>0</v>
      </c>
      <c r="Y164" s="197" t="str">
        <f t="shared" si="157"/>
        <v>nebija plānots</v>
      </c>
      <c r="Z164" s="41">
        <v>0</v>
      </c>
      <c r="AA164" s="41">
        <v>0</v>
      </c>
      <c r="AB164" s="41">
        <f>AA164-Z164</f>
        <v>0</v>
      </c>
      <c r="AC164" s="41">
        <f t="shared" si="158"/>
        <v>0</v>
      </c>
      <c r="AD164" s="41">
        <f t="shared" si="159"/>
        <v>0</v>
      </c>
      <c r="AE164" s="41">
        <f t="shared" si="160"/>
        <v>0</v>
      </c>
      <c r="AF164" s="109" t="str">
        <f t="shared" si="161"/>
        <v>nebija plānots</v>
      </c>
      <c r="AG164" s="41">
        <v>14383.81</v>
      </c>
      <c r="AH164" s="41">
        <v>1700</v>
      </c>
      <c r="AI164" s="41">
        <f>AH164-AG164</f>
        <v>-12683.81</v>
      </c>
      <c r="AJ164" s="41">
        <f t="shared" si="162"/>
        <v>14383.81</v>
      </c>
      <c r="AK164" s="41">
        <f t="shared" si="163"/>
        <v>1700</v>
      </c>
      <c r="AL164" s="41">
        <f t="shared" si="164"/>
        <v>-12684</v>
      </c>
      <c r="AM164" s="109">
        <f t="shared" si="165"/>
        <v>0.88181156452984288</v>
      </c>
      <c r="AN164" s="41">
        <v>0</v>
      </c>
      <c r="AO164" s="41">
        <v>0</v>
      </c>
      <c r="AP164" s="41">
        <f>AO164-AN164</f>
        <v>0</v>
      </c>
      <c r="AQ164" s="41">
        <f t="shared" si="166"/>
        <v>14383.81</v>
      </c>
      <c r="AR164" s="41">
        <f t="shared" si="167"/>
        <v>1700</v>
      </c>
      <c r="AS164" s="41">
        <f t="shared" si="168"/>
        <v>-12684</v>
      </c>
      <c r="AT164" s="109">
        <f t="shared" si="169"/>
        <v>0.88181156452984288</v>
      </c>
      <c r="AU164" s="41">
        <v>0</v>
      </c>
      <c r="AV164" s="41">
        <v>0</v>
      </c>
      <c r="AW164" s="41">
        <f>AV164-AU164</f>
        <v>0</v>
      </c>
      <c r="AX164" s="41">
        <f t="shared" si="170"/>
        <v>14383.81</v>
      </c>
      <c r="AY164" s="41">
        <f t="shared" si="171"/>
        <v>1700</v>
      </c>
      <c r="AZ164" s="41">
        <f t="shared" si="172"/>
        <v>-12684</v>
      </c>
      <c r="BA164" s="109">
        <f t="shared" si="173"/>
        <v>0.88181156452984288</v>
      </c>
      <c r="BB164" s="41">
        <v>5339.21</v>
      </c>
      <c r="BC164" s="41">
        <v>0</v>
      </c>
      <c r="BD164" s="41">
        <f t="shared" si="205"/>
        <v>-5339.21</v>
      </c>
      <c r="BE164" s="41">
        <f t="shared" si="174"/>
        <v>19723.02</v>
      </c>
      <c r="BF164" s="41">
        <f t="shared" si="175"/>
        <v>1700</v>
      </c>
      <c r="BG164" s="41">
        <f t="shared" si="176"/>
        <v>-18023</v>
      </c>
      <c r="BH164" s="109">
        <f t="shared" si="177"/>
        <v>0.91380630349713177</v>
      </c>
      <c r="BI164" s="41">
        <v>0</v>
      </c>
      <c r="BJ164" s="41">
        <v>0</v>
      </c>
      <c r="BK164" s="41">
        <f t="shared" si="206"/>
        <v>0</v>
      </c>
      <c r="BL164" s="41">
        <f t="shared" si="178"/>
        <v>19723.02</v>
      </c>
      <c r="BM164" s="41">
        <f t="shared" si="179"/>
        <v>1700</v>
      </c>
      <c r="BN164" s="41">
        <f t="shared" si="180"/>
        <v>-18023</v>
      </c>
      <c r="BO164" s="109">
        <f t="shared" si="181"/>
        <v>0.91380630349713177</v>
      </c>
      <c r="BP164" s="41">
        <v>0</v>
      </c>
      <c r="BQ164" s="41">
        <v>0</v>
      </c>
      <c r="BR164" s="41">
        <f t="shared" si="207"/>
        <v>0</v>
      </c>
      <c r="BS164" s="41">
        <f t="shared" si="182"/>
        <v>19723.02</v>
      </c>
      <c r="BT164" s="41">
        <f t="shared" si="183"/>
        <v>1700</v>
      </c>
      <c r="BU164" s="41">
        <f t="shared" si="184"/>
        <v>-18023</v>
      </c>
      <c r="BV164" s="109">
        <f t="shared" si="185"/>
        <v>0.91380630349713177</v>
      </c>
      <c r="BW164" s="41">
        <v>8008.81</v>
      </c>
      <c r="BX164" s="41">
        <v>0</v>
      </c>
      <c r="BY164" s="41">
        <f t="shared" si="186"/>
        <v>-8008.81</v>
      </c>
      <c r="BZ164" s="41">
        <f t="shared" si="208"/>
        <v>27731.83</v>
      </c>
      <c r="CA164" s="41">
        <f>BQ164+BJ164+BC164+AV164+AO164+AH164+AA164+T164+P164+BX164</f>
        <v>1700</v>
      </c>
      <c r="CB164" s="41">
        <f t="shared" si="193"/>
        <v>-26032</v>
      </c>
      <c r="CC164" s="109">
        <f t="shared" si="187"/>
        <v>0.93869860012844442</v>
      </c>
      <c r="CD164" s="41">
        <v>0</v>
      </c>
      <c r="CE164" s="41">
        <v>0</v>
      </c>
      <c r="CF164" s="41">
        <f t="shared" si="188"/>
        <v>0</v>
      </c>
      <c r="CG164" s="41">
        <f t="shared" si="189"/>
        <v>27731.83</v>
      </c>
      <c r="CH164" s="41">
        <f t="shared" si="190"/>
        <v>1700</v>
      </c>
      <c r="CI164" s="41">
        <f t="shared" si="191"/>
        <v>-26032</v>
      </c>
      <c r="CJ164" s="109">
        <f t="shared" si="192"/>
        <v>6.1301399871555536E-2</v>
      </c>
      <c r="CK164" s="41">
        <v>0</v>
      </c>
      <c r="CL164" s="41">
        <f t="shared" si="209"/>
        <v>27731.83</v>
      </c>
      <c r="CM164" s="41">
        <v>1700</v>
      </c>
      <c r="CN164" s="158">
        <f>CM164-CL164</f>
        <v>-26031.83</v>
      </c>
      <c r="CO164" s="41">
        <v>6267.66</v>
      </c>
      <c r="CP164" s="41">
        <v>3966.61</v>
      </c>
      <c r="CQ164" s="41">
        <v>0</v>
      </c>
      <c r="CR164" s="41">
        <v>0</v>
      </c>
      <c r="CS164" s="41">
        <v>0</v>
      </c>
      <c r="CT164" s="41">
        <v>0</v>
      </c>
      <c r="CU164" s="41">
        <v>0</v>
      </c>
      <c r="CV164" s="41">
        <v>39666.100000000006</v>
      </c>
      <c r="CW164" s="220"/>
    </row>
    <row r="165" spans="1:101" s="10" customFormat="1" ht="47.25" x14ac:dyDescent="0.2">
      <c r="A165" s="11" t="s">
        <v>406</v>
      </c>
      <c r="B165" s="11" t="s">
        <v>411</v>
      </c>
      <c r="C165" s="14" t="s">
        <v>602</v>
      </c>
      <c r="D165" s="11">
        <v>1</v>
      </c>
      <c r="E165" s="11" t="s">
        <v>402</v>
      </c>
      <c r="F165" s="11" t="s">
        <v>77</v>
      </c>
      <c r="G165" s="44" t="s">
        <v>725</v>
      </c>
      <c r="H165" s="45">
        <f>SUBTOTAL(103, $CI$12:$CI165)*1</f>
        <v>154</v>
      </c>
      <c r="I165" s="45" t="s">
        <v>406</v>
      </c>
      <c r="J165" s="46" t="s">
        <v>726</v>
      </c>
      <c r="K165" s="46" t="s">
        <v>727</v>
      </c>
      <c r="L165" s="41">
        <v>0</v>
      </c>
      <c r="M165" s="41">
        <v>0</v>
      </c>
      <c r="N165" s="41">
        <v>0</v>
      </c>
      <c r="O165" s="41">
        <v>0</v>
      </c>
      <c r="P165" s="41">
        <v>0</v>
      </c>
      <c r="Q165" s="41">
        <f t="shared" si="152"/>
        <v>0</v>
      </c>
      <c r="R165" s="197" t="str">
        <f t="shared" si="153"/>
        <v>nebija plānots</v>
      </c>
      <c r="S165" s="41">
        <v>0</v>
      </c>
      <c r="T165" s="41">
        <v>0</v>
      </c>
      <c r="U165" s="41">
        <f>T165-S165</f>
        <v>0</v>
      </c>
      <c r="V165" s="41">
        <f t="shared" si="154"/>
        <v>0</v>
      </c>
      <c r="W165" s="41">
        <f t="shared" si="155"/>
        <v>0</v>
      </c>
      <c r="X165" s="41">
        <f t="shared" si="156"/>
        <v>0</v>
      </c>
      <c r="Y165" s="197" t="str">
        <f t="shared" si="157"/>
        <v>nebija plānots</v>
      </c>
      <c r="Z165" s="41">
        <v>0</v>
      </c>
      <c r="AA165" s="41">
        <v>0</v>
      </c>
      <c r="AB165" s="41">
        <f>AA165-Z165</f>
        <v>0</v>
      </c>
      <c r="AC165" s="41">
        <f t="shared" si="158"/>
        <v>0</v>
      </c>
      <c r="AD165" s="41">
        <f t="shared" si="159"/>
        <v>0</v>
      </c>
      <c r="AE165" s="41">
        <f t="shared" si="160"/>
        <v>0</v>
      </c>
      <c r="AF165" s="109" t="str">
        <f t="shared" si="161"/>
        <v>nebija plānots</v>
      </c>
      <c r="AG165" s="41">
        <v>0</v>
      </c>
      <c r="AH165" s="41">
        <v>0</v>
      </c>
      <c r="AI165" s="41">
        <f>AH165-AG165</f>
        <v>0</v>
      </c>
      <c r="AJ165" s="41">
        <f t="shared" si="162"/>
        <v>0</v>
      </c>
      <c r="AK165" s="41">
        <f t="shared" si="163"/>
        <v>0</v>
      </c>
      <c r="AL165" s="41">
        <f t="shared" si="164"/>
        <v>0</v>
      </c>
      <c r="AM165" s="109" t="str">
        <f t="shared" si="165"/>
        <v>nebija plānots</v>
      </c>
      <c r="AN165" s="41">
        <v>33030.32</v>
      </c>
      <c r="AO165" s="41">
        <v>0</v>
      </c>
      <c r="AP165" s="41">
        <f>AO165-AN165</f>
        <v>-33030.32</v>
      </c>
      <c r="AQ165" s="41">
        <f t="shared" si="166"/>
        <v>33030.32</v>
      </c>
      <c r="AR165" s="41">
        <f t="shared" si="167"/>
        <v>0</v>
      </c>
      <c r="AS165" s="41">
        <f t="shared" si="168"/>
        <v>-33030</v>
      </c>
      <c r="AT165" s="109">
        <f t="shared" si="169"/>
        <v>1</v>
      </c>
      <c r="AU165" s="41">
        <v>0</v>
      </c>
      <c r="AV165" s="41">
        <v>0</v>
      </c>
      <c r="AW165" s="41">
        <f>AV165-AU165</f>
        <v>0</v>
      </c>
      <c r="AX165" s="41">
        <f t="shared" si="170"/>
        <v>33030.32</v>
      </c>
      <c r="AY165" s="41">
        <f t="shared" si="171"/>
        <v>0</v>
      </c>
      <c r="AZ165" s="41">
        <f t="shared" si="172"/>
        <v>-33030</v>
      </c>
      <c r="BA165" s="109">
        <f t="shared" si="173"/>
        <v>1</v>
      </c>
      <c r="BB165" s="41">
        <v>0</v>
      </c>
      <c r="BC165" s="41">
        <v>0</v>
      </c>
      <c r="BD165" s="41">
        <f t="shared" si="205"/>
        <v>0</v>
      </c>
      <c r="BE165" s="41">
        <f t="shared" si="174"/>
        <v>33030.32</v>
      </c>
      <c r="BF165" s="41">
        <f t="shared" si="175"/>
        <v>0</v>
      </c>
      <c r="BG165" s="41">
        <f t="shared" si="176"/>
        <v>-33030</v>
      </c>
      <c r="BH165" s="109">
        <f t="shared" si="177"/>
        <v>1</v>
      </c>
      <c r="BI165" s="41">
        <v>0</v>
      </c>
      <c r="BJ165" s="41">
        <v>0</v>
      </c>
      <c r="BK165" s="41">
        <f t="shared" si="206"/>
        <v>0</v>
      </c>
      <c r="BL165" s="41">
        <f t="shared" si="178"/>
        <v>33030.32</v>
      </c>
      <c r="BM165" s="41">
        <f t="shared" si="179"/>
        <v>0</v>
      </c>
      <c r="BN165" s="41">
        <f t="shared" si="180"/>
        <v>-33030</v>
      </c>
      <c r="BO165" s="109">
        <f t="shared" si="181"/>
        <v>1</v>
      </c>
      <c r="BP165" s="41">
        <v>0</v>
      </c>
      <c r="BQ165" s="41">
        <v>0</v>
      </c>
      <c r="BR165" s="41">
        <f t="shared" si="207"/>
        <v>0</v>
      </c>
      <c r="BS165" s="41">
        <f t="shared" si="182"/>
        <v>33030.32</v>
      </c>
      <c r="BT165" s="41">
        <f t="shared" si="183"/>
        <v>0</v>
      </c>
      <c r="BU165" s="41">
        <f t="shared" si="184"/>
        <v>-33030</v>
      </c>
      <c r="BV165" s="109">
        <f t="shared" si="185"/>
        <v>1</v>
      </c>
      <c r="BW165" s="41">
        <v>0</v>
      </c>
      <c r="BX165" s="41">
        <v>3886.2</v>
      </c>
      <c r="BY165" s="41">
        <f t="shared" si="186"/>
        <v>3886.2</v>
      </c>
      <c r="BZ165" s="41">
        <f t="shared" si="208"/>
        <v>33030.32</v>
      </c>
      <c r="CA165" s="41">
        <f>BQ165+BJ165+BC165+AV165+AO165+-AH165+AA165+T165+P165+BX165</f>
        <v>3886.2</v>
      </c>
      <c r="CB165" s="41">
        <f t="shared" si="193"/>
        <v>-29144</v>
      </c>
      <c r="CC165" s="109">
        <f t="shared" si="187"/>
        <v>0.88234446411660561</v>
      </c>
      <c r="CD165" s="41">
        <v>0</v>
      </c>
      <c r="CE165" s="41">
        <v>3140.3</v>
      </c>
      <c r="CF165" s="41">
        <f t="shared" si="188"/>
        <v>3140.3</v>
      </c>
      <c r="CG165" s="41">
        <f t="shared" si="189"/>
        <v>33030.32</v>
      </c>
      <c r="CH165" s="41">
        <f t="shared" si="190"/>
        <v>7026.5</v>
      </c>
      <c r="CI165" s="41">
        <f t="shared" si="191"/>
        <v>-26003.7</v>
      </c>
      <c r="CJ165" s="109">
        <f t="shared" si="192"/>
        <v>0.2127287897907135</v>
      </c>
      <c r="CK165" s="41">
        <v>0</v>
      </c>
      <c r="CL165" s="41">
        <f t="shared" si="209"/>
        <v>33030.32</v>
      </c>
      <c r="CM165" s="41">
        <v>11816.25</v>
      </c>
      <c r="CN165" s="158">
        <v>0</v>
      </c>
      <c r="CO165" s="41">
        <v>49545.479999999996</v>
      </c>
      <c r="CP165" s="41">
        <v>0</v>
      </c>
      <c r="CQ165" s="41">
        <v>0</v>
      </c>
      <c r="CR165" s="41">
        <v>0</v>
      </c>
      <c r="CS165" s="41">
        <v>0</v>
      </c>
      <c r="CT165" s="41">
        <v>0</v>
      </c>
      <c r="CU165" s="41">
        <v>0</v>
      </c>
      <c r="CV165" s="41">
        <v>82575.799999999988</v>
      </c>
    </row>
    <row r="166" spans="1:101" s="10" customFormat="1" ht="47.25" x14ac:dyDescent="0.2">
      <c r="A166" s="11" t="s">
        <v>106</v>
      </c>
      <c r="B166" s="11" t="s">
        <v>107</v>
      </c>
      <c r="C166" s="14" t="s">
        <v>108</v>
      </c>
      <c r="D166" s="11">
        <v>1</v>
      </c>
      <c r="E166" s="11" t="s">
        <v>109</v>
      </c>
      <c r="F166" s="11" t="s">
        <v>5</v>
      </c>
      <c r="G166" s="44" t="s">
        <v>117</v>
      </c>
      <c r="H166" s="45">
        <f>SUBTOTAL(103, $CI$12:$CI166)*1</f>
        <v>155</v>
      </c>
      <c r="I166" s="45" t="s">
        <v>106</v>
      </c>
      <c r="J166" s="46" t="s">
        <v>111</v>
      </c>
      <c r="K166" s="46" t="s">
        <v>118</v>
      </c>
      <c r="L166" s="41">
        <v>0</v>
      </c>
      <c r="M166" s="41">
        <v>0</v>
      </c>
      <c r="N166" s="41">
        <v>0</v>
      </c>
      <c r="O166" s="41">
        <v>0</v>
      </c>
      <c r="P166" s="41">
        <v>0</v>
      </c>
      <c r="Q166" s="41">
        <f t="shared" si="152"/>
        <v>0</v>
      </c>
      <c r="R166" s="197" t="str">
        <f t="shared" si="153"/>
        <v>nebija plānots</v>
      </c>
      <c r="S166" s="41">
        <v>0</v>
      </c>
      <c r="T166" s="41">
        <v>0</v>
      </c>
      <c r="U166" s="41">
        <f>T166-S166</f>
        <v>0</v>
      </c>
      <c r="V166" s="41">
        <f t="shared" si="154"/>
        <v>0</v>
      </c>
      <c r="W166" s="41">
        <f t="shared" si="155"/>
        <v>0</v>
      </c>
      <c r="X166" s="41">
        <f t="shared" si="156"/>
        <v>0</v>
      </c>
      <c r="Y166" s="197" t="str">
        <f t="shared" si="157"/>
        <v>nebija plānots</v>
      </c>
      <c r="Z166" s="41">
        <v>0</v>
      </c>
      <c r="AA166" s="41">
        <v>0</v>
      </c>
      <c r="AB166" s="41">
        <f>AA166-Z166</f>
        <v>0</v>
      </c>
      <c r="AC166" s="41">
        <f t="shared" si="158"/>
        <v>0</v>
      </c>
      <c r="AD166" s="41">
        <f t="shared" si="159"/>
        <v>0</v>
      </c>
      <c r="AE166" s="41">
        <f t="shared" si="160"/>
        <v>0</v>
      </c>
      <c r="AF166" s="109" t="str">
        <f t="shared" si="161"/>
        <v>nebija plānots</v>
      </c>
      <c r="AG166" s="41">
        <v>123689.54999999999</v>
      </c>
      <c r="AH166" s="41">
        <v>123689.54999999999</v>
      </c>
      <c r="AI166" s="41">
        <f>AH166-AG166</f>
        <v>0</v>
      </c>
      <c r="AJ166" s="41">
        <f t="shared" si="162"/>
        <v>123689.54999999999</v>
      </c>
      <c r="AK166" s="41">
        <f t="shared" si="163"/>
        <v>123689.54999999999</v>
      </c>
      <c r="AL166" s="41">
        <f t="shared" si="164"/>
        <v>0</v>
      </c>
      <c r="AM166" s="109">
        <f t="shared" si="165"/>
        <v>0</v>
      </c>
      <c r="AN166" s="41">
        <v>0</v>
      </c>
      <c r="AO166" s="41">
        <v>0</v>
      </c>
      <c r="AP166" s="41">
        <f>AO166-AN166</f>
        <v>0</v>
      </c>
      <c r="AQ166" s="41">
        <f t="shared" si="166"/>
        <v>123689.54999999999</v>
      </c>
      <c r="AR166" s="41">
        <f t="shared" si="167"/>
        <v>123689.54999999999</v>
      </c>
      <c r="AS166" s="41">
        <f t="shared" si="168"/>
        <v>0</v>
      </c>
      <c r="AT166" s="109">
        <f t="shared" si="169"/>
        <v>0</v>
      </c>
      <c r="AU166" s="35">
        <v>404441.56</v>
      </c>
      <c r="AV166" s="41">
        <v>148863.31</v>
      </c>
      <c r="AW166" s="41">
        <f>AV166-AU166</f>
        <v>-255578.25</v>
      </c>
      <c r="AX166" s="41">
        <f t="shared" si="170"/>
        <v>528131.11</v>
      </c>
      <c r="AY166" s="41">
        <f t="shared" si="171"/>
        <v>272552.86</v>
      </c>
      <c r="AZ166" s="41">
        <f t="shared" si="172"/>
        <v>-255578</v>
      </c>
      <c r="BA166" s="109">
        <f t="shared" si="173"/>
        <v>0.48392954923636289</v>
      </c>
      <c r="BB166" s="41">
        <v>0</v>
      </c>
      <c r="BC166" s="41">
        <v>0</v>
      </c>
      <c r="BD166" s="41">
        <f t="shared" si="205"/>
        <v>0</v>
      </c>
      <c r="BE166" s="41">
        <f t="shared" si="174"/>
        <v>528131.11</v>
      </c>
      <c r="BF166" s="41">
        <f t="shared" si="175"/>
        <v>272552.86</v>
      </c>
      <c r="BG166" s="41">
        <f t="shared" si="176"/>
        <v>-255578</v>
      </c>
      <c r="BH166" s="109">
        <f t="shared" si="177"/>
        <v>0.48392954923636289</v>
      </c>
      <c r="BI166" s="41">
        <v>0</v>
      </c>
      <c r="BJ166" s="41">
        <v>0</v>
      </c>
      <c r="BK166" s="41">
        <f t="shared" si="206"/>
        <v>0</v>
      </c>
      <c r="BL166" s="41">
        <f t="shared" si="178"/>
        <v>528131.11</v>
      </c>
      <c r="BM166" s="41">
        <f t="shared" si="179"/>
        <v>272552.86</v>
      </c>
      <c r="BN166" s="41">
        <f t="shared" si="180"/>
        <v>-255578</v>
      </c>
      <c r="BO166" s="109">
        <f t="shared" si="181"/>
        <v>0.48392954923636289</v>
      </c>
      <c r="BP166" s="41">
        <v>0</v>
      </c>
      <c r="BQ166" s="41">
        <v>230206.23</v>
      </c>
      <c r="BR166" s="41">
        <f t="shared" si="207"/>
        <v>230206.23</v>
      </c>
      <c r="BS166" s="41">
        <f t="shared" si="182"/>
        <v>528131.11</v>
      </c>
      <c r="BT166" s="41">
        <f t="shared" si="183"/>
        <v>502759.08999999997</v>
      </c>
      <c r="BU166" s="41">
        <f t="shared" si="184"/>
        <v>-25372</v>
      </c>
      <c r="BV166" s="109">
        <f t="shared" si="185"/>
        <v>4.8041138875534184E-2</v>
      </c>
      <c r="BW166" s="41">
        <v>0</v>
      </c>
      <c r="BX166" s="41">
        <v>0</v>
      </c>
      <c r="BY166" s="41">
        <f t="shared" si="186"/>
        <v>0</v>
      </c>
      <c r="BZ166" s="41">
        <f t="shared" si="208"/>
        <v>528131.11</v>
      </c>
      <c r="CA166" s="41">
        <f>BQ166+BJ166+BC166+AV166+AO166+AH166+AA166+T166+P166+BX166</f>
        <v>502759.09</v>
      </c>
      <c r="CB166" s="41">
        <f t="shared" si="193"/>
        <v>-25372</v>
      </c>
      <c r="CC166" s="109">
        <f t="shared" si="187"/>
        <v>4.8041138875534073E-2</v>
      </c>
      <c r="CD166" s="41">
        <v>0</v>
      </c>
      <c r="CE166" s="41">
        <v>0</v>
      </c>
      <c r="CF166" s="41">
        <f t="shared" si="188"/>
        <v>0</v>
      </c>
      <c r="CG166" s="41">
        <f t="shared" si="189"/>
        <v>528131.11</v>
      </c>
      <c r="CH166" s="41">
        <f t="shared" si="190"/>
        <v>502759.09</v>
      </c>
      <c r="CI166" s="41">
        <f t="shared" si="191"/>
        <v>-25372</v>
      </c>
      <c r="CJ166" s="109">
        <f t="shared" si="192"/>
        <v>0.95195886112446593</v>
      </c>
      <c r="CK166" s="35">
        <v>326964.44</v>
      </c>
      <c r="CL166" s="41">
        <f t="shared" si="209"/>
        <v>855095.55</v>
      </c>
      <c r="CM166" s="41">
        <v>812475.5</v>
      </c>
      <c r="CN166" s="158">
        <f t="shared" ref="CN166:CN177" si="210">CM166-CL166</f>
        <v>-42620.050000000047</v>
      </c>
      <c r="CO166" s="41">
        <v>292316.93000000005</v>
      </c>
      <c r="CP166" s="41">
        <v>0</v>
      </c>
      <c r="CQ166" s="41">
        <v>0</v>
      </c>
      <c r="CR166" s="41">
        <v>0</v>
      </c>
      <c r="CS166" s="41">
        <v>0</v>
      </c>
      <c r="CT166" s="41">
        <v>0</v>
      </c>
      <c r="CU166" s="41">
        <v>0</v>
      </c>
      <c r="CV166" s="41">
        <v>577773.65</v>
      </c>
      <c r="CW166" s="220"/>
    </row>
    <row r="167" spans="1:101" s="10" customFormat="1" ht="51" x14ac:dyDescent="0.2">
      <c r="A167" s="11" t="s">
        <v>485</v>
      </c>
      <c r="B167" s="11" t="s">
        <v>486</v>
      </c>
      <c r="C167" s="14" t="s">
        <v>606</v>
      </c>
      <c r="D167" s="11">
        <v>1</v>
      </c>
      <c r="E167" s="11" t="s">
        <v>454</v>
      </c>
      <c r="F167" s="11" t="s">
        <v>5</v>
      </c>
      <c r="G167" s="44" t="s">
        <v>503</v>
      </c>
      <c r="H167" s="45">
        <f>SUBTOTAL(103, $CI$12:$CI167)*1</f>
        <v>156</v>
      </c>
      <c r="I167" s="45" t="s">
        <v>485</v>
      </c>
      <c r="J167" s="46" t="s">
        <v>468</v>
      </c>
      <c r="K167" s="46" t="s">
        <v>504</v>
      </c>
      <c r="L167" s="41">
        <v>0</v>
      </c>
      <c r="M167" s="41">
        <v>0</v>
      </c>
      <c r="N167" s="41">
        <v>37462.080000000002</v>
      </c>
      <c r="O167" s="41">
        <v>21569.57</v>
      </c>
      <c r="P167" s="41">
        <v>21601.25</v>
      </c>
      <c r="Q167" s="41">
        <f t="shared" si="152"/>
        <v>32</v>
      </c>
      <c r="R167" s="197">
        <f t="shared" si="153"/>
        <v>-1.4687358162448483E-3</v>
      </c>
      <c r="S167" s="41">
        <v>0</v>
      </c>
      <c r="T167" s="41">
        <v>0</v>
      </c>
      <c r="U167" s="41">
        <f>T167-S167</f>
        <v>0</v>
      </c>
      <c r="V167" s="41">
        <f t="shared" si="154"/>
        <v>21569.57</v>
      </c>
      <c r="W167" s="41">
        <f t="shared" si="155"/>
        <v>21601.25</v>
      </c>
      <c r="X167" s="41">
        <f t="shared" si="156"/>
        <v>32</v>
      </c>
      <c r="Y167" s="197">
        <f t="shared" si="157"/>
        <v>-1.4687358162448483E-3</v>
      </c>
      <c r="Z167" s="41">
        <v>0</v>
      </c>
      <c r="AA167" s="41">
        <v>0</v>
      </c>
      <c r="AB167" s="41">
        <f>AA167-Z167</f>
        <v>0</v>
      </c>
      <c r="AC167" s="41">
        <f t="shared" si="158"/>
        <v>21569.57</v>
      </c>
      <c r="AD167" s="41">
        <f t="shared" si="159"/>
        <v>21601.25</v>
      </c>
      <c r="AE167" s="41">
        <f t="shared" si="160"/>
        <v>32</v>
      </c>
      <c r="AF167" s="109">
        <f t="shared" si="161"/>
        <v>-1.4687358162448483E-3</v>
      </c>
      <c r="AG167" s="41">
        <v>16267.76</v>
      </c>
      <c r="AH167" s="41">
        <v>12729.74</v>
      </c>
      <c r="AI167" s="41">
        <f>AH167-AG167</f>
        <v>-3538.0200000000004</v>
      </c>
      <c r="AJ167" s="41">
        <f t="shared" si="162"/>
        <v>37837.33</v>
      </c>
      <c r="AK167" s="41">
        <f t="shared" si="163"/>
        <v>34330.99</v>
      </c>
      <c r="AL167" s="41">
        <f t="shared" si="164"/>
        <v>-3506</v>
      </c>
      <c r="AM167" s="109">
        <f t="shared" si="165"/>
        <v>9.2668800890549186E-2</v>
      </c>
      <c r="AN167" s="41">
        <v>0</v>
      </c>
      <c r="AO167" s="41">
        <v>0</v>
      </c>
      <c r="AP167" s="41">
        <f>AO167-AN167</f>
        <v>0</v>
      </c>
      <c r="AQ167" s="41">
        <f t="shared" si="166"/>
        <v>37837.33</v>
      </c>
      <c r="AR167" s="41">
        <f t="shared" si="167"/>
        <v>34330.99</v>
      </c>
      <c r="AS167" s="41">
        <f t="shared" si="168"/>
        <v>-3506</v>
      </c>
      <c r="AT167" s="109">
        <f t="shared" si="169"/>
        <v>9.2668800890549186E-2</v>
      </c>
      <c r="AU167" s="41">
        <v>0</v>
      </c>
      <c r="AV167" s="41">
        <v>0</v>
      </c>
      <c r="AW167" s="41">
        <f>AV167-AU167</f>
        <v>0</v>
      </c>
      <c r="AX167" s="41">
        <f t="shared" si="170"/>
        <v>37837.33</v>
      </c>
      <c r="AY167" s="41">
        <f t="shared" si="171"/>
        <v>34330.99</v>
      </c>
      <c r="AZ167" s="41">
        <f t="shared" si="172"/>
        <v>-3506</v>
      </c>
      <c r="BA167" s="109">
        <f t="shared" si="173"/>
        <v>9.2668800890549186E-2</v>
      </c>
      <c r="BB167" s="41">
        <v>24085.88</v>
      </c>
      <c r="BC167" s="41">
        <v>0</v>
      </c>
      <c r="BD167" s="41">
        <f t="shared" si="205"/>
        <v>-24085.88</v>
      </c>
      <c r="BE167" s="41">
        <f t="shared" si="174"/>
        <v>61923.210000000006</v>
      </c>
      <c r="BF167" s="41">
        <f t="shared" si="175"/>
        <v>34330.99</v>
      </c>
      <c r="BG167" s="41">
        <f t="shared" si="176"/>
        <v>-27592</v>
      </c>
      <c r="BH167" s="109">
        <f t="shared" si="177"/>
        <v>0.44558768836434681</v>
      </c>
      <c r="BI167" s="41">
        <v>0</v>
      </c>
      <c r="BJ167" s="41">
        <v>14734.71</v>
      </c>
      <c r="BK167" s="41">
        <f t="shared" si="206"/>
        <v>14734.71</v>
      </c>
      <c r="BL167" s="41">
        <f t="shared" si="178"/>
        <v>61923.210000000006</v>
      </c>
      <c r="BM167" s="41">
        <f t="shared" si="179"/>
        <v>49065.7</v>
      </c>
      <c r="BN167" s="41">
        <f t="shared" si="180"/>
        <v>-12857</v>
      </c>
      <c r="BO167" s="109">
        <f t="shared" si="181"/>
        <v>0.20763636122868967</v>
      </c>
      <c r="BP167" s="41">
        <v>0</v>
      </c>
      <c r="BQ167" s="41">
        <v>0</v>
      </c>
      <c r="BR167" s="41">
        <f t="shared" si="207"/>
        <v>0</v>
      </c>
      <c r="BS167" s="41">
        <f t="shared" si="182"/>
        <v>61923.210000000006</v>
      </c>
      <c r="BT167" s="41">
        <f t="shared" si="183"/>
        <v>49065.7</v>
      </c>
      <c r="BU167" s="41">
        <f t="shared" si="184"/>
        <v>-12857</v>
      </c>
      <c r="BV167" s="109">
        <f t="shared" si="185"/>
        <v>0.20763636122868967</v>
      </c>
      <c r="BW167" s="41">
        <v>24085.88</v>
      </c>
      <c r="BX167" s="41">
        <v>12491.54</v>
      </c>
      <c r="BY167" s="41">
        <f t="shared" si="186"/>
        <v>-11594.34</v>
      </c>
      <c r="BZ167" s="41">
        <f t="shared" si="208"/>
        <v>86009.09</v>
      </c>
      <c r="CA167" s="41">
        <f>BQ167+BJ167+BC167+AV167+AO167+AH167+AA167+T167+P167+BX167</f>
        <v>61557.24</v>
      </c>
      <c r="CB167" s="41">
        <f t="shared" si="193"/>
        <v>-24451</v>
      </c>
      <c r="CC167" s="109">
        <f t="shared" si="187"/>
        <v>0.28429378801705729</v>
      </c>
      <c r="CD167" s="41">
        <v>0</v>
      </c>
      <c r="CE167" s="41">
        <v>0</v>
      </c>
      <c r="CF167" s="41">
        <f t="shared" si="188"/>
        <v>0</v>
      </c>
      <c r="CG167" s="41">
        <f t="shared" si="189"/>
        <v>86009.09</v>
      </c>
      <c r="CH167" s="41">
        <f t="shared" si="190"/>
        <v>61557.24</v>
      </c>
      <c r="CI167" s="41">
        <f t="shared" si="191"/>
        <v>-24451</v>
      </c>
      <c r="CJ167" s="109">
        <f t="shared" si="192"/>
        <v>0.71570621198294271</v>
      </c>
      <c r="CK167" s="41">
        <v>0</v>
      </c>
      <c r="CL167" s="41">
        <f t="shared" si="209"/>
        <v>86009.09</v>
      </c>
      <c r="CM167" s="41">
        <v>61525.56</v>
      </c>
      <c r="CN167" s="158">
        <f t="shared" si="210"/>
        <v>-24483.53</v>
      </c>
      <c r="CO167" s="41">
        <v>96343.52</v>
      </c>
      <c r="CP167" s="41">
        <v>69121.95</v>
      </c>
      <c r="CQ167" s="41">
        <v>0</v>
      </c>
      <c r="CR167" s="41">
        <v>0</v>
      </c>
      <c r="CS167" s="41">
        <v>0</v>
      </c>
      <c r="CT167" s="41">
        <v>0</v>
      </c>
      <c r="CU167" s="41">
        <v>0</v>
      </c>
      <c r="CV167" s="41">
        <v>289000</v>
      </c>
    </row>
    <row r="168" spans="1:101" s="10" customFormat="1" ht="63" x14ac:dyDescent="0.25">
      <c r="A168" s="121" t="s">
        <v>233</v>
      </c>
      <c r="B168" s="121" t="s">
        <v>234</v>
      </c>
      <c r="C168" s="122" t="s">
        <v>579</v>
      </c>
      <c r="D168" s="121">
        <v>1</v>
      </c>
      <c r="E168" s="121" t="s">
        <v>4</v>
      </c>
      <c r="F168" s="121" t="s">
        <v>5</v>
      </c>
      <c r="G168" s="123" t="s">
        <v>270</v>
      </c>
      <c r="H168" s="45">
        <f>SUBTOTAL(103, $CI$12:$CI168)*1</f>
        <v>157</v>
      </c>
      <c r="I168" s="45" t="s">
        <v>233</v>
      </c>
      <c r="J168" s="124" t="s">
        <v>271</v>
      </c>
      <c r="K168" s="124" t="s">
        <v>272</v>
      </c>
      <c r="L168" s="41">
        <v>0</v>
      </c>
      <c r="M168" s="41">
        <v>0</v>
      </c>
      <c r="N168" s="41">
        <v>0</v>
      </c>
      <c r="O168" s="41">
        <v>3834.6</v>
      </c>
      <c r="P168" s="41">
        <v>3834.61</v>
      </c>
      <c r="Q168" s="41">
        <f t="shared" si="152"/>
        <v>0</v>
      </c>
      <c r="R168" s="197">
        <f t="shared" si="153"/>
        <v>-2.6078339332435974E-6</v>
      </c>
      <c r="S168" s="41">
        <v>3054.77</v>
      </c>
      <c r="T168" s="41">
        <v>3054.77</v>
      </c>
      <c r="U168" s="41">
        <f>T168-S168</f>
        <v>0</v>
      </c>
      <c r="V168" s="41">
        <f t="shared" si="154"/>
        <v>6889.37</v>
      </c>
      <c r="W168" s="41">
        <f t="shared" si="155"/>
        <v>6889.38</v>
      </c>
      <c r="X168" s="41">
        <f t="shared" si="156"/>
        <v>0</v>
      </c>
      <c r="Y168" s="197">
        <f t="shared" si="157"/>
        <v>-1.4515115316360294E-6</v>
      </c>
      <c r="Z168" s="41">
        <v>0</v>
      </c>
      <c r="AA168" s="41">
        <v>0</v>
      </c>
      <c r="AB168" s="41">
        <f>AA168-Z168</f>
        <v>0</v>
      </c>
      <c r="AC168" s="41">
        <f t="shared" si="158"/>
        <v>6889.37</v>
      </c>
      <c r="AD168" s="41">
        <f t="shared" si="159"/>
        <v>6889.38</v>
      </c>
      <c r="AE168" s="41">
        <f t="shared" si="160"/>
        <v>0</v>
      </c>
      <c r="AF168" s="109">
        <f t="shared" si="161"/>
        <v>-1.4515115316360294E-6</v>
      </c>
      <c r="AG168" s="41">
        <v>0</v>
      </c>
      <c r="AH168" s="41">
        <v>0</v>
      </c>
      <c r="AI168" s="41">
        <f>AH168-AG168</f>
        <v>0</v>
      </c>
      <c r="AJ168" s="41">
        <f t="shared" si="162"/>
        <v>6889.37</v>
      </c>
      <c r="AK168" s="41">
        <f t="shared" si="163"/>
        <v>6889.38</v>
      </c>
      <c r="AL168" s="41">
        <f t="shared" si="164"/>
        <v>0</v>
      </c>
      <c r="AM168" s="109">
        <f t="shared" si="165"/>
        <v>-1.4515115316360294E-6</v>
      </c>
      <c r="AN168" s="41">
        <v>11305.27</v>
      </c>
      <c r="AO168" s="41">
        <v>20206.91</v>
      </c>
      <c r="AP168" s="41">
        <f>AO168-AN168</f>
        <v>8901.64</v>
      </c>
      <c r="AQ168" s="41">
        <f t="shared" si="166"/>
        <v>18194.64</v>
      </c>
      <c r="AR168" s="41">
        <f t="shared" si="167"/>
        <v>27096.29</v>
      </c>
      <c r="AS168" s="41">
        <f t="shared" si="168"/>
        <v>8902</v>
      </c>
      <c r="AT168" s="109">
        <f t="shared" si="169"/>
        <v>-0.48924573390844794</v>
      </c>
      <c r="AU168" s="41">
        <v>0</v>
      </c>
      <c r="AV168" s="41">
        <v>0</v>
      </c>
      <c r="AW168" s="41">
        <f>AV168-AU168</f>
        <v>0</v>
      </c>
      <c r="AX168" s="41">
        <f t="shared" si="170"/>
        <v>18194.64</v>
      </c>
      <c r="AY168" s="41">
        <f t="shared" si="171"/>
        <v>27096.29</v>
      </c>
      <c r="AZ168" s="41">
        <f t="shared" si="172"/>
        <v>8902</v>
      </c>
      <c r="BA168" s="109">
        <f t="shared" si="173"/>
        <v>-0.48924573390844794</v>
      </c>
      <c r="BB168" s="41">
        <v>0</v>
      </c>
      <c r="BC168" s="41">
        <v>0</v>
      </c>
      <c r="BD168" s="41">
        <f t="shared" si="205"/>
        <v>0</v>
      </c>
      <c r="BE168" s="41">
        <f t="shared" si="174"/>
        <v>18194.64</v>
      </c>
      <c r="BF168" s="41">
        <f t="shared" si="175"/>
        <v>27096.29</v>
      </c>
      <c r="BG168" s="41">
        <f t="shared" si="176"/>
        <v>8902</v>
      </c>
      <c r="BH168" s="109">
        <f t="shared" si="177"/>
        <v>-0.48924573390844794</v>
      </c>
      <c r="BI168" s="41">
        <v>7843.6</v>
      </c>
      <c r="BJ168" s="41">
        <v>11058.05</v>
      </c>
      <c r="BK168" s="41">
        <f t="shared" si="206"/>
        <v>3214.4499999999989</v>
      </c>
      <c r="BL168" s="41">
        <f t="shared" si="178"/>
        <v>26038.239999999998</v>
      </c>
      <c r="BM168" s="41">
        <f t="shared" si="179"/>
        <v>38154.339999999997</v>
      </c>
      <c r="BN168" s="41">
        <f t="shared" si="180"/>
        <v>12116</v>
      </c>
      <c r="BO168" s="109">
        <f t="shared" si="181"/>
        <v>-0.46531946859695594</v>
      </c>
      <c r="BP168" s="41">
        <v>0</v>
      </c>
      <c r="BQ168" s="41">
        <v>0</v>
      </c>
      <c r="BR168" s="41">
        <f t="shared" si="207"/>
        <v>0</v>
      </c>
      <c r="BS168" s="41">
        <f t="shared" si="182"/>
        <v>26038.239999999998</v>
      </c>
      <c r="BT168" s="41">
        <f t="shared" si="183"/>
        <v>38154.339999999997</v>
      </c>
      <c r="BU168" s="41">
        <f t="shared" si="184"/>
        <v>12116</v>
      </c>
      <c r="BV168" s="109">
        <f t="shared" si="185"/>
        <v>-0.46531946859695594</v>
      </c>
      <c r="BW168" s="41">
        <v>0</v>
      </c>
      <c r="BX168" s="41">
        <v>0</v>
      </c>
      <c r="BY168" s="41">
        <f t="shared" si="186"/>
        <v>0</v>
      </c>
      <c r="BZ168" s="41">
        <f t="shared" si="208"/>
        <v>26038.240000000002</v>
      </c>
      <c r="CA168" s="41">
        <f>BQ168+BJ168+BC168+AV168+AO168+-AH168+AA168+T168+P168+BX168</f>
        <v>38154.339999999997</v>
      </c>
      <c r="CB168" s="41">
        <f t="shared" si="193"/>
        <v>12116</v>
      </c>
      <c r="CC168" s="109">
        <f t="shared" si="187"/>
        <v>-0.46531946859695572</v>
      </c>
      <c r="CD168" s="41">
        <v>47522.94</v>
      </c>
      <c r="CE168" s="41">
        <v>11093.72</v>
      </c>
      <c r="CF168" s="41">
        <f t="shared" si="188"/>
        <v>-36429.22</v>
      </c>
      <c r="CG168" s="41">
        <f t="shared" si="189"/>
        <v>73561.180000000008</v>
      </c>
      <c r="CH168" s="41">
        <f t="shared" si="190"/>
        <v>49248.06</v>
      </c>
      <c r="CI168" s="41">
        <f t="shared" si="191"/>
        <v>-24313.22</v>
      </c>
      <c r="CJ168" s="109">
        <f t="shared" si="192"/>
        <v>0.66948436661837118</v>
      </c>
      <c r="CK168" s="41">
        <v>0</v>
      </c>
      <c r="CL168" s="41">
        <f t="shared" si="209"/>
        <v>73561.180000000008</v>
      </c>
      <c r="CM168" s="41">
        <v>49248.05999999999</v>
      </c>
      <c r="CN168" s="158">
        <f t="shared" si="210"/>
        <v>-24313.120000000017</v>
      </c>
      <c r="CO168" s="41">
        <v>474231.16000000003</v>
      </c>
      <c r="CP168" s="41">
        <v>996557.35999999987</v>
      </c>
      <c r="CQ168" s="41">
        <v>0</v>
      </c>
      <c r="CR168" s="41">
        <v>0</v>
      </c>
      <c r="CS168" s="41">
        <v>0</v>
      </c>
      <c r="CT168" s="41">
        <v>0</v>
      </c>
      <c r="CU168" s="41">
        <v>0</v>
      </c>
      <c r="CV168" s="41">
        <v>1544349.7</v>
      </c>
      <c r="CW168" s="8"/>
    </row>
    <row r="169" spans="1:101" s="10" customFormat="1" x14ac:dyDescent="0.2">
      <c r="A169" s="55" t="s">
        <v>33</v>
      </c>
      <c r="B169" s="55" t="s">
        <v>34</v>
      </c>
      <c r="C169" s="81" t="s">
        <v>562</v>
      </c>
      <c r="D169" s="55">
        <v>1</v>
      </c>
      <c r="E169" s="55" t="s">
        <v>35</v>
      </c>
      <c r="F169" s="55" t="s">
        <v>5</v>
      </c>
      <c r="G169" s="99" t="s">
        <v>1499</v>
      </c>
      <c r="H169" s="45">
        <f>SUBTOTAL(103, $CI$12:$CI169)*1</f>
        <v>158</v>
      </c>
      <c r="I169" s="45" t="s">
        <v>33</v>
      </c>
      <c r="J169" s="128" t="s">
        <v>612</v>
      </c>
      <c r="K169" s="128" t="s">
        <v>964</v>
      </c>
      <c r="L169" s="79">
        <v>0</v>
      </c>
      <c r="M169" s="79">
        <v>0</v>
      </c>
      <c r="N169" s="79">
        <v>0</v>
      </c>
      <c r="O169" s="79">
        <f>N169+M169+L169</f>
        <v>0</v>
      </c>
      <c r="P169" s="79">
        <f>O169+N169+M169</f>
        <v>0</v>
      </c>
      <c r="Q169" s="41">
        <f t="shared" si="152"/>
        <v>0</v>
      </c>
      <c r="R169" s="197" t="str">
        <f t="shared" si="153"/>
        <v>nebija plānots</v>
      </c>
      <c r="S169" s="79">
        <f>Q169+P169+O169</f>
        <v>0</v>
      </c>
      <c r="T169" s="79">
        <f>S169+Q169+P169</f>
        <v>0</v>
      </c>
      <c r="U169" s="79">
        <f>T169+S169+Q169</f>
        <v>0</v>
      </c>
      <c r="V169" s="41">
        <f t="shared" si="154"/>
        <v>0</v>
      </c>
      <c r="W169" s="41">
        <f t="shared" si="155"/>
        <v>0</v>
      </c>
      <c r="X169" s="41">
        <f t="shared" si="156"/>
        <v>0</v>
      </c>
      <c r="Y169" s="197" t="str">
        <f t="shared" si="157"/>
        <v>nebija plānots</v>
      </c>
      <c r="Z169" s="79">
        <f>U169+T169+S169</f>
        <v>0</v>
      </c>
      <c r="AA169" s="79">
        <f>Z169+U169+T169</f>
        <v>0</v>
      </c>
      <c r="AB169" s="79">
        <f>AA169+Z169+U169</f>
        <v>0</v>
      </c>
      <c r="AC169" s="41">
        <f t="shared" si="158"/>
        <v>0</v>
      </c>
      <c r="AD169" s="41">
        <f t="shared" si="159"/>
        <v>0</v>
      </c>
      <c r="AE169" s="41">
        <f t="shared" si="160"/>
        <v>0</v>
      </c>
      <c r="AF169" s="109" t="str">
        <f t="shared" si="161"/>
        <v>nebija plānots</v>
      </c>
      <c r="AG169" s="79">
        <f>AB169+AA169+Z169</f>
        <v>0</v>
      </c>
      <c r="AH169" s="79">
        <f>AG169+AB169+AA169</f>
        <v>0</v>
      </c>
      <c r="AI169" s="79">
        <f>AH169+AG169+AB169</f>
        <v>0</v>
      </c>
      <c r="AJ169" s="41">
        <f t="shared" si="162"/>
        <v>0</v>
      </c>
      <c r="AK169" s="41">
        <f t="shared" si="163"/>
        <v>0</v>
      </c>
      <c r="AL169" s="41">
        <f t="shared" si="164"/>
        <v>0</v>
      </c>
      <c r="AM169" s="109" t="str">
        <f t="shared" si="165"/>
        <v>nebija plānots</v>
      </c>
      <c r="AN169" s="79">
        <f>AI169+AH169+AG169</f>
        <v>0</v>
      </c>
      <c r="AO169" s="79">
        <f>AN169+AI169+AH169</f>
        <v>0</v>
      </c>
      <c r="AP169" s="79">
        <f>AO169+AN169+AI169</f>
        <v>0</v>
      </c>
      <c r="AQ169" s="41">
        <f t="shared" si="166"/>
        <v>0</v>
      </c>
      <c r="AR169" s="41">
        <f t="shared" si="167"/>
        <v>0</v>
      </c>
      <c r="AS169" s="41">
        <f t="shared" si="168"/>
        <v>0</v>
      </c>
      <c r="AT169" s="109" t="str">
        <f t="shared" si="169"/>
        <v>nebija plānots</v>
      </c>
      <c r="AU169" s="79">
        <f>AP169+AO169+AN169</f>
        <v>0</v>
      </c>
      <c r="AV169" s="79">
        <f>AU169+AP169+AO169</f>
        <v>0</v>
      </c>
      <c r="AW169" s="79">
        <f>AV169+AU169+AP169</f>
        <v>0</v>
      </c>
      <c r="AX169" s="41">
        <f t="shared" si="170"/>
        <v>0</v>
      </c>
      <c r="AY169" s="41">
        <f t="shared" si="171"/>
        <v>0</v>
      </c>
      <c r="AZ169" s="41">
        <f t="shared" si="172"/>
        <v>0</v>
      </c>
      <c r="BA169" s="109" t="str">
        <f t="shared" si="173"/>
        <v>nebija plānots</v>
      </c>
      <c r="BB169" s="79">
        <f>AW169+AV169+AU169</f>
        <v>0</v>
      </c>
      <c r="BC169" s="79">
        <f>BB169+AW169+AV169</f>
        <v>0</v>
      </c>
      <c r="BD169" s="79">
        <f>BC169+BB169+AW169</f>
        <v>0</v>
      </c>
      <c r="BE169" s="41">
        <f t="shared" si="174"/>
        <v>0</v>
      </c>
      <c r="BF169" s="41">
        <f t="shared" si="175"/>
        <v>0</v>
      </c>
      <c r="BG169" s="41">
        <f t="shared" si="176"/>
        <v>0</v>
      </c>
      <c r="BH169" s="109" t="str">
        <f t="shared" si="177"/>
        <v>nebija plānots</v>
      </c>
      <c r="BI169" s="79">
        <f>BD169+BC169+BB169</f>
        <v>0</v>
      </c>
      <c r="BJ169" s="79">
        <f>BI169+BD169+BC169</f>
        <v>0</v>
      </c>
      <c r="BK169" s="79">
        <f>BJ169+BI169+BD169</f>
        <v>0</v>
      </c>
      <c r="BL169" s="41">
        <f t="shared" si="178"/>
        <v>0</v>
      </c>
      <c r="BM169" s="41">
        <f t="shared" si="179"/>
        <v>0</v>
      </c>
      <c r="BN169" s="41">
        <f t="shared" si="180"/>
        <v>0</v>
      </c>
      <c r="BO169" s="109" t="str">
        <f t="shared" si="181"/>
        <v>nebija plānots</v>
      </c>
      <c r="BP169" s="79">
        <f>BK169+BJ169+BI169</f>
        <v>0</v>
      </c>
      <c r="BQ169" s="79">
        <v>0</v>
      </c>
      <c r="BR169" s="79">
        <f>BQ169+BP169+BK169</f>
        <v>0</v>
      </c>
      <c r="BS169" s="41">
        <f t="shared" si="182"/>
        <v>0</v>
      </c>
      <c r="BT169" s="41">
        <f t="shared" si="183"/>
        <v>0</v>
      </c>
      <c r="BU169" s="41">
        <f t="shared" si="184"/>
        <v>0</v>
      </c>
      <c r="BV169" s="109" t="str">
        <f t="shared" si="185"/>
        <v>nebija plānots</v>
      </c>
      <c r="BW169" s="79">
        <v>23525</v>
      </c>
      <c r="BX169" s="41">
        <v>0</v>
      </c>
      <c r="BY169" s="41">
        <f t="shared" si="186"/>
        <v>-23525</v>
      </c>
      <c r="BZ169" s="41">
        <f t="shared" si="208"/>
        <v>23525</v>
      </c>
      <c r="CA169" s="41">
        <f>BQ169+BJ169+BC169+AV169+AO169+-AH169+AA169+T169+P169+BX169</f>
        <v>0</v>
      </c>
      <c r="CB169" s="41">
        <f t="shared" si="193"/>
        <v>-23525</v>
      </c>
      <c r="CC169" s="109">
        <f t="shared" si="187"/>
        <v>1</v>
      </c>
      <c r="CD169" s="79">
        <v>0</v>
      </c>
      <c r="CE169" s="41">
        <v>0</v>
      </c>
      <c r="CF169" s="41">
        <f t="shared" si="188"/>
        <v>0</v>
      </c>
      <c r="CG169" s="41">
        <f t="shared" si="189"/>
        <v>23525</v>
      </c>
      <c r="CH169" s="41">
        <f t="shared" si="190"/>
        <v>0</v>
      </c>
      <c r="CI169" s="41">
        <f t="shared" si="191"/>
        <v>-23525</v>
      </c>
      <c r="CJ169" s="109">
        <f t="shared" si="192"/>
        <v>0</v>
      </c>
      <c r="CK169" s="79">
        <v>0</v>
      </c>
      <c r="CL169" s="41">
        <f t="shared" si="209"/>
        <v>23525</v>
      </c>
      <c r="CM169" s="41">
        <v>0</v>
      </c>
      <c r="CN169" s="158">
        <f t="shared" si="210"/>
        <v>-23525</v>
      </c>
      <c r="CO169" s="79">
        <v>867811.92499999993</v>
      </c>
      <c r="CP169" s="79">
        <v>696481.92499999993</v>
      </c>
      <c r="CQ169" s="79">
        <v>1109229.94</v>
      </c>
      <c r="CR169" s="79">
        <v>0</v>
      </c>
      <c r="CS169" s="79">
        <v>0</v>
      </c>
      <c r="CT169" s="79">
        <v>0</v>
      </c>
      <c r="CU169" s="79">
        <v>0</v>
      </c>
      <c r="CV169" s="79">
        <v>2697050</v>
      </c>
      <c r="CW169" s="95"/>
    </row>
    <row r="170" spans="1:101" s="10" customFormat="1" ht="31.5" x14ac:dyDescent="0.2">
      <c r="A170" s="11" t="s">
        <v>119</v>
      </c>
      <c r="B170" s="11" t="s">
        <v>120</v>
      </c>
      <c r="C170" s="14" t="s">
        <v>570</v>
      </c>
      <c r="D170" s="11">
        <v>1</v>
      </c>
      <c r="E170" s="11" t="s">
        <v>35</v>
      </c>
      <c r="F170" s="11" t="s">
        <v>102</v>
      </c>
      <c r="G170" s="44" t="s">
        <v>685</v>
      </c>
      <c r="H170" s="45">
        <f>SUBTOTAL(103, $CI$12:$CI170)*1</f>
        <v>159</v>
      </c>
      <c r="I170" s="45" t="s">
        <v>119</v>
      </c>
      <c r="J170" s="46" t="s">
        <v>686</v>
      </c>
      <c r="K170" s="46" t="s">
        <v>687</v>
      </c>
      <c r="L170" s="41"/>
      <c r="M170" s="41"/>
      <c r="N170" s="41"/>
      <c r="O170" s="41"/>
      <c r="P170" s="41">
        <v>0</v>
      </c>
      <c r="Q170" s="41">
        <f t="shared" si="152"/>
        <v>0</v>
      </c>
      <c r="R170" s="197" t="str">
        <f t="shared" si="153"/>
        <v>nebija plānots</v>
      </c>
      <c r="S170" s="41"/>
      <c r="T170" s="41">
        <v>0</v>
      </c>
      <c r="U170" s="41">
        <f t="shared" ref="U170:U178" si="211">T170-S170</f>
        <v>0</v>
      </c>
      <c r="V170" s="41">
        <f t="shared" si="154"/>
        <v>0</v>
      </c>
      <c r="W170" s="41">
        <f t="shared" si="155"/>
        <v>0</v>
      </c>
      <c r="X170" s="41">
        <f t="shared" si="156"/>
        <v>0</v>
      </c>
      <c r="Y170" s="197" t="str">
        <f t="shared" si="157"/>
        <v>nebija plānots</v>
      </c>
      <c r="Z170" s="41"/>
      <c r="AA170" s="41">
        <v>0</v>
      </c>
      <c r="AB170" s="41">
        <f t="shared" ref="AB170:AB178" si="212">AA170-Z170</f>
        <v>0</v>
      </c>
      <c r="AC170" s="41">
        <f t="shared" si="158"/>
        <v>0</v>
      </c>
      <c r="AD170" s="41">
        <f t="shared" si="159"/>
        <v>0</v>
      </c>
      <c r="AE170" s="41">
        <f t="shared" si="160"/>
        <v>0</v>
      </c>
      <c r="AF170" s="109" t="str">
        <f t="shared" si="161"/>
        <v>nebija plānots</v>
      </c>
      <c r="AG170" s="41">
        <v>177287.56</v>
      </c>
      <c r="AH170" s="41">
        <v>177287.56</v>
      </c>
      <c r="AI170" s="41">
        <f t="shared" ref="AI170:AI178" si="213">AH170-AG170</f>
        <v>0</v>
      </c>
      <c r="AJ170" s="41">
        <f t="shared" si="162"/>
        <v>177287.56</v>
      </c>
      <c r="AK170" s="41">
        <f t="shared" si="163"/>
        <v>177287.56</v>
      </c>
      <c r="AL170" s="41">
        <f t="shared" si="164"/>
        <v>0</v>
      </c>
      <c r="AM170" s="109">
        <f t="shared" si="165"/>
        <v>0</v>
      </c>
      <c r="AN170" s="41"/>
      <c r="AO170" s="41">
        <v>0</v>
      </c>
      <c r="AP170" s="41">
        <f t="shared" ref="AP170:AP178" si="214">AO170-AN170</f>
        <v>0</v>
      </c>
      <c r="AQ170" s="41">
        <f t="shared" si="166"/>
        <v>177287.56</v>
      </c>
      <c r="AR170" s="41">
        <f t="shared" si="167"/>
        <v>177287.56</v>
      </c>
      <c r="AS170" s="41">
        <f t="shared" si="168"/>
        <v>0</v>
      </c>
      <c r="AT170" s="109">
        <f t="shared" si="169"/>
        <v>0</v>
      </c>
      <c r="AU170" s="35">
        <v>29919.26</v>
      </c>
      <c r="AV170" s="41">
        <v>46288.85</v>
      </c>
      <c r="AW170" s="41">
        <f t="shared" ref="AW170:AW178" si="215">AV170-AU170</f>
        <v>16369.59</v>
      </c>
      <c r="AX170" s="41">
        <f t="shared" si="170"/>
        <v>207206.82</v>
      </c>
      <c r="AY170" s="41">
        <f t="shared" si="171"/>
        <v>223576.41</v>
      </c>
      <c r="AZ170" s="41">
        <f t="shared" si="172"/>
        <v>16370</v>
      </c>
      <c r="BA170" s="109">
        <f t="shared" si="173"/>
        <v>-7.900121241183089E-2</v>
      </c>
      <c r="BB170" s="41"/>
      <c r="BC170" s="41">
        <v>0</v>
      </c>
      <c r="BD170" s="41">
        <f t="shared" ref="BD170:BD178" si="216">BC170-BB170</f>
        <v>0</v>
      </c>
      <c r="BE170" s="41">
        <f t="shared" si="174"/>
        <v>207206.82</v>
      </c>
      <c r="BF170" s="41">
        <f t="shared" si="175"/>
        <v>223576.41</v>
      </c>
      <c r="BG170" s="41">
        <f t="shared" si="176"/>
        <v>16370</v>
      </c>
      <c r="BH170" s="109">
        <f t="shared" si="177"/>
        <v>-7.900121241183089E-2</v>
      </c>
      <c r="BI170" s="35">
        <v>97003.36</v>
      </c>
      <c r="BJ170" s="41">
        <v>0</v>
      </c>
      <c r="BK170" s="41">
        <f t="shared" ref="BK170:BK180" si="217">BJ170-BI170</f>
        <v>-97003.36</v>
      </c>
      <c r="BL170" s="41">
        <f t="shared" si="178"/>
        <v>304210.18</v>
      </c>
      <c r="BM170" s="41">
        <f t="shared" si="179"/>
        <v>223576.41</v>
      </c>
      <c r="BN170" s="41">
        <f t="shared" si="180"/>
        <v>-80633</v>
      </c>
      <c r="BO170" s="109">
        <f t="shared" si="181"/>
        <v>0.2650594072821626</v>
      </c>
      <c r="BP170" s="41">
        <v>97003.36</v>
      </c>
      <c r="BQ170" s="41">
        <v>0</v>
      </c>
      <c r="BR170" s="41">
        <f t="shared" ref="BR170:BR180" si="218">BQ170-BP170</f>
        <v>-97003.36</v>
      </c>
      <c r="BS170" s="41">
        <f t="shared" si="182"/>
        <v>401213.54</v>
      </c>
      <c r="BT170" s="41">
        <f t="shared" si="183"/>
        <v>223576.41</v>
      </c>
      <c r="BU170" s="41">
        <f t="shared" si="184"/>
        <v>-177636</v>
      </c>
      <c r="BV170" s="109">
        <f t="shared" si="185"/>
        <v>0.44274958915893015</v>
      </c>
      <c r="BW170" s="35">
        <v>0</v>
      </c>
      <c r="BX170" s="41">
        <v>154710.29</v>
      </c>
      <c r="BY170" s="41">
        <f t="shared" si="186"/>
        <v>154710.29</v>
      </c>
      <c r="BZ170" s="41">
        <f t="shared" si="208"/>
        <v>401213.54000000004</v>
      </c>
      <c r="CA170" s="41">
        <f>BQ170+BJ170+BC170+AV170+AO170+AH170+AA170+T170+P170+BX170</f>
        <v>378286.7</v>
      </c>
      <c r="CB170" s="41">
        <f t="shared" si="193"/>
        <v>-22926</v>
      </c>
      <c r="CC170" s="109">
        <f t="shared" si="187"/>
        <v>5.7143734481144404E-2</v>
      </c>
      <c r="CD170" s="35"/>
      <c r="CE170" s="41">
        <v>0</v>
      </c>
      <c r="CF170" s="41">
        <f t="shared" si="188"/>
        <v>0</v>
      </c>
      <c r="CG170" s="41">
        <f t="shared" si="189"/>
        <v>401213.54000000004</v>
      </c>
      <c r="CH170" s="41">
        <f t="shared" si="190"/>
        <v>378286.7</v>
      </c>
      <c r="CI170" s="41">
        <f t="shared" si="191"/>
        <v>-22926</v>
      </c>
      <c r="CJ170" s="109">
        <f t="shared" si="192"/>
        <v>0.9428562655188556</v>
      </c>
      <c r="CK170" s="35">
        <v>134964.26999999999</v>
      </c>
      <c r="CL170" s="41">
        <f t="shared" si="209"/>
        <v>536177.80999999994</v>
      </c>
      <c r="CM170" s="41">
        <v>438928.73</v>
      </c>
      <c r="CN170" s="158">
        <f t="shared" si="210"/>
        <v>-97249.079999999958</v>
      </c>
      <c r="CO170" s="41">
        <v>267742.14999999997</v>
      </c>
      <c r="CP170" s="41">
        <v>2260</v>
      </c>
      <c r="CQ170" s="41">
        <v>0</v>
      </c>
      <c r="CR170" s="41">
        <v>0</v>
      </c>
      <c r="CS170" s="41">
        <v>59069.48</v>
      </c>
      <c r="CT170" s="41">
        <v>0</v>
      </c>
      <c r="CU170" s="41">
        <v>0</v>
      </c>
      <c r="CV170" s="41">
        <v>590958.5199999999</v>
      </c>
      <c r="CW170" s="220"/>
    </row>
    <row r="171" spans="1:101" s="10" customFormat="1" ht="94.5" x14ac:dyDescent="0.25">
      <c r="A171" s="121" t="s">
        <v>400</v>
      </c>
      <c r="B171" s="121" t="s">
        <v>401</v>
      </c>
      <c r="C171" s="122" t="s">
        <v>600</v>
      </c>
      <c r="D171" s="121" t="s">
        <v>3</v>
      </c>
      <c r="E171" s="121" t="s">
        <v>402</v>
      </c>
      <c r="F171" s="121" t="s">
        <v>77</v>
      </c>
      <c r="G171" s="123" t="s">
        <v>403</v>
      </c>
      <c r="H171" s="45">
        <f>SUBTOTAL(103, $CI$12:$CI171)*1</f>
        <v>160</v>
      </c>
      <c r="I171" s="45" t="s">
        <v>400</v>
      </c>
      <c r="J171" s="124" t="s">
        <v>404</v>
      </c>
      <c r="K171" s="124" t="s">
        <v>405</v>
      </c>
      <c r="L171" s="41">
        <v>0</v>
      </c>
      <c r="M171" s="41">
        <v>0</v>
      </c>
      <c r="N171" s="41">
        <v>614156.56999999995</v>
      </c>
      <c r="O171" s="41">
        <v>772229.99</v>
      </c>
      <c r="P171" s="41">
        <v>772229.99</v>
      </c>
      <c r="Q171" s="41">
        <f t="shared" si="152"/>
        <v>0</v>
      </c>
      <c r="R171" s="197">
        <f t="shared" si="153"/>
        <v>0</v>
      </c>
      <c r="S171" s="41">
        <v>0</v>
      </c>
      <c r="T171" s="41">
        <v>0</v>
      </c>
      <c r="U171" s="41">
        <f t="shared" si="211"/>
        <v>0</v>
      </c>
      <c r="V171" s="41">
        <f t="shared" si="154"/>
        <v>772229.99</v>
      </c>
      <c r="W171" s="41">
        <f t="shared" si="155"/>
        <v>772229.99</v>
      </c>
      <c r="X171" s="41">
        <f t="shared" si="156"/>
        <v>0</v>
      </c>
      <c r="Y171" s="197">
        <f t="shared" si="157"/>
        <v>0</v>
      </c>
      <c r="Z171" s="41">
        <v>0</v>
      </c>
      <c r="AA171" s="41">
        <v>0</v>
      </c>
      <c r="AB171" s="41">
        <f t="shared" si="212"/>
        <v>0</v>
      </c>
      <c r="AC171" s="41">
        <f t="shared" si="158"/>
        <v>772229.99</v>
      </c>
      <c r="AD171" s="41">
        <f t="shared" si="159"/>
        <v>772229.99</v>
      </c>
      <c r="AE171" s="41">
        <f t="shared" si="160"/>
        <v>0</v>
      </c>
      <c r="AF171" s="109">
        <f t="shared" si="161"/>
        <v>0</v>
      </c>
      <c r="AG171" s="41">
        <v>10505.5</v>
      </c>
      <c r="AH171" s="41">
        <v>10505.5</v>
      </c>
      <c r="AI171" s="41">
        <f t="shared" si="213"/>
        <v>0</v>
      </c>
      <c r="AJ171" s="41">
        <f t="shared" si="162"/>
        <v>782735.49</v>
      </c>
      <c r="AK171" s="41">
        <f t="shared" si="163"/>
        <v>782735.49</v>
      </c>
      <c r="AL171" s="41">
        <f t="shared" si="164"/>
        <v>0</v>
      </c>
      <c r="AM171" s="109">
        <f t="shared" si="165"/>
        <v>0</v>
      </c>
      <c r="AN171" s="41">
        <v>0</v>
      </c>
      <c r="AO171" s="41">
        <v>0</v>
      </c>
      <c r="AP171" s="41">
        <f t="shared" si="214"/>
        <v>0</v>
      </c>
      <c r="AQ171" s="41">
        <f t="shared" si="166"/>
        <v>782735.49</v>
      </c>
      <c r="AR171" s="41">
        <f t="shared" si="167"/>
        <v>782735.49</v>
      </c>
      <c r="AS171" s="41">
        <f t="shared" si="168"/>
        <v>0</v>
      </c>
      <c r="AT171" s="109">
        <f t="shared" si="169"/>
        <v>0</v>
      </c>
      <c r="AU171" s="41">
        <v>0</v>
      </c>
      <c r="AV171" s="41">
        <v>0</v>
      </c>
      <c r="AW171" s="41">
        <f t="shared" si="215"/>
        <v>0</v>
      </c>
      <c r="AX171" s="41">
        <f t="shared" si="170"/>
        <v>782735.49</v>
      </c>
      <c r="AY171" s="41">
        <f t="shared" si="171"/>
        <v>782735.49</v>
      </c>
      <c r="AZ171" s="41">
        <f t="shared" si="172"/>
        <v>0</v>
      </c>
      <c r="BA171" s="109">
        <f t="shared" si="173"/>
        <v>0</v>
      </c>
      <c r="BB171" s="41">
        <v>8058</v>
      </c>
      <c r="BC171" s="41">
        <v>10305.1</v>
      </c>
      <c r="BD171" s="41">
        <f t="shared" si="216"/>
        <v>2247.1000000000004</v>
      </c>
      <c r="BE171" s="41">
        <f t="shared" si="174"/>
        <v>790793.49</v>
      </c>
      <c r="BF171" s="41">
        <f t="shared" si="175"/>
        <v>793040.59</v>
      </c>
      <c r="BG171" s="41">
        <f t="shared" si="176"/>
        <v>2247</v>
      </c>
      <c r="BH171" s="109">
        <f t="shared" si="177"/>
        <v>-2.841576250204092E-3</v>
      </c>
      <c r="BI171" s="41">
        <v>0</v>
      </c>
      <c r="BJ171" s="41">
        <v>0</v>
      </c>
      <c r="BK171" s="41">
        <f t="shared" si="217"/>
        <v>0</v>
      </c>
      <c r="BL171" s="41">
        <f t="shared" si="178"/>
        <v>790793.49</v>
      </c>
      <c r="BM171" s="41">
        <f t="shared" si="179"/>
        <v>793040.59</v>
      </c>
      <c r="BN171" s="41">
        <f t="shared" si="180"/>
        <v>2247</v>
      </c>
      <c r="BO171" s="109">
        <f t="shared" si="181"/>
        <v>-2.841576250204092E-3</v>
      </c>
      <c r="BP171" s="41">
        <v>0</v>
      </c>
      <c r="BQ171" s="41">
        <v>0</v>
      </c>
      <c r="BR171" s="41">
        <f t="shared" si="218"/>
        <v>0</v>
      </c>
      <c r="BS171" s="41">
        <f t="shared" si="182"/>
        <v>790793.49</v>
      </c>
      <c r="BT171" s="41">
        <f t="shared" si="183"/>
        <v>793040.59</v>
      </c>
      <c r="BU171" s="41">
        <f t="shared" si="184"/>
        <v>2247</v>
      </c>
      <c r="BV171" s="109">
        <f t="shared" si="185"/>
        <v>-2.841576250204092E-3</v>
      </c>
      <c r="BW171" s="41">
        <v>40553.5</v>
      </c>
      <c r="BX171" s="41">
        <v>0</v>
      </c>
      <c r="BY171" s="41">
        <f t="shared" si="186"/>
        <v>-40553.5</v>
      </c>
      <c r="BZ171" s="41">
        <f t="shared" si="208"/>
        <v>831346.99</v>
      </c>
      <c r="CA171" s="41">
        <f>BQ171+BJ171+BC171+AV171+AO171+AH171+AA171+T171+P171+BX171</f>
        <v>793040.59</v>
      </c>
      <c r="CB171" s="41">
        <f t="shared" si="193"/>
        <v>-38307</v>
      </c>
      <c r="CC171" s="109">
        <f t="shared" si="187"/>
        <v>4.607751090793033E-2</v>
      </c>
      <c r="CD171" s="41">
        <v>0</v>
      </c>
      <c r="CE171" s="41">
        <v>16068.76</v>
      </c>
      <c r="CF171" s="41">
        <f t="shared" si="188"/>
        <v>16068.76</v>
      </c>
      <c r="CG171" s="41">
        <f t="shared" si="189"/>
        <v>831346.99</v>
      </c>
      <c r="CH171" s="41">
        <f t="shared" si="190"/>
        <v>809109.35</v>
      </c>
      <c r="CI171" s="41">
        <f t="shared" si="191"/>
        <v>-22238.239999999998</v>
      </c>
      <c r="CJ171" s="109">
        <f t="shared" si="192"/>
        <v>0.97325107293646418</v>
      </c>
      <c r="CK171" s="41">
        <v>0</v>
      </c>
      <c r="CL171" s="41">
        <f t="shared" si="209"/>
        <v>831346.99</v>
      </c>
      <c r="CM171" s="41">
        <v>786800.13</v>
      </c>
      <c r="CN171" s="158">
        <f t="shared" si="210"/>
        <v>-44546.859999999986</v>
      </c>
      <c r="CO171" s="41">
        <v>1005354.5</v>
      </c>
      <c r="CP171" s="41">
        <v>1467451.94</v>
      </c>
      <c r="CQ171" s="41">
        <v>0</v>
      </c>
      <c r="CR171" s="41">
        <v>0</v>
      </c>
      <c r="CS171" s="41">
        <v>0</v>
      </c>
      <c r="CT171" s="41">
        <v>0</v>
      </c>
      <c r="CU171" s="41">
        <v>0</v>
      </c>
      <c r="CV171" s="41">
        <v>3918310</v>
      </c>
      <c r="CW171" s="8"/>
    </row>
    <row r="172" spans="1:101" s="10" customFormat="1" ht="38.25" x14ac:dyDescent="0.2">
      <c r="A172" s="11" t="s">
        <v>214</v>
      </c>
      <c r="B172" s="11" t="s">
        <v>218</v>
      </c>
      <c r="C172" s="14" t="s">
        <v>220</v>
      </c>
      <c r="D172" s="11" t="s">
        <v>3</v>
      </c>
      <c r="E172" s="11" t="s">
        <v>210</v>
      </c>
      <c r="F172" s="11" t="s">
        <v>77</v>
      </c>
      <c r="G172" s="44" t="s">
        <v>219</v>
      </c>
      <c r="H172" s="45">
        <f>SUBTOTAL(103, $CI$12:$CI172)*1</f>
        <v>161</v>
      </c>
      <c r="I172" s="45" t="s">
        <v>214</v>
      </c>
      <c r="J172" s="46" t="s">
        <v>212</v>
      </c>
      <c r="K172" s="46" t="s">
        <v>220</v>
      </c>
      <c r="L172" s="41">
        <v>0</v>
      </c>
      <c r="M172" s="41">
        <v>0</v>
      </c>
      <c r="N172" s="41">
        <v>25552.83</v>
      </c>
      <c r="O172" s="41">
        <v>0</v>
      </c>
      <c r="P172" s="41">
        <v>0</v>
      </c>
      <c r="Q172" s="41">
        <f t="shared" si="152"/>
        <v>0</v>
      </c>
      <c r="R172" s="197" t="str">
        <f t="shared" si="153"/>
        <v>nebija plānots</v>
      </c>
      <c r="S172" s="41">
        <v>19777.34</v>
      </c>
      <c r="T172" s="41">
        <v>19777.34</v>
      </c>
      <c r="U172" s="41">
        <f t="shared" si="211"/>
        <v>0</v>
      </c>
      <c r="V172" s="41">
        <f t="shared" si="154"/>
        <v>19777.34</v>
      </c>
      <c r="W172" s="41">
        <f t="shared" si="155"/>
        <v>19777.34</v>
      </c>
      <c r="X172" s="41">
        <f t="shared" si="156"/>
        <v>0</v>
      </c>
      <c r="Y172" s="197">
        <f t="shared" si="157"/>
        <v>0</v>
      </c>
      <c r="Z172" s="41">
        <v>0</v>
      </c>
      <c r="AA172" s="41">
        <v>0</v>
      </c>
      <c r="AB172" s="41">
        <f t="shared" si="212"/>
        <v>0</v>
      </c>
      <c r="AC172" s="41">
        <f t="shared" si="158"/>
        <v>19777.34</v>
      </c>
      <c r="AD172" s="41">
        <f t="shared" si="159"/>
        <v>19777.34</v>
      </c>
      <c r="AE172" s="41">
        <f t="shared" si="160"/>
        <v>0</v>
      </c>
      <c r="AF172" s="109">
        <f t="shared" si="161"/>
        <v>0</v>
      </c>
      <c r="AG172" s="41">
        <v>0</v>
      </c>
      <c r="AH172" s="41">
        <v>0</v>
      </c>
      <c r="AI172" s="41">
        <f t="shared" si="213"/>
        <v>0</v>
      </c>
      <c r="AJ172" s="41">
        <f t="shared" si="162"/>
        <v>19777.34</v>
      </c>
      <c r="AK172" s="41">
        <f t="shared" si="163"/>
        <v>19777.34</v>
      </c>
      <c r="AL172" s="41">
        <f t="shared" si="164"/>
        <v>0</v>
      </c>
      <c r="AM172" s="109">
        <f t="shared" si="165"/>
        <v>0</v>
      </c>
      <c r="AN172" s="41">
        <v>136878.53</v>
      </c>
      <c r="AO172" s="41">
        <v>136878.53</v>
      </c>
      <c r="AP172" s="41">
        <f t="shared" si="214"/>
        <v>0</v>
      </c>
      <c r="AQ172" s="41">
        <f t="shared" si="166"/>
        <v>156655.87</v>
      </c>
      <c r="AR172" s="41">
        <f t="shared" si="167"/>
        <v>156655.87</v>
      </c>
      <c r="AS172" s="41">
        <f t="shared" si="168"/>
        <v>0</v>
      </c>
      <c r="AT172" s="109">
        <f t="shared" si="169"/>
        <v>0</v>
      </c>
      <c r="AU172" s="41">
        <v>0</v>
      </c>
      <c r="AV172" s="41">
        <v>0</v>
      </c>
      <c r="AW172" s="41">
        <f t="shared" si="215"/>
        <v>0</v>
      </c>
      <c r="AX172" s="41">
        <f t="shared" si="170"/>
        <v>156655.87</v>
      </c>
      <c r="AY172" s="41">
        <f t="shared" si="171"/>
        <v>156655.87</v>
      </c>
      <c r="AZ172" s="41">
        <f t="shared" si="172"/>
        <v>0</v>
      </c>
      <c r="BA172" s="109">
        <f t="shared" si="173"/>
        <v>0</v>
      </c>
      <c r="BB172" s="41">
        <v>0</v>
      </c>
      <c r="BC172" s="41">
        <v>0</v>
      </c>
      <c r="BD172" s="41">
        <f t="shared" si="216"/>
        <v>0</v>
      </c>
      <c r="BE172" s="41">
        <f t="shared" si="174"/>
        <v>156655.87</v>
      </c>
      <c r="BF172" s="41">
        <f t="shared" si="175"/>
        <v>156655.87</v>
      </c>
      <c r="BG172" s="41">
        <f t="shared" si="176"/>
        <v>0</v>
      </c>
      <c r="BH172" s="109">
        <f t="shared" si="177"/>
        <v>0</v>
      </c>
      <c r="BI172" s="41">
        <v>35579.300000000003</v>
      </c>
      <c r="BJ172" s="41">
        <v>30469.55</v>
      </c>
      <c r="BK172" s="41">
        <f t="shared" si="217"/>
        <v>-5109.7500000000036</v>
      </c>
      <c r="BL172" s="41">
        <f t="shared" si="178"/>
        <v>192235.16999999998</v>
      </c>
      <c r="BM172" s="41">
        <f t="shared" si="179"/>
        <v>187125.41999999998</v>
      </c>
      <c r="BN172" s="41">
        <f t="shared" si="180"/>
        <v>-5110</v>
      </c>
      <c r="BO172" s="109">
        <f t="shared" si="181"/>
        <v>2.6580724016318169E-2</v>
      </c>
      <c r="BP172" s="41">
        <v>0</v>
      </c>
      <c r="BQ172" s="41">
        <v>0</v>
      </c>
      <c r="BR172" s="41">
        <f t="shared" si="218"/>
        <v>0</v>
      </c>
      <c r="BS172" s="41">
        <f t="shared" si="182"/>
        <v>192235.16999999998</v>
      </c>
      <c r="BT172" s="41">
        <f t="shared" si="183"/>
        <v>187125.41999999998</v>
      </c>
      <c r="BU172" s="41">
        <f t="shared" si="184"/>
        <v>-5110</v>
      </c>
      <c r="BV172" s="109">
        <f t="shared" si="185"/>
        <v>2.6580724016318169E-2</v>
      </c>
      <c r="BW172" s="41">
        <v>0</v>
      </c>
      <c r="BX172" s="41">
        <v>0</v>
      </c>
      <c r="BY172" s="41">
        <f t="shared" si="186"/>
        <v>0</v>
      </c>
      <c r="BZ172" s="41">
        <f t="shared" si="208"/>
        <v>192235.17</v>
      </c>
      <c r="CA172" s="41">
        <f>BQ172+BJ172+BC172+AV172+AO172+-AH172+AA172+T172+P172+BX172</f>
        <v>187125.41999999998</v>
      </c>
      <c r="CB172" s="41">
        <f t="shared" si="193"/>
        <v>-5110</v>
      </c>
      <c r="CC172" s="109">
        <f t="shared" si="187"/>
        <v>2.658072401631828E-2</v>
      </c>
      <c r="CD172" s="41">
        <v>60724.94</v>
      </c>
      <c r="CE172" s="41">
        <v>45157.93</v>
      </c>
      <c r="CF172" s="41">
        <f t="shared" si="188"/>
        <v>-15567.010000000002</v>
      </c>
      <c r="CG172" s="41">
        <f t="shared" si="189"/>
        <v>252960.11000000002</v>
      </c>
      <c r="CH172" s="41">
        <f t="shared" si="190"/>
        <v>232283.34999999998</v>
      </c>
      <c r="CI172" s="41">
        <f t="shared" si="191"/>
        <v>-20677.010000000002</v>
      </c>
      <c r="CJ172" s="109">
        <f t="shared" si="192"/>
        <v>0.91826078823257928</v>
      </c>
      <c r="CK172" s="41">
        <v>0</v>
      </c>
      <c r="CL172" s="41">
        <f t="shared" si="209"/>
        <v>252960.11000000002</v>
      </c>
      <c r="CM172" s="41">
        <v>232283.35</v>
      </c>
      <c r="CN172" s="158">
        <f t="shared" si="210"/>
        <v>-20676.760000000009</v>
      </c>
      <c r="CO172" s="41">
        <v>659896.75</v>
      </c>
      <c r="CP172" s="41">
        <v>151503.15000000002</v>
      </c>
      <c r="CQ172" s="41">
        <v>84974.5</v>
      </c>
      <c r="CR172" s="41">
        <v>78501.75</v>
      </c>
      <c r="CS172" s="41">
        <v>11172.91</v>
      </c>
      <c r="CT172" s="41">
        <v>0</v>
      </c>
      <c r="CU172" s="41">
        <v>0</v>
      </c>
      <c r="CV172" s="41">
        <v>1190654.8</v>
      </c>
    </row>
    <row r="173" spans="1:101" s="10" customFormat="1" ht="31.5" x14ac:dyDescent="0.2">
      <c r="A173" s="121" t="s">
        <v>406</v>
      </c>
      <c r="B173" s="121" t="s">
        <v>411</v>
      </c>
      <c r="C173" s="122" t="s">
        <v>602</v>
      </c>
      <c r="D173" s="121">
        <v>1</v>
      </c>
      <c r="E173" s="121" t="s">
        <v>402</v>
      </c>
      <c r="F173" s="121" t="s">
        <v>77</v>
      </c>
      <c r="G173" s="123" t="s">
        <v>418</v>
      </c>
      <c r="H173" s="45">
        <f>SUBTOTAL(103, $CI$12:$CI173)*1</f>
        <v>162</v>
      </c>
      <c r="I173" s="45" t="s">
        <v>406</v>
      </c>
      <c r="J173" s="124" t="s">
        <v>419</v>
      </c>
      <c r="K173" s="124" t="s">
        <v>420</v>
      </c>
      <c r="L173" s="41">
        <v>0</v>
      </c>
      <c r="M173" s="41">
        <v>0</v>
      </c>
      <c r="N173" s="41">
        <v>0</v>
      </c>
      <c r="O173" s="41">
        <v>6970</v>
      </c>
      <c r="P173" s="41">
        <v>6970</v>
      </c>
      <c r="Q173" s="41">
        <f t="shared" si="152"/>
        <v>0</v>
      </c>
      <c r="R173" s="197">
        <f t="shared" si="153"/>
        <v>0</v>
      </c>
      <c r="S173" s="41">
        <v>3684.17</v>
      </c>
      <c r="T173" s="41">
        <v>3684.17</v>
      </c>
      <c r="U173" s="41">
        <f t="shared" si="211"/>
        <v>0</v>
      </c>
      <c r="V173" s="41">
        <f t="shared" si="154"/>
        <v>10654.17</v>
      </c>
      <c r="W173" s="41">
        <f t="shared" si="155"/>
        <v>10654.17</v>
      </c>
      <c r="X173" s="41">
        <f t="shared" si="156"/>
        <v>0</v>
      </c>
      <c r="Y173" s="197">
        <f t="shared" si="157"/>
        <v>0</v>
      </c>
      <c r="Z173" s="41">
        <v>4516.7</v>
      </c>
      <c r="AA173" s="41">
        <v>4516.7</v>
      </c>
      <c r="AB173" s="41">
        <f t="shared" si="212"/>
        <v>0</v>
      </c>
      <c r="AC173" s="41">
        <f t="shared" si="158"/>
        <v>15170.869999999999</v>
      </c>
      <c r="AD173" s="41">
        <f t="shared" si="159"/>
        <v>15170.869999999999</v>
      </c>
      <c r="AE173" s="41">
        <f t="shared" si="160"/>
        <v>0</v>
      </c>
      <c r="AF173" s="109">
        <f t="shared" si="161"/>
        <v>0</v>
      </c>
      <c r="AG173" s="41">
        <v>8141.0499999999993</v>
      </c>
      <c r="AH173" s="41">
        <v>8138.43</v>
      </c>
      <c r="AI173" s="41">
        <f t="shared" si="213"/>
        <v>-2.6199999999989814</v>
      </c>
      <c r="AJ173" s="41">
        <f t="shared" si="162"/>
        <v>23311.919999999998</v>
      </c>
      <c r="AK173" s="41">
        <f t="shared" si="163"/>
        <v>23309.3</v>
      </c>
      <c r="AL173" s="41">
        <f t="shared" si="164"/>
        <v>-3</v>
      </c>
      <c r="AM173" s="109">
        <f t="shared" si="165"/>
        <v>1.1238885514364139E-4</v>
      </c>
      <c r="AN173" s="41">
        <v>0</v>
      </c>
      <c r="AO173" s="41">
        <v>0</v>
      </c>
      <c r="AP173" s="41">
        <f t="shared" si="214"/>
        <v>0</v>
      </c>
      <c r="AQ173" s="41">
        <f t="shared" si="166"/>
        <v>23311.919999999998</v>
      </c>
      <c r="AR173" s="41">
        <f t="shared" si="167"/>
        <v>23309.3</v>
      </c>
      <c r="AS173" s="41">
        <f t="shared" si="168"/>
        <v>-3</v>
      </c>
      <c r="AT173" s="109">
        <f t="shared" si="169"/>
        <v>1.1238885514364139E-4</v>
      </c>
      <c r="AU173" s="41">
        <v>36737.199999999997</v>
      </c>
      <c r="AV173" s="41">
        <v>15376.84</v>
      </c>
      <c r="AW173" s="41">
        <f t="shared" si="215"/>
        <v>-21360.359999999997</v>
      </c>
      <c r="AX173" s="41">
        <f t="shared" si="170"/>
        <v>60049.119999999995</v>
      </c>
      <c r="AY173" s="41">
        <f t="shared" si="171"/>
        <v>38686.14</v>
      </c>
      <c r="AZ173" s="41">
        <f t="shared" si="172"/>
        <v>-21363</v>
      </c>
      <c r="BA173" s="109">
        <f t="shared" si="173"/>
        <v>0.35575841910755723</v>
      </c>
      <c r="BB173" s="41">
        <v>0</v>
      </c>
      <c r="BC173" s="41">
        <v>0</v>
      </c>
      <c r="BD173" s="41">
        <f t="shared" si="216"/>
        <v>0</v>
      </c>
      <c r="BE173" s="41">
        <f t="shared" si="174"/>
        <v>60049.119999999995</v>
      </c>
      <c r="BF173" s="41">
        <f t="shared" si="175"/>
        <v>38686.14</v>
      </c>
      <c r="BG173" s="41">
        <f t="shared" si="176"/>
        <v>-21363</v>
      </c>
      <c r="BH173" s="109">
        <f t="shared" si="177"/>
        <v>0.35575841910755723</v>
      </c>
      <c r="BI173" s="41">
        <v>0</v>
      </c>
      <c r="BJ173" s="41">
        <v>22001.63</v>
      </c>
      <c r="BK173" s="41">
        <f t="shared" si="217"/>
        <v>22001.63</v>
      </c>
      <c r="BL173" s="41">
        <f t="shared" si="178"/>
        <v>60049.119999999995</v>
      </c>
      <c r="BM173" s="41">
        <f t="shared" si="179"/>
        <v>60687.770000000004</v>
      </c>
      <c r="BN173" s="41">
        <f t="shared" si="180"/>
        <v>639</v>
      </c>
      <c r="BO173" s="109">
        <f t="shared" si="181"/>
        <v>-1.0635459770268252E-2</v>
      </c>
      <c r="BP173" s="41">
        <v>37287.800000000003</v>
      </c>
      <c r="BQ173" s="41">
        <v>0</v>
      </c>
      <c r="BR173" s="41">
        <f t="shared" si="218"/>
        <v>-37287.800000000003</v>
      </c>
      <c r="BS173" s="41">
        <f t="shared" si="182"/>
        <v>97336.92</v>
      </c>
      <c r="BT173" s="41">
        <f t="shared" si="183"/>
        <v>60687.770000000004</v>
      </c>
      <c r="BU173" s="41">
        <f t="shared" si="184"/>
        <v>-36649</v>
      </c>
      <c r="BV173" s="109">
        <f t="shared" si="185"/>
        <v>0.37651848856528436</v>
      </c>
      <c r="BW173" s="41">
        <v>0</v>
      </c>
      <c r="BX173" s="41">
        <v>0</v>
      </c>
      <c r="BY173" s="41">
        <f t="shared" si="186"/>
        <v>0</v>
      </c>
      <c r="BZ173" s="41">
        <f t="shared" si="208"/>
        <v>97336.92</v>
      </c>
      <c r="CA173" s="41">
        <f>BQ173+BJ173+BC173+AV173+AO173+AH173+AA173+T173+P173+BX173</f>
        <v>60687.77</v>
      </c>
      <c r="CB173" s="41">
        <f t="shared" si="193"/>
        <v>-36649</v>
      </c>
      <c r="CC173" s="109">
        <f t="shared" si="187"/>
        <v>0.37651848856528436</v>
      </c>
      <c r="CD173" s="41">
        <v>0</v>
      </c>
      <c r="CE173" s="41">
        <v>16260.41</v>
      </c>
      <c r="CF173" s="41">
        <f t="shared" si="188"/>
        <v>16260.41</v>
      </c>
      <c r="CG173" s="41">
        <f t="shared" si="189"/>
        <v>97336.92</v>
      </c>
      <c r="CH173" s="41">
        <f t="shared" si="190"/>
        <v>76948.179999999993</v>
      </c>
      <c r="CI173" s="41">
        <f t="shared" si="191"/>
        <v>-20388.59</v>
      </c>
      <c r="CJ173" s="109">
        <f t="shared" si="192"/>
        <v>0.7905343625008886</v>
      </c>
      <c r="CK173" s="41">
        <v>25165.95</v>
      </c>
      <c r="CL173" s="41">
        <f t="shared" si="209"/>
        <v>122502.87</v>
      </c>
      <c r="CM173" s="41">
        <v>77035.67</v>
      </c>
      <c r="CN173" s="158">
        <f t="shared" si="210"/>
        <v>-45467.199999999997</v>
      </c>
      <c r="CO173" s="41">
        <v>70693.649999999994</v>
      </c>
      <c r="CP173" s="41">
        <v>76221.2</v>
      </c>
      <c r="CQ173" s="41">
        <v>7255.6</v>
      </c>
      <c r="CR173" s="41">
        <v>0</v>
      </c>
      <c r="CS173" s="41">
        <v>0</v>
      </c>
      <c r="CT173" s="41">
        <v>0</v>
      </c>
      <c r="CU173" s="41">
        <v>0</v>
      </c>
      <c r="CV173" s="41">
        <v>224396.6</v>
      </c>
    </row>
    <row r="174" spans="1:101" s="10" customFormat="1" ht="38.25" x14ac:dyDescent="0.2">
      <c r="A174" s="11" t="s">
        <v>19</v>
      </c>
      <c r="B174" s="11" t="s">
        <v>20</v>
      </c>
      <c r="C174" s="14" t="s">
        <v>560</v>
      </c>
      <c r="D174" s="11" t="s">
        <v>3</v>
      </c>
      <c r="E174" s="11" t="s">
        <v>11</v>
      </c>
      <c r="F174" s="11" t="s">
        <v>5</v>
      </c>
      <c r="G174" s="44" t="s">
        <v>24</v>
      </c>
      <c r="H174" s="45">
        <f>SUBTOTAL(103, $CI$12:$CI174)*1</f>
        <v>163</v>
      </c>
      <c r="I174" s="45" t="s">
        <v>19</v>
      </c>
      <c r="J174" s="46" t="s">
        <v>25</v>
      </c>
      <c r="K174" s="46" t="s">
        <v>26</v>
      </c>
      <c r="L174" s="41">
        <v>0</v>
      </c>
      <c r="M174" s="41">
        <v>0</v>
      </c>
      <c r="N174" s="41">
        <v>0</v>
      </c>
      <c r="O174" s="41">
        <v>0</v>
      </c>
      <c r="P174" s="41">
        <v>0</v>
      </c>
      <c r="Q174" s="41">
        <f t="shared" si="152"/>
        <v>0</v>
      </c>
      <c r="R174" s="197" t="str">
        <f t="shared" si="153"/>
        <v>nebija plānots</v>
      </c>
      <c r="S174" s="41">
        <v>14744.15</v>
      </c>
      <c r="T174" s="41">
        <v>14744.15</v>
      </c>
      <c r="U174" s="41">
        <f t="shared" si="211"/>
        <v>0</v>
      </c>
      <c r="V174" s="41">
        <f t="shared" si="154"/>
        <v>14744.15</v>
      </c>
      <c r="W174" s="41">
        <f t="shared" si="155"/>
        <v>14744.15</v>
      </c>
      <c r="X174" s="41">
        <f t="shared" si="156"/>
        <v>0</v>
      </c>
      <c r="Y174" s="197">
        <f t="shared" si="157"/>
        <v>0</v>
      </c>
      <c r="Z174" s="41">
        <v>0</v>
      </c>
      <c r="AA174" s="41">
        <v>0</v>
      </c>
      <c r="AB174" s="41">
        <f t="shared" si="212"/>
        <v>0</v>
      </c>
      <c r="AC174" s="41">
        <f t="shared" si="158"/>
        <v>14744.15</v>
      </c>
      <c r="AD174" s="41">
        <f t="shared" si="159"/>
        <v>14744.15</v>
      </c>
      <c r="AE174" s="41">
        <f t="shared" si="160"/>
        <v>0</v>
      </c>
      <c r="AF174" s="109">
        <f t="shared" si="161"/>
        <v>0</v>
      </c>
      <c r="AG174" s="41">
        <v>0</v>
      </c>
      <c r="AH174" s="41">
        <v>0</v>
      </c>
      <c r="AI174" s="41">
        <f t="shared" si="213"/>
        <v>0</v>
      </c>
      <c r="AJ174" s="41">
        <f t="shared" si="162"/>
        <v>14744.15</v>
      </c>
      <c r="AK174" s="41">
        <f t="shared" si="163"/>
        <v>14744.15</v>
      </c>
      <c r="AL174" s="41">
        <f t="shared" si="164"/>
        <v>0</v>
      </c>
      <c r="AM174" s="109">
        <f t="shared" si="165"/>
        <v>0</v>
      </c>
      <c r="AN174" s="41">
        <v>9000</v>
      </c>
      <c r="AO174" s="41">
        <v>5803.34</v>
      </c>
      <c r="AP174" s="41">
        <f t="shared" si="214"/>
        <v>-3196.66</v>
      </c>
      <c r="AQ174" s="41">
        <f t="shared" si="166"/>
        <v>23744.15</v>
      </c>
      <c r="AR174" s="41">
        <f t="shared" si="167"/>
        <v>20547.489999999998</v>
      </c>
      <c r="AS174" s="41">
        <f t="shared" si="168"/>
        <v>-3197</v>
      </c>
      <c r="AT174" s="109">
        <f t="shared" si="169"/>
        <v>0.1346293718663335</v>
      </c>
      <c r="AU174" s="41">
        <v>0</v>
      </c>
      <c r="AV174" s="41">
        <v>0</v>
      </c>
      <c r="AW174" s="41">
        <f t="shared" si="215"/>
        <v>0</v>
      </c>
      <c r="AX174" s="41">
        <f t="shared" si="170"/>
        <v>23744.15</v>
      </c>
      <c r="AY174" s="41">
        <f t="shared" si="171"/>
        <v>20547.489999999998</v>
      </c>
      <c r="AZ174" s="41">
        <f t="shared" si="172"/>
        <v>-3197</v>
      </c>
      <c r="BA174" s="109">
        <f t="shared" si="173"/>
        <v>0.1346293718663335</v>
      </c>
      <c r="BB174" s="41">
        <v>0</v>
      </c>
      <c r="BC174" s="41">
        <v>0</v>
      </c>
      <c r="BD174" s="41">
        <f t="shared" si="216"/>
        <v>0</v>
      </c>
      <c r="BE174" s="41">
        <f t="shared" si="174"/>
        <v>23744.15</v>
      </c>
      <c r="BF174" s="41">
        <f t="shared" si="175"/>
        <v>20547.489999999998</v>
      </c>
      <c r="BG174" s="41">
        <f t="shared" si="176"/>
        <v>-3197</v>
      </c>
      <c r="BH174" s="109">
        <f t="shared" si="177"/>
        <v>0.1346293718663335</v>
      </c>
      <c r="BI174" s="41">
        <v>11000</v>
      </c>
      <c r="BJ174" s="41">
        <v>6418.44</v>
      </c>
      <c r="BK174" s="41">
        <f t="shared" si="217"/>
        <v>-4581.5600000000004</v>
      </c>
      <c r="BL174" s="41">
        <f t="shared" si="178"/>
        <v>34744.15</v>
      </c>
      <c r="BM174" s="41">
        <f t="shared" si="179"/>
        <v>26965.929999999997</v>
      </c>
      <c r="BN174" s="41">
        <f t="shared" si="180"/>
        <v>-7779</v>
      </c>
      <c r="BO174" s="109">
        <f t="shared" si="181"/>
        <v>0.22387135676077852</v>
      </c>
      <c r="BP174" s="41">
        <v>0</v>
      </c>
      <c r="BQ174" s="41">
        <v>0</v>
      </c>
      <c r="BR174" s="41">
        <f t="shared" si="218"/>
        <v>0</v>
      </c>
      <c r="BS174" s="41">
        <f t="shared" si="182"/>
        <v>34744.15</v>
      </c>
      <c r="BT174" s="41">
        <f t="shared" si="183"/>
        <v>26965.929999999997</v>
      </c>
      <c r="BU174" s="41">
        <f t="shared" si="184"/>
        <v>-7779</v>
      </c>
      <c r="BV174" s="109">
        <f t="shared" si="185"/>
        <v>0.22387135676077852</v>
      </c>
      <c r="BW174" s="41">
        <v>0</v>
      </c>
      <c r="BX174" s="41">
        <v>0</v>
      </c>
      <c r="BY174" s="41">
        <f t="shared" si="186"/>
        <v>0</v>
      </c>
      <c r="BZ174" s="41">
        <f t="shared" si="208"/>
        <v>34744.15</v>
      </c>
      <c r="CA174" s="41">
        <f>BQ174+BJ174+BC174+AV174+AO174+-AH174+AA174+T174+P174+BX174</f>
        <v>26965.93</v>
      </c>
      <c r="CB174" s="41">
        <f t="shared" si="193"/>
        <v>-7779</v>
      </c>
      <c r="CC174" s="109">
        <f t="shared" si="187"/>
        <v>0.22387135676077841</v>
      </c>
      <c r="CD174" s="41">
        <v>16000</v>
      </c>
      <c r="CE174" s="41">
        <v>3990.39</v>
      </c>
      <c r="CF174" s="41">
        <f t="shared" si="188"/>
        <v>-12009.61</v>
      </c>
      <c r="CG174" s="41">
        <f t="shared" si="189"/>
        <v>50744.15</v>
      </c>
      <c r="CH174" s="41">
        <f t="shared" si="190"/>
        <v>30956.32</v>
      </c>
      <c r="CI174" s="41">
        <f t="shared" si="191"/>
        <v>-19788.61</v>
      </c>
      <c r="CJ174" s="109">
        <f t="shared" si="192"/>
        <v>0.61004706946515019</v>
      </c>
      <c r="CK174" s="41">
        <v>0</v>
      </c>
      <c r="CL174" s="41">
        <f t="shared" si="209"/>
        <v>50744.15</v>
      </c>
      <c r="CM174" s="41">
        <v>30956.389999999996</v>
      </c>
      <c r="CN174" s="158">
        <f t="shared" si="210"/>
        <v>-19787.760000000006</v>
      </c>
      <c r="CO174" s="41">
        <v>725950</v>
      </c>
      <c r="CP174" s="41">
        <v>949129.14</v>
      </c>
      <c r="CQ174" s="41">
        <v>1152250</v>
      </c>
      <c r="CR174" s="41">
        <v>21926.71</v>
      </c>
      <c r="CS174" s="41">
        <v>0</v>
      </c>
      <c r="CT174" s="41">
        <v>0</v>
      </c>
      <c r="CU174" s="41">
        <v>0</v>
      </c>
      <c r="CV174" s="41">
        <v>2900000</v>
      </c>
    </row>
    <row r="175" spans="1:101" s="10" customFormat="1" ht="78.75" x14ac:dyDescent="0.2">
      <c r="A175" s="11" t="s">
        <v>233</v>
      </c>
      <c r="B175" s="11" t="s">
        <v>234</v>
      </c>
      <c r="C175" s="14" t="s">
        <v>579</v>
      </c>
      <c r="D175" s="11">
        <v>1</v>
      </c>
      <c r="E175" s="11" t="s">
        <v>4</v>
      </c>
      <c r="F175" s="11" t="s">
        <v>5</v>
      </c>
      <c r="G175" s="44" t="s">
        <v>261</v>
      </c>
      <c r="H175" s="45">
        <f>SUBTOTAL(103, $CI$12:$CI175)*1</f>
        <v>164</v>
      </c>
      <c r="I175" s="45" t="s">
        <v>233</v>
      </c>
      <c r="J175" s="46" t="s">
        <v>262</v>
      </c>
      <c r="K175" s="46" t="s">
        <v>263</v>
      </c>
      <c r="L175" s="41">
        <v>0</v>
      </c>
      <c r="M175" s="41">
        <v>0</v>
      </c>
      <c r="N175" s="41">
        <v>0</v>
      </c>
      <c r="O175" s="41">
        <v>0</v>
      </c>
      <c r="P175" s="41">
        <v>0</v>
      </c>
      <c r="Q175" s="41">
        <f t="shared" si="152"/>
        <v>0</v>
      </c>
      <c r="R175" s="197" t="str">
        <f t="shared" si="153"/>
        <v>nebija plānots</v>
      </c>
      <c r="S175" s="41">
        <v>0</v>
      </c>
      <c r="T175" s="41">
        <v>0</v>
      </c>
      <c r="U175" s="41">
        <f t="shared" si="211"/>
        <v>0</v>
      </c>
      <c r="V175" s="41">
        <f t="shared" si="154"/>
        <v>0</v>
      </c>
      <c r="W175" s="41">
        <f t="shared" si="155"/>
        <v>0</v>
      </c>
      <c r="X175" s="41">
        <f t="shared" si="156"/>
        <v>0</v>
      </c>
      <c r="Y175" s="197" t="str">
        <f t="shared" si="157"/>
        <v>nebija plānots</v>
      </c>
      <c r="Z175" s="41">
        <v>0</v>
      </c>
      <c r="AA175" s="41">
        <v>0</v>
      </c>
      <c r="AB175" s="41">
        <f t="shared" si="212"/>
        <v>0</v>
      </c>
      <c r="AC175" s="41">
        <f t="shared" si="158"/>
        <v>0</v>
      </c>
      <c r="AD175" s="41">
        <f t="shared" si="159"/>
        <v>0</v>
      </c>
      <c r="AE175" s="41">
        <f t="shared" si="160"/>
        <v>0</v>
      </c>
      <c r="AF175" s="109" t="str">
        <f t="shared" si="161"/>
        <v>nebija plānots</v>
      </c>
      <c r="AG175" s="41">
        <v>5405.82</v>
      </c>
      <c r="AH175" s="41">
        <v>5405.84</v>
      </c>
      <c r="AI175" s="41">
        <f t="shared" si="213"/>
        <v>2.0000000000436557E-2</v>
      </c>
      <c r="AJ175" s="41">
        <f t="shared" si="162"/>
        <v>5405.82</v>
      </c>
      <c r="AK175" s="41">
        <f t="shared" si="163"/>
        <v>5405.84</v>
      </c>
      <c r="AL175" s="41">
        <f t="shared" si="164"/>
        <v>0</v>
      </c>
      <c r="AM175" s="109">
        <f t="shared" si="165"/>
        <v>-3.6997162318197496E-6</v>
      </c>
      <c r="AN175" s="41">
        <v>9745.65</v>
      </c>
      <c r="AO175" s="41">
        <v>3906.68</v>
      </c>
      <c r="AP175" s="41">
        <f t="shared" si="214"/>
        <v>-5838.9699999999993</v>
      </c>
      <c r="AQ175" s="41">
        <f t="shared" si="166"/>
        <v>15151.47</v>
      </c>
      <c r="AR175" s="41">
        <f t="shared" si="167"/>
        <v>9312.52</v>
      </c>
      <c r="AS175" s="41">
        <f t="shared" si="168"/>
        <v>-5839</v>
      </c>
      <c r="AT175" s="109">
        <f t="shared" si="169"/>
        <v>0.38537184840810823</v>
      </c>
      <c r="AU175" s="41">
        <v>0</v>
      </c>
      <c r="AV175" s="41">
        <v>0</v>
      </c>
      <c r="AW175" s="41">
        <f t="shared" si="215"/>
        <v>0</v>
      </c>
      <c r="AX175" s="41">
        <f t="shared" si="170"/>
        <v>15151.47</v>
      </c>
      <c r="AY175" s="41">
        <f t="shared" si="171"/>
        <v>9312.52</v>
      </c>
      <c r="AZ175" s="41">
        <f t="shared" si="172"/>
        <v>-5839</v>
      </c>
      <c r="BA175" s="109">
        <f t="shared" si="173"/>
        <v>0.38537184840810823</v>
      </c>
      <c r="BB175" s="41">
        <v>0</v>
      </c>
      <c r="BC175" s="41">
        <v>0</v>
      </c>
      <c r="BD175" s="41">
        <f t="shared" si="216"/>
        <v>0</v>
      </c>
      <c r="BE175" s="41">
        <f t="shared" si="174"/>
        <v>15151.47</v>
      </c>
      <c r="BF175" s="41">
        <f t="shared" si="175"/>
        <v>9312.52</v>
      </c>
      <c r="BG175" s="41">
        <f t="shared" si="176"/>
        <v>-5839</v>
      </c>
      <c r="BH175" s="109">
        <f t="shared" si="177"/>
        <v>0.38537184840810823</v>
      </c>
      <c r="BI175" s="41">
        <v>14114.24</v>
      </c>
      <c r="BJ175" s="41">
        <v>11394.35</v>
      </c>
      <c r="BK175" s="41">
        <f t="shared" si="217"/>
        <v>-2719.8899999999994</v>
      </c>
      <c r="BL175" s="41">
        <f t="shared" si="178"/>
        <v>29265.71</v>
      </c>
      <c r="BM175" s="41">
        <f t="shared" si="179"/>
        <v>20706.870000000003</v>
      </c>
      <c r="BN175" s="41">
        <f t="shared" si="180"/>
        <v>-8559</v>
      </c>
      <c r="BO175" s="109">
        <f t="shared" si="181"/>
        <v>0.29245283985934378</v>
      </c>
      <c r="BP175" s="41">
        <v>0</v>
      </c>
      <c r="BQ175" s="41">
        <v>0</v>
      </c>
      <c r="BR175" s="41">
        <f t="shared" si="218"/>
        <v>0</v>
      </c>
      <c r="BS175" s="41">
        <f t="shared" si="182"/>
        <v>29265.71</v>
      </c>
      <c r="BT175" s="41">
        <f t="shared" si="183"/>
        <v>20706.870000000003</v>
      </c>
      <c r="BU175" s="41">
        <f t="shared" si="184"/>
        <v>-8559</v>
      </c>
      <c r="BV175" s="109">
        <f t="shared" si="185"/>
        <v>0.29245283985934378</v>
      </c>
      <c r="BW175" s="41">
        <v>0</v>
      </c>
      <c r="BX175" s="41">
        <v>0</v>
      </c>
      <c r="BY175" s="41">
        <f t="shared" si="186"/>
        <v>0</v>
      </c>
      <c r="BZ175" s="41">
        <f t="shared" si="208"/>
        <v>29265.71</v>
      </c>
      <c r="CA175" s="41">
        <f>BQ175+BJ175+BC175+AV175+AO175+AH175+AA175+T175+P175+BX175</f>
        <v>20706.870000000003</v>
      </c>
      <c r="CB175" s="41">
        <f t="shared" si="193"/>
        <v>-8559</v>
      </c>
      <c r="CC175" s="109">
        <f t="shared" si="187"/>
        <v>0.29245283985934378</v>
      </c>
      <c r="CD175" s="41">
        <v>21558.13</v>
      </c>
      <c r="CE175" s="41">
        <v>10867.86</v>
      </c>
      <c r="CF175" s="41">
        <f t="shared" si="188"/>
        <v>-10690.27</v>
      </c>
      <c r="CG175" s="41">
        <f t="shared" si="189"/>
        <v>50823.839999999997</v>
      </c>
      <c r="CH175" s="41">
        <f t="shared" si="190"/>
        <v>31574.730000000003</v>
      </c>
      <c r="CI175" s="41">
        <f t="shared" si="191"/>
        <v>-19249.27</v>
      </c>
      <c r="CJ175" s="109">
        <f t="shared" si="192"/>
        <v>0.6212582520329043</v>
      </c>
      <c r="CK175" s="41">
        <v>0</v>
      </c>
      <c r="CL175" s="41">
        <f t="shared" si="209"/>
        <v>50823.840000000004</v>
      </c>
      <c r="CM175" s="41">
        <v>31574.710000000003</v>
      </c>
      <c r="CN175" s="158">
        <f t="shared" si="210"/>
        <v>-19249.13</v>
      </c>
      <c r="CO175" s="41">
        <v>1671033.04</v>
      </c>
      <c r="CP175" s="41">
        <v>1642211.35</v>
      </c>
      <c r="CQ175" s="41">
        <v>1739160.22</v>
      </c>
      <c r="CR175" s="41">
        <v>14102.2</v>
      </c>
      <c r="CS175" s="41">
        <v>0</v>
      </c>
      <c r="CT175" s="41">
        <v>0</v>
      </c>
      <c r="CU175" s="41">
        <v>0</v>
      </c>
      <c r="CV175" s="41">
        <v>5117330.6500000004</v>
      </c>
    </row>
    <row r="176" spans="1:101" s="10" customFormat="1" ht="31.5" x14ac:dyDescent="0.2">
      <c r="A176" s="11" t="s">
        <v>406</v>
      </c>
      <c r="B176" s="11" t="s">
        <v>411</v>
      </c>
      <c r="C176" s="14" t="s">
        <v>602</v>
      </c>
      <c r="D176" s="11">
        <v>1</v>
      </c>
      <c r="E176" s="11" t="s">
        <v>402</v>
      </c>
      <c r="F176" s="11" t="s">
        <v>77</v>
      </c>
      <c r="G176" s="44" t="s">
        <v>412</v>
      </c>
      <c r="H176" s="45">
        <f>SUBTOTAL(103, $CI$12:$CI176)*1</f>
        <v>165</v>
      </c>
      <c r="I176" s="45" t="s">
        <v>406</v>
      </c>
      <c r="J176" s="46" t="s">
        <v>413</v>
      </c>
      <c r="K176" s="46" t="s">
        <v>414</v>
      </c>
      <c r="L176" s="41">
        <v>0</v>
      </c>
      <c r="M176" s="41">
        <v>0</v>
      </c>
      <c r="N176" s="41">
        <v>0</v>
      </c>
      <c r="O176" s="41">
        <v>0</v>
      </c>
      <c r="P176" s="41">
        <v>0</v>
      </c>
      <c r="Q176" s="41">
        <f t="shared" si="152"/>
        <v>0</v>
      </c>
      <c r="R176" s="197" t="str">
        <f t="shared" si="153"/>
        <v>nebija plānots</v>
      </c>
      <c r="S176" s="41">
        <v>0</v>
      </c>
      <c r="T176" s="41">
        <v>0</v>
      </c>
      <c r="U176" s="41">
        <f t="shared" si="211"/>
        <v>0</v>
      </c>
      <c r="V176" s="41">
        <f t="shared" si="154"/>
        <v>0</v>
      </c>
      <c r="W176" s="41">
        <f t="shared" si="155"/>
        <v>0</v>
      </c>
      <c r="X176" s="41">
        <f t="shared" si="156"/>
        <v>0</v>
      </c>
      <c r="Y176" s="197" t="str">
        <f t="shared" si="157"/>
        <v>nebija plānots</v>
      </c>
      <c r="Z176" s="41">
        <v>0</v>
      </c>
      <c r="AA176" s="41">
        <v>0</v>
      </c>
      <c r="AB176" s="41">
        <f t="shared" si="212"/>
        <v>0</v>
      </c>
      <c r="AC176" s="41">
        <f t="shared" si="158"/>
        <v>0</v>
      </c>
      <c r="AD176" s="41">
        <f t="shared" si="159"/>
        <v>0</v>
      </c>
      <c r="AE176" s="41">
        <f t="shared" si="160"/>
        <v>0</v>
      </c>
      <c r="AF176" s="109" t="str">
        <f t="shared" si="161"/>
        <v>nebija plānots</v>
      </c>
      <c r="AG176" s="41">
        <v>22580.13</v>
      </c>
      <c r="AH176" s="41">
        <v>13415.2</v>
      </c>
      <c r="AI176" s="41">
        <f t="shared" si="213"/>
        <v>-9164.93</v>
      </c>
      <c r="AJ176" s="41">
        <f t="shared" si="162"/>
        <v>22580.13</v>
      </c>
      <c r="AK176" s="41">
        <f t="shared" si="163"/>
        <v>13415.2</v>
      </c>
      <c r="AL176" s="41">
        <f t="shared" si="164"/>
        <v>-9165</v>
      </c>
      <c r="AM176" s="109">
        <f t="shared" si="165"/>
        <v>0.40588473139880066</v>
      </c>
      <c r="AN176" s="41">
        <v>8007.76</v>
      </c>
      <c r="AO176" s="41">
        <v>1725.13</v>
      </c>
      <c r="AP176" s="41">
        <f t="shared" si="214"/>
        <v>-6282.63</v>
      </c>
      <c r="AQ176" s="41">
        <f t="shared" si="166"/>
        <v>30587.89</v>
      </c>
      <c r="AR176" s="41">
        <f t="shared" si="167"/>
        <v>15140.330000000002</v>
      </c>
      <c r="AS176" s="41">
        <f t="shared" si="168"/>
        <v>-15448</v>
      </c>
      <c r="AT176" s="109">
        <f t="shared" si="169"/>
        <v>0.50502208553777317</v>
      </c>
      <c r="AU176" s="41">
        <v>0</v>
      </c>
      <c r="AV176" s="41">
        <v>0</v>
      </c>
      <c r="AW176" s="41">
        <f t="shared" si="215"/>
        <v>0</v>
      </c>
      <c r="AX176" s="41">
        <f t="shared" si="170"/>
        <v>30587.89</v>
      </c>
      <c r="AY176" s="41">
        <f t="shared" si="171"/>
        <v>15140.330000000002</v>
      </c>
      <c r="AZ176" s="41">
        <f t="shared" si="172"/>
        <v>-15448</v>
      </c>
      <c r="BA176" s="109">
        <f t="shared" si="173"/>
        <v>0.50502208553777317</v>
      </c>
      <c r="BB176" s="41">
        <v>0</v>
      </c>
      <c r="BC176" s="41">
        <v>0</v>
      </c>
      <c r="BD176" s="41">
        <f t="shared" si="216"/>
        <v>0</v>
      </c>
      <c r="BE176" s="41">
        <f t="shared" si="174"/>
        <v>30587.89</v>
      </c>
      <c r="BF176" s="41">
        <f t="shared" si="175"/>
        <v>15140.330000000002</v>
      </c>
      <c r="BG176" s="41">
        <f t="shared" si="176"/>
        <v>-15448</v>
      </c>
      <c r="BH176" s="109">
        <f t="shared" si="177"/>
        <v>0.50502208553777317</v>
      </c>
      <c r="BI176" s="41">
        <v>14572.37</v>
      </c>
      <c r="BJ176" s="41">
        <v>13053.33</v>
      </c>
      <c r="BK176" s="41">
        <f t="shared" si="217"/>
        <v>-1519.0400000000009</v>
      </c>
      <c r="BL176" s="41">
        <f t="shared" si="178"/>
        <v>45160.26</v>
      </c>
      <c r="BM176" s="41">
        <f t="shared" si="179"/>
        <v>28193.660000000003</v>
      </c>
      <c r="BN176" s="41">
        <f t="shared" si="180"/>
        <v>-16967</v>
      </c>
      <c r="BO176" s="109">
        <f t="shared" si="181"/>
        <v>0.37569757127173309</v>
      </c>
      <c r="BP176" s="41">
        <v>0</v>
      </c>
      <c r="BQ176" s="41">
        <v>0</v>
      </c>
      <c r="BR176" s="41">
        <f t="shared" si="218"/>
        <v>0</v>
      </c>
      <c r="BS176" s="41">
        <f t="shared" si="182"/>
        <v>45160.26</v>
      </c>
      <c r="BT176" s="41">
        <f t="shared" si="183"/>
        <v>28193.660000000003</v>
      </c>
      <c r="BU176" s="41">
        <f t="shared" si="184"/>
        <v>-16967</v>
      </c>
      <c r="BV176" s="109">
        <f t="shared" si="185"/>
        <v>0.37569757127173309</v>
      </c>
      <c r="BW176" s="41">
        <v>0</v>
      </c>
      <c r="BX176" s="41">
        <v>0</v>
      </c>
      <c r="BY176" s="41">
        <f t="shared" si="186"/>
        <v>0</v>
      </c>
      <c r="BZ176" s="41">
        <f t="shared" si="208"/>
        <v>45160.26</v>
      </c>
      <c r="CA176" s="41">
        <f>BQ176+BJ176+BC176+AV176+AO176+AH176+AA176+T176+P176+BX176</f>
        <v>28193.66</v>
      </c>
      <c r="CB176" s="41">
        <f t="shared" si="193"/>
        <v>-16967</v>
      </c>
      <c r="CC176" s="109">
        <f t="shared" si="187"/>
        <v>0.3756975712717332</v>
      </c>
      <c r="CD176" s="41">
        <v>6998.93</v>
      </c>
      <c r="CE176" s="41">
        <v>6720.99</v>
      </c>
      <c r="CF176" s="41">
        <f t="shared" si="188"/>
        <v>-277.94000000000051</v>
      </c>
      <c r="CG176" s="41">
        <f t="shared" si="189"/>
        <v>52159.19</v>
      </c>
      <c r="CH176" s="41">
        <f t="shared" si="190"/>
        <v>34914.65</v>
      </c>
      <c r="CI176" s="41">
        <f t="shared" si="191"/>
        <v>-17244.940000000002</v>
      </c>
      <c r="CJ176" s="109">
        <f t="shared" si="192"/>
        <v>0.66938635358409515</v>
      </c>
      <c r="CK176" s="41">
        <v>0</v>
      </c>
      <c r="CL176" s="41">
        <f t="shared" si="209"/>
        <v>52159.19</v>
      </c>
      <c r="CM176" s="41">
        <v>34914.65</v>
      </c>
      <c r="CN176" s="158">
        <f t="shared" si="210"/>
        <v>-17244.54</v>
      </c>
      <c r="CO176" s="41">
        <v>33620.25</v>
      </c>
      <c r="CP176" s="41">
        <v>27669.73</v>
      </c>
      <c r="CQ176" s="41">
        <v>4477.16</v>
      </c>
      <c r="CR176" s="41">
        <v>0</v>
      </c>
      <c r="CS176" s="41">
        <v>0</v>
      </c>
      <c r="CT176" s="41">
        <v>0</v>
      </c>
      <c r="CU176" s="41">
        <v>0</v>
      </c>
      <c r="CV176" s="41">
        <v>95346.2</v>
      </c>
    </row>
    <row r="177" spans="1:101" s="10" customFormat="1" ht="63" x14ac:dyDescent="0.2">
      <c r="A177" s="11" t="s">
        <v>233</v>
      </c>
      <c r="B177" s="11" t="s">
        <v>234</v>
      </c>
      <c r="C177" s="14" t="s">
        <v>579</v>
      </c>
      <c r="D177" s="11">
        <v>1</v>
      </c>
      <c r="E177" s="11" t="s">
        <v>4</v>
      </c>
      <c r="F177" s="11" t="s">
        <v>5</v>
      </c>
      <c r="G177" s="44" t="s">
        <v>253</v>
      </c>
      <c r="H177" s="45">
        <f>SUBTOTAL(103, $CI$12:$CI177)*1</f>
        <v>166</v>
      </c>
      <c r="I177" s="45" t="s">
        <v>233</v>
      </c>
      <c r="J177" s="32" t="s">
        <v>254</v>
      </c>
      <c r="K177" s="71" t="s">
        <v>759</v>
      </c>
      <c r="L177" s="41">
        <v>0</v>
      </c>
      <c r="M177" s="41">
        <v>0</v>
      </c>
      <c r="N177" s="41">
        <v>0</v>
      </c>
      <c r="O177" s="41">
        <v>0</v>
      </c>
      <c r="P177" s="41">
        <v>0</v>
      </c>
      <c r="Q177" s="41">
        <f t="shared" si="152"/>
        <v>0</v>
      </c>
      <c r="R177" s="197" t="str">
        <f t="shared" si="153"/>
        <v>nebija plānots</v>
      </c>
      <c r="S177" s="41">
        <v>3055.26</v>
      </c>
      <c r="T177" s="41">
        <v>3055.26</v>
      </c>
      <c r="U177" s="41">
        <f t="shared" si="211"/>
        <v>0</v>
      </c>
      <c r="V177" s="41">
        <f t="shared" si="154"/>
        <v>3055.26</v>
      </c>
      <c r="W177" s="41">
        <f t="shared" si="155"/>
        <v>3055.26</v>
      </c>
      <c r="X177" s="41">
        <f t="shared" si="156"/>
        <v>0</v>
      </c>
      <c r="Y177" s="197">
        <f t="shared" si="157"/>
        <v>0</v>
      </c>
      <c r="Z177" s="41">
        <v>4802.1400000000003</v>
      </c>
      <c r="AA177" s="41">
        <v>4802.17</v>
      </c>
      <c r="AB177" s="41">
        <f t="shared" si="212"/>
        <v>2.9999999999745341E-2</v>
      </c>
      <c r="AC177" s="41">
        <f t="shared" si="158"/>
        <v>7857.4000000000005</v>
      </c>
      <c r="AD177" s="41">
        <f t="shared" si="159"/>
        <v>7857.43</v>
      </c>
      <c r="AE177" s="41">
        <f t="shared" si="160"/>
        <v>0</v>
      </c>
      <c r="AF177" s="109">
        <f t="shared" si="161"/>
        <v>-3.8180568635581835E-6</v>
      </c>
      <c r="AG177" s="41">
        <v>0</v>
      </c>
      <c r="AH177" s="41">
        <v>0</v>
      </c>
      <c r="AI177" s="41">
        <f t="shared" si="213"/>
        <v>0</v>
      </c>
      <c r="AJ177" s="41">
        <f t="shared" si="162"/>
        <v>7857.4000000000005</v>
      </c>
      <c r="AK177" s="41">
        <f t="shared" si="163"/>
        <v>7857.43</v>
      </c>
      <c r="AL177" s="41">
        <f t="shared" si="164"/>
        <v>0</v>
      </c>
      <c r="AM177" s="109">
        <f t="shared" si="165"/>
        <v>-3.8180568635581835E-6</v>
      </c>
      <c r="AN177" s="41">
        <v>0</v>
      </c>
      <c r="AO177" s="41">
        <v>0</v>
      </c>
      <c r="AP177" s="41">
        <f t="shared" si="214"/>
        <v>0</v>
      </c>
      <c r="AQ177" s="41">
        <f t="shared" si="166"/>
        <v>7857.4000000000005</v>
      </c>
      <c r="AR177" s="41">
        <f t="shared" si="167"/>
        <v>7857.43</v>
      </c>
      <c r="AS177" s="41">
        <f t="shared" si="168"/>
        <v>0</v>
      </c>
      <c r="AT177" s="109">
        <f t="shared" si="169"/>
        <v>-3.8180568635581835E-6</v>
      </c>
      <c r="AU177" s="41">
        <v>10252.83</v>
      </c>
      <c r="AV177" s="41">
        <v>5333.16</v>
      </c>
      <c r="AW177" s="41">
        <f t="shared" si="215"/>
        <v>-4919.67</v>
      </c>
      <c r="AX177" s="41">
        <f t="shared" si="170"/>
        <v>18110.23</v>
      </c>
      <c r="AY177" s="41">
        <f t="shared" si="171"/>
        <v>13190.59</v>
      </c>
      <c r="AZ177" s="41">
        <f t="shared" si="172"/>
        <v>-4920</v>
      </c>
      <c r="BA177" s="109">
        <f t="shared" si="173"/>
        <v>0.27164978026231579</v>
      </c>
      <c r="BB177" s="41">
        <v>0</v>
      </c>
      <c r="BC177" s="41">
        <v>0</v>
      </c>
      <c r="BD177" s="41">
        <f t="shared" si="216"/>
        <v>0</v>
      </c>
      <c r="BE177" s="41">
        <f t="shared" si="174"/>
        <v>18110.23</v>
      </c>
      <c r="BF177" s="41">
        <f t="shared" si="175"/>
        <v>13190.59</v>
      </c>
      <c r="BG177" s="41">
        <f t="shared" si="176"/>
        <v>-4920</v>
      </c>
      <c r="BH177" s="109">
        <f t="shared" si="177"/>
        <v>0.27164978026231579</v>
      </c>
      <c r="BI177" s="41">
        <v>0</v>
      </c>
      <c r="BJ177" s="41">
        <v>0</v>
      </c>
      <c r="BK177" s="41">
        <f t="shared" si="217"/>
        <v>0</v>
      </c>
      <c r="BL177" s="41">
        <f t="shared" si="178"/>
        <v>18110.23</v>
      </c>
      <c r="BM177" s="41">
        <f t="shared" si="179"/>
        <v>13190.59</v>
      </c>
      <c r="BN177" s="41">
        <f t="shared" si="180"/>
        <v>-4920</v>
      </c>
      <c r="BO177" s="109">
        <f t="shared" si="181"/>
        <v>0.27164978026231579</v>
      </c>
      <c r="BP177" s="41">
        <v>19874.96</v>
      </c>
      <c r="BQ177" s="41">
        <v>7684.69</v>
      </c>
      <c r="BR177" s="41">
        <f t="shared" si="218"/>
        <v>-12190.27</v>
      </c>
      <c r="BS177" s="41">
        <f t="shared" si="182"/>
        <v>37985.19</v>
      </c>
      <c r="BT177" s="41">
        <f t="shared" si="183"/>
        <v>20875.28</v>
      </c>
      <c r="BU177" s="41">
        <f t="shared" si="184"/>
        <v>-17110</v>
      </c>
      <c r="BV177" s="109">
        <f t="shared" si="185"/>
        <v>0.4504363411108383</v>
      </c>
      <c r="BW177" s="41">
        <v>0</v>
      </c>
      <c r="BX177" s="41">
        <v>0</v>
      </c>
      <c r="BY177" s="41">
        <f t="shared" si="186"/>
        <v>0</v>
      </c>
      <c r="BZ177" s="41">
        <f t="shared" si="208"/>
        <v>37985.19</v>
      </c>
      <c r="CA177" s="41">
        <f>BQ177+BJ177+BC177+AV177+AO177+-AH177+AA177+T177+P177+BX177</f>
        <v>20875.28</v>
      </c>
      <c r="CB177" s="41">
        <f t="shared" si="193"/>
        <v>-17110</v>
      </c>
      <c r="CC177" s="109">
        <f t="shared" si="187"/>
        <v>0.4504363411108383</v>
      </c>
      <c r="CD177" s="41">
        <v>0</v>
      </c>
      <c r="CE177" s="41">
        <v>0</v>
      </c>
      <c r="CF177" s="41">
        <f t="shared" si="188"/>
        <v>0</v>
      </c>
      <c r="CG177" s="41">
        <f t="shared" si="189"/>
        <v>37985.19</v>
      </c>
      <c r="CH177" s="41">
        <f t="shared" si="190"/>
        <v>20875.28</v>
      </c>
      <c r="CI177" s="41">
        <f t="shared" si="191"/>
        <v>-17110</v>
      </c>
      <c r="CJ177" s="109">
        <f t="shared" si="192"/>
        <v>0.5495636588891617</v>
      </c>
      <c r="CK177" s="41">
        <v>44792.85</v>
      </c>
      <c r="CL177" s="41">
        <f t="shared" si="209"/>
        <v>82778.039999999994</v>
      </c>
      <c r="CM177" s="41">
        <v>65668.12999999999</v>
      </c>
      <c r="CN177" s="158">
        <f t="shared" si="210"/>
        <v>-17109.910000000003</v>
      </c>
      <c r="CO177" s="41">
        <v>808594.68</v>
      </c>
      <c r="CP177" s="41">
        <v>701453.33000000007</v>
      </c>
      <c r="CQ177" s="41">
        <v>0</v>
      </c>
      <c r="CR177" s="41">
        <v>0</v>
      </c>
      <c r="CS177" s="41">
        <v>0</v>
      </c>
      <c r="CT177" s="41">
        <v>0</v>
      </c>
      <c r="CU177" s="41">
        <v>0</v>
      </c>
      <c r="CV177" s="41">
        <v>1592826.0500000003</v>
      </c>
    </row>
    <row r="178" spans="1:101" s="10" customFormat="1" ht="38.25" x14ac:dyDescent="0.2">
      <c r="A178" s="11" t="s">
        <v>57</v>
      </c>
      <c r="B178" s="11" t="s">
        <v>58</v>
      </c>
      <c r="C178" s="14" t="s">
        <v>565</v>
      </c>
      <c r="D178" s="11">
        <v>3</v>
      </c>
      <c r="E178" s="11" t="s">
        <v>35</v>
      </c>
      <c r="F178" s="11" t="s">
        <v>5</v>
      </c>
      <c r="G178" s="44" t="s">
        <v>678</v>
      </c>
      <c r="H178" s="45">
        <f>SUBTOTAL(103, $CI$12:$CI178)*1</f>
        <v>167</v>
      </c>
      <c r="I178" s="45" t="s">
        <v>57</v>
      </c>
      <c r="J178" s="46" t="s">
        <v>679</v>
      </c>
      <c r="K178" s="46" t="s">
        <v>680</v>
      </c>
      <c r="L178" s="41">
        <v>0</v>
      </c>
      <c r="M178" s="41">
        <v>0</v>
      </c>
      <c r="N178" s="41">
        <v>0</v>
      </c>
      <c r="O178" s="41">
        <v>0</v>
      </c>
      <c r="P178" s="41">
        <v>0</v>
      </c>
      <c r="Q178" s="41">
        <f t="shared" si="152"/>
        <v>0</v>
      </c>
      <c r="R178" s="197" t="str">
        <f t="shared" si="153"/>
        <v>nebija plānots</v>
      </c>
      <c r="S178" s="41">
        <v>0</v>
      </c>
      <c r="T178" s="41">
        <v>0</v>
      </c>
      <c r="U178" s="41">
        <f t="shared" si="211"/>
        <v>0</v>
      </c>
      <c r="V178" s="41">
        <f t="shared" si="154"/>
        <v>0</v>
      </c>
      <c r="W178" s="41">
        <f t="shared" si="155"/>
        <v>0</v>
      </c>
      <c r="X178" s="41">
        <f t="shared" si="156"/>
        <v>0</v>
      </c>
      <c r="Y178" s="197" t="str">
        <f t="shared" si="157"/>
        <v>nebija plānots</v>
      </c>
      <c r="Z178" s="41">
        <v>0</v>
      </c>
      <c r="AA178" s="41">
        <v>0</v>
      </c>
      <c r="AB178" s="41">
        <f t="shared" si="212"/>
        <v>0</v>
      </c>
      <c r="AC178" s="41">
        <f t="shared" si="158"/>
        <v>0</v>
      </c>
      <c r="AD178" s="41">
        <f t="shared" si="159"/>
        <v>0</v>
      </c>
      <c r="AE178" s="41">
        <f t="shared" si="160"/>
        <v>0</v>
      </c>
      <c r="AF178" s="109" t="str">
        <f t="shared" si="161"/>
        <v>nebija plānots</v>
      </c>
      <c r="AG178" s="41">
        <v>0</v>
      </c>
      <c r="AH178" s="41">
        <v>0</v>
      </c>
      <c r="AI178" s="41">
        <f t="shared" si="213"/>
        <v>0</v>
      </c>
      <c r="AJ178" s="41">
        <f t="shared" si="162"/>
        <v>0</v>
      </c>
      <c r="AK178" s="41">
        <f t="shared" si="163"/>
        <v>0</v>
      </c>
      <c r="AL178" s="41">
        <f t="shared" si="164"/>
        <v>0</v>
      </c>
      <c r="AM178" s="109" t="str">
        <f t="shared" si="165"/>
        <v>nebija plānots</v>
      </c>
      <c r="AN178" s="41">
        <v>16043.75</v>
      </c>
      <c r="AO178" s="41">
        <v>0</v>
      </c>
      <c r="AP178" s="41">
        <f t="shared" si="214"/>
        <v>-16043.75</v>
      </c>
      <c r="AQ178" s="41">
        <f t="shared" si="166"/>
        <v>16043.75</v>
      </c>
      <c r="AR178" s="41">
        <f t="shared" si="167"/>
        <v>0</v>
      </c>
      <c r="AS178" s="41">
        <f t="shared" si="168"/>
        <v>-16044</v>
      </c>
      <c r="AT178" s="109">
        <f t="shared" si="169"/>
        <v>1</v>
      </c>
      <c r="AU178" s="41">
        <v>0</v>
      </c>
      <c r="AV178" s="41">
        <v>0</v>
      </c>
      <c r="AW178" s="41">
        <f t="shared" si="215"/>
        <v>0</v>
      </c>
      <c r="AX178" s="41">
        <f t="shared" si="170"/>
        <v>16043.75</v>
      </c>
      <c r="AY178" s="41">
        <f t="shared" si="171"/>
        <v>0</v>
      </c>
      <c r="AZ178" s="41">
        <f t="shared" si="172"/>
        <v>-16044</v>
      </c>
      <c r="BA178" s="109">
        <f t="shared" si="173"/>
        <v>1</v>
      </c>
      <c r="BB178" s="41">
        <v>0</v>
      </c>
      <c r="BC178" s="41">
        <v>0</v>
      </c>
      <c r="BD178" s="41">
        <f t="shared" si="216"/>
        <v>0</v>
      </c>
      <c r="BE178" s="41">
        <f t="shared" si="174"/>
        <v>16043.75</v>
      </c>
      <c r="BF178" s="41">
        <f t="shared" si="175"/>
        <v>0</v>
      </c>
      <c r="BG178" s="41">
        <f t="shared" si="176"/>
        <v>-16044</v>
      </c>
      <c r="BH178" s="109">
        <f t="shared" si="177"/>
        <v>1</v>
      </c>
      <c r="BI178" s="41">
        <v>0</v>
      </c>
      <c r="BJ178" s="41">
        <v>0</v>
      </c>
      <c r="BK178" s="41">
        <f t="shared" si="217"/>
        <v>0</v>
      </c>
      <c r="BL178" s="41">
        <f t="shared" si="178"/>
        <v>16043.75</v>
      </c>
      <c r="BM178" s="41">
        <f t="shared" si="179"/>
        <v>0</v>
      </c>
      <c r="BN178" s="41">
        <f t="shared" si="180"/>
        <v>-16044</v>
      </c>
      <c r="BO178" s="109">
        <f t="shared" si="181"/>
        <v>1</v>
      </c>
      <c r="BP178" s="41">
        <v>0</v>
      </c>
      <c r="BQ178" s="41">
        <v>0</v>
      </c>
      <c r="BR178" s="41">
        <f t="shared" si="218"/>
        <v>0</v>
      </c>
      <c r="BS178" s="41">
        <f t="shared" si="182"/>
        <v>16043.75</v>
      </c>
      <c r="BT178" s="41">
        <f t="shared" si="183"/>
        <v>0</v>
      </c>
      <c r="BU178" s="41">
        <f t="shared" si="184"/>
        <v>-16044</v>
      </c>
      <c r="BV178" s="109">
        <f t="shared" si="185"/>
        <v>1</v>
      </c>
      <c r="BW178" s="41">
        <v>0</v>
      </c>
      <c r="BX178" s="41">
        <v>0</v>
      </c>
      <c r="BY178" s="41">
        <f t="shared" si="186"/>
        <v>0</v>
      </c>
      <c r="BZ178" s="41">
        <f t="shared" si="208"/>
        <v>16043.75</v>
      </c>
      <c r="CA178" s="41">
        <f>BQ178+BJ178+BC178+AV178+AO178+-AH178+AA178+T178+P178+BX178</f>
        <v>0</v>
      </c>
      <c r="CB178" s="41">
        <f t="shared" si="193"/>
        <v>-16044</v>
      </c>
      <c r="CC178" s="109">
        <f t="shared" si="187"/>
        <v>1</v>
      </c>
      <c r="CD178" s="41">
        <v>0</v>
      </c>
      <c r="CE178" s="41">
        <v>0</v>
      </c>
      <c r="CF178" s="41">
        <f t="shared" si="188"/>
        <v>0</v>
      </c>
      <c r="CG178" s="41">
        <f t="shared" si="189"/>
        <v>16043.75</v>
      </c>
      <c r="CH178" s="41">
        <f t="shared" si="190"/>
        <v>0</v>
      </c>
      <c r="CI178" s="41">
        <f t="shared" si="191"/>
        <v>-16044</v>
      </c>
      <c r="CJ178" s="109">
        <f t="shared" si="192"/>
        <v>0</v>
      </c>
      <c r="CK178" s="41">
        <v>0</v>
      </c>
      <c r="CL178" s="41">
        <f t="shared" si="209"/>
        <v>16043.75</v>
      </c>
      <c r="CM178" s="41">
        <v>0</v>
      </c>
      <c r="CN178" s="158">
        <v>0</v>
      </c>
      <c r="CO178" s="41">
        <v>331181.25</v>
      </c>
      <c r="CP178" s="41">
        <v>0</v>
      </c>
      <c r="CQ178" s="41">
        <v>0</v>
      </c>
      <c r="CR178" s="41">
        <v>0</v>
      </c>
      <c r="CS178" s="41">
        <v>0</v>
      </c>
      <c r="CT178" s="41">
        <v>0</v>
      </c>
      <c r="CU178" s="41">
        <v>0</v>
      </c>
      <c r="CV178" s="41">
        <v>347225</v>
      </c>
      <c r="CW178" s="220"/>
    </row>
    <row r="179" spans="1:101" s="10" customFormat="1" x14ac:dyDescent="0.2">
      <c r="A179" s="31" t="s">
        <v>33</v>
      </c>
      <c r="B179" s="31" t="s">
        <v>34</v>
      </c>
      <c r="C179" s="32" t="s">
        <v>562</v>
      </c>
      <c r="D179" s="70">
        <v>1</v>
      </c>
      <c r="E179" s="70" t="s">
        <v>35</v>
      </c>
      <c r="F179" s="70" t="s">
        <v>5</v>
      </c>
      <c r="G179" s="70" t="s">
        <v>1500</v>
      </c>
      <c r="H179" s="45">
        <f>SUBTOTAL(103, $CI$12:$CI179)*1</f>
        <v>168</v>
      </c>
      <c r="I179" s="45" t="s">
        <v>33</v>
      </c>
      <c r="J179" s="32" t="s">
        <v>972</v>
      </c>
      <c r="K179" s="32" t="s">
        <v>973</v>
      </c>
      <c r="L179" s="35">
        <v>0</v>
      </c>
      <c r="M179" s="35">
        <v>0</v>
      </c>
      <c r="N179" s="35">
        <v>0</v>
      </c>
      <c r="O179" s="35">
        <v>0</v>
      </c>
      <c r="P179" s="35">
        <v>0</v>
      </c>
      <c r="Q179" s="41">
        <f t="shared" si="152"/>
        <v>0</v>
      </c>
      <c r="R179" s="197" t="str">
        <f t="shared" si="153"/>
        <v>nebija plānots</v>
      </c>
      <c r="S179" s="35">
        <v>0</v>
      </c>
      <c r="T179" s="35">
        <v>0</v>
      </c>
      <c r="U179" s="35">
        <v>0</v>
      </c>
      <c r="V179" s="41">
        <f t="shared" si="154"/>
        <v>0</v>
      </c>
      <c r="W179" s="41">
        <f t="shared" si="155"/>
        <v>0</v>
      </c>
      <c r="X179" s="41">
        <f t="shared" si="156"/>
        <v>0</v>
      </c>
      <c r="Y179" s="197" t="str">
        <f t="shared" si="157"/>
        <v>nebija plānots</v>
      </c>
      <c r="Z179" s="35">
        <v>0</v>
      </c>
      <c r="AA179" s="35">
        <v>0</v>
      </c>
      <c r="AB179" s="35">
        <v>0</v>
      </c>
      <c r="AC179" s="41">
        <f t="shared" si="158"/>
        <v>0</v>
      </c>
      <c r="AD179" s="41">
        <f t="shared" si="159"/>
        <v>0</v>
      </c>
      <c r="AE179" s="41">
        <f t="shared" si="160"/>
        <v>0</v>
      </c>
      <c r="AF179" s="109" t="str">
        <f t="shared" si="161"/>
        <v>nebija plānots</v>
      </c>
      <c r="AG179" s="35">
        <v>0</v>
      </c>
      <c r="AH179" s="35">
        <v>0</v>
      </c>
      <c r="AI179" s="35">
        <v>0</v>
      </c>
      <c r="AJ179" s="41">
        <f t="shared" si="162"/>
        <v>0</v>
      </c>
      <c r="AK179" s="41">
        <f t="shared" si="163"/>
        <v>0</v>
      </c>
      <c r="AL179" s="41">
        <f t="shared" si="164"/>
        <v>0</v>
      </c>
      <c r="AM179" s="109" t="str">
        <f t="shared" si="165"/>
        <v>nebija plānots</v>
      </c>
      <c r="AN179" s="35">
        <v>0</v>
      </c>
      <c r="AO179" s="35">
        <v>0</v>
      </c>
      <c r="AP179" s="35">
        <v>0</v>
      </c>
      <c r="AQ179" s="41">
        <f t="shared" si="166"/>
        <v>0</v>
      </c>
      <c r="AR179" s="41">
        <f t="shared" si="167"/>
        <v>0</v>
      </c>
      <c r="AS179" s="41">
        <f t="shared" si="168"/>
        <v>0</v>
      </c>
      <c r="AT179" s="109" t="str">
        <f t="shared" si="169"/>
        <v>nebija plānots</v>
      </c>
      <c r="AU179" s="35">
        <v>0</v>
      </c>
      <c r="AV179" s="35">
        <v>0</v>
      </c>
      <c r="AW179" s="35">
        <v>0</v>
      </c>
      <c r="AX179" s="41">
        <f t="shared" si="170"/>
        <v>0</v>
      </c>
      <c r="AY179" s="41">
        <f t="shared" si="171"/>
        <v>0</v>
      </c>
      <c r="AZ179" s="41">
        <f t="shared" si="172"/>
        <v>0</v>
      </c>
      <c r="BA179" s="109" t="str">
        <f t="shared" si="173"/>
        <v>nebija plānots</v>
      </c>
      <c r="BB179" s="35">
        <v>0</v>
      </c>
      <c r="BC179" s="35">
        <v>0</v>
      </c>
      <c r="BD179" s="35">
        <v>0</v>
      </c>
      <c r="BE179" s="41">
        <f t="shared" si="174"/>
        <v>0</v>
      </c>
      <c r="BF179" s="41">
        <f t="shared" si="175"/>
        <v>0</v>
      </c>
      <c r="BG179" s="41">
        <f t="shared" si="176"/>
        <v>0</v>
      </c>
      <c r="BH179" s="109" t="str">
        <f t="shared" si="177"/>
        <v>nebija plānots</v>
      </c>
      <c r="BI179" s="35">
        <v>16034.4</v>
      </c>
      <c r="BJ179" s="41">
        <v>0</v>
      </c>
      <c r="BK179" s="41">
        <f t="shared" si="217"/>
        <v>-16034.4</v>
      </c>
      <c r="BL179" s="41">
        <f t="shared" si="178"/>
        <v>16034.4</v>
      </c>
      <c r="BM179" s="41">
        <f t="shared" si="179"/>
        <v>0</v>
      </c>
      <c r="BN179" s="41">
        <f t="shared" si="180"/>
        <v>-16034</v>
      </c>
      <c r="BO179" s="109">
        <f t="shared" si="181"/>
        <v>1</v>
      </c>
      <c r="BP179" s="35"/>
      <c r="BQ179" s="41">
        <v>0</v>
      </c>
      <c r="BR179" s="41">
        <f t="shared" si="218"/>
        <v>0</v>
      </c>
      <c r="BS179" s="41">
        <f t="shared" si="182"/>
        <v>16034.4</v>
      </c>
      <c r="BT179" s="41">
        <f t="shared" si="183"/>
        <v>0</v>
      </c>
      <c r="BU179" s="41">
        <f t="shared" si="184"/>
        <v>-16034</v>
      </c>
      <c r="BV179" s="109">
        <f t="shared" si="185"/>
        <v>1</v>
      </c>
      <c r="BW179" s="35"/>
      <c r="BX179" s="41">
        <v>0</v>
      </c>
      <c r="BY179" s="41">
        <f t="shared" si="186"/>
        <v>0</v>
      </c>
      <c r="BZ179" s="41">
        <f t="shared" si="208"/>
        <v>16034.4</v>
      </c>
      <c r="CA179" s="41">
        <f>BQ179+BJ179+BC179+AV179+AO179+-AH179+AA179+T179+P179+BX179</f>
        <v>0</v>
      </c>
      <c r="CB179" s="41">
        <f t="shared" si="193"/>
        <v>-16034</v>
      </c>
      <c r="CC179" s="109">
        <f t="shared" si="187"/>
        <v>1</v>
      </c>
      <c r="CD179" s="35"/>
      <c r="CE179" s="41">
        <v>0</v>
      </c>
      <c r="CF179" s="41">
        <f t="shared" si="188"/>
        <v>0</v>
      </c>
      <c r="CG179" s="41">
        <f t="shared" si="189"/>
        <v>16034.4</v>
      </c>
      <c r="CH179" s="41">
        <f t="shared" si="190"/>
        <v>0</v>
      </c>
      <c r="CI179" s="41">
        <f t="shared" si="191"/>
        <v>-16034</v>
      </c>
      <c r="CJ179" s="109">
        <f t="shared" si="192"/>
        <v>0</v>
      </c>
      <c r="CK179" s="37"/>
      <c r="CL179" s="41">
        <f t="shared" si="209"/>
        <v>16034.4</v>
      </c>
      <c r="CM179" s="41">
        <v>1729944.18</v>
      </c>
      <c r="CN179" s="163">
        <v>0</v>
      </c>
      <c r="CO179" s="35">
        <v>2540836.0281397174</v>
      </c>
      <c r="CP179" s="35">
        <v>679932.07613971748</v>
      </c>
      <c r="CQ179" s="35">
        <v>163197.50063971741</v>
      </c>
      <c r="CR179" s="35"/>
      <c r="CS179" s="35"/>
      <c r="CT179" s="35"/>
      <c r="CU179" s="35"/>
      <c r="CV179" s="35">
        <v>3400000.0049191522</v>
      </c>
      <c r="CW179" s="220"/>
    </row>
    <row r="180" spans="1:101" s="10" customFormat="1" ht="63" x14ac:dyDescent="0.2">
      <c r="A180" s="11" t="s">
        <v>458</v>
      </c>
      <c r="B180" s="11" t="s">
        <v>459</v>
      </c>
      <c r="C180" s="14" t="s">
        <v>605</v>
      </c>
      <c r="D180" s="11">
        <v>1</v>
      </c>
      <c r="E180" s="11" t="s">
        <v>454</v>
      </c>
      <c r="F180" s="11" t="s">
        <v>77</v>
      </c>
      <c r="G180" s="44" t="s">
        <v>470</v>
      </c>
      <c r="H180" s="45">
        <f>SUBTOTAL(103, $CI$12:$CI180)*1</f>
        <v>169</v>
      </c>
      <c r="I180" s="45" t="s">
        <v>458</v>
      </c>
      <c r="J180" s="46" t="s">
        <v>409</v>
      </c>
      <c r="K180" s="46" t="s">
        <v>471</v>
      </c>
      <c r="L180" s="41">
        <v>0</v>
      </c>
      <c r="M180" s="41">
        <v>0</v>
      </c>
      <c r="N180" s="41">
        <v>4401.16</v>
      </c>
      <c r="O180" s="41">
        <v>10239.4</v>
      </c>
      <c r="P180" s="41">
        <v>0</v>
      </c>
      <c r="Q180" s="41">
        <f t="shared" si="152"/>
        <v>-10239</v>
      </c>
      <c r="R180" s="197">
        <f t="shared" si="153"/>
        <v>1</v>
      </c>
      <c r="S180" s="41">
        <v>0</v>
      </c>
      <c r="T180" s="41">
        <v>10239.4</v>
      </c>
      <c r="U180" s="41">
        <f>T180-S180</f>
        <v>10239.4</v>
      </c>
      <c r="V180" s="41">
        <f t="shared" si="154"/>
        <v>10239.4</v>
      </c>
      <c r="W180" s="41">
        <f t="shared" si="155"/>
        <v>10239.4</v>
      </c>
      <c r="X180" s="41">
        <f t="shared" si="156"/>
        <v>0</v>
      </c>
      <c r="Y180" s="197">
        <f t="shared" si="157"/>
        <v>0</v>
      </c>
      <c r="Z180" s="41">
        <v>0</v>
      </c>
      <c r="AA180" s="41">
        <v>0</v>
      </c>
      <c r="AB180" s="41">
        <f>AA180-Z180</f>
        <v>0</v>
      </c>
      <c r="AC180" s="41">
        <f t="shared" si="158"/>
        <v>10239.4</v>
      </c>
      <c r="AD180" s="41">
        <f t="shared" si="159"/>
        <v>10239.4</v>
      </c>
      <c r="AE180" s="41">
        <f t="shared" si="160"/>
        <v>0</v>
      </c>
      <c r="AF180" s="109">
        <f t="shared" si="161"/>
        <v>0</v>
      </c>
      <c r="AG180" s="41">
        <v>9312.6</v>
      </c>
      <c r="AH180" s="41">
        <v>2524.73</v>
      </c>
      <c r="AI180" s="41">
        <f>AH180-AG180</f>
        <v>-6787.8700000000008</v>
      </c>
      <c r="AJ180" s="41">
        <f t="shared" si="162"/>
        <v>19552</v>
      </c>
      <c r="AK180" s="41">
        <f t="shared" si="163"/>
        <v>12764.13</v>
      </c>
      <c r="AL180" s="41">
        <f t="shared" si="164"/>
        <v>-6788</v>
      </c>
      <c r="AM180" s="109">
        <f t="shared" si="165"/>
        <v>0.34717011047463175</v>
      </c>
      <c r="AN180" s="41">
        <v>0</v>
      </c>
      <c r="AO180" s="41">
        <v>0</v>
      </c>
      <c r="AP180" s="41">
        <f>AO180-AN180</f>
        <v>0</v>
      </c>
      <c r="AQ180" s="41">
        <f t="shared" si="166"/>
        <v>19552</v>
      </c>
      <c r="AR180" s="41">
        <f t="shared" si="167"/>
        <v>12764.13</v>
      </c>
      <c r="AS180" s="41">
        <f t="shared" si="168"/>
        <v>-6788</v>
      </c>
      <c r="AT180" s="109">
        <f t="shared" si="169"/>
        <v>0.34717011047463175</v>
      </c>
      <c r="AU180" s="41">
        <v>0</v>
      </c>
      <c r="AV180" s="41">
        <v>0</v>
      </c>
      <c r="AW180" s="41">
        <f>AV180-AU180</f>
        <v>0</v>
      </c>
      <c r="AX180" s="41">
        <f t="shared" si="170"/>
        <v>19552</v>
      </c>
      <c r="AY180" s="41">
        <f t="shared" si="171"/>
        <v>12764.13</v>
      </c>
      <c r="AZ180" s="41">
        <f t="shared" si="172"/>
        <v>-6788</v>
      </c>
      <c r="BA180" s="109">
        <f t="shared" si="173"/>
        <v>0.34717011047463175</v>
      </c>
      <c r="BB180" s="41">
        <v>7670.4</v>
      </c>
      <c r="BC180" s="41">
        <v>4443.3100000000004</v>
      </c>
      <c r="BD180" s="41">
        <f>BC180-BB180</f>
        <v>-3227.0899999999992</v>
      </c>
      <c r="BE180" s="41">
        <f t="shared" si="174"/>
        <v>27222.400000000001</v>
      </c>
      <c r="BF180" s="41">
        <f t="shared" si="175"/>
        <v>17207.439999999999</v>
      </c>
      <c r="BG180" s="41">
        <f t="shared" si="176"/>
        <v>-10015</v>
      </c>
      <c r="BH180" s="109">
        <f t="shared" si="177"/>
        <v>0.36789408722228756</v>
      </c>
      <c r="BI180" s="41">
        <v>0</v>
      </c>
      <c r="BJ180" s="41">
        <v>0</v>
      </c>
      <c r="BK180" s="41">
        <f t="shared" si="217"/>
        <v>0</v>
      </c>
      <c r="BL180" s="41">
        <f t="shared" si="178"/>
        <v>27222.400000000001</v>
      </c>
      <c r="BM180" s="41">
        <f t="shared" si="179"/>
        <v>17207.439999999999</v>
      </c>
      <c r="BN180" s="41">
        <f t="shared" si="180"/>
        <v>-10015</v>
      </c>
      <c r="BO180" s="109">
        <f t="shared" si="181"/>
        <v>0.36789408722228756</v>
      </c>
      <c r="BP180" s="41">
        <v>0</v>
      </c>
      <c r="BQ180" s="41">
        <v>0</v>
      </c>
      <c r="BR180" s="41">
        <f t="shared" si="218"/>
        <v>0</v>
      </c>
      <c r="BS180" s="41">
        <f t="shared" si="182"/>
        <v>27222.400000000001</v>
      </c>
      <c r="BT180" s="41">
        <f t="shared" si="183"/>
        <v>17207.439999999999</v>
      </c>
      <c r="BU180" s="41">
        <f t="shared" si="184"/>
        <v>-10015</v>
      </c>
      <c r="BV180" s="109">
        <f t="shared" si="185"/>
        <v>0.36789408722228756</v>
      </c>
      <c r="BW180" s="41">
        <v>8662.35</v>
      </c>
      <c r="BX180" s="41">
        <v>3074.95</v>
      </c>
      <c r="BY180" s="41">
        <f t="shared" si="186"/>
        <v>-5587.4000000000005</v>
      </c>
      <c r="BZ180" s="41">
        <f t="shared" si="208"/>
        <v>35884.75</v>
      </c>
      <c r="CA180" s="41">
        <f>BQ180+BJ180+BC180+AV180+AO180+AH180+AA180+T180+P180+BX180</f>
        <v>20282.390000000003</v>
      </c>
      <c r="CB180" s="41">
        <f t="shared" ref="CB180:CB211" si="219">ROUND(BU180+BY180,0)</f>
        <v>-15602</v>
      </c>
      <c r="CC180" s="109">
        <f t="shared" si="187"/>
        <v>0.43479082339991215</v>
      </c>
      <c r="CD180" s="41">
        <v>0</v>
      </c>
      <c r="CE180" s="41">
        <v>0</v>
      </c>
      <c r="CF180" s="41">
        <f t="shared" si="188"/>
        <v>0</v>
      </c>
      <c r="CG180" s="41">
        <f t="shared" si="189"/>
        <v>35884.75</v>
      </c>
      <c r="CH180" s="41">
        <f t="shared" si="190"/>
        <v>20282.390000000003</v>
      </c>
      <c r="CI180" s="41">
        <f t="shared" si="191"/>
        <v>-15602</v>
      </c>
      <c r="CJ180" s="109">
        <f t="shared" si="192"/>
        <v>0.56520917660008785</v>
      </c>
      <c r="CK180" s="41">
        <v>0</v>
      </c>
      <c r="CL180" s="41">
        <f t="shared" si="209"/>
        <v>35884.75</v>
      </c>
      <c r="CM180" s="41">
        <v>20282.39</v>
      </c>
      <c r="CN180" s="158">
        <f>CM180-CL180</f>
        <v>-15602.36</v>
      </c>
      <c r="CO180" s="41">
        <v>41431.06</v>
      </c>
      <c r="CP180" s="41">
        <v>12471.23</v>
      </c>
      <c r="CQ180" s="41">
        <v>0</v>
      </c>
      <c r="CR180" s="41">
        <v>0</v>
      </c>
      <c r="CS180" s="41">
        <v>0</v>
      </c>
      <c r="CT180" s="41">
        <v>0</v>
      </c>
      <c r="CU180" s="41">
        <v>0</v>
      </c>
      <c r="CV180" s="41">
        <v>94188.2</v>
      </c>
      <c r="CW180" s="220"/>
    </row>
    <row r="181" spans="1:101" s="10" customFormat="1" ht="31.5" x14ac:dyDescent="0.2">
      <c r="A181" s="18" t="s">
        <v>838</v>
      </c>
      <c r="B181" s="18" t="s">
        <v>839</v>
      </c>
      <c r="C181" s="19" t="s">
        <v>840</v>
      </c>
      <c r="D181" s="55">
        <v>2</v>
      </c>
      <c r="E181" s="55" t="s">
        <v>35</v>
      </c>
      <c r="F181" s="55" t="s">
        <v>5</v>
      </c>
      <c r="G181" s="55" t="s">
        <v>1488</v>
      </c>
      <c r="H181" s="45">
        <f>SUBTOTAL(103, $CI$12:$CI181)*1</f>
        <v>170</v>
      </c>
      <c r="I181" s="18" t="s">
        <v>838</v>
      </c>
      <c r="J181" s="32" t="s">
        <v>704</v>
      </c>
      <c r="K181" s="32" t="s">
        <v>1063</v>
      </c>
      <c r="L181" s="77">
        <v>0</v>
      </c>
      <c r="M181" s="77">
        <v>0</v>
      </c>
      <c r="N181" s="77">
        <v>0</v>
      </c>
      <c r="O181" s="77">
        <v>0</v>
      </c>
      <c r="P181" s="77"/>
      <c r="Q181" s="41">
        <f t="shared" si="152"/>
        <v>0</v>
      </c>
      <c r="R181" s="197" t="str">
        <f t="shared" si="153"/>
        <v>nebija plānots</v>
      </c>
      <c r="S181" s="77">
        <v>0</v>
      </c>
      <c r="T181" s="77"/>
      <c r="U181" s="77"/>
      <c r="V181" s="41">
        <f t="shared" si="154"/>
        <v>0</v>
      </c>
      <c r="W181" s="41">
        <f t="shared" si="155"/>
        <v>0</v>
      </c>
      <c r="X181" s="41">
        <f t="shared" si="156"/>
        <v>0</v>
      </c>
      <c r="Y181" s="197" t="str">
        <f t="shared" si="157"/>
        <v>nebija plānots</v>
      </c>
      <c r="Z181" s="77">
        <v>0</v>
      </c>
      <c r="AA181" s="77"/>
      <c r="AB181" s="77"/>
      <c r="AC181" s="41">
        <f t="shared" si="158"/>
        <v>0</v>
      </c>
      <c r="AD181" s="41">
        <f t="shared" si="159"/>
        <v>0</v>
      </c>
      <c r="AE181" s="41">
        <f t="shared" si="160"/>
        <v>0</v>
      </c>
      <c r="AF181" s="109" t="str">
        <f t="shared" si="161"/>
        <v>nebija plānots</v>
      </c>
      <c r="AG181" s="77">
        <v>0</v>
      </c>
      <c r="AH181" s="77"/>
      <c r="AI181" s="77"/>
      <c r="AJ181" s="41">
        <f t="shared" si="162"/>
        <v>0</v>
      </c>
      <c r="AK181" s="41">
        <f t="shared" si="163"/>
        <v>0</v>
      </c>
      <c r="AL181" s="41">
        <f t="shared" si="164"/>
        <v>0</v>
      </c>
      <c r="AM181" s="109" t="str">
        <f t="shared" si="165"/>
        <v>nebija plānots</v>
      </c>
      <c r="AN181" s="77">
        <v>0</v>
      </c>
      <c r="AO181" s="77"/>
      <c r="AP181" s="77"/>
      <c r="AQ181" s="41">
        <f t="shared" si="166"/>
        <v>0</v>
      </c>
      <c r="AR181" s="41">
        <f t="shared" si="167"/>
        <v>0</v>
      </c>
      <c r="AS181" s="41">
        <f t="shared" si="168"/>
        <v>0</v>
      </c>
      <c r="AT181" s="109" t="str">
        <f t="shared" si="169"/>
        <v>nebija plānots</v>
      </c>
      <c r="AU181" s="77">
        <v>0</v>
      </c>
      <c r="AV181" s="77"/>
      <c r="AW181" s="77"/>
      <c r="AX181" s="41">
        <f t="shared" si="170"/>
        <v>0</v>
      </c>
      <c r="AY181" s="41">
        <f t="shared" si="171"/>
        <v>0</v>
      </c>
      <c r="AZ181" s="41">
        <f t="shared" si="172"/>
        <v>0</v>
      </c>
      <c r="BA181" s="109" t="str">
        <f t="shared" si="173"/>
        <v>nebija plānots</v>
      </c>
      <c r="BB181" s="77">
        <v>0</v>
      </c>
      <c r="BC181" s="77"/>
      <c r="BD181" s="77"/>
      <c r="BE181" s="41">
        <f t="shared" si="174"/>
        <v>0</v>
      </c>
      <c r="BF181" s="41">
        <f t="shared" si="175"/>
        <v>0</v>
      </c>
      <c r="BG181" s="41">
        <f t="shared" si="176"/>
        <v>0</v>
      </c>
      <c r="BH181" s="109" t="str">
        <f t="shared" si="177"/>
        <v>nebija plānots</v>
      </c>
      <c r="BI181" s="77">
        <v>0</v>
      </c>
      <c r="BJ181" s="77"/>
      <c r="BK181" s="77"/>
      <c r="BL181" s="41">
        <f t="shared" si="178"/>
        <v>0</v>
      </c>
      <c r="BM181" s="41">
        <f t="shared" si="179"/>
        <v>0</v>
      </c>
      <c r="BN181" s="41">
        <f t="shared" si="180"/>
        <v>0</v>
      </c>
      <c r="BO181" s="109" t="str">
        <f t="shared" si="181"/>
        <v>nebija plānots</v>
      </c>
      <c r="BP181" s="77">
        <v>0</v>
      </c>
      <c r="BQ181" s="77"/>
      <c r="BR181" s="77"/>
      <c r="BS181" s="41">
        <f t="shared" si="182"/>
        <v>0</v>
      </c>
      <c r="BT181" s="41">
        <f t="shared" si="183"/>
        <v>0</v>
      </c>
      <c r="BU181" s="41">
        <f t="shared" si="184"/>
        <v>0</v>
      </c>
      <c r="BV181" s="109" t="str">
        <f t="shared" si="185"/>
        <v>nebija plānots</v>
      </c>
      <c r="BW181" s="77">
        <v>0</v>
      </c>
      <c r="BX181" s="41">
        <v>0</v>
      </c>
      <c r="BY181" s="41">
        <f t="shared" si="186"/>
        <v>0</v>
      </c>
      <c r="BZ181" s="77">
        <v>0</v>
      </c>
      <c r="CA181" s="77">
        <v>0</v>
      </c>
      <c r="CB181" s="41">
        <f t="shared" si="219"/>
        <v>0</v>
      </c>
      <c r="CC181" s="109" t="str">
        <f t="shared" si="187"/>
        <v>nebija plānots</v>
      </c>
      <c r="CD181" s="77">
        <v>15000</v>
      </c>
      <c r="CE181" s="41">
        <v>0</v>
      </c>
      <c r="CF181" s="41">
        <f t="shared" si="188"/>
        <v>-15000</v>
      </c>
      <c r="CG181" s="41">
        <f t="shared" si="189"/>
        <v>15000</v>
      </c>
      <c r="CH181" s="41">
        <f t="shared" si="190"/>
        <v>0</v>
      </c>
      <c r="CI181" s="41">
        <f t="shared" si="191"/>
        <v>-15000</v>
      </c>
      <c r="CJ181" s="109">
        <f t="shared" si="192"/>
        <v>0</v>
      </c>
      <c r="CK181" s="77">
        <v>25000</v>
      </c>
      <c r="CL181" s="77">
        <v>40000</v>
      </c>
      <c r="CM181" s="41">
        <v>0</v>
      </c>
      <c r="CN181" s="77"/>
      <c r="CO181" s="77">
        <v>113000</v>
      </c>
      <c r="CP181" s="77">
        <v>0</v>
      </c>
      <c r="CQ181" s="77">
        <v>0</v>
      </c>
      <c r="CR181" s="77">
        <v>0</v>
      </c>
      <c r="CS181" s="77">
        <v>0</v>
      </c>
      <c r="CT181" s="77">
        <v>0</v>
      </c>
      <c r="CU181" s="77">
        <v>0</v>
      </c>
      <c r="CV181" s="77">
        <v>153000</v>
      </c>
      <c r="CW181" s="95"/>
    </row>
    <row r="182" spans="1:101" s="10" customFormat="1" ht="63" x14ac:dyDescent="0.2">
      <c r="A182" s="11" t="s">
        <v>537</v>
      </c>
      <c r="B182" s="11" t="s">
        <v>538</v>
      </c>
      <c r="C182" s="14" t="s">
        <v>607</v>
      </c>
      <c r="D182" s="11">
        <v>1</v>
      </c>
      <c r="E182" s="11" t="s">
        <v>454</v>
      </c>
      <c r="F182" s="11" t="s">
        <v>102</v>
      </c>
      <c r="G182" s="44" t="s">
        <v>543</v>
      </c>
      <c r="H182" s="45">
        <f>SUBTOTAL(103, $CI$12:$CI182)*1</f>
        <v>171</v>
      </c>
      <c r="I182" s="45" t="s">
        <v>537</v>
      </c>
      <c r="J182" s="46" t="s">
        <v>40</v>
      </c>
      <c r="K182" s="46" t="s">
        <v>544</v>
      </c>
      <c r="L182" s="41">
        <v>0</v>
      </c>
      <c r="M182" s="41">
        <v>0</v>
      </c>
      <c r="N182" s="41">
        <v>21050.79</v>
      </c>
      <c r="O182" s="41">
        <v>11392.69</v>
      </c>
      <c r="P182" s="41">
        <v>0</v>
      </c>
      <c r="Q182" s="41">
        <f t="shared" si="152"/>
        <v>-11393</v>
      </c>
      <c r="R182" s="197">
        <f t="shared" si="153"/>
        <v>1</v>
      </c>
      <c r="S182" s="41">
        <v>0</v>
      </c>
      <c r="T182" s="41">
        <v>0</v>
      </c>
      <c r="U182" s="41">
        <f t="shared" ref="U182:U188" si="220">T182-S182</f>
        <v>0</v>
      </c>
      <c r="V182" s="41">
        <f t="shared" si="154"/>
        <v>11392.69</v>
      </c>
      <c r="W182" s="41">
        <f t="shared" si="155"/>
        <v>0</v>
      </c>
      <c r="X182" s="41">
        <f t="shared" si="156"/>
        <v>-11393</v>
      </c>
      <c r="Y182" s="197">
        <f t="shared" si="157"/>
        <v>1</v>
      </c>
      <c r="Z182" s="41">
        <v>0</v>
      </c>
      <c r="AA182" s="41">
        <v>11184.63</v>
      </c>
      <c r="AB182" s="41">
        <f t="shared" ref="AB182:AB188" si="221">AA182-Z182</f>
        <v>11184.63</v>
      </c>
      <c r="AC182" s="41">
        <f t="shared" si="158"/>
        <v>11392.69</v>
      </c>
      <c r="AD182" s="41">
        <f t="shared" si="159"/>
        <v>11184.63</v>
      </c>
      <c r="AE182" s="41">
        <f t="shared" si="160"/>
        <v>-208</v>
      </c>
      <c r="AF182" s="109">
        <f t="shared" si="161"/>
        <v>1.8262587676834974E-2</v>
      </c>
      <c r="AG182" s="41">
        <v>9007.31</v>
      </c>
      <c r="AH182" s="41">
        <v>6051.93</v>
      </c>
      <c r="AI182" s="41">
        <f t="shared" ref="AI182:AI188" si="222">AH182-AG182</f>
        <v>-2955.3799999999992</v>
      </c>
      <c r="AJ182" s="41">
        <f t="shared" si="162"/>
        <v>20400</v>
      </c>
      <c r="AK182" s="41">
        <f t="shared" si="163"/>
        <v>17236.559999999998</v>
      </c>
      <c r="AL182" s="41">
        <f t="shared" si="164"/>
        <v>-3163</v>
      </c>
      <c r="AM182" s="109">
        <f t="shared" si="165"/>
        <v>0.15507058823529418</v>
      </c>
      <c r="AN182" s="41">
        <v>0</v>
      </c>
      <c r="AO182" s="41">
        <v>0</v>
      </c>
      <c r="AP182" s="41">
        <f t="shared" ref="AP182:AP188" si="223">AO182-AN182</f>
        <v>0</v>
      </c>
      <c r="AQ182" s="41">
        <f t="shared" si="166"/>
        <v>20400</v>
      </c>
      <c r="AR182" s="41">
        <f t="shared" si="167"/>
        <v>17236.559999999998</v>
      </c>
      <c r="AS182" s="41">
        <f t="shared" si="168"/>
        <v>-3163</v>
      </c>
      <c r="AT182" s="109">
        <f t="shared" si="169"/>
        <v>0.15507058823529418</v>
      </c>
      <c r="AU182" s="41">
        <v>0</v>
      </c>
      <c r="AV182" s="41">
        <v>0</v>
      </c>
      <c r="AW182" s="41">
        <f t="shared" ref="AW182:AW188" si="224">AV182-AU182</f>
        <v>0</v>
      </c>
      <c r="AX182" s="41">
        <f t="shared" si="170"/>
        <v>20400</v>
      </c>
      <c r="AY182" s="41">
        <f t="shared" si="171"/>
        <v>17236.559999999998</v>
      </c>
      <c r="AZ182" s="41">
        <f t="shared" si="172"/>
        <v>-3163</v>
      </c>
      <c r="BA182" s="109">
        <f t="shared" si="173"/>
        <v>0.15507058823529418</v>
      </c>
      <c r="BB182" s="41">
        <v>19564.560000000001</v>
      </c>
      <c r="BC182" s="41">
        <v>9131.7800000000007</v>
      </c>
      <c r="BD182" s="41">
        <f t="shared" ref="BD182:BD188" si="225">BC182-BB182</f>
        <v>-10432.780000000001</v>
      </c>
      <c r="BE182" s="41">
        <f t="shared" si="174"/>
        <v>39964.559999999998</v>
      </c>
      <c r="BF182" s="41">
        <f t="shared" si="175"/>
        <v>26368.339999999997</v>
      </c>
      <c r="BG182" s="41">
        <f t="shared" si="176"/>
        <v>-13596</v>
      </c>
      <c r="BH182" s="109">
        <f t="shared" si="177"/>
        <v>0.34020692333407399</v>
      </c>
      <c r="BI182" s="41">
        <v>0</v>
      </c>
      <c r="BJ182" s="41">
        <v>0</v>
      </c>
      <c r="BK182" s="41">
        <f t="shared" ref="BK182:BK188" si="226">BJ182-BI182</f>
        <v>0</v>
      </c>
      <c r="BL182" s="41">
        <f t="shared" si="178"/>
        <v>39964.559999999998</v>
      </c>
      <c r="BM182" s="41">
        <f t="shared" si="179"/>
        <v>26368.339999999997</v>
      </c>
      <c r="BN182" s="41">
        <f t="shared" si="180"/>
        <v>-13596</v>
      </c>
      <c r="BO182" s="109">
        <f t="shared" si="181"/>
        <v>0.34020692333407399</v>
      </c>
      <c r="BP182" s="41">
        <v>0</v>
      </c>
      <c r="BQ182" s="41">
        <v>0</v>
      </c>
      <c r="BR182" s="41">
        <f t="shared" ref="BR182:BR188" si="227">BQ182-BP182</f>
        <v>0</v>
      </c>
      <c r="BS182" s="41">
        <f t="shared" si="182"/>
        <v>39964.559999999998</v>
      </c>
      <c r="BT182" s="41">
        <f t="shared" si="183"/>
        <v>26368.339999999997</v>
      </c>
      <c r="BU182" s="41">
        <f t="shared" si="184"/>
        <v>-13596</v>
      </c>
      <c r="BV182" s="109">
        <f t="shared" si="185"/>
        <v>0.34020692333407399</v>
      </c>
      <c r="BW182" s="41">
        <v>9305.2800000000007</v>
      </c>
      <c r="BX182" s="41">
        <v>7921.45</v>
      </c>
      <c r="BY182" s="41">
        <f t="shared" si="186"/>
        <v>-1383.8300000000008</v>
      </c>
      <c r="BZ182" s="41">
        <f>BP182+BI182+BB182+AU182+AN182+AG182+Z182+S182+O182+BW182</f>
        <v>49269.840000000004</v>
      </c>
      <c r="CA182" s="41">
        <f>BQ182+BJ182+BC182+AV182+AO182+AH182+AA182+T182+P182+BX182</f>
        <v>34289.79</v>
      </c>
      <c r="CB182" s="41">
        <f t="shared" si="219"/>
        <v>-14980</v>
      </c>
      <c r="CC182" s="109">
        <f t="shared" si="187"/>
        <v>0.30404097110930339</v>
      </c>
      <c r="CD182" s="41">
        <v>0</v>
      </c>
      <c r="CE182" s="41">
        <v>0</v>
      </c>
      <c r="CF182" s="41">
        <f t="shared" si="188"/>
        <v>0</v>
      </c>
      <c r="CG182" s="41">
        <f t="shared" si="189"/>
        <v>49269.840000000004</v>
      </c>
      <c r="CH182" s="41">
        <f t="shared" si="190"/>
        <v>34289.79</v>
      </c>
      <c r="CI182" s="41">
        <f t="shared" si="191"/>
        <v>-14980</v>
      </c>
      <c r="CJ182" s="109">
        <f t="shared" si="192"/>
        <v>0.69595902889069661</v>
      </c>
      <c r="CK182" s="41">
        <v>0</v>
      </c>
      <c r="CL182" s="41">
        <f t="shared" ref="CL182:CL188" si="228">CK182+CD182+BW182+BP182+BI182+BB182+AN182+AG182+Z182+S182+O182+AU182</f>
        <v>49269.840000000004</v>
      </c>
      <c r="CM182" s="41">
        <v>34289.789999999994</v>
      </c>
      <c r="CN182" s="158">
        <f t="shared" ref="CN182:CN188" si="229">CM182-CL182</f>
        <v>-14980.05000000001</v>
      </c>
      <c r="CO182" s="41">
        <v>32515.279999999999</v>
      </c>
      <c r="CP182" s="41">
        <v>7664.09</v>
      </c>
      <c r="CQ182" s="41">
        <v>0</v>
      </c>
      <c r="CR182" s="41">
        <v>0</v>
      </c>
      <c r="CS182" s="41">
        <v>0</v>
      </c>
      <c r="CT182" s="41">
        <v>0</v>
      </c>
      <c r="CU182" s="41">
        <v>0</v>
      </c>
      <c r="CV182" s="41">
        <v>110500</v>
      </c>
    </row>
    <row r="183" spans="1:101" s="10" customFormat="1" ht="51" x14ac:dyDescent="0.2">
      <c r="A183" s="15" t="s">
        <v>485</v>
      </c>
      <c r="B183" s="15" t="s">
        <v>486</v>
      </c>
      <c r="C183" s="16" t="s">
        <v>606</v>
      </c>
      <c r="D183" s="15">
        <v>1</v>
      </c>
      <c r="E183" s="15" t="s">
        <v>454</v>
      </c>
      <c r="F183" s="15" t="s">
        <v>5</v>
      </c>
      <c r="G183" s="47" t="s">
        <v>518</v>
      </c>
      <c r="H183" s="45">
        <f>SUBTOTAL(103, $CI$12:$CI183)*1</f>
        <v>172</v>
      </c>
      <c r="I183" s="48" t="s">
        <v>485</v>
      </c>
      <c r="J183" s="49" t="s">
        <v>519</v>
      </c>
      <c r="K183" s="49" t="s">
        <v>520</v>
      </c>
      <c r="L183" s="40">
        <v>0</v>
      </c>
      <c r="M183" s="40">
        <v>0</v>
      </c>
      <c r="N183" s="40">
        <v>10944.03</v>
      </c>
      <c r="O183" s="40">
        <v>1888.97</v>
      </c>
      <c r="P183" s="40">
        <v>1888.97</v>
      </c>
      <c r="Q183" s="41">
        <f t="shared" si="152"/>
        <v>0</v>
      </c>
      <c r="R183" s="197">
        <f t="shared" si="153"/>
        <v>0</v>
      </c>
      <c r="S183" s="40">
        <v>0</v>
      </c>
      <c r="T183" s="40">
        <v>0</v>
      </c>
      <c r="U183" s="40">
        <f t="shared" si="220"/>
        <v>0</v>
      </c>
      <c r="V183" s="41">
        <f t="shared" si="154"/>
        <v>1888.97</v>
      </c>
      <c r="W183" s="41">
        <f t="shared" si="155"/>
        <v>1888.97</v>
      </c>
      <c r="X183" s="41">
        <f t="shared" si="156"/>
        <v>0</v>
      </c>
      <c r="Y183" s="197">
        <f t="shared" si="157"/>
        <v>0</v>
      </c>
      <c r="Z183" s="40">
        <v>0</v>
      </c>
      <c r="AA183" s="40">
        <v>0</v>
      </c>
      <c r="AB183" s="40">
        <f t="shared" si="221"/>
        <v>0</v>
      </c>
      <c r="AC183" s="41">
        <f t="shared" si="158"/>
        <v>1888.97</v>
      </c>
      <c r="AD183" s="41">
        <f t="shared" si="159"/>
        <v>1888.97</v>
      </c>
      <c r="AE183" s="41">
        <f t="shared" si="160"/>
        <v>0</v>
      </c>
      <c r="AF183" s="109">
        <f t="shared" si="161"/>
        <v>0</v>
      </c>
      <c r="AG183" s="40">
        <v>3776.9700000000003</v>
      </c>
      <c r="AH183" s="40">
        <v>1753.2</v>
      </c>
      <c r="AI183" s="40">
        <f t="shared" si="222"/>
        <v>-2023.7700000000002</v>
      </c>
      <c r="AJ183" s="41">
        <f t="shared" si="162"/>
        <v>5665.9400000000005</v>
      </c>
      <c r="AK183" s="41">
        <f t="shared" si="163"/>
        <v>3642.17</v>
      </c>
      <c r="AL183" s="41">
        <f t="shared" si="164"/>
        <v>-2024</v>
      </c>
      <c r="AM183" s="109">
        <f t="shared" si="165"/>
        <v>0.35718168565145414</v>
      </c>
      <c r="AN183" s="40">
        <v>0</v>
      </c>
      <c r="AO183" s="40">
        <v>0</v>
      </c>
      <c r="AP183" s="40">
        <f t="shared" si="223"/>
        <v>0</v>
      </c>
      <c r="AQ183" s="41">
        <f t="shared" si="166"/>
        <v>5665.9400000000005</v>
      </c>
      <c r="AR183" s="41">
        <f t="shared" si="167"/>
        <v>3642.17</v>
      </c>
      <c r="AS183" s="41">
        <f t="shared" si="168"/>
        <v>-2024</v>
      </c>
      <c r="AT183" s="109">
        <f t="shared" si="169"/>
        <v>0.35718168565145414</v>
      </c>
      <c r="AU183" s="40">
        <v>0</v>
      </c>
      <c r="AV183" s="40">
        <v>0</v>
      </c>
      <c r="AW183" s="40">
        <f t="shared" si="224"/>
        <v>0</v>
      </c>
      <c r="AX183" s="41">
        <f t="shared" si="170"/>
        <v>5665.9400000000005</v>
      </c>
      <c r="AY183" s="41">
        <f t="shared" si="171"/>
        <v>3642.17</v>
      </c>
      <c r="AZ183" s="41">
        <f t="shared" si="172"/>
        <v>-2024</v>
      </c>
      <c r="BA183" s="109">
        <f t="shared" si="173"/>
        <v>0.35718168565145414</v>
      </c>
      <c r="BB183" s="40">
        <v>4007.45</v>
      </c>
      <c r="BC183" s="40">
        <v>1199.77</v>
      </c>
      <c r="BD183" s="40">
        <f t="shared" si="225"/>
        <v>-2807.68</v>
      </c>
      <c r="BE183" s="41">
        <f t="shared" si="174"/>
        <v>9673.39</v>
      </c>
      <c r="BF183" s="41">
        <f t="shared" si="175"/>
        <v>4841.9400000000005</v>
      </c>
      <c r="BG183" s="41">
        <f t="shared" si="176"/>
        <v>-4832</v>
      </c>
      <c r="BH183" s="109">
        <f t="shared" si="177"/>
        <v>0.49945779090887465</v>
      </c>
      <c r="BI183" s="40">
        <v>0</v>
      </c>
      <c r="BJ183" s="40">
        <v>0</v>
      </c>
      <c r="BK183" s="40">
        <f t="shared" si="226"/>
        <v>0</v>
      </c>
      <c r="BL183" s="41">
        <f t="shared" si="178"/>
        <v>9673.39</v>
      </c>
      <c r="BM183" s="41">
        <f t="shared" si="179"/>
        <v>4841.9400000000005</v>
      </c>
      <c r="BN183" s="41">
        <f t="shared" si="180"/>
        <v>-4832</v>
      </c>
      <c r="BO183" s="109">
        <f t="shared" si="181"/>
        <v>0.49945779090887465</v>
      </c>
      <c r="BP183" s="40">
        <v>2975</v>
      </c>
      <c r="BQ183" s="40">
        <v>0</v>
      </c>
      <c r="BR183" s="40">
        <f t="shared" si="227"/>
        <v>-2975</v>
      </c>
      <c r="BS183" s="41">
        <f t="shared" si="182"/>
        <v>12648.39</v>
      </c>
      <c r="BT183" s="41">
        <f t="shared" si="183"/>
        <v>4841.9400000000005</v>
      </c>
      <c r="BU183" s="41">
        <f t="shared" si="184"/>
        <v>-7807</v>
      </c>
      <c r="BV183" s="109">
        <f t="shared" si="185"/>
        <v>0.61718922329245063</v>
      </c>
      <c r="BW183" s="40">
        <v>7063.02</v>
      </c>
      <c r="BX183" s="40"/>
      <c r="BY183" s="40">
        <f t="shared" si="186"/>
        <v>-7063.02</v>
      </c>
      <c r="BZ183" s="40">
        <f>BP183+BI183+BB183+AU183+AN183+AG183+Z183+S183+O183+BW183</f>
        <v>19711.41</v>
      </c>
      <c r="CA183" s="40">
        <f>BQ183+BJ183+BC183+AV183+AO183+AH183+AA183+T183+P183+BX183</f>
        <v>4841.9400000000005</v>
      </c>
      <c r="CB183" s="41">
        <f t="shared" si="219"/>
        <v>-14870</v>
      </c>
      <c r="CC183" s="109">
        <f t="shared" si="187"/>
        <v>0.75435851620964711</v>
      </c>
      <c r="CD183" s="40">
        <v>0</v>
      </c>
      <c r="CE183" s="40">
        <v>0</v>
      </c>
      <c r="CF183" s="40">
        <f t="shared" si="188"/>
        <v>0</v>
      </c>
      <c r="CG183" s="40">
        <f t="shared" si="189"/>
        <v>19711.41</v>
      </c>
      <c r="CH183" s="40">
        <f t="shared" si="190"/>
        <v>4841.9400000000005</v>
      </c>
      <c r="CI183" s="40">
        <f t="shared" si="191"/>
        <v>-14870</v>
      </c>
      <c r="CJ183" s="109">
        <f t="shared" si="192"/>
        <v>0.24564148379035292</v>
      </c>
      <c r="CK183" s="40">
        <v>1019.83</v>
      </c>
      <c r="CL183" s="40">
        <f t="shared" si="228"/>
        <v>20731.240000000002</v>
      </c>
      <c r="CM183" s="41">
        <v>8155.7800000000007</v>
      </c>
      <c r="CN183" s="158">
        <f t="shared" si="229"/>
        <v>-12575.460000000001</v>
      </c>
      <c r="CO183" s="40">
        <v>17529.75</v>
      </c>
      <c r="CP183" s="40">
        <v>1850.91</v>
      </c>
      <c r="CQ183" s="40">
        <v>0</v>
      </c>
      <c r="CR183" s="40">
        <v>0</v>
      </c>
      <c r="CS183" s="40">
        <v>0</v>
      </c>
      <c r="CT183" s="40">
        <v>0</v>
      </c>
      <c r="CU183" s="40">
        <v>0</v>
      </c>
      <c r="CV183" s="40">
        <v>39666.1</v>
      </c>
      <c r="CW183" s="17"/>
    </row>
    <row r="184" spans="1:101" s="10" customFormat="1" ht="51" x14ac:dyDescent="0.2">
      <c r="A184" s="11" t="s">
        <v>485</v>
      </c>
      <c r="B184" s="11" t="s">
        <v>486</v>
      </c>
      <c r="C184" s="14" t="s">
        <v>606</v>
      </c>
      <c r="D184" s="11">
        <v>1</v>
      </c>
      <c r="E184" s="11" t="s">
        <v>454</v>
      </c>
      <c r="F184" s="11" t="s">
        <v>5</v>
      </c>
      <c r="G184" s="44" t="s">
        <v>507</v>
      </c>
      <c r="H184" s="45">
        <f>SUBTOTAL(103, $CI$12:$CI184)*1</f>
        <v>173</v>
      </c>
      <c r="I184" s="45" t="s">
        <v>485</v>
      </c>
      <c r="J184" s="46" t="s">
        <v>508</v>
      </c>
      <c r="K184" s="46" t="s">
        <v>509</v>
      </c>
      <c r="L184" s="41">
        <v>0</v>
      </c>
      <c r="M184" s="41">
        <v>0</v>
      </c>
      <c r="N184" s="41">
        <v>5213.43</v>
      </c>
      <c r="O184" s="41">
        <v>383.56</v>
      </c>
      <c r="P184" s="41">
        <v>383.56</v>
      </c>
      <c r="Q184" s="41">
        <f t="shared" si="152"/>
        <v>0</v>
      </c>
      <c r="R184" s="197">
        <f t="shared" si="153"/>
        <v>0</v>
      </c>
      <c r="S184" s="41">
        <v>0</v>
      </c>
      <c r="T184" s="41">
        <v>0</v>
      </c>
      <c r="U184" s="41">
        <f t="shared" si="220"/>
        <v>0</v>
      </c>
      <c r="V184" s="41">
        <f t="shared" si="154"/>
        <v>383.56</v>
      </c>
      <c r="W184" s="41">
        <f t="shared" si="155"/>
        <v>383.56</v>
      </c>
      <c r="X184" s="41">
        <f t="shared" si="156"/>
        <v>0</v>
      </c>
      <c r="Y184" s="197">
        <f t="shared" si="157"/>
        <v>0</v>
      </c>
      <c r="Z184" s="41">
        <v>0</v>
      </c>
      <c r="AA184" s="41">
        <v>0</v>
      </c>
      <c r="AB184" s="41">
        <f t="shared" si="221"/>
        <v>0</v>
      </c>
      <c r="AC184" s="41">
        <f t="shared" si="158"/>
        <v>383.56</v>
      </c>
      <c r="AD184" s="41">
        <f t="shared" si="159"/>
        <v>383.56</v>
      </c>
      <c r="AE184" s="41">
        <f t="shared" si="160"/>
        <v>0</v>
      </c>
      <c r="AF184" s="109">
        <f t="shared" si="161"/>
        <v>0</v>
      </c>
      <c r="AG184" s="41">
        <v>0</v>
      </c>
      <c r="AH184" s="41">
        <v>0</v>
      </c>
      <c r="AI184" s="41">
        <f t="shared" si="222"/>
        <v>0</v>
      </c>
      <c r="AJ184" s="41">
        <f t="shared" si="162"/>
        <v>383.56</v>
      </c>
      <c r="AK184" s="41">
        <f t="shared" si="163"/>
        <v>383.56</v>
      </c>
      <c r="AL184" s="41">
        <f t="shared" si="164"/>
        <v>0</v>
      </c>
      <c r="AM184" s="109">
        <f t="shared" si="165"/>
        <v>0</v>
      </c>
      <c r="AN184" s="41">
        <v>0</v>
      </c>
      <c r="AO184" s="41">
        <v>0</v>
      </c>
      <c r="AP184" s="41">
        <f t="shared" si="223"/>
        <v>0</v>
      </c>
      <c r="AQ184" s="41">
        <f t="shared" si="166"/>
        <v>383.56</v>
      </c>
      <c r="AR184" s="41">
        <f t="shared" si="167"/>
        <v>383.56</v>
      </c>
      <c r="AS184" s="41">
        <f t="shared" si="168"/>
        <v>0</v>
      </c>
      <c r="AT184" s="109">
        <f t="shared" si="169"/>
        <v>0</v>
      </c>
      <c r="AU184" s="41">
        <v>0</v>
      </c>
      <c r="AV184" s="41">
        <v>0</v>
      </c>
      <c r="AW184" s="41">
        <f t="shared" si="224"/>
        <v>0</v>
      </c>
      <c r="AX184" s="41">
        <f t="shared" si="170"/>
        <v>383.56</v>
      </c>
      <c r="AY184" s="41">
        <f t="shared" si="171"/>
        <v>383.56</v>
      </c>
      <c r="AZ184" s="41">
        <f t="shared" si="172"/>
        <v>0</v>
      </c>
      <c r="BA184" s="109">
        <f t="shared" si="173"/>
        <v>0</v>
      </c>
      <c r="BB184" s="41">
        <v>993.72</v>
      </c>
      <c r="BC184" s="41">
        <v>0</v>
      </c>
      <c r="BD184" s="41">
        <f t="shared" si="225"/>
        <v>-993.72</v>
      </c>
      <c r="BE184" s="41">
        <f t="shared" si="174"/>
        <v>1377.28</v>
      </c>
      <c r="BF184" s="41">
        <f t="shared" si="175"/>
        <v>383.56</v>
      </c>
      <c r="BG184" s="41">
        <f t="shared" si="176"/>
        <v>-994</v>
      </c>
      <c r="BH184" s="109">
        <f t="shared" si="177"/>
        <v>0.72150906133828996</v>
      </c>
      <c r="BI184" s="41">
        <v>0</v>
      </c>
      <c r="BJ184" s="41">
        <v>0</v>
      </c>
      <c r="BK184" s="41">
        <f t="shared" si="226"/>
        <v>0</v>
      </c>
      <c r="BL184" s="41">
        <f t="shared" si="178"/>
        <v>1377.28</v>
      </c>
      <c r="BM184" s="41">
        <f t="shared" si="179"/>
        <v>383.56</v>
      </c>
      <c r="BN184" s="41">
        <f t="shared" si="180"/>
        <v>-994</v>
      </c>
      <c r="BO184" s="109">
        <f t="shared" si="181"/>
        <v>0.72150906133828996</v>
      </c>
      <c r="BP184" s="41">
        <v>5278.69</v>
      </c>
      <c r="BQ184" s="41">
        <v>0</v>
      </c>
      <c r="BR184" s="41">
        <f t="shared" si="227"/>
        <v>-5278.69</v>
      </c>
      <c r="BS184" s="41">
        <f t="shared" si="182"/>
        <v>6655.9699999999993</v>
      </c>
      <c r="BT184" s="41">
        <f t="shared" si="183"/>
        <v>383.56</v>
      </c>
      <c r="BU184" s="41">
        <f t="shared" si="184"/>
        <v>-6273</v>
      </c>
      <c r="BV184" s="109">
        <f t="shared" si="185"/>
        <v>0.94237353834227022</v>
      </c>
      <c r="BW184" s="41">
        <v>7897.7</v>
      </c>
      <c r="BX184" s="41">
        <v>0</v>
      </c>
      <c r="BY184" s="41">
        <f t="shared" si="186"/>
        <v>-7897.7</v>
      </c>
      <c r="BZ184" s="41">
        <f>BP184+BI184+BB184+AU184+AN184+AG184+Z184+S184+O184+BW184</f>
        <v>14553.67</v>
      </c>
      <c r="CA184" s="41">
        <f>BQ184+BJ184+BC184+AV184+AO184+-AH184+AA184+T184+P184+BX184</f>
        <v>383.56</v>
      </c>
      <c r="CB184" s="41">
        <f t="shared" si="219"/>
        <v>-14171</v>
      </c>
      <c r="CC184" s="109">
        <f t="shared" si="187"/>
        <v>0.97364513555687326</v>
      </c>
      <c r="CD184" s="41">
        <v>0</v>
      </c>
      <c r="CE184" s="41">
        <v>0</v>
      </c>
      <c r="CF184" s="41">
        <f t="shared" si="188"/>
        <v>0</v>
      </c>
      <c r="CG184" s="41">
        <f t="shared" si="189"/>
        <v>14553.67</v>
      </c>
      <c r="CH184" s="41">
        <f t="shared" si="190"/>
        <v>383.56</v>
      </c>
      <c r="CI184" s="41">
        <f t="shared" si="191"/>
        <v>-14171</v>
      </c>
      <c r="CJ184" s="109">
        <f t="shared" si="192"/>
        <v>2.6354864443126718E-2</v>
      </c>
      <c r="CK184" s="41">
        <v>0</v>
      </c>
      <c r="CL184" s="41">
        <f t="shared" si="228"/>
        <v>14553.669999999998</v>
      </c>
      <c r="CM184" s="41">
        <v>383.56</v>
      </c>
      <c r="CN184" s="158">
        <f t="shared" si="229"/>
        <v>-14170.109999999999</v>
      </c>
      <c r="CO184" s="41">
        <v>23830.09</v>
      </c>
      <c r="CP184" s="41">
        <v>3966.61</v>
      </c>
      <c r="CQ184" s="41">
        <v>0</v>
      </c>
      <c r="CR184" s="41">
        <v>0</v>
      </c>
      <c r="CS184" s="41">
        <v>0</v>
      </c>
      <c r="CT184" s="41">
        <v>0</v>
      </c>
      <c r="CU184" s="41">
        <v>0</v>
      </c>
      <c r="CV184" s="41">
        <v>39666.1</v>
      </c>
    </row>
    <row r="185" spans="1:101" s="10" customFormat="1" ht="51" x14ac:dyDescent="0.2">
      <c r="A185" s="11" t="s">
        <v>485</v>
      </c>
      <c r="B185" s="11" t="s">
        <v>486</v>
      </c>
      <c r="C185" s="14" t="s">
        <v>606</v>
      </c>
      <c r="D185" s="11">
        <v>1</v>
      </c>
      <c r="E185" s="11" t="s">
        <v>454</v>
      </c>
      <c r="F185" s="11" t="s">
        <v>5</v>
      </c>
      <c r="G185" s="44" t="s">
        <v>505</v>
      </c>
      <c r="H185" s="45">
        <f>SUBTOTAL(103, $CI$12:$CI185)*1</f>
        <v>174</v>
      </c>
      <c r="I185" s="45" t="s">
        <v>485</v>
      </c>
      <c r="J185" s="46" t="s">
        <v>409</v>
      </c>
      <c r="K185" s="46" t="s">
        <v>506</v>
      </c>
      <c r="L185" s="41">
        <v>0</v>
      </c>
      <c r="M185" s="41">
        <v>0</v>
      </c>
      <c r="N185" s="41">
        <v>112701.37</v>
      </c>
      <c r="O185" s="41">
        <v>72711.17</v>
      </c>
      <c r="P185" s="41">
        <v>72711.17</v>
      </c>
      <c r="Q185" s="41">
        <f t="shared" si="152"/>
        <v>0</v>
      </c>
      <c r="R185" s="197">
        <f t="shared" si="153"/>
        <v>0</v>
      </c>
      <c r="S185" s="41">
        <v>0</v>
      </c>
      <c r="T185" s="41">
        <v>0</v>
      </c>
      <c r="U185" s="41">
        <f t="shared" si="220"/>
        <v>0</v>
      </c>
      <c r="V185" s="41">
        <f t="shared" si="154"/>
        <v>72711.17</v>
      </c>
      <c r="W185" s="41">
        <f t="shared" si="155"/>
        <v>72711.17</v>
      </c>
      <c r="X185" s="41">
        <f t="shared" si="156"/>
        <v>0</v>
      </c>
      <c r="Y185" s="197">
        <f t="shared" si="157"/>
        <v>0</v>
      </c>
      <c r="Z185" s="41">
        <v>0</v>
      </c>
      <c r="AA185" s="41">
        <v>0</v>
      </c>
      <c r="AB185" s="41">
        <f t="shared" si="221"/>
        <v>0</v>
      </c>
      <c r="AC185" s="41">
        <f t="shared" si="158"/>
        <v>72711.17</v>
      </c>
      <c r="AD185" s="41">
        <f t="shared" si="159"/>
        <v>72711.17</v>
      </c>
      <c r="AE185" s="41">
        <f t="shared" si="160"/>
        <v>0</v>
      </c>
      <c r="AF185" s="109">
        <f t="shared" si="161"/>
        <v>0</v>
      </c>
      <c r="AG185" s="41">
        <v>42973.45</v>
      </c>
      <c r="AH185" s="41">
        <v>33196.81</v>
      </c>
      <c r="AI185" s="41">
        <f t="shared" si="222"/>
        <v>-9776.64</v>
      </c>
      <c r="AJ185" s="41">
        <f t="shared" si="162"/>
        <v>115684.62</v>
      </c>
      <c r="AK185" s="41">
        <f t="shared" si="163"/>
        <v>105907.98</v>
      </c>
      <c r="AL185" s="41">
        <f t="shared" si="164"/>
        <v>-9777</v>
      </c>
      <c r="AM185" s="109">
        <f t="shared" si="165"/>
        <v>8.4511147635701223E-2</v>
      </c>
      <c r="AN185" s="41">
        <v>0</v>
      </c>
      <c r="AO185" s="41">
        <v>0</v>
      </c>
      <c r="AP185" s="41">
        <f t="shared" si="223"/>
        <v>0</v>
      </c>
      <c r="AQ185" s="41">
        <f t="shared" si="166"/>
        <v>115684.62</v>
      </c>
      <c r="AR185" s="41">
        <f t="shared" si="167"/>
        <v>105907.98</v>
      </c>
      <c r="AS185" s="41">
        <f t="shared" si="168"/>
        <v>-9777</v>
      </c>
      <c r="AT185" s="109">
        <f t="shared" si="169"/>
        <v>8.4511147635701223E-2</v>
      </c>
      <c r="AU185" s="41">
        <v>0</v>
      </c>
      <c r="AV185" s="41">
        <v>0</v>
      </c>
      <c r="AW185" s="41">
        <f t="shared" si="224"/>
        <v>0</v>
      </c>
      <c r="AX185" s="41">
        <f t="shared" si="170"/>
        <v>115684.62</v>
      </c>
      <c r="AY185" s="41">
        <f t="shared" si="171"/>
        <v>105907.98</v>
      </c>
      <c r="AZ185" s="41">
        <f t="shared" si="172"/>
        <v>-9777</v>
      </c>
      <c r="BA185" s="109">
        <f t="shared" si="173"/>
        <v>8.4511147635701223E-2</v>
      </c>
      <c r="BB185" s="41">
        <v>56659.3</v>
      </c>
      <c r="BC185" s="41">
        <v>54925.09</v>
      </c>
      <c r="BD185" s="41">
        <f t="shared" si="225"/>
        <v>-1734.2100000000064</v>
      </c>
      <c r="BE185" s="41">
        <f t="shared" si="174"/>
        <v>172343.91999999998</v>
      </c>
      <c r="BF185" s="41">
        <f t="shared" si="175"/>
        <v>160833.07</v>
      </c>
      <c r="BG185" s="41">
        <f t="shared" si="176"/>
        <v>-11511</v>
      </c>
      <c r="BH185" s="109">
        <f t="shared" si="177"/>
        <v>6.6789997581579774E-2</v>
      </c>
      <c r="BI185" s="41">
        <v>0</v>
      </c>
      <c r="BJ185" s="41">
        <v>0</v>
      </c>
      <c r="BK185" s="41">
        <f t="shared" si="226"/>
        <v>0</v>
      </c>
      <c r="BL185" s="41">
        <f t="shared" si="178"/>
        <v>172343.91999999998</v>
      </c>
      <c r="BM185" s="41">
        <f t="shared" si="179"/>
        <v>160833.07</v>
      </c>
      <c r="BN185" s="41">
        <f t="shared" si="180"/>
        <v>-11511</v>
      </c>
      <c r="BO185" s="109">
        <f t="shared" si="181"/>
        <v>6.6789997581579774E-2</v>
      </c>
      <c r="BP185" s="41">
        <v>0</v>
      </c>
      <c r="BQ185" s="41">
        <v>0</v>
      </c>
      <c r="BR185" s="41">
        <f t="shared" si="227"/>
        <v>0</v>
      </c>
      <c r="BS185" s="41">
        <f t="shared" si="182"/>
        <v>172343.91999999998</v>
      </c>
      <c r="BT185" s="41">
        <f t="shared" si="183"/>
        <v>160833.07</v>
      </c>
      <c r="BU185" s="41">
        <f t="shared" si="184"/>
        <v>-11511</v>
      </c>
      <c r="BV185" s="109">
        <f t="shared" si="185"/>
        <v>6.6789997581579774E-2</v>
      </c>
      <c r="BW185" s="41">
        <v>50968.55</v>
      </c>
      <c r="BX185" s="41">
        <v>0</v>
      </c>
      <c r="BY185" s="41">
        <f t="shared" si="186"/>
        <v>-50968.55</v>
      </c>
      <c r="BZ185" s="41">
        <f>BP185+BI185+BB185+AU185+AN185+AG185+Z185+S185+O185+BW185</f>
        <v>223312.46999999997</v>
      </c>
      <c r="CA185" s="41">
        <f>BQ185+BJ185+BC185+AV185+AO185+AH185+AA185+T185+P185+BX185</f>
        <v>160833.07</v>
      </c>
      <c r="CB185" s="41">
        <f t="shared" si="219"/>
        <v>-62480</v>
      </c>
      <c r="CC185" s="109">
        <f t="shared" si="187"/>
        <v>0.27978464435953787</v>
      </c>
      <c r="CD185" s="41">
        <v>0</v>
      </c>
      <c r="CE185" s="41">
        <v>48624.85</v>
      </c>
      <c r="CF185" s="41">
        <f t="shared" si="188"/>
        <v>48624.85</v>
      </c>
      <c r="CG185" s="41">
        <f t="shared" si="189"/>
        <v>223312.46999999997</v>
      </c>
      <c r="CH185" s="41">
        <f t="shared" si="190"/>
        <v>209457.92000000001</v>
      </c>
      <c r="CI185" s="41">
        <f t="shared" si="191"/>
        <v>-13855.150000000001</v>
      </c>
      <c r="CJ185" s="109">
        <f t="shared" si="192"/>
        <v>0.93795890574315011</v>
      </c>
      <c r="CK185" s="41">
        <v>0</v>
      </c>
      <c r="CL185" s="41">
        <f t="shared" si="228"/>
        <v>223312.46999999997</v>
      </c>
      <c r="CM185" s="41">
        <v>209457.92000000001</v>
      </c>
      <c r="CN185" s="158">
        <f t="shared" si="229"/>
        <v>-13854.549999999959</v>
      </c>
      <c r="CO185" s="41">
        <v>188355.87</v>
      </c>
      <c r="CP185" s="41">
        <v>33118.089999999997</v>
      </c>
      <c r="CQ185" s="41">
        <v>0</v>
      </c>
      <c r="CR185" s="41">
        <v>0</v>
      </c>
      <c r="CS185" s="41">
        <v>0</v>
      </c>
      <c r="CT185" s="41">
        <v>0</v>
      </c>
      <c r="CU185" s="41">
        <v>0</v>
      </c>
      <c r="CV185" s="41">
        <v>557487.79999999993</v>
      </c>
      <c r="CW185" s="220"/>
    </row>
    <row r="186" spans="1:101" s="10" customFormat="1" ht="31.5" x14ac:dyDescent="0.2">
      <c r="A186" s="11" t="s">
        <v>406</v>
      </c>
      <c r="B186" s="11" t="s">
        <v>411</v>
      </c>
      <c r="C186" s="14" t="s">
        <v>602</v>
      </c>
      <c r="D186" s="11">
        <v>1</v>
      </c>
      <c r="E186" s="11" t="s">
        <v>402</v>
      </c>
      <c r="F186" s="11" t="s">
        <v>77</v>
      </c>
      <c r="G186" s="44" t="s">
        <v>439</v>
      </c>
      <c r="H186" s="45">
        <f>SUBTOTAL(103, $CI$12:$CI186)*1</f>
        <v>175</v>
      </c>
      <c r="I186" s="45" t="s">
        <v>406</v>
      </c>
      <c r="J186" s="46" t="s">
        <v>440</v>
      </c>
      <c r="K186" s="46" t="s">
        <v>441</v>
      </c>
      <c r="L186" s="41"/>
      <c r="M186" s="41"/>
      <c r="N186" s="41"/>
      <c r="O186" s="41"/>
      <c r="P186" s="41">
        <v>0</v>
      </c>
      <c r="Q186" s="41">
        <f t="shared" si="152"/>
        <v>0</v>
      </c>
      <c r="R186" s="197" t="str">
        <f t="shared" si="153"/>
        <v>nebija plānots</v>
      </c>
      <c r="S186" s="41"/>
      <c r="T186" s="41">
        <v>0</v>
      </c>
      <c r="U186" s="41">
        <f t="shared" si="220"/>
        <v>0</v>
      </c>
      <c r="V186" s="41">
        <f t="shared" si="154"/>
        <v>0</v>
      </c>
      <c r="W186" s="41">
        <f t="shared" si="155"/>
        <v>0</v>
      </c>
      <c r="X186" s="41">
        <f t="shared" si="156"/>
        <v>0</v>
      </c>
      <c r="Y186" s="197" t="str">
        <f t="shared" si="157"/>
        <v>nebija plānots</v>
      </c>
      <c r="Z186" s="41"/>
      <c r="AA186" s="41">
        <v>0</v>
      </c>
      <c r="AB186" s="41">
        <f t="shared" si="221"/>
        <v>0</v>
      </c>
      <c r="AC186" s="41">
        <f t="shared" si="158"/>
        <v>0</v>
      </c>
      <c r="AD186" s="41">
        <f t="shared" si="159"/>
        <v>0</v>
      </c>
      <c r="AE186" s="41">
        <f t="shared" si="160"/>
        <v>0</v>
      </c>
      <c r="AF186" s="109" t="str">
        <f t="shared" si="161"/>
        <v>nebija plānots</v>
      </c>
      <c r="AG186" s="41"/>
      <c r="AH186" s="41">
        <v>0</v>
      </c>
      <c r="AI186" s="41">
        <f t="shared" si="222"/>
        <v>0</v>
      </c>
      <c r="AJ186" s="41">
        <f t="shared" si="162"/>
        <v>0</v>
      </c>
      <c r="AK186" s="41">
        <f t="shared" si="163"/>
        <v>0</v>
      </c>
      <c r="AL186" s="41">
        <f t="shared" si="164"/>
        <v>0</v>
      </c>
      <c r="AM186" s="109" t="str">
        <f t="shared" si="165"/>
        <v>nebija plānots</v>
      </c>
      <c r="AN186" s="41">
        <v>18144.96</v>
      </c>
      <c r="AO186" s="41">
        <v>14217.310000000001</v>
      </c>
      <c r="AP186" s="41">
        <f t="shared" si="223"/>
        <v>-3927.6499999999978</v>
      </c>
      <c r="AQ186" s="41">
        <f t="shared" si="166"/>
        <v>18144.96</v>
      </c>
      <c r="AR186" s="41">
        <f t="shared" si="167"/>
        <v>14217.310000000001</v>
      </c>
      <c r="AS186" s="41">
        <f t="shared" si="168"/>
        <v>-3928</v>
      </c>
      <c r="AT186" s="109">
        <f t="shared" si="169"/>
        <v>0.21645955681357232</v>
      </c>
      <c r="AU186" s="35">
        <v>18144.95</v>
      </c>
      <c r="AV186" s="41">
        <v>0</v>
      </c>
      <c r="AW186" s="41">
        <f t="shared" si="224"/>
        <v>-18144.95</v>
      </c>
      <c r="AX186" s="41">
        <f t="shared" si="170"/>
        <v>36289.910000000003</v>
      </c>
      <c r="AY186" s="41">
        <f t="shared" si="171"/>
        <v>14217.310000000001</v>
      </c>
      <c r="AZ186" s="41">
        <f t="shared" si="172"/>
        <v>-22073</v>
      </c>
      <c r="BA186" s="109">
        <f t="shared" si="173"/>
        <v>0.60822967045109788</v>
      </c>
      <c r="BB186" s="41">
        <v>0</v>
      </c>
      <c r="BC186" s="41">
        <v>9509.15</v>
      </c>
      <c r="BD186" s="41">
        <f t="shared" si="225"/>
        <v>9509.15</v>
      </c>
      <c r="BE186" s="41">
        <f t="shared" si="174"/>
        <v>36289.910000000003</v>
      </c>
      <c r="BF186" s="41">
        <f t="shared" si="175"/>
        <v>23726.46</v>
      </c>
      <c r="BG186" s="41">
        <f t="shared" si="176"/>
        <v>-12564</v>
      </c>
      <c r="BH186" s="109">
        <f t="shared" si="177"/>
        <v>0.3461967803171736</v>
      </c>
      <c r="BI186" s="41">
        <v>0</v>
      </c>
      <c r="BJ186" s="41">
        <v>0</v>
      </c>
      <c r="BK186" s="41">
        <f t="shared" si="226"/>
        <v>0</v>
      </c>
      <c r="BL186" s="41">
        <f t="shared" si="178"/>
        <v>36289.910000000003</v>
      </c>
      <c r="BM186" s="41">
        <f t="shared" si="179"/>
        <v>23726.46</v>
      </c>
      <c r="BN186" s="41">
        <f t="shared" si="180"/>
        <v>-12564</v>
      </c>
      <c r="BO186" s="109">
        <f t="shared" si="181"/>
        <v>0.3461967803171736</v>
      </c>
      <c r="BP186" s="41">
        <v>10744</v>
      </c>
      <c r="BQ186" s="41">
        <v>0</v>
      </c>
      <c r="BR186" s="41">
        <f t="shared" si="227"/>
        <v>-10744</v>
      </c>
      <c r="BS186" s="41">
        <f t="shared" si="182"/>
        <v>47033.91</v>
      </c>
      <c r="BT186" s="41">
        <f t="shared" si="183"/>
        <v>23726.46</v>
      </c>
      <c r="BU186" s="41">
        <f t="shared" si="184"/>
        <v>-23308</v>
      </c>
      <c r="BV186" s="109">
        <f t="shared" si="185"/>
        <v>0.49554566056702498</v>
      </c>
      <c r="BW186" s="41">
        <v>0</v>
      </c>
      <c r="BX186" s="41">
        <v>0</v>
      </c>
      <c r="BY186" s="41">
        <f t="shared" si="186"/>
        <v>0</v>
      </c>
      <c r="BZ186" s="41">
        <f>BP186+BI186+BB186+AU186+AN186+AG186+Z186+S186+O186+BW186</f>
        <v>47033.91</v>
      </c>
      <c r="CA186" s="41">
        <f>BQ186+BJ186+BC186+AV186+AO186+-AH186+AA186+T186+P186+BX186</f>
        <v>23726.46</v>
      </c>
      <c r="CB186" s="41">
        <f t="shared" si="219"/>
        <v>-23308</v>
      </c>
      <c r="CC186" s="109">
        <f t="shared" si="187"/>
        <v>0.49554566056702498</v>
      </c>
      <c r="CD186" s="41">
        <v>0</v>
      </c>
      <c r="CE186" s="41">
        <v>9959.3700000000008</v>
      </c>
      <c r="CF186" s="41">
        <f t="shared" si="188"/>
        <v>9959.3700000000008</v>
      </c>
      <c r="CG186" s="41">
        <f t="shared" si="189"/>
        <v>47033.91</v>
      </c>
      <c r="CH186" s="41">
        <f t="shared" si="190"/>
        <v>33685.83</v>
      </c>
      <c r="CI186" s="41">
        <f t="shared" si="191"/>
        <v>-13348.63</v>
      </c>
      <c r="CJ186" s="109">
        <f t="shared" si="192"/>
        <v>0.71620305434951081</v>
      </c>
      <c r="CK186" s="41">
        <v>3230</v>
      </c>
      <c r="CL186" s="41">
        <f t="shared" si="228"/>
        <v>50263.91</v>
      </c>
      <c r="CM186" s="41">
        <v>33685.83</v>
      </c>
      <c r="CN186" s="158">
        <f t="shared" si="229"/>
        <v>-16578.080000000002</v>
      </c>
      <c r="CO186" s="41">
        <v>28390</v>
      </c>
      <c r="CP186" s="41">
        <v>30088.3</v>
      </c>
      <c r="CQ186" s="41">
        <v>0</v>
      </c>
      <c r="CR186" s="41">
        <v>0</v>
      </c>
      <c r="CS186" s="41">
        <v>0</v>
      </c>
      <c r="CT186" s="41">
        <v>0</v>
      </c>
      <c r="CU186" s="41">
        <v>0</v>
      </c>
      <c r="CV186" s="41">
        <v>90597.25</v>
      </c>
      <c r="CW186" s="220"/>
    </row>
    <row r="187" spans="1:101" s="10" customFormat="1" ht="31.5" x14ac:dyDescent="0.2">
      <c r="A187" s="15" t="s">
        <v>406</v>
      </c>
      <c r="B187" s="15" t="s">
        <v>411</v>
      </c>
      <c r="C187" s="16" t="s">
        <v>602</v>
      </c>
      <c r="D187" s="15">
        <v>1</v>
      </c>
      <c r="E187" s="15" t="s">
        <v>402</v>
      </c>
      <c r="F187" s="15" t="s">
        <v>77</v>
      </c>
      <c r="G187" s="47" t="s">
        <v>415</v>
      </c>
      <c r="H187" s="45">
        <f>SUBTOTAL(103, $CI$12:$CI187)*1</f>
        <v>176</v>
      </c>
      <c r="I187" s="48" t="s">
        <v>406</v>
      </c>
      <c r="J187" s="49" t="s">
        <v>416</v>
      </c>
      <c r="K187" s="49" t="s">
        <v>417</v>
      </c>
      <c r="L187" s="40"/>
      <c r="M187" s="40"/>
      <c r="N187" s="40"/>
      <c r="O187" s="40"/>
      <c r="P187" s="40">
        <v>0</v>
      </c>
      <c r="Q187" s="41">
        <f t="shared" si="152"/>
        <v>0</v>
      </c>
      <c r="R187" s="197" t="str">
        <f t="shared" si="153"/>
        <v>nebija plānots</v>
      </c>
      <c r="S187" s="40"/>
      <c r="T187" s="40">
        <v>0</v>
      </c>
      <c r="U187" s="40">
        <f t="shared" si="220"/>
        <v>0</v>
      </c>
      <c r="V187" s="41">
        <f t="shared" si="154"/>
        <v>0</v>
      </c>
      <c r="W187" s="41">
        <f t="shared" si="155"/>
        <v>0</v>
      </c>
      <c r="X187" s="41">
        <f t="shared" si="156"/>
        <v>0</v>
      </c>
      <c r="Y187" s="197" t="str">
        <f t="shared" si="157"/>
        <v>nebija plānots</v>
      </c>
      <c r="Z187" s="40"/>
      <c r="AA187" s="40">
        <v>0</v>
      </c>
      <c r="AB187" s="40">
        <f t="shared" si="221"/>
        <v>0</v>
      </c>
      <c r="AC187" s="41">
        <f t="shared" si="158"/>
        <v>0</v>
      </c>
      <c r="AD187" s="41">
        <f t="shared" si="159"/>
        <v>0</v>
      </c>
      <c r="AE187" s="41">
        <f t="shared" si="160"/>
        <v>0</v>
      </c>
      <c r="AF187" s="109" t="str">
        <f t="shared" si="161"/>
        <v>nebija plānots</v>
      </c>
      <c r="AG187" s="40">
        <v>5950</v>
      </c>
      <c r="AH187" s="40">
        <v>0</v>
      </c>
      <c r="AI187" s="40">
        <f t="shared" si="222"/>
        <v>-5950</v>
      </c>
      <c r="AJ187" s="41">
        <f t="shared" si="162"/>
        <v>5950</v>
      </c>
      <c r="AK187" s="41">
        <f t="shared" si="163"/>
        <v>0</v>
      </c>
      <c r="AL187" s="41">
        <f t="shared" si="164"/>
        <v>-5950</v>
      </c>
      <c r="AM187" s="109">
        <f t="shared" si="165"/>
        <v>1</v>
      </c>
      <c r="AN187" s="40"/>
      <c r="AO187" s="40">
        <v>0</v>
      </c>
      <c r="AP187" s="40">
        <f t="shared" si="223"/>
        <v>0</v>
      </c>
      <c r="AQ187" s="41">
        <f t="shared" si="166"/>
        <v>5950</v>
      </c>
      <c r="AR187" s="41">
        <f t="shared" si="167"/>
        <v>0</v>
      </c>
      <c r="AS187" s="41">
        <f t="shared" si="168"/>
        <v>-5950</v>
      </c>
      <c r="AT187" s="109">
        <f t="shared" si="169"/>
        <v>1</v>
      </c>
      <c r="AU187" s="37">
        <v>5100</v>
      </c>
      <c r="AV187" s="40">
        <v>0</v>
      </c>
      <c r="AW187" s="40">
        <f t="shared" si="224"/>
        <v>-5100</v>
      </c>
      <c r="AX187" s="41">
        <f t="shared" si="170"/>
        <v>11050</v>
      </c>
      <c r="AY187" s="41">
        <f t="shared" si="171"/>
        <v>0</v>
      </c>
      <c r="AZ187" s="41">
        <f t="shared" si="172"/>
        <v>-11050</v>
      </c>
      <c r="BA187" s="109">
        <f t="shared" si="173"/>
        <v>1</v>
      </c>
      <c r="BB187" s="40">
        <v>0</v>
      </c>
      <c r="BC187" s="40">
        <v>0</v>
      </c>
      <c r="BD187" s="40">
        <f t="shared" si="225"/>
        <v>0</v>
      </c>
      <c r="BE187" s="41">
        <f t="shared" si="174"/>
        <v>11050</v>
      </c>
      <c r="BF187" s="41">
        <f t="shared" si="175"/>
        <v>0</v>
      </c>
      <c r="BG187" s="41">
        <f t="shared" si="176"/>
        <v>-11050</v>
      </c>
      <c r="BH187" s="109">
        <f t="shared" si="177"/>
        <v>1</v>
      </c>
      <c r="BI187" s="40">
        <v>0</v>
      </c>
      <c r="BJ187" s="40">
        <v>0</v>
      </c>
      <c r="BK187" s="40">
        <f t="shared" si="226"/>
        <v>0</v>
      </c>
      <c r="BL187" s="41">
        <f t="shared" si="178"/>
        <v>11050</v>
      </c>
      <c r="BM187" s="41">
        <f t="shared" si="179"/>
        <v>0</v>
      </c>
      <c r="BN187" s="41">
        <f t="shared" si="180"/>
        <v>-11050</v>
      </c>
      <c r="BO187" s="109">
        <f t="shared" si="181"/>
        <v>1</v>
      </c>
      <c r="BP187" s="40">
        <v>6375</v>
      </c>
      <c r="BQ187" s="40">
        <v>4259.34</v>
      </c>
      <c r="BR187" s="40">
        <f t="shared" si="227"/>
        <v>-2115.66</v>
      </c>
      <c r="BS187" s="41">
        <f t="shared" si="182"/>
        <v>17425</v>
      </c>
      <c r="BT187" s="41">
        <f t="shared" si="183"/>
        <v>4259.34</v>
      </c>
      <c r="BU187" s="41">
        <f t="shared" si="184"/>
        <v>-13166</v>
      </c>
      <c r="BV187" s="109">
        <f t="shared" si="185"/>
        <v>0.75556154949784793</v>
      </c>
      <c r="BW187" s="40">
        <v>0</v>
      </c>
      <c r="BX187" s="40">
        <v>0</v>
      </c>
      <c r="BY187" s="40">
        <f t="shared" si="186"/>
        <v>0</v>
      </c>
      <c r="BZ187" s="40">
        <f>BP187+BI187+BB187+AU187+AN187+AG187+Z187+S187+O187+BW187</f>
        <v>17425</v>
      </c>
      <c r="CA187" s="40">
        <f>BQ187+BJ187+BC187+AV187+AO187+-AH187+AA187+T187+P187+BX187</f>
        <v>4259.34</v>
      </c>
      <c r="CB187" s="41">
        <f t="shared" si="219"/>
        <v>-13166</v>
      </c>
      <c r="CC187" s="109">
        <f t="shared" si="187"/>
        <v>0.75556154949784793</v>
      </c>
      <c r="CD187" s="40">
        <v>0</v>
      </c>
      <c r="CE187" s="40">
        <v>0</v>
      </c>
      <c r="CF187" s="40">
        <f t="shared" si="188"/>
        <v>0</v>
      </c>
      <c r="CG187" s="40">
        <f t="shared" si="189"/>
        <v>17425</v>
      </c>
      <c r="CH187" s="40">
        <f t="shared" si="190"/>
        <v>4259.34</v>
      </c>
      <c r="CI187" s="40">
        <f t="shared" si="191"/>
        <v>-13166</v>
      </c>
      <c r="CJ187" s="109">
        <f t="shared" si="192"/>
        <v>0.2444384505021521</v>
      </c>
      <c r="CK187" s="40">
        <v>5397.5</v>
      </c>
      <c r="CL187" s="40">
        <f t="shared" si="228"/>
        <v>22822.5</v>
      </c>
      <c r="CM187" s="41">
        <v>10922.5</v>
      </c>
      <c r="CN187" s="158">
        <f t="shared" si="229"/>
        <v>-11900</v>
      </c>
      <c r="CO187" s="40">
        <v>14875</v>
      </c>
      <c r="CP187" s="40">
        <v>14404.1</v>
      </c>
      <c r="CQ187" s="37">
        <v>5100</v>
      </c>
      <c r="CR187" s="40">
        <v>0</v>
      </c>
      <c r="CS187" s="40">
        <v>0</v>
      </c>
      <c r="CT187" s="40">
        <v>0</v>
      </c>
      <c r="CU187" s="40">
        <v>0</v>
      </c>
      <c r="CV187" s="37">
        <v>42751.6</v>
      </c>
      <c r="CW187" s="17"/>
    </row>
    <row r="188" spans="1:101" s="10" customFormat="1" ht="63" x14ac:dyDescent="0.25">
      <c r="A188" s="121" t="s">
        <v>458</v>
      </c>
      <c r="B188" s="121" t="s">
        <v>459</v>
      </c>
      <c r="C188" s="122" t="s">
        <v>605</v>
      </c>
      <c r="D188" s="121">
        <v>1</v>
      </c>
      <c r="E188" s="121" t="s">
        <v>454</v>
      </c>
      <c r="F188" s="121" t="s">
        <v>77</v>
      </c>
      <c r="G188" s="123" t="s">
        <v>460</v>
      </c>
      <c r="H188" s="45">
        <f>SUBTOTAL(103, $CI$12:$CI188)*1</f>
        <v>177</v>
      </c>
      <c r="I188" s="45" t="s">
        <v>458</v>
      </c>
      <c r="J188" s="124" t="s">
        <v>461</v>
      </c>
      <c r="K188" s="124" t="s">
        <v>462</v>
      </c>
      <c r="L188" s="41">
        <v>0</v>
      </c>
      <c r="M188" s="41">
        <v>0</v>
      </c>
      <c r="N188" s="41">
        <v>87962.67</v>
      </c>
      <c r="O188" s="41">
        <v>39545.31</v>
      </c>
      <c r="P188" s="41">
        <v>39545.31</v>
      </c>
      <c r="Q188" s="41">
        <f t="shared" si="152"/>
        <v>0</v>
      </c>
      <c r="R188" s="197">
        <f t="shared" si="153"/>
        <v>0</v>
      </c>
      <c r="S188" s="41">
        <v>0</v>
      </c>
      <c r="T188" s="41">
        <v>0</v>
      </c>
      <c r="U188" s="41">
        <f t="shared" si="220"/>
        <v>0</v>
      </c>
      <c r="V188" s="41">
        <f t="shared" si="154"/>
        <v>39545.31</v>
      </c>
      <c r="W188" s="41">
        <f t="shared" si="155"/>
        <v>39545.31</v>
      </c>
      <c r="X188" s="41">
        <f t="shared" si="156"/>
        <v>0</v>
      </c>
      <c r="Y188" s="197">
        <f t="shared" si="157"/>
        <v>0</v>
      </c>
      <c r="Z188" s="41">
        <v>0</v>
      </c>
      <c r="AA188" s="41">
        <v>0</v>
      </c>
      <c r="AB188" s="41">
        <f t="shared" si="221"/>
        <v>0</v>
      </c>
      <c r="AC188" s="41">
        <f t="shared" si="158"/>
        <v>39545.31</v>
      </c>
      <c r="AD188" s="41">
        <f t="shared" si="159"/>
        <v>39545.31</v>
      </c>
      <c r="AE188" s="41">
        <f t="shared" si="160"/>
        <v>0</v>
      </c>
      <c r="AF188" s="109">
        <f t="shared" si="161"/>
        <v>0</v>
      </c>
      <c r="AG188" s="41">
        <v>32172.5</v>
      </c>
      <c r="AH188" s="41">
        <v>28061.55</v>
      </c>
      <c r="AI188" s="41">
        <f t="shared" si="222"/>
        <v>-4110.9500000000007</v>
      </c>
      <c r="AJ188" s="41">
        <f t="shared" si="162"/>
        <v>71717.81</v>
      </c>
      <c r="AK188" s="41">
        <f t="shared" si="163"/>
        <v>67606.86</v>
      </c>
      <c r="AL188" s="41">
        <f t="shared" si="164"/>
        <v>-4111</v>
      </c>
      <c r="AM188" s="109">
        <f t="shared" si="165"/>
        <v>5.7321187024534037E-2</v>
      </c>
      <c r="AN188" s="41">
        <v>0</v>
      </c>
      <c r="AO188" s="41">
        <v>0</v>
      </c>
      <c r="AP188" s="41">
        <f t="shared" si="223"/>
        <v>0</v>
      </c>
      <c r="AQ188" s="41">
        <f t="shared" si="166"/>
        <v>71717.81</v>
      </c>
      <c r="AR188" s="41">
        <f t="shared" si="167"/>
        <v>67606.86</v>
      </c>
      <c r="AS188" s="41">
        <f t="shared" si="168"/>
        <v>-4111</v>
      </c>
      <c r="AT188" s="109">
        <f t="shared" si="169"/>
        <v>5.7321187024534037E-2</v>
      </c>
      <c r="AU188" s="41">
        <v>0</v>
      </c>
      <c r="AV188" s="41">
        <v>0</v>
      </c>
      <c r="AW188" s="41">
        <f t="shared" si="224"/>
        <v>0</v>
      </c>
      <c r="AX188" s="41">
        <f t="shared" si="170"/>
        <v>71717.81</v>
      </c>
      <c r="AY188" s="41">
        <f t="shared" si="171"/>
        <v>67606.86</v>
      </c>
      <c r="AZ188" s="41">
        <f t="shared" si="172"/>
        <v>-4111</v>
      </c>
      <c r="BA188" s="109">
        <f t="shared" si="173"/>
        <v>5.7321187024534037E-2</v>
      </c>
      <c r="BB188" s="41">
        <v>37901.5</v>
      </c>
      <c r="BC188" s="41">
        <v>44489.99</v>
      </c>
      <c r="BD188" s="41">
        <f t="shared" si="225"/>
        <v>6588.489999999998</v>
      </c>
      <c r="BE188" s="41">
        <f t="shared" si="174"/>
        <v>109619.31</v>
      </c>
      <c r="BF188" s="41">
        <f t="shared" si="175"/>
        <v>112096.85</v>
      </c>
      <c r="BG188" s="41">
        <f t="shared" si="176"/>
        <v>2477</v>
      </c>
      <c r="BH188" s="109">
        <f t="shared" si="177"/>
        <v>-2.2601309933441449E-2</v>
      </c>
      <c r="BI188" s="41">
        <v>0</v>
      </c>
      <c r="BJ188" s="41">
        <v>0</v>
      </c>
      <c r="BK188" s="41">
        <f t="shared" si="226"/>
        <v>0</v>
      </c>
      <c r="BL188" s="41">
        <f t="shared" si="178"/>
        <v>109619.31</v>
      </c>
      <c r="BM188" s="41">
        <f t="shared" si="179"/>
        <v>112096.85</v>
      </c>
      <c r="BN188" s="41">
        <f t="shared" si="180"/>
        <v>2477</v>
      </c>
      <c r="BO188" s="109">
        <f t="shared" si="181"/>
        <v>-2.2601309933441449E-2</v>
      </c>
      <c r="BP188" s="41">
        <v>0</v>
      </c>
      <c r="BQ188" s="41">
        <v>0</v>
      </c>
      <c r="BR188" s="41">
        <f t="shared" si="227"/>
        <v>0</v>
      </c>
      <c r="BS188" s="41">
        <f t="shared" si="182"/>
        <v>109619.31</v>
      </c>
      <c r="BT188" s="41">
        <f t="shared" si="183"/>
        <v>112096.85</v>
      </c>
      <c r="BU188" s="41">
        <f t="shared" si="184"/>
        <v>2477</v>
      </c>
      <c r="BV188" s="109">
        <f t="shared" si="185"/>
        <v>-2.2601309933441449E-2</v>
      </c>
      <c r="BW188" s="41">
        <v>56423</v>
      </c>
      <c r="BX188" s="41">
        <v>40846.339999999997</v>
      </c>
      <c r="BY188" s="41">
        <f t="shared" si="186"/>
        <v>-15576.660000000003</v>
      </c>
      <c r="BZ188" s="41">
        <f>BP188+BI188+BB188+AU188+AN188+AG188+Z188+S188+O188+BW188</f>
        <v>166042.31</v>
      </c>
      <c r="CA188" s="41">
        <f>BQ188+BJ188+BC188+AV188+AO188+AH188+AA188+T188+P188+BX188</f>
        <v>152943.19</v>
      </c>
      <c r="CB188" s="41">
        <f t="shared" si="219"/>
        <v>-13100</v>
      </c>
      <c r="CC188" s="109">
        <f t="shared" si="187"/>
        <v>7.889025393587934E-2</v>
      </c>
      <c r="CD188" s="41">
        <v>0</v>
      </c>
      <c r="CE188" s="41">
        <v>0</v>
      </c>
      <c r="CF188" s="41">
        <f t="shared" si="188"/>
        <v>0</v>
      </c>
      <c r="CG188" s="41">
        <f t="shared" si="189"/>
        <v>166042.31</v>
      </c>
      <c r="CH188" s="41">
        <f t="shared" si="190"/>
        <v>152943.19</v>
      </c>
      <c r="CI188" s="41">
        <f t="shared" si="191"/>
        <v>-13100</v>
      </c>
      <c r="CJ188" s="109">
        <f t="shared" si="192"/>
        <v>0.92110974606412066</v>
      </c>
      <c r="CK188" s="41">
        <v>0</v>
      </c>
      <c r="CL188" s="41">
        <f t="shared" si="228"/>
        <v>166042.31</v>
      </c>
      <c r="CM188" s="41">
        <v>152943.19</v>
      </c>
      <c r="CN188" s="158">
        <f t="shared" si="229"/>
        <v>-13099.119999999995</v>
      </c>
      <c r="CO188" s="41">
        <v>342296.38</v>
      </c>
      <c r="CP188" s="41">
        <v>104523.64</v>
      </c>
      <c r="CQ188" s="41">
        <v>0</v>
      </c>
      <c r="CR188" s="41">
        <v>0</v>
      </c>
      <c r="CS188" s="41">
        <v>0</v>
      </c>
      <c r="CT188" s="41">
        <v>0</v>
      </c>
      <c r="CU188" s="41">
        <v>0</v>
      </c>
      <c r="CV188" s="41">
        <v>818550</v>
      </c>
      <c r="CW188" s="8"/>
    </row>
    <row r="189" spans="1:101" s="10" customFormat="1" ht="31.5" x14ac:dyDescent="0.2">
      <c r="A189" s="18" t="s">
        <v>0</v>
      </c>
      <c r="B189" s="18" t="s">
        <v>945</v>
      </c>
      <c r="C189" s="19" t="s">
        <v>946</v>
      </c>
      <c r="D189" s="55" t="s">
        <v>3</v>
      </c>
      <c r="E189" s="55" t="s">
        <v>4</v>
      </c>
      <c r="F189" s="55" t="s">
        <v>5</v>
      </c>
      <c r="G189" s="55" t="s">
        <v>1484</v>
      </c>
      <c r="H189" s="45">
        <f>SUBTOTAL(103, $CI$12:$CI189)*1</f>
        <v>178</v>
      </c>
      <c r="I189" s="18" t="s">
        <v>0</v>
      </c>
      <c r="J189" s="32" t="s">
        <v>947</v>
      </c>
      <c r="K189" s="32" t="s">
        <v>1489</v>
      </c>
      <c r="L189" s="77">
        <v>0</v>
      </c>
      <c r="M189" s="77">
        <v>0</v>
      </c>
      <c r="N189" s="77">
        <v>0</v>
      </c>
      <c r="O189" s="77">
        <v>0</v>
      </c>
      <c r="P189" s="77"/>
      <c r="Q189" s="41">
        <f t="shared" si="152"/>
        <v>0</v>
      </c>
      <c r="R189" s="197" t="str">
        <f t="shared" si="153"/>
        <v>nebija plānots</v>
      </c>
      <c r="S189" s="77">
        <v>0</v>
      </c>
      <c r="T189" s="77"/>
      <c r="U189" s="77"/>
      <c r="V189" s="41">
        <f t="shared" si="154"/>
        <v>0</v>
      </c>
      <c r="W189" s="41">
        <f t="shared" si="155"/>
        <v>0</v>
      </c>
      <c r="X189" s="41">
        <f t="shared" si="156"/>
        <v>0</v>
      </c>
      <c r="Y189" s="197" t="str">
        <f t="shared" si="157"/>
        <v>nebija plānots</v>
      </c>
      <c r="Z189" s="77">
        <v>0</v>
      </c>
      <c r="AA189" s="77"/>
      <c r="AB189" s="77"/>
      <c r="AC189" s="41">
        <f t="shared" si="158"/>
        <v>0</v>
      </c>
      <c r="AD189" s="41">
        <f t="shared" si="159"/>
        <v>0</v>
      </c>
      <c r="AE189" s="41">
        <f t="shared" si="160"/>
        <v>0</v>
      </c>
      <c r="AF189" s="109" t="str">
        <f t="shared" si="161"/>
        <v>nebija plānots</v>
      </c>
      <c r="AG189" s="77">
        <v>0</v>
      </c>
      <c r="AH189" s="77"/>
      <c r="AI189" s="77"/>
      <c r="AJ189" s="41">
        <f t="shared" si="162"/>
        <v>0</v>
      </c>
      <c r="AK189" s="41">
        <f t="shared" si="163"/>
        <v>0</v>
      </c>
      <c r="AL189" s="41">
        <f t="shared" si="164"/>
        <v>0</v>
      </c>
      <c r="AM189" s="109" t="str">
        <f t="shared" si="165"/>
        <v>nebija plānots</v>
      </c>
      <c r="AN189" s="77">
        <v>0</v>
      </c>
      <c r="AO189" s="77"/>
      <c r="AP189" s="77"/>
      <c r="AQ189" s="41">
        <f t="shared" si="166"/>
        <v>0</v>
      </c>
      <c r="AR189" s="41">
        <f t="shared" si="167"/>
        <v>0</v>
      </c>
      <c r="AS189" s="41">
        <f t="shared" si="168"/>
        <v>0</v>
      </c>
      <c r="AT189" s="109" t="str">
        <f t="shared" si="169"/>
        <v>nebija plānots</v>
      </c>
      <c r="AU189" s="77">
        <v>0</v>
      </c>
      <c r="AV189" s="77"/>
      <c r="AW189" s="77"/>
      <c r="AX189" s="41">
        <f t="shared" si="170"/>
        <v>0</v>
      </c>
      <c r="AY189" s="41">
        <f t="shared" si="171"/>
        <v>0</v>
      </c>
      <c r="AZ189" s="41">
        <f t="shared" si="172"/>
        <v>0</v>
      </c>
      <c r="BA189" s="109" t="str">
        <f t="shared" si="173"/>
        <v>nebija plānots</v>
      </c>
      <c r="BB189" s="77">
        <v>0</v>
      </c>
      <c r="BC189" s="77"/>
      <c r="BD189" s="77"/>
      <c r="BE189" s="41">
        <f t="shared" si="174"/>
        <v>0</v>
      </c>
      <c r="BF189" s="41">
        <f t="shared" si="175"/>
        <v>0</v>
      </c>
      <c r="BG189" s="41">
        <f t="shared" si="176"/>
        <v>0</v>
      </c>
      <c r="BH189" s="109" t="str">
        <f t="shared" si="177"/>
        <v>nebija plānots</v>
      </c>
      <c r="BI189" s="77">
        <v>0</v>
      </c>
      <c r="BJ189" s="77"/>
      <c r="BK189" s="77"/>
      <c r="BL189" s="41">
        <f t="shared" si="178"/>
        <v>0</v>
      </c>
      <c r="BM189" s="41">
        <f t="shared" si="179"/>
        <v>0</v>
      </c>
      <c r="BN189" s="41">
        <f t="shared" si="180"/>
        <v>0</v>
      </c>
      <c r="BO189" s="109" t="str">
        <f t="shared" si="181"/>
        <v>nebija plānots</v>
      </c>
      <c r="BP189" s="77">
        <v>0</v>
      </c>
      <c r="BQ189" s="77"/>
      <c r="BR189" s="77"/>
      <c r="BS189" s="41">
        <f t="shared" si="182"/>
        <v>0</v>
      </c>
      <c r="BT189" s="41">
        <f t="shared" si="183"/>
        <v>0</v>
      </c>
      <c r="BU189" s="41">
        <f t="shared" si="184"/>
        <v>0</v>
      </c>
      <c r="BV189" s="109" t="str">
        <f t="shared" si="185"/>
        <v>nebija plānots</v>
      </c>
      <c r="BW189" s="77">
        <v>0</v>
      </c>
      <c r="BX189" s="41">
        <v>0</v>
      </c>
      <c r="BY189" s="41">
        <f t="shared" si="186"/>
        <v>0</v>
      </c>
      <c r="BZ189" s="77">
        <v>0</v>
      </c>
      <c r="CA189" s="77">
        <v>0</v>
      </c>
      <c r="CB189" s="41">
        <f t="shared" si="219"/>
        <v>0</v>
      </c>
      <c r="CC189" s="109" t="str">
        <f t="shared" si="187"/>
        <v>nebija plānots</v>
      </c>
      <c r="CD189" s="77">
        <v>13000</v>
      </c>
      <c r="CE189" s="41">
        <v>0</v>
      </c>
      <c r="CF189" s="41">
        <f t="shared" si="188"/>
        <v>-13000</v>
      </c>
      <c r="CG189" s="41">
        <f t="shared" si="189"/>
        <v>13000</v>
      </c>
      <c r="CH189" s="41">
        <f t="shared" si="190"/>
        <v>0</v>
      </c>
      <c r="CI189" s="41">
        <f t="shared" si="191"/>
        <v>-13000</v>
      </c>
      <c r="CJ189" s="109">
        <f t="shared" si="192"/>
        <v>0</v>
      </c>
      <c r="CK189" s="77">
        <v>1000</v>
      </c>
      <c r="CL189" s="77">
        <v>14000</v>
      </c>
      <c r="CM189" s="41">
        <v>0</v>
      </c>
      <c r="CN189" s="77"/>
      <c r="CO189" s="77">
        <v>330000</v>
      </c>
      <c r="CP189" s="77">
        <v>200000</v>
      </c>
      <c r="CQ189" s="77">
        <v>200000</v>
      </c>
      <c r="CR189" s="77">
        <v>14995</v>
      </c>
      <c r="CS189" s="77">
        <v>0</v>
      </c>
      <c r="CT189" s="77">
        <v>0</v>
      </c>
      <c r="CU189" s="77">
        <v>0</v>
      </c>
      <c r="CV189" s="77">
        <v>758995</v>
      </c>
      <c r="CW189" s="95"/>
    </row>
    <row r="190" spans="1:101" s="17" customFormat="1" ht="47.25" x14ac:dyDescent="0.2">
      <c r="A190" s="11" t="s">
        <v>350</v>
      </c>
      <c r="B190" s="11" t="s">
        <v>360</v>
      </c>
      <c r="C190" s="14" t="s">
        <v>595</v>
      </c>
      <c r="D190" s="11" t="s">
        <v>3</v>
      </c>
      <c r="E190" s="11" t="s">
        <v>210</v>
      </c>
      <c r="F190" s="11" t="s">
        <v>77</v>
      </c>
      <c r="G190" s="44" t="s">
        <v>361</v>
      </c>
      <c r="H190" s="45">
        <f>SUBTOTAL(103, $CI$12:$CI190)*1</f>
        <v>179</v>
      </c>
      <c r="I190" s="45" t="s">
        <v>350</v>
      </c>
      <c r="J190" s="46" t="s">
        <v>362</v>
      </c>
      <c r="K190" s="46" t="s">
        <v>363</v>
      </c>
      <c r="L190" s="41">
        <v>0</v>
      </c>
      <c r="M190" s="41">
        <v>0</v>
      </c>
      <c r="N190" s="41">
        <v>0</v>
      </c>
      <c r="O190" s="41">
        <v>0</v>
      </c>
      <c r="P190" s="41">
        <v>0</v>
      </c>
      <c r="Q190" s="41">
        <f t="shared" si="152"/>
        <v>0</v>
      </c>
      <c r="R190" s="197" t="str">
        <f t="shared" si="153"/>
        <v>nebija plānots</v>
      </c>
      <c r="S190" s="41">
        <v>0</v>
      </c>
      <c r="T190" s="41">
        <v>0</v>
      </c>
      <c r="U190" s="41">
        <f>T190-S190</f>
        <v>0</v>
      </c>
      <c r="V190" s="41">
        <f t="shared" si="154"/>
        <v>0</v>
      </c>
      <c r="W190" s="41">
        <f t="shared" si="155"/>
        <v>0</v>
      </c>
      <c r="X190" s="41">
        <f t="shared" si="156"/>
        <v>0</v>
      </c>
      <c r="Y190" s="197" t="str">
        <f t="shared" si="157"/>
        <v>nebija plānots</v>
      </c>
      <c r="Z190" s="41">
        <v>0</v>
      </c>
      <c r="AA190" s="41">
        <v>0</v>
      </c>
      <c r="AB190" s="41">
        <f>AA190-Z190</f>
        <v>0</v>
      </c>
      <c r="AC190" s="41">
        <f t="shared" si="158"/>
        <v>0</v>
      </c>
      <c r="AD190" s="41">
        <f t="shared" si="159"/>
        <v>0</v>
      </c>
      <c r="AE190" s="41">
        <f t="shared" si="160"/>
        <v>0</v>
      </c>
      <c r="AF190" s="109" t="str">
        <f t="shared" si="161"/>
        <v>nebija plānots</v>
      </c>
      <c r="AG190" s="41">
        <v>6760.28</v>
      </c>
      <c r="AH190" s="41">
        <v>6760.28</v>
      </c>
      <c r="AI190" s="41">
        <f>AH190-AG190</f>
        <v>0</v>
      </c>
      <c r="AJ190" s="41">
        <f t="shared" si="162"/>
        <v>6760.28</v>
      </c>
      <c r="AK190" s="41">
        <f t="shared" si="163"/>
        <v>6760.28</v>
      </c>
      <c r="AL190" s="41">
        <f t="shared" si="164"/>
        <v>0</v>
      </c>
      <c r="AM190" s="109">
        <f t="shared" si="165"/>
        <v>0</v>
      </c>
      <c r="AN190" s="41">
        <v>0</v>
      </c>
      <c r="AO190" s="41">
        <v>0</v>
      </c>
      <c r="AP190" s="41">
        <f>AO190-AN190</f>
        <v>0</v>
      </c>
      <c r="AQ190" s="41">
        <f t="shared" si="166"/>
        <v>6760.28</v>
      </c>
      <c r="AR190" s="41">
        <f t="shared" si="167"/>
        <v>6760.28</v>
      </c>
      <c r="AS190" s="41">
        <f t="shared" si="168"/>
        <v>0</v>
      </c>
      <c r="AT190" s="109">
        <f t="shared" si="169"/>
        <v>0</v>
      </c>
      <c r="AU190" s="41">
        <v>0</v>
      </c>
      <c r="AV190" s="41">
        <v>0</v>
      </c>
      <c r="AW190" s="41">
        <f>AV190-AU190</f>
        <v>0</v>
      </c>
      <c r="AX190" s="41">
        <f t="shared" si="170"/>
        <v>6760.28</v>
      </c>
      <c r="AY190" s="41">
        <f t="shared" si="171"/>
        <v>6760.28</v>
      </c>
      <c r="AZ190" s="41">
        <f t="shared" si="172"/>
        <v>0</v>
      </c>
      <c r="BA190" s="109">
        <f t="shared" si="173"/>
        <v>0</v>
      </c>
      <c r="BB190" s="41">
        <v>23024.799999999999</v>
      </c>
      <c r="BC190" s="41">
        <v>12064.5</v>
      </c>
      <c r="BD190" s="41">
        <f>BC190-BB190</f>
        <v>-10960.3</v>
      </c>
      <c r="BE190" s="41">
        <f t="shared" si="174"/>
        <v>29785.079999999998</v>
      </c>
      <c r="BF190" s="41">
        <f t="shared" si="175"/>
        <v>18824.78</v>
      </c>
      <c r="BG190" s="41">
        <f t="shared" si="176"/>
        <v>-10960</v>
      </c>
      <c r="BH190" s="109">
        <f t="shared" si="177"/>
        <v>0.36797953874893063</v>
      </c>
      <c r="BI190" s="41">
        <v>0</v>
      </c>
      <c r="BJ190" s="41">
        <v>0</v>
      </c>
      <c r="BK190" s="41">
        <f>BJ190-BI190</f>
        <v>0</v>
      </c>
      <c r="BL190" s="41">
        <f t="shared" si="178"/>
        <v>29785.079999999998</v>
      </c>
      <c r="BM190" s="41">
        <f t="shared" si="179"/>
        <v>18824.78</v>
      </c>
      <c r="BN190" s="41">
        <f t="shared" si="180"/>
        <v>-10960</v>
      </c>
      <c r="BO190" s="109">
        <f t="shared" si="181"/>
        <v>0.36797953874893063</v>
      </c>
      <c r="BP190" s="41">
        <v>0</v>
      </c>
      <c r="BQ190" s="41">
        <v>0</v>
      </c>
      <c r="BR190" s="41">
        <f>BQ190-BP190</f>
        <v>0</v>
      </c>
      <c r="BS190" s="41">
        <f t="shared" si="182"/>
        <v>29785.079999999998</v>
      </c>
      <c r="BT190" s="41">
        <f t="shared" si="183"/>
        <v>18824.78</v>
      </c>
      <c r="BU190" s="41">
        <f t="shared" si="184"/>
        <v>-10960</v>
      </c>
      <c r="BV190" s="109">
        <f t="shared" si="185"/>
        <v>0.36797953874893063</v>
      </c>
      <c r="BW190" s="41">
        <v>19264.400000000001</v>
      </c>
      <c r="BX190" s="41">
        <v>17433.64</v>
      </c>
      <c r="BY190" s="41">
        <f t="shared" si="186"/>
        <v>-1830.760000000002</v>
      </c>
      <c r="BZ190" s="41">
        <f>BP190+BI190+BB190+AU190+AN190+AG190+Z190+S190+O190+BW190</f>
        <v>49049.479999999996</v>
      </c>
      <c r="CA190" s="41">
        <f>BQ190+BJ190+BC190+AV190+AO190+AH190+AA190+T190+P190+BX190</f>
        <v>36258.42</v>
      </c>
      <c r="CB190" s="41">
        <f t="shared" si="219"/>
        <v>-12791</v>
      </c>
      <c r="CC190" s="109">
        <f t="shared" si="187"/>
        <v>0.26077870754185362</v>
      </c>
      <c r="CD190" s="41">
        <v>0</v>
      </c>
      <c r="CE190" s="41">
        <v>0</v>
      </c>
      <c r="CF190" s="41">
        <f t="shared" si="188"/>
        <v>0</v>
      </c>
      <c r="CG190" s="41">
        <f t="shared" si="189"/>
        <v>49049.479999999996</v>
      </c>
      <c r="CH190" s="41">
        <f t="shared" si="190"/>
        <v>36258.42</v>
      </c>
      <c r="CI190" s="41">
        <f t="shared" si="191"/>
        <v>-12791</v>
      </c>
      <c r="CJ190" s="109">
        <f t="shared" si="192"/>
        <v>0.73922129245814638</v>
      </c>
      <c r="CK190" s="41">
        <v>0</v>
      </c>
      <c r="CL190" s="41">
        <f t="shared" ref="CL190:CL220" si="230">CK190+CD190+BW190+BP190+BI190+BB190+AN190+AG190+Z190+S190+O190+AU190</f>
        <v>49049.479999999996</v>
      </c>
      <c r="CM190" s="41">
        <v>36258.42</v>
      </c>
      <c r="CN190" s="158">
        <f t="shared" ref="CN190:CN199" si="231">CM190-CL190</f>
        <v>-12791.059999999998</v>
      </c>
      <c r="CO190" s="41">
        <v>110071.37</v>
      </c>
      <c r="CP190" s="41">
        <v>90474.000000000015</v>
      </c>
      <c r="CQ190" s="41">
        <v>20751.150000000001</v>
      </c>
      <c r="CR190" s="41">
        <v>0</v>
      </c>
      <c r="CS190" s="41">
        <v>0</v>
      </c>
      <c r="CT190" s="41">
        <v>0</v>
      </c>
      <c r="CU190" s="41">
        <v>0</v>
      </c>
      <c r="CV190" s="41">
        <v>270346</v>
      </c>
      <c r="CW190" s="220"/>
    </row>
    <row r="191" spans="1:101" s="10" customFormat="1" x14ac:dyDescent="0.2">
      <c r="A191" s="55" t="s">
        <v>33</v>
      </c>
      <c r="B191" s="55" t="s">
        <v>34</v>
      </c>
      <c r="C191" s="81" t="s">
        <v>562</v>
      </c>
      <c r="D191" s="55">
        <v>1</v>
      </c>
      <c r="E191" s="55" t="s">
        <v>35</v>
      </c>
      <c r="F191" s="55" t="s">
        <v>5</v>
      </c>
      <c r="G191" s="99" t="s">
        <v>1501</v>
      </c>
      <c r="H191" s="45">
        <f>SUBTOTAL(103, $CI$12:$CI191)*1</f>
        <v>180</v>
      </c>
      <c r="I191" s="45" t="s">
        <v>33</v>
      </c>
      <c r="J191" s="128" t="s">
        <v>965</v>
      </c>
      <c r="K191" s="128" t="s">
        <v>966</v>
      </c>
      <c r="L191" s="79">
        <v>0</v>
      </c>
      <c r="M191" s="79">
        <v>0</v>
      </c>
      <c r="N191" s="79">
        <v>0</v>
      </c>
      <c r="O191" s="79">
        <f>N191+M191+L191</f>
        <v>0</v>
      </c>
      <c r="P191" s="79">
        <f>O191+N191+M191</f>
        <v>0</v>
      </c>
      <c r="Q191" s="41">
        <f t="shared" si="152"/>
        <v>0</v>
      </c>
      <c r="R191" s="197" t="str">
        <f t="shared" si="153"/>
        <v>nebija plānots</v>
      </c>
      <c r="S191" s="79">
        <f>Q191+P191+O191</f>
        <v>0</v>
      </c>
      <c r="T191" s="79">
        <f>S191+Q191+P191</f>
        <v>0</v>
      </c>
      <c r="U191" s="79">
        <f>T191+S191+Q191</f>
        <v>0</v>
      </c>
      <c r="V191" s="41">
        <f t="shared" si="154"/>
        <v>0</v>
      </c>
      <c r="W191" s="41">
        <f t="shared" si="155"/>
        <v>0</v>
      </c>
      <c r="X191" s="41">
        <f t="shared" si="156"/>
        <v>0</v>
      </c>
      <c r="Y191" s="197" t="str">
        <f t="shared" si="157"/>
        <v>nebija plānots</v>
      </c>
      <c r="Z191" s="79">
        <f>U191+T191+S191</f>
        <v>0</v>
      </c>
      <c r="AA191" s="79">
        <f>Z191+U191+T191</f>
        <v>0</v>
      </c>
      <c r="AB191" s="79">
        <f>AA191+Z191+U191</f>
        <v>0</v>
      </c>
      <c r="AC191" s="41">
        <f t="shared" si="158"/>
        <v>0</v>
      </c>
      <c r="AD191" s="41">
        <f t="shared" si="159"/>
        <v>0</v>
      </c>
      <c r="AE191" s="41">
        <f t="shared" si="160"/>
        <v>0</v>
      </c>
      <c r="AF191" s="109" t="str">
        <f t="shared" si="161"/>
        <v>nebija plānots</v>
      </c>
      <c r="AG191" s="79">
        <f>AB191+AA191+Z191</f>
        <v>0</v>
      </c>
      <c r="AH191" s="79">
        <f>AG191+AB191+AA191</f>
        <v>0</v>
      </c>
      <c r="AI191" s="79">
        <f>AH191+AG191+AB191</f>
        <v>0</v>
      </c>
      <c r="AJ191" s="41">
        <f t="shared" si="162"/>
        <v>0</v>
      </c>
      <c r="AK191" s="41">
        <f t="shared" si="163"/>
        <v>0</v>
      </c>
      <c r="AL191" s="41">
        <f t="shared" si="164"/>
        <v>0</v>
      </c>
      <c r="AM191" s="109" t="str">
        <f t="shared" si="165"/>
        <v>nebija plānots</v>
      </c>
      <c r="AN191" s="79">
        <f>AI191+AH191+AG191</f>
        <v>0</v>
      </c>
      <c r="AO191" s="79">
        <f>AN191+AI191+AH191</f>
        <v>0</v>
      </c>
      <c r="AP191" s="79">
        <f>AO191+AN191+AI191</f>
        <v>0</v>
      </c>
      <c r="AQ191" s="41">
        <f t="shared" si="166"/>
        <v>0</v>
      </c>
      <c r="AR191" s="41">
        <f t="shared" si="167"/>
        <v>0</v>
      </c>
      <c r="AS191" s="41">
        <f t="shared" si="168"/>
        <v>0</v>
      </c>
      <c r="AT191" s="109" t="str">
        <f t="shared" si="169"/>
        <v>nebija plānots</v>
      </c>
      <c r="AU191" s="79">
        <f>AP191+AO191+AN191</f>
        <v>0</v>
      </c>
      <c r="AV191" s="79">
        <f>AU191+AP191+AO191</f>
        <v>0</v>
      </c>
      <c r="AW191" s="79">
        <f>AV191+AU191+AP191</f>
        <v>0</v>
      </c>
      <c r="AX191" s="41">
        <f t="shared" si="170"/>
        <v>0</v>
      </c>
      <c r="AY191" s="41">
        <f t="shared" si="171"/>
        <v>0</v>
      </c>
      <c r="AZ191" s="41">
        <f t="shared" si="172"/>
        <v>0</v>
      </c>
      <c r="BA191" s="109" t="str">
        <f t="shared" si="173"/>
        <v>nebija plānots</v>
      </c>
      <c r="BB191" s="79">
        <f>AW191+AV191+AU191</f>
        <v>0</v>
      </c>
      <c r="BC191" s="79">
        <f>BB191+AW191+AV191</f>
        <v>0</v>
      </c>
      <c r="BD191" s="79">
        <f>BC191+BB191+AW191</f>
        <v>0</v>
      </c>
      <c r="BE191" s="41">
        <f t="shared" si="174"/>
        <v>0</v>
      </c>
      <c r="BF191" s="41">
        <f t="shared" si="175"/>
        <v>0</v>
      </c>
      <c r="BG191" s="41">
        <f t="shared" si="176"/>
        <v>0</v>
      </c>
      <c r="BH191" s="109" t="str">
        <f t="shared" si="177"/>
        <v>nebija plānots</v>
      </c>
      <c r="BI191" s="79">
        <f>BD191+BC191+BB191</f>
        <v>0</v>
      </c>
      <c r="BJ191" s="79">
        <f>BI191+BD191+BC191</f>
        <v>0</v>
      </c>
      <c r="BK191" s="79">
        <f>BJ191+BI191+BD191</f>
        <v>0</v>
      </c>
      <c r="BL191" s="41">
        <f t="shared" si="178"/>
        <v>0</v>
      </c>
      <c r="BM191" s="41">
        <f t="shared" si="179"/>
        <v>0</v>
      </c>
      <c r="BN191" s="41">
        <f t="shared" si="180"/>
        <v>0</v>
      </c>
      <c r="BO191" s="109" t="str">
        <f t="shared" si="181"/>
        <v>nebija plānots</v>
      </c>
      <c r="BP191" s="79">
        <f>BK191+BJ191+BI191</f>
        <v>0</v>
      </c>
      <c r="BQ191" s="79">
        <v>0</v>
      </c>
      <c r="BR191" s="79">
        <f>BQ191+BP191+BK191</f>
        <v>0</v>
      </c>
      <c r="BS191" s="41">
        <f t="shared" si="182"/>
        <v>0</v>
      </c>
      <c r="BT191" s="41">
        <f t="shared" si="183"/>
        <v>0</v>
      </c>
      <c r="BU191" s="41">
        <f t="shared" si="184"/>
        <v>0</v>
      </c>
      <c r="BV191" s="109" t="str">
        <f t="shared" si="185"/>
        <v>nebija plānots</v>
      </c>
      <c r="BW191" s="79">
        <v>12455</v>
      </c>
      <c r="BX191" s="41">
        <v>0</v>
      </c>
      <c r="BY191" s="41">
        <f t="shared" si="186"/>
        <v>-12455</v>
      </c>
      <c r="BZ191" s="41">
        <f t="shared" ref="BZ191:BZ220" si="232">BP191+BI191+BB191+AU191+AN191+AG191+Z191+S191+O191+BW191</f>
        <v>12455</v>
      </c>
      <c r="CA191" s="41">
        <f>BQ191+BJ191+BC191+AV191+AO191+-AH191+AA191+T191+P191+BX191</f>
        <v>0</v>
      </c>
      <c r="CB191" s="41">
        <f t="shared" si="219"/>
        <v>-12455</v>
      </c>
      <c r="CC191" s="109">
        <f t="shared" si="187"/>
        <v>1</v>
      </c>
      <c r="CD191" s="79">
        <v>0</v>
      </c>
      <c r="CE191" s="41">
        <v>0</v>
      </c>
      <c r="CF191" s="41">
        <f t="shared" si="188"/>
        <v>0</v>
      </c>
      <c r="CG191" s="41">
        <f t="shared" si="189"/>
        <v>12455</v>
      </c>
      <c r="CH191" s="41">
        <f t="shared" si="190"/>
        <v>0</v>
      </c>
      <c r="CI191" s="41">
        <f t="shared" si="191"/>
        <v>-12455</v>
      </c>
      <c r="CJ191" s="109">
        <f t="shared" si="192"/>
        <v>0</v>
      </c>
      <c r="CK191" s="79">
        <v>0</v>
      </c>
      <c r="CL191" s="41">
        <f t="shared" si="230"/>
        <v>12455</v>
      </c>
      <c r="CM191" s="41">
        <v>0</v>
      </c>
      <c r="CN191" s="158">
        <f t="shared" si="231"/>
        <v>-12455</v>
      </c>
      <c r="CO191" s="79">
        <v>232819.36219999997</v>
      </c>
      <c r="CP191" s="79">
        <v>270219.36219999997</v>
      </c>
      <c r="CQ191" s="79">
        <v>274156.47209999996</v>
      </c>
      <c r="CR191" s="79">
        <v>0</v>
      </c>
      <c r="CS191" s="79">
        <v>0</v>
      </c>
      <c r="CT191" s="79">
        <v>0</v>
      </c>
      <c r="CU191" s="79">
        <v>0</v>
      </c>
      <c r="CV191" s="79">
        <v>789650.19649999985</v>
      </c>
      <c r="CW191" s="95"/>
    </row>
    <row r="192" spans="1:101" s="10" customFormat="1" ht="63" x14ac:dyDescent="0.2">
      <c r="A192" s="11" t="s">
        <v>458</v>
      </c>
      <c r="B192" s="11" t="s">
        <v>459</v>
      </c>
      <c r="C192" s="14" t="s">
        <v>605</v>
      </c>
      <c r="D192" s="11">
        <v>1</v>
      </c>
      <c r="E192" s="11" t="s">
        <v>454</v>
      </c>
      <c r="F192" s="11" t="s">
        <v>77</v>
      </c>
      <c r="G192" s="44" t="s">
        <v>481</v>
      </c>
      <c r="H192" s="45">
        <f>SUBTOTAL(103, $CI$12:$CI192)*1</f>
        <v>181</v>
      </c>
      <c r="I192" s="45" t="s">
        <v>458</v>
      </c>
      <c r="J192" s="46" t="s">
        <v>98</v>
      </c>
      <c r="K192" s="46" t="s">
        <v>482</v>
      </c>
      <c r="L192" s="41">
        <v>0</v>
      </c>
      <c r="M192" s="41">
        <v>0</v>
      </c>
      <c r="N192" s="41">
        <v>10820.23</v>
      </c>
      <c r="O192" s="41">
        <v>9042.5</v>
      </c>
      <c r="P192" s="41">
        <v>9042.5</v>
      </c>
      <c r="Q192" s="41">
        <f t="shared" si="152"/>
        <v>0</v>
      </c>
      <c r="R192" s="197">
        <f t="shared" si="153"/>
        <v>0</v>
      </c>
      <c r="S192" s="41">
        <v>0</v>
      </c>
      <c r="T192" s="41">
        <v>0</v>
      </c>
      <c r="U192" s="41">
        <f>T192-S192</f>
        <v>0</v>
      </c>
      <c r="V192" s="41">
        <f t="shared" si="154"/>
        <v>9042.5</v>
      </c>
      <c r="W192" s="41">
        <f t="shared" si="155"/>
        <v>9042.5</v>
      </c>
      <c r="X192" s="41">
        <f t="shared" si="156"/>
        <v>0</v>
      </c>
      <c r="Y192" s="197">
        <f t="shared" si="157"/>
        <v>0</v>
      </c>
      <c r="Z192" s="41">
        <v>0</v>
      </c>
      <c r="AA192" s="41">
        <v>0</v>
      </c>
      <c r="AB192" s="41">
        <f>AA192-Z192</f>
        <v>0</v>
      </c>
      <c r="AC192" s="41">
        <f t="shared" si="158"/>
        <v>9042.5</v>
      </c>
      <c r="AD192" s="41">
        <f t="shared" si="159"/>
        <v>9042.5</v>
      </c>
      <c r="AE192" s="41">
        <f t="shared" si="160"/>
        <v>0</v>
      </c>
      <c r="AF192" s="109">
        <f t="shared" si="161"/>
        <v>0</v>
      </c>
      <c r="AG192" s="41">
        <v>4384.17</v>
      </c>
      <c r="AH192" s="41">
        <v>4384.17</v>
      </c>
      <c r="AI192" s="41">
        <f>AH192-AG192</f>
        <v>0</v>
      </c>
      <c r="AJ192" s="41">
        <f t="shared" si="162"/>
        <v>13426.67</v>
      </c>
      <c r="AK192" s="41">
        <f t="shared" si="163"/>
        <v>13426.67</v>
      </c>
      <c r="AL192" s="41">
        <f t="shared" si="164"/>
        <v>0</v>
      </c>
      <c r="AM192" s="109">
        <f t="shared" si="165"/>
        <v>0</v>
      </c>
      <c r="AN192" s="41">
        <v>0</v>
      </c>
      <c r="AO192" s="41">
        <v>0</v>
      </c>
      <c r="AP192" s="41">
        <f>AO192-AN192</f>
        <v>0</v>
      </c>
      <c r="AQ192" s="41">
        <f t="shared" si="166"/>
        <v>13426.67</v>
      </c>
      <c r="AR192" s="41">
        <f t="shared" si="167"/>
        <v>13426.67</v>
      </c>
      <c r="AS192" s="41">
        <f t="shared" si="168"/>
        <v>0</v>
      </c>
      <c r="AT192" s="109">
        <f t="shared" si="169"/>
        <v>0</v>
      </c>
      <c r="AU192" s="41">
        <v>0</v>
      </c>
      <c r="AV192" s="41">
        <v>0</v>
      </c>
      <c r="AW192" s="41">
        <f>AV192-AU192</f>
        <v>0</v>
      </c>
      <c r="AX192" s="41">
        <f t="shared" si="170"/>
        <v>13426.67</v>
      </c>
      <c r="AY192" s="41">
        <f t="shared" si="171"/>
        <v>13426.67</v>
      </c>
      <c r="AZ192" s="41">
        <f t="shared" si="172"/>
        <v>0</v>
      </c>
      <c r="BA192" s="109">
        <f t="shared" si="173"/>
        <v>0</v>
      </c>
      <c r="BB192" s="41">
        <v>7337.04</v>
      </c>
      <c r="BC192" s="41">
        <v>2673.61</v>
      </c>
      <c r="BD192" s="41">
        <f t="shared" ref="BD192:BD201" si="233">BC192-BB192</f>
        <v>-4663.43</v>
      </c>
      <c r="BE192" s="41">
        <f t="shared" si="174"/>
        <v>20763.71</v>
      </c>
      <c r="BF192" s="41">
        <f t="shared" si="175"/>
        <v>16100.28</v>
      </c>
      <c r="BG192" s="41">
        <f t="shared" si="176"/>
        <v>-4663</v>
      </c>
      <c r="BH192" s="109">
        <f t="shared" si="177"/>
        <v>0.22459521925513304</v>
      </c>
      <c r="BI192" s="41">
        <v>0</v>
      </c>
      <c r="BJ192" s="41">
        <v>0</v>
      </c>
      <c r="BK192" s="41">
        <f t="shared" ref="BK192:BK201" si="234">BJ192-BI192</f>
        <v>0</v>
      </c>
      <c r="BL192" s="41">
        <f t="shared" si="178"/>
        <v>20763.71</v>
      </c>
      <c r="BM192" s="41">
        <f t="shared" si="179"/>
        <v>16100.28</v>
      </c>
      <c r="BN192" s="41">
        <f t="shared" si="180"/>
        <v>-4663</v>
      </c>
      <c r="BO192" s="109">
        <f t="shared" si="181"/>
        <v>0.22459521925513304</v>
      </c>
      <c r="BP192" s="41">
        <v>0</v>
      </c>
      <c r="BQ192" s="41">
        <v>0</v>
      </c>
      <c r="BR192" s="41">
        <f t="shared" ref="BR192:BR213" si="235">BQ192-BP192</f>
        <v>0</v>
      </c>
      <c r="BS192" s="41">
        <f t="shared" si="182"/>
        <v>20763.71</v>
      </c>
      <c r="BT192" s="41">
        <f t="shared" si="183"/>
        <v>16100.28</v>
      </c>
      <c r="BU192" s="41">
        <f t="shared" si="184"/>
        <v>-4663</v>
      </c>
      <c r="BV192" s="109">
        <f t="shared" si="185"/>
        <v>0.22459521925513304</v>
      </c>
      <c r="BW192" s="41">
        <v>7337.04</v>
      </c>
      <c r="BX192" s="41">
        <v>0</v>
      </c>
      <c r="BY192" s="41">
        <f t="shared" si="186"/>
        <v>-7337.04</v>
      </c>
      <c r="BZ192" s="41">
        <f t="shared" si="232"/>
        <v>28100.75</v>
      </c>
      <c r="CA192" s="41">
        <f>BQ192+BJ192+BC192+AV192+AO192+AH192+AA192+T192+P192+BX192</f>
        <v>16100.28</v>
      </c>
      <c r="CB192" s="41">
        <f t="shared" si="219"/>
        <v>-12000</v>
      </c>
      <c r="CC192" s="109">
        <f t="shared" si="187"/>
        <v>0.42705159114970237</v>
      </c>
      <c r="CD192" s="41">
        <v>0</v>
      </c>
      <c r="CE192" s="41">
        <v>0</v>
      </c>
      <c r="CF192" s="41">
        <f t="shared" si="188"/>
        <v>0</v>
      </c>
      <c r="CG192" s="41">
        <f t="shared" si="189"/>
        <v>28100.75</v>
      </c>
      <c r="CH192" s="41">
        <f t="shared" si="190"/>
        <v>16100.28</v>
      </c>
      <c r="CI192" s="41">
        <f t="shared" si="191"/>
        <v>-12000</v>
      </c>
      <c r="CJ192" s="109">
        <f t="shared" si="192"/>
        <v>0.57294840885029763</v>
      </c>
      <c r="CK192" s="41">
        <v>0</v>
      </c>
      <c r="CL192" s="41">
        <f t="shared" si="230"/>
        <v>28100.75</v>
      </c>
      <c r="CM192" s="41">
        <v>16100.28</v>
      </c>
      <c r="CN192" s="158">
        <f t="shared" si="231"/>
        <v>-12000.47</v>
      </c>
      <c r="CO192" s="41">
        <v>29348.16</v>
      </c>
      <c r="CP192" s="41">
        <v>16730.86</v>
      </c>
      <c r="CQ192" s="41">
        <v>0</v>
      </c>
      <c r="CR192" s="41">
        <v>0</v>
      </c>
      <c r="CS192" s="41">
        <v>0</v>
      </c>
      <c r="CT192" s="41">
        <v>0</v>
      </c>
      <c r="CU192" s="41">
        <v>0</v>
      </c>
      <c r="CV192" s="41">
        <v>85000</v>
      </c>
    </row>
    <row r="193" spans="1:101" s="10" customFormat="1" ht="47.25" x14ac:dyDescent="0.2">
      <c r="A193" s="20" t="s">
        <v>406</v>
      </c>
      <c r="B193" s="20" t="s">
        <v>411</v>
      </c>
      <c r="C193" s="21" t="s">
        <v>602</v>
      </c>
      <c r="D193" s="20">
        <v>1</v>
      </c>
      <c r="E193" s="20" t="s">
        <v>402</v>
      </c>
      <c r="F193" s="20" t="s">
        <v>77</v>
      </c>
      <c r="G193" s="20" t="s">
        <v>865</v>
      </c>
      <c r="H193" s="45">
        <f>SUBTOTAL(103, $CI$12:$CI193)*1</f>
        <v>182</v>
      </c>
      <c r="I193" s="45" t="s">
        <v>406</v>
      </c>
      <c r="J193" s="34" t="s">
        <v>866</v>
      </c>
      <c r="K193" s="34" t="s">
        <v>867</v>
      </c>
      <c r="L193" s="94"/>
      <c r="M193" s="92">
        <v>0</v>
      </c>
      <c r="N193" s="92">
        <v>0</v>
      </c>
      <c r="O193" s="37">
        <v>0</v>
      </c>
      <c r="P193" s="37"/>
      <c r="Q193" s="41">
        <f t="shared" si="152"/>
        <v>0</v>
      </c>
      <c r="R193" s="197" t="str">
        <f t="shared" si="153"/>
        <v>nebija plānots</v>
      </c>
      <c r="S193" s="92">
        <v>0</v>
      </c>
      <c r="T193" s="92"/>
      <c r="U193" s="92"/>
      <c r="V193" s="41">
        <f t="shared" si="154"/>
        <v>0</v>
      </c>
      <c r="W193" s="41">
        <f t="shared" si="155"/>
        <v>0</v>
      </c>
      <c r="X193" s="41">
        <f t="shared" si="156"/>
        <v>0</v>
      </c>
      <c r="Y193" s="197" t="str">
        <f t="shared" si="157"/>
        <v>nebija plānots</v>
      </c>
      <c r="Z193" s="92">
        <v>0</v>
      </c>
      <c r="AA193" s="92"/>
      <c r="AB193" s="92"/>
      <c r="AC193" s="41">
        <f t="shared" si="158"/>
        <v>0</v>
      </c>
      <c r="AD193" s="41">
        <f t="shared" si="159"/>
        <v>0</v>
      </c>
      <c r="AE193" s="41">
        <f t="shared" si="160"/>
        <v>0</v>
      </c>
      <c r="AF193" s="109" t="str">
        <f t="shared" si="161"/>
        <v>nebija plānots</v>
      </c>
      <c r="AG193" s="92">
        <v>0</v>
      </c>
      <c r="AH193" s="92"/>
      <c r="AI193" s="92"/>
      <c r="AJ193" s="41">
        <f t="shared" si="162"/>
        <v>0</v>
      </c>
      <c r="AK193" s="41">
        <f t="shared" si="163"/>
        <v>0</v>
      </c>
      <c r="AL193" s="41">
        <f t="shared" si="164"/>
        <v>0</v>
      </c>
      <c r="AM193" s="109" t="str">
        <f t="shared" si="165"/>
        <v>nebija plānots</v>
      </c>
      <c r="AN193" s="92">
        <v>0</v>
      </c>
      <c r="AO193" s="92"/>
      <c r="AP193" s="92"/>
      <c r="AQ193" s="41">
        <f t="shared" si="166"/>
        <v>0</v>
      </c>
      <c r="AR193" s="41">
        <f t="shared" si="167"/>
        <v>0</v>
      </c>
      <c r="AS193" s="41">
        <f t="shared" si="168"/>
        <v>0</v>
      </c>
      <c r="AT193" s="109" t="str">
        <f t="shared" si="169"/>
        <v>nebija plānots</v>
      </c>
      <c r="AU193" s="92">
        <v>0</v>
      </c>
      <c r="AV193" s="92"/>
      <c r="AW193" s="92"/>
      <c r="AX193" s="41">
        <f t="shared" si="170"/>
        <v>0</v>
      </c>
      <c r="AY193" s="41">
        <f t="shared" si="171"/>
        <v>0</v>
      </c>
      <c r="AZ193" s="41">
        <f t="shared" si="172"/>
        <v>0</v>
      </c>
      <c r="BA193" s="109" t="str">
        <f t="shared" si="173"/>
        <v>nebija plānots</v>
      </c>
      <c r="BB193" s="37">
        <v>5522.45</v>
      </c>
      <c r="BC193" s="41">
        <v>2629.48</v>
      </c>
      <c r="BD193" s="41">
        <f t="shared" si="233"/>
        <v>-2892.97</v>
      </c>
      <c r="BE193" s="41">
        <f t="shared" si="174"/>
        <v>5522.45</v>
      </c>
      <c r="BF193" s="41">
        <f t="shared" si="175"/>
        <v>2629.48</v>
      </c>
      <c r="BG193" s="41">
        <f t="shared" si="176"/>
        <v>-2893</v>
      </c>
      <c r="BH193" s="109">
        <f t="shared" si="177"/>
        <v>0.52385625945006287</v>
      </c>
      <c r="BI193" s="37">
        <v>0</v>
      </c>
      <c r="BJ193" s="41">
        <v>0</v>
      </c>
      <c r="BK193" s="41">
        <f t="shared" si="234"/>
        <v>0</v>
      </c>
      <c r="BL193" s="41">
        <f t="shared" si="178"/>
        <v>5522.45</v>
      </c>
      <c r="BM193" s="41">
        <f t="shared" si="179"/>
        <v>2629.48</v>
      </c>
      <c r="BN193" s="41">
        <f t="shared" si="180"/>
        <v>-2893</v>
      </c>
      <c r="BO193" s="109">
        <f t="shared" si="181"/>
        <v>0.52385625945006287</v>
      </c>
      <c r="BP193" s="37">
        <v>0</v>
      </c>
      <c r="BQ193" s="41">
        <v>0</v>
      </c>
      <c r="BR193" s="41">
        <f t="shared" si="235"/>
        <v>0</v>
      </c>
      <c r="BS193" s="41">
        <f t="shared" si="182"/>
        <v>5522.45</v>
      </c>
      <c r="BT193" s="41">
        <f t="shared" si="183"/>
        <v>2629.48</v>
      </c>
      <c r="BU193" s="41">
        <f t="shared" si="184"/>
        <v>-2893</v>
      </c>
      <c r="BV193" s="109">
        <f t="shared" si="185"/>
        <v>0.52385625945006287</v>
      </c>
      <c r="BW193" s="37">
        <v>10622.45</v>
      </c>
      <c r="BX193" s="41">
        <v>2267.21</v>
      </c>
      <c r="BY193" s="41">
        <f t="shared" si="186"/>
        <v>-8355.2400000000016</v>
      </c>
      <c r="BZ193" s="41">
        <f t="shared" si="232"/>
        <v>16144.900000000001</v>
      </c>
      <c r="CA193" s="41">
        <f t="shared" ref="CA193:CA198" si="236">BQ193+BJ193+BC193+AV193+AO193+-AH193+AA193+T193+P193+BX193</f>
        <v>4896.6900000000005</v>
      </c>
      <c r="CB193" s="41">
        <f t="shared" si="219"/>
        <v>-11248</v>
      </c>
      <c r="CC193" s="109">
        <f t="shared" si="187"/>
        <v>0.69670360299537315</v>
      </c>
      <c r="CD193" s="37">
        <v>0</v>
      </c>
      <c r="CE193" s="41">
        <v>0</v>
      </c>
      <c r="CF193" s="41">
        <f t="shared" si="188"/>
        <v>0</v>
      </c>
      <c r="CG193" s="41">
        <f t="shared" si="189"/>
        <v>16144.900000000001</v>
      </c>
      <c r="CH193" s="41">
        <f t="shared" si="190"/>
        <v>4896.6900000000005</v>
      </c>
      <c r="CI193" s="41">
        <f t="shared" si="191"/>
        <v>-11248</v>
      </c>
      <c r="CJ193" s="109">
        <f t="shared" si="192"/>
        <v>0.30329639700462685</v>
      </c>
      <c r="CK193" s="37">
        <v>0</v>
      </c>
      <c r="CL193" s="41">
        <f t="shared" si="230"/>
        <v>16144.900000000001</v>
      </c>
      <c r="CM193" s="41">
        <v>4896.6900000000005</v>
      </c>
      <c r="CN193" s="158">
        <f t="shared" si="231"/>
        <v>-11248.210000000001</v>
      </c>
      <c r="CO193" s="37">
        <v>21262.75</v>
      </c>
      <c r="CP193" s="37">
        <v>23338.45</v>
      </c>
      <c r="CQ193" s="92">
        <v>0</v>
      </c>
      <c r="CR193" s="92">
        <v>0</v>
      </c>
      <c r="CS193" s="92">
        <v>0</v>
      </c>
      <c r="CT193" s="92">
        <v>0</v>
      </c>
      <c r="CU193" s="92">
        <v>0</v>
      </c>
      <c r="CV193" s="37">
        <v>60746.100000000006</v>
      </c>
    </row>
    <row r="194" spans="1:101" s="10" customFormat="1" ht="47.25" x14ac:dyDescent="0.2">
      <c r="A194" s="20" t="s">
        <v>406</v>
      </c>
      <c r="B194" s="20" t="s">
        <v>411</v>
      </c>
      <c r="C194" s="21" t="s">
        <v>602</v>
      </c>
      <c r="D194" s="20">
        <v>1</v>
      </c>
      <c r="E194" s="20" t="s">
        <v>402</v>
      </c>
      <c r="F194" s="20" t="s">
        <v>77</v>
      </c>
      <c r="G194" s="20" t="s">
        <v>868</v>
      </c>
      <c r="H194" s="45">
        <f>SUBTOTAL(103, $CI$12:$CI194)*1</f>
        <v>183</v>
      </c>
      <c r="I194" s="45" t="s">
        <v>406</v>
      </c>
      <c r="J194" s="34" t="s">
        <v>869</v>
      </c>
      <c r="K194" s="34" t="s">
        <v>870</v>
      </c>
      <c r="L194" s="94"/>
      <c r="M194" s="37">
        <v>0</v>
      </c>
      <c r="N194" s="37">
        <v>0</v>
      </c>
      <c r="O194" s="37">
        <v>0</v>
      </c>
      <c r="P194" s="37"/>
      <c r="Q194" s="41">
        <f t="shared" si="152"/>
        <v>0</v>
      </c>
      <c r="R194" s="197" t="str">
        <f t="shared" si="153"/>
        <v>nebija plānots</v>
      </c>
      <c r="S194" s="37">
        <v>0</v>
      </c>
      <c r="T194" s="37"/>
      <c r="U194" s="37"/>
      <c r="V194" s="41">
        <f t="shared" si="154"/>
        <v>0</v>
      </c>
      <c r="W194" s="41">
        <f t="shared" si="155"/>
        <v>0</v>
      </c>
      <c r="X194" s="41">
        <f t="shared" si="156"/>
        <v>0</v>
      </c>
      <c r="Y194" s="197" t="str">
        <f t="shared" si="157"/>
        <v>nebija plānots</v>
      </c>
      <c r="Z194" s="37">
        <v>0</v>
      </c>
      <c r="AA194" s="37"/>
      <c r="AB194" s="37"/>
      <c r="AC194" s="41">
        <f t="shared" si="158"/>
        <v>0</v>
      </c>
      <c r="AD194" s="41">
        <f t="shared" si="159"/>
        <v>0</v>
      </c>
      <c r="AE194" s="41">
        <f t="shared" si="160"/>
        <v>0</v>
      </c>
      <c r="AF194" s="109" t="str">
        <f t="shared" si="161"/>
        <v>nebija plānots</v>
      </c>
      <c r="AG194" s="37">
        <v>0</v>
      </c>
      <c r="AH194" s="37"/>
      <c r="AI194" s="37"/>
      <c r="AJ194" s="41">
        <f t="shared" si="162"/>
        <v>0</v>
      </c>
      <c r="AK194" s="41">
        <f t="shared" si="163"/>
        <v>0</v>
      </c>
      <c r="AL194" s="41">
        <f t="shared" si="164"/>
        <v>0</v>
      </c>
      <c r="AM194" s="109" t="str">
        <f t="shared" si="165"/>
        <v>nebija plānots</v>
      </c>
      <c r="AN194" s="37">
        <v>0</v>
      </c>
      <c r="AO194" s="37"/>
      <c r="AP194" s="37"/>
      <c r="AQ194" s="41">
        <f t="shared" si="166"/>
        <v>0</v>
      </c>
      <c r="AR194" s="41">
        <f t="shared" si="167"/>
        <v>0</v>
      </c>
      <c r="AS194" s="41">
        <f t="shared" si="168"/>
        <v>0</v>
      </c>
      <c r="AT194" s="109" t="str">
        <f t="shared" si="169"/>
        <v>nebija plānots</v>
      </c>
      <c r="AU194" s="37">
        <v>0</v>
      </c>
      <c r="AV194" s="37"/>
      <c r="AW194" s="37"/>
      <c r="AX194" s="41">
        <f t="shared" si="170"/>
        <v>0</v>
      </c>
      <c r="AY194" s="41">
        <f t="shared" si="171"/>
        <v>0</v>
      </c>
      <c r="AZ194" s="41">
        <f t="shared" si="172"/>
        <v>0</v>
      </c>
      <c r="BA194" s="109" t="str">
        <f t="shared" si="173"/>
        <v>nebija plānots</v>
      </c>
      <c r="BB194" s="37">
        <v>1810.5</v>
      </c>
      <c r="BC194" s="41">
        <v>1809.13</v>
      </c>
      <c r="BD194" s="41">
        <f t="shared" si="233"/>
        <v>-1.3699999999998909</v>
      </c>
      <c r="BE194" s="41">
        <f t="shared" si="174"/>
        <v>1810.5</v>
      </c>
      <c r="BF194" s="41">
        <f t="shared" si="175"/>
        <v>1809.13</v>
      </c>
      <c r="BG194" s="41">
        <f t="shared" si="176"/>
        <v>-1</v>
      </c>
      <c r="BH194" s="109">
        <f t="shared" si="177"/>
        <v>7.5669704501513113E-4</v>
      </c>
      <c r="BI194" s="37">
        <v>0</v>
      </c>
      <c r="BJ194" s="41">
        <v>0</v>
      </c>
      <c r="BK194" s="41">
        <f t="shared" si="234"/>
        <v>0</v>
      </c>
      <c r="BL194" s="41">
        <f t="shared" si="178"/>
        <v>1810.5</v>
      </c>
      <c r="BM194" s="41">
        <f t="shared" si="179"/>
        <v>1809.13</v>
      </c>
      <c r="BN194" s="41">
        <f t="shared" si="180"/>
        <v>-1</v>
      </c>
      <c r="BO194" s="109">
        <f t="shared" si="181"/>
        <v>7.5669704501513113E-4</v>
      </c>
      <c r="BP194" s="37">
        <v>0</v>
      </c>
      <c r="BQ194" s="41">
        <v>0</v>
      </c>
      <c r="BR194" s="41">
        <f t="shared" si="235"/>
        <v>0</v>
      </c>
      <c r="BS194" s="41">
        <f t="shared" si="182"/>
        <v>1810.5</v>
      </c>
      <c r="BT194" s="41">
        <f t="shared" si="183"/>
        <v>1809.13</v>
      </c>
      <c r="BU194" s="41">
        <f t="shared" si="184"/>
        <v>-1</v>
      </c>
      <c r="BV194" s="109">
        <f t="shared" si="185"/>
        <v>7.5669704501513113E-4</v>
      </c>
      <c r="BW194" s="37">
        <f>1300.5+15941</f>
        <v>17241.5</v>
      </c>
      <c r="BX194" s="41">
        <v>960.5</v>
      </c>
      <c r="BY194" s="41">
        <f t="shared" si="186"/>
        <v>-16281</v>
      </c>
      <c r="BZ194" s="41">
        <f t="shared" si="232"/>
        <v>19052</v>
      </c>
      <c r="CA194" s="41">
        <f t="shared" si="236"/>
        <v>2769.63</v>
      </c>
      <c r="CB194" s="41">
        <f t="shared" si="219"/>
        <v>-16282</v>
      </c>
      <c r="CC194" s="109">
        <f t="shared" si="187"/>
        <v>0.85462786059206386</v>
      </c>
      <c r="CD194" s="37">
        <v>0</v>
      </c>
      <c r="CE194" s="41">
        <v>5121.3</v>
      </c>
      <c r="CF194" s="41">
        <f t="shared" si="188"/>
        <v>5121.3</v>
      </c>
      <c r="CG194" s="41">
        <f t="shared" si="189"/>
        <v>19052</v>
      </c>
      <c r="CH194" s="41">
        <f t="shared" si="190"/>
        <v>7890.93</v>
      </c>
      <c r="CI194" s="41">
        <f t="shared" si="191"/>
        <v>-11160.7</v>
      </c>
      <c r="CJ194" s="109">
        <f t="shared" si="192"/>
        <v>0.41417856393029606</v>
      </c>
      <c r="CK194" s="37">
        <v>0</v>
      </c>
      <c r="CL194" s="41">
        <f t="shared" si="230"/>
        <v>19052</v>
      </c>
      <c r="CM194" s="41">
        <v>7890.93</v>
      </c>
      <c r="CN194" s="158">
        <f t="shared" si="231"/>
        <v>-11161.07</v>
      </c>
      <c r="CO194" s="37">
        <v>25374.989999999998</v>
      </c>
      <c r="CP194" s="37">
        <v>19144.489999999998</v>
      </c>
      <c r="CQ194" s="37">
        <v>12724.62</v>
      </c>
      <c r="CR194" s="37">
        <v>0</v>
      </c>
      <c r="CS194" s="37">
        <v>0</v>
      </c>
      <c r="CT194" s="37">
        <v>0</v>
      </c>
      <c r="CU194" s="37">
        <v>0</v>
      </c>
      <c r="CV194" s="37">
        <v>60355.1</v>
      </c>
    </row>
    <row r="195" spans="1:101" s="10" customFormat="1" ht="31.5" x14ac:dyDescent="0.25">
      <c r="A195" s="52" t="s">
        <v>406</v>
      </c>
      <c r="B195" s="52" t="s">
        <v>411</v>
      </c>
      <c r="C195" s="125" t="s">
        <v>602</v>
      </c>
      <c r="D195" s="22">
        <v>1</v>
      </c>
      <c r="E195" s="52" t="s">
        <v>402</v>
      </c>
      <c r="F195" s="52" t="s">
        <v>77</v>
      </c>
      <c r="G195" s="52" t="s">
        <v>877</v>
      </c>
      <c r="H195" s="45">
        <f>SUBTOTAL(103, $CI$12:$CI195)*1</f>
        <v>184</v>
      </c>
      <c r="I195" s="45" t="s">
        <v>406</v>
      </c>
      <c r="J195" s="126" t="s">
        <v>878</v>
      </c>
      <c r="K195" s="126" t="s">
        <v>879</v>
      </c>
      <c r="L195" s="94" t="s">
        <v>876</v>
      </c>
      <c r="M195" s="38"/>
      <c r="N195" s="38"/>
      <c r="O195" s="37">
        <v>0</v>
      </c>
      <c r="P195" s="37"/>
      <c r="Q195" s="41">
        <f t="shared" si="152"/>
        <v>0</v>
      </c>
      <c r="R195" s="197" t="str">
        <f t="shared" si="153"/>
        <v>nebija plānots</v>
      </c>
      <c r="S195" s="38"/>
      <c r="T195" s="38"/>
      <c r="U195" s="38"/>
      <c r="V195" s="41">
        <f t="shared" si="154"/>
        <v>0</v>
      </c>
      <c r="W195" s="41">
        <f t="shared" si="155"/>
        <v>0</v>
      </c>
      <c r="X195" s="41">
        <f t="shared" si="156"/>
        <v>0</v>
      </c>
      <c r="Y195" s="197" t="str">
        <f t="shared" si="157"/>
        <v>nebija plānots</v>
      </c>
      <c r="Z195" s="38"/>
      <c r="AA195" s="38"/>
      <c r="AB195" s="38"/>
      <c r="AC195" s="41">
        <f t="shared" si="158"/>
        <v>0</v>
      </c>
      <c r="AD195" s="41">
        <f t="shared" si="159"/>
        <v>0</v>
      </c>
      <c r="AE195" s="41">
        <f t="shared" si="160"/>
        <v>0</v>
      </c>
      <c r="AF195" s="109" t="str">
        <f t="shared" si="161"/>
        <v>nebija plānots</v>
      </c>
      <c r="AG195" s="38"/>
      <c r="AH195" s="38"/>
      <c r="AI195" s="38"/>
      <c r="AJ195" s="41">
        <f t="shared" si="162"/>
        <v>0</v>
      </c>
      <c r="AK195" s="41">
        <f t="shared" si="163"/>
        <v>0</v>
      </c>
      <c r="AL195" s="41">
        <f t="shared" si="164"/>
        <v>0</v>
      </c>
      <c r="AM195" s="109" t="str">
        <f t="shared" si="165"/>
        <v>nebija plānots</v>
      </c>
      <c r="AN195" s="38"/>
      <c r="AO195" s="38"/>
      <c r="AP195" s="38"/>
      <c r="AQ195" s="41">
        <f t="shared" si="166"/>
        <v>0</v>
      </c>
      <c r="AR195" s="41">
        <f t="shared" si="167"/>
        <v>0</v>
      </c>
      <c r="AS195" s="41">
        <f t="shared" si="168"/>
        <v>0</v>
      </c>
      <c r="AT195" s="109" t="str">
        <f t="shared" si="169"/>
        <v>nebija plānots</v>
      </c>
      <c r="AU195" s="38"/>
      <c r="AV195" s="38"/>
      <c r="AW195" s="38"/>
      <c r="AX195" s="41">
        <f t="shared" si="170"/>
        <v>0</v>
      </c>
      <c r="AY195" s="41">
        <f t="shared" si="171"/>
        <v>0</v>
      </c>
      <c r="AZ195" s="41">
        <f t="shared" si="172"/>
        <v>0</v>
      </c>
      <c r="BA195" s="109" t="str">
        <f t="shared" si="173"/>
        <v>nebija plānots</v>
      </c>
      <c r="BB195" s="38">
        <v>13683.3</v>
      </c>
      <c r="BC195" s="41">
        <v>12132.86</v>
      </c>
      <c r="BD195" s="41">
        <f t="shared" si="233"/>
        <v>-1550.4399999999987</v>
      </c>
      <c r="BE195" s="41">
        <f t="shared" si="174"/>
        <v>13683.3</v>
      </c>
      <c r="BF195" s="41">
        <f t="shared" si="175"/>
        <v>12132.86</v>
      </c>
      <c r="BG195" s="41">
        <f t="shared" si="176"/>
        <v>-1550</v>
      </c>
      <c r="BH195" s="109">
        <f t="shared" si="177"/>
        <v>0.11330892401686721</v>
      </c>
      <c r="BI195" s="38">
        <v>0</v>
      </c>
      <c r="BJ195" s="41">
        <v>2195.89</v>
      </c>
      <c r="BK195" s="41">
        <f t="shared" si="234"/>
        <v>2195.89</v>
      </c>
      <c r="BL195" s="41">
        <f t="shared" si="178"/>
        <v>13683.3</v>
      </c>
      <c r="BM195" s="41">
        <f t="shared" si="179"/>
        <v>14328.75</v>
      </c>
      <c r="BN195" s="41">
        <f t="shared" si="180"/>
        <v>646</v>
      </c>
      <c r="BO195" s="109">
        <f t="shared" si="181"/>
        <v>-4.7170638661726327E-2</v>
      </c>
      <c r="BP195" s="38">
        <v>0</v>
      </c>
      <c r="BQ195" s="41">
        <v>0</v>
      </c>
      <c r="BR195" s="41">
        <f t="shared" si="235"/>
        <v>0</v>
      </c>
      <c r="BS195" s="41">
        <f t="shared" si="182"/>
        <v>13683.3</v>
      </c>
      <c r="BT195" s="41">
        <f t="shared" si="183"/>
        <v>14328.75</v>
      </c>
      <c r="BU195" s="41">
        <f t="shared" si="184"/>
        <v>646</v>
      </c>
      <c r="BV195" s="109">
        <f t="shared" si="185"/>
        <v>-4.7170638661726327E-2</v>
      </c>
      <c r="BW195" s="38">
        <v>13683.3</v>
      </c>
      <c r="BX195" s="41">
        <v>1959.56</v>
      </c>
      <c r="BY195" s="41">
        <f t="shared" si="186"/>
        <v>-11723.74</v>
      </c>
      <c r="BZ195" s="41">
        <f t="shared" si="232"/>
        <v>27366.6</v>
      </c>
      <c r="CA195" s="41">
        <f t="shared" si="236"/>
        <v>16288.31</v>
      </c>
      <c r="CB195" s="41">
        <f t="shared" si="219"/>
        <v>-11078</v>
      </c>
      <c r="CC195" s="109">
        <f t="shared" si="187"/>
        <v>0.40481060855203055</v>
      </c>
      <c r="CD195" s="38">
        <v>0</v>
      </c>
      <c r="CE195" s="41">
        <v>0</v>
      </c>
      <c r="CF195" s="41">
        <f t="shared" si="188"/>
        <v>0</v>
      </c>
      <c r="CG195" s="41">
        <f t="shared" si="189"/>
        <v>27366.6</v>
      </c>
      <c r="CH195" s="41">
        <f t="shared" si="190"/>
        <v>16288.31</v>
      </c>
      <c r="CI195" s="41">
        <f t="shared" si="191"/>
        <v>-11078</v>
      </c>
      <c r="CJ195" s="109">
        <f t="shared" si="192"/>
        <v>0.59518939144796945</v>
      </c>
      <c r="CK195" s="38">
        <v>0</v>
      </c>
      <c r="CL195" s="41">
        <f t="shared" si="230"/>
        <v>27366.6</v>
      </c>
      <c r="CM195" s="41">
        <v>16288.310000000001</v>
      </c>
      <c r="CN195" s="158">
        <f t="shared" si="231"/>
        <v>-11078.289999999997</v>
      </c>
      <c r="CO195" s="38">
        <v>24912.649999999998</v>
      </c>
      <c r="CP195" s="38">
        <v>24159.55</v>
      </c>
      <c r="CQ195" s="38">
        <v>6973.4</v>
      </c>
      <c r="CR195" s="38">
        <v>0</v>
      </c>
      <c r="CS195" s="38">
        <v>0</v>
      </c>
      <c r="CT195" s="38">
        <v>0</v>
      </c>
      <c r="CU195" s="38">
        <v>0</v>
      </c>
      <c r="CV195" s="37">
        <v>69728.899999999994</v>
      </c>
      <c r="CW195" s="8"/>
    </row>
    <row r="196" spans="1:101" s="17" customFormat="1" ht="31.5" x14ac:dyDescent="0.25">
      <c r="A196" s="121" t="s">
        <v>313</v>
      </c>
      <c r="B196" s="121" t="s">
        <v>314</v>
      </c>
      <c r="C196" s="122" t="s">
        <v>587</v>
      </c>
      <c r="D196" s="121" t="s">
        <v>3</v>
      </c>
      <c r="E196" s="121" t="s">
        <v>4</v>
      </c>
      <c r="F196" s="121" t="s">
        <v>77</v>
      </c>
      <c r="G196" s="123" t="s">
        <v>315</v>
      </c>
      <c r="H196" s="45">
        <f>SUBTOTAL(103, $CI$12:$CI196)*1</f>
        <v>185</v>
      </c>
      <c r="I196" s="45" t="s">
        <v>313</v>
      </c>
      <c r="J196" s="124" t="s">
        <v>7</v>
      </c>
      <c r="K196" s="124" t="s">
        <v>316</v>
      </c>
      <c r="L196" s="41">
        <v>0</v>
      </c>
      <c r="M196" s="41">
        <v>0</v>
      </c>
      <c r="N196" s="41">
        <v>0</v>
      </c>
      <c r="O196" s="41">
        <v>10391.51</v>
      </c>
      <c r="P196" s="41">
        <v>10391.51</v>
      </c>
      <c r="Q196" s="41">
        <f t="shared" si="152"/>
        <v>0</v>
      </c>
      <c r="R196" s="197">
        <f t="shared" si="153"/>
        <v>0</v>
      </c>
      <c r="S196" s="41">
        <v>0</v>
      </c>
      <c r="T196" s="41">
        <v>0</v>
      </c>
      <c r="U196" s="41">
        <f t="shared" ref="U196:U201" si="237">T196-S196</f>
        <v>0</v>
      </c>
      <c r="V196" s="41">
        <f t="shared" si="154"/>
        <v>10391.51</v>
      </c>
      <c r="W196" s="41">
        <f t="shared" si="155"/>
        <v>10391.51</v>
      </c>
      <c r="X196" s="41">
        <f t="shared" si="156"/>
        <v>0</v>
      </c>
      <c r="Y196" s="197">
        <f t="shared" si="157"/>
        <v>0</v>
      </c>
      <c r="Z196" s="41">
        <v>0</v>
      </c>
      <c r="AA196" s="41">
        <v>0</v>
      </c>
      <c r="AB196" s="41">
        <f t="shared" ref="AB196:AB201" si="238">AA196-Z196</f>
        <v>0</v>
      </c>
      <c r="AC196" s="41">
        <f t="shared" si="158"/>
        <v>10391.51</v>
      </c>
      <c r="AD196" s="41">
        <f t="shared" si="159"/>
        <v>10391.51</v>
      </c>
      <c r="AE196" s="41">
        <f t="shared" si="160"/>
        <v>0</v>
      </c>
      <c r="AF196" s="109">
        <f t="shared" si="161"/>
        <v>0</v>
      </c>
      <c r="AG196" s="41">
        <v>0</v>
      </c>
      <c r="AH196" s="41">
        <v>0</v>
      </c>
      <c r="AI196" s="41">
        <f t="shared" ref="AI196:AI201" si="239">AH196-AG196</f>
        <v>0</v>
      </c>
      <c r="AJ196" s="41">
        <f t="shared" si="162"/>
        <v>10391.51</v>
      </c>
      <c r="AK196" s="41">
        <f t="shared" si="163"/>
        <v>10391.51</v>
      </c>
      <c r="AL196" s="41">
        <f t="shared" si="164"/>
        <v>0</v>
      </c>
      <c r="AM196" s="109">
        <f t="shared" si="165"/>
        <v>0</v>
      </c>
      <c r="AN196" s="41">
        <v>32734</v>
      </c>
      <c r="AO196" s="41">
        <v>32724.28</v>
      </c>
      <c r="AP196" s="41">
        <f t="shared" ref="AP196:AP201" si="240">AO196-AN196</f>
        <v>-9.7200000000011642</v>
      </c>
      <c r="AQ196" s="41">
        <f t="shared" si="166"/>
        <v>43125.51</v>
      </c>
      <c r="AR196" s="41">
        <f t="shared" si="167"/>
        <v>43115.79</v>
      </c>
      <c r="AS196" s="41">
        <f t="shared" si="168"/>
        <v>-10</v>
      </c>
      <c r="AT196" s="109">
        <f t="shared" si="169"/>
        <v>2.2538863888221794E-4</v>
      </c>
      <c r="AU196" s="41">
        <v>0</v>
      </c>
      <c r="AV196" s="41">
        <v>0</v>
      </c>
      <c r="AW196" s="41">
        <f t="shared" ref="AW196:AW201" si="241">AV196-AU196</f>
        <v>0</v>
      </c>
      <c r="AX196" s="41">
        <f t="shared" si="170"/>
        <v>43125.51</v>
      </c>
      <c r="AY196" s="41">
        <f t="shared" si="171"/>
        <v>43115.79</v>
      </c>
      <c r="AZ196" s="41">
        <f t="shared" si="172"/>
        <v>-10</v>
      </c>
      <c r="BA196" s="109">
        <f t="shared" si="173"/>
        <v>2.2538863888221794E-4</v>
      </c>
      <c r="BB196" s="41">
        <v>42500</v>
      </c>
      <c r="BC196" s="41">
        <v>47443.07</v>
      </c>
      <c r="BD196" s="41">
        <f t="shared" si="233"/>
        <v>4943.07</v>
      </c>
      <c r="BE196" s="41">
        <f t="shared" si="174"/>
        <v>85625.510000000009</v>
      </c>
      <c r="BF196" s="41">
        <f t="shared" si="175"/>
        <v>90558.86</v>
      </c>
      <c r="BG196" s="41">
        <f t="shared" si="176"/>
        <v>4933</v>
      </c>
      <c r="BH196" s="109">
        <f t="shared" si="177"/>
        <v>-5.7615423254121279E-2</v>
      </c>
      <c r="BI196" s="41">
        <v>0</v>
      </c>
      <c r="BJ196" s="41">
        <v>0</v>
      </c>
      <c r="BK196" s="41">
        <f t="shared" si="234"/>
        <v>0</v>
      </c>
      <c r="BL196" s="41">
        <f t="shared" si="178"/>
        <v>85625.510000000009</v>
      </c>
      <c r="BM196" s="41">
        <f t="shared" si="179"/>
        <v>90558.86</v>
      </c>
      <c r="BN196" s="41">
        <f t="shared" si="180"/>
        <v>4933</v>
      </c>
      <c r="BO196" s="109">
        <f t="shared" si="181"/>
        <v>-5.7615423254121279E-2</v>
      </c>
      <c r="BP196" s="41">
        <v>0</v>
      </c>
      <c r="BQ196" s="41">
        <v>0</v>
      </c>
      <c r="BR196" s="41">
        <f t="shared" si="235"/>
        <v>0</v>
      </c>
      <c r="BS196" s="41">
        <f t="shared" si="182"/>
        <v>85625.510000000009</v>
      </c>
      <c r="BT196" s="41">
        <f t="shared" si="183"/>
        <v>90558.86</v>
      </c>
      <c r="BU196" s="41">
        <f t="shared" si="184"/>
        <v>4933</v>
      </c>
      <c r="BV196" s="109">
        <f t="shared" si="185"/>
        <v>-5.7615423254121279E-2</v>
      </c>
      <c r="BW196" s="41">
        <v>68000</v>
      </c>
      <c r="BX196" s="41">
        <v>52436.43</v>
      </c>
      <c r="BY196" s="41">
        <f t="shared" si="186"/>
        <v>-15563.57</v>
      </c>
      <c r="BZ196" s="41">
        <f t="shared" si="232"/>
        <v>153625.51</v>
      </c>
      <c r="CA196" s="41">
        <f t="shared" si="236"/>
        <v>142995.29</v>
      </c>
      <c r="CB196" s="41">
        <f t="shared" si="219"/>
        <v>-10631</v>
      </c>
      <c r="CC196" s="109">
        <f t="shared" si="187"/>
        <v>6.9195669391105663E-2</v>
      </c>
      <c r="CD196" s="41">
        <v>0</v>
      </c>
      <c r="CE196" s="41">
        <v>0</v>
      </c>
      <c r="CF196" s="41">
        <f t="shared" si="188"/>
        <v>0</v>
      </c>
      <c r="CG196" s="41">
        <f t="shared" si="189"/>
        <v>153625.51</v>
      </c>
      <c r="CH196" s="41">
        <f t="shared" si="190"/>
        <v>142995.29</v>
      </c>
      <c r="CI196" s="41">
        <f t="shared" si="191"/>
        <v>-10631</v>
      </c>
      <c r="CJ196" s="109">
        <f t="shared" si="192"/>
        <v>0.93080433060889434</v>
      </c>
      <c r="CK196" s="41">
        <v>0</v>
      </c>
      <c r="CL196" s="41">
        <f t="shared" si="230"/>
        <v>153625.51</v>
      </c>
      <c r="CM196" s="41">
        <v>142995.29</v>
      </c>
      <c r="CN196" s="158">
        <f t="shared" si="231"/>
        <v>-10630.220000000001</v>
      </c>
      <c r="CO196" s="41">
        <v>2031627.5</v>
      </c>
      <c r="CP196" s="41">
        <v>4556510</v>
      </c>
      <c r="CQ196" s="41">
        <v>4556510</v>
      </c>
      <c r="CR196" s="41">
        <v>4556510</v>
      </c>
      <c r="CS196" s="41">
        <v>4556510</v>
      </c>
      <c r="CT196" s="41">
        <v>1139107.99</v>
      </c>
      <c r="CU196" s="41">
        <v>0</v>
      </c>
      <c r="CV196" s="41">
        <v>21550400.999999996</v>
      </c>
      <c r="CW196" s="111"/>
    </row>
    <row r="197" spans="1:101" s="10" customFormat="1" ht="47.25" x14ac:dyDescent="0.2">
      <c r="A197" s="20" t="s">
        <v>406</v>
      </c>
      <c r="B197" s="20" t="s">
        <v>411</v>
      </c>
      <c r="C197" s="21" t="s">
        <v>602</v>
      </c>
      <c r="D197" s="20">
        <v>2</v>
      </c>
      <c r="E197" s="20" t="s">
        <v>402</v>
      </c>
      <c r="F197" s="20" t="s">
        <v>77</v>
      </c>
      <c r="G197" s="20" t="s">
        <v>767</v>
      </c>
      <c r="H197" s="45">
        <f>SUBTOTAL(103, $CI$12:$CI197)*1</f>
        <v>186</v>
      </c>
      <c r="I197" s="48" t="s">
        <v>406</v>
      </c>
      <c r="J197" s="34" t="s">
        <v>699</v>
      </c>
      <c r="K197" s="34" t="s">
        <v>763</v>
      </c>
      <c r="L197" s="40">
        <v>0</v>
      </c>
      <c r="M197" s="40">
        <v>0</v>
      </c>
      <c r="N197" s="40">
        <v>0</v>
      </c>
      <c r="O197" s="40">
        <v>0</v>
      </c>
      <c r="P197" s="40">
        <v>0</v>
      </c>
      <c r="Q197" s="41">
        <f t="shared" si="152"/>
        <v>0</v>
      </c>
      <c r="R197" s="197" t="str">
        <f t="shared" si="153"/>
        <v>nebija plānots</v>
      </c>
      <c r="S197" s="40">
        <v>0</v>
      </c>
      <c r="T197" s="40">
        <v>0</v>
      </c>
      <c r="U197" s="40">
        <f t="shared" si="237"/>
        <v>0</v>
      </c>
      <c r="V197" s="41">
        <f t="shared" si="154"/>
        <v>0</v>
      </c>
      <c r="W197" s="41">
        <f t="shared" si="155"/>
        <v>0</v>
      </c>
      <c r="X197" s="41">
        <f t="shared" si="156"/>
        <v>0</v>
      </c>
      <c r="Y197" s="197" t="str">
        <f t="shared" si="157"/>
        <v>nebija plānots</v>
      </c>
      <c r="Z197" s="40">
        <v>0</v>
      </c>
      <c r="AA197" s="40">
        <v>0</v>
      </c>
      <c r="AB197" s="40">
        <f t="shared" si="238"/>
        <v>0</v>
      </c>
      <c r="AC197" s="41">
        <f t="shared" si="158"/>
        <v>0</v>
      </c>
      <c r="AD197" s="41">
        <f t="shared" si="159"/>
        <v>0</v>
      </c>
      <c r="AE197" s="41">
        <f t="shared" si="160"/>
        <v>0</v>
      </c>
      <c r="AF197" s="109" t="str">
        <f t="shared" si="161"/>
        <v>nebija plānots</v>
      </c>
      <c r="AG197" s="40">
        <v>0</v>
      </c>
      <c r="AH197" s="40">
        <v>0</v>
      </c>
      <c r="AI197" s="40">
        <f t="shared" si="239"/>
        <v>0</v>
      </c>
      <c r="AJ197" s="41">
        <f t="shared" si="162"/>
        <v>0</v>
      </c>
      <c r="AK197" s="41">
        <f t="shared" si="163"/>
        <v>0</v>
      </c>
      <c r="AL197" s="41">
        <f t="shared" si="164"/>
        <v>0</v>
      </c>
      <c r="AM197" s="109" t="str">
        <f t="shared" si="165"/>
        <v>nebija plānots</v>
      </c>
      <c r="AN197" s="40">
        <v>0</v>
      </c>
      <c r="AO197" s="40">
        <v>0</v>
      </c>
      <c r="AP197" s="40">
        <f t="shared" si="240"/>
        <v>0</v>
      </c>
      <c r="AQ197" s="41">
        <f t="shared" si="166"/>
        <v>0</v>
      </c>
      <c r="AR197" s="41">
        <f t="shared" si="167"/>
        <v>0</v>
      </c>
      <c r="AS197" s="41">
        <f t="shared" si="168"/>
        <v>0</v>
      </c>
      <c r="AT197" s="109" t="str">
        <f t="shared" si="169"/>
        <v>nebija plānots</v>
      </c>
      <c r="AU197" s="37">
        <v>2857.39</v>
      </c>
      <c r="AV197" s="40">
        <v>2857.39</v>
      </c>
      <c r="AW197" s="40">
        <f t="shared" si="241"/>
        <v>0</v>
      </c>
      <c r="AX197" s="41">
        <f t="shared" si="170"/>
        <v>2857.39</v>
      </c>
      <c r="AY197" s="41">
        <f t="shared" si="171"/>
        <v>2857.39</v>
      </c>
      <c r="AZ197" s="41">
        <f t="shared" si="172"/>
        <v>0</v>
      </c>
      <c r="BA197" s="109">
        <f t="shared" si="173"/>
        <v>0</v>
      </c>
      <c r="BB197" s="37">
        <v>0</v>
      </c>
      <c r="BC197" s="40">
        <v>0</v>
      </c>
      <c r="BD197" s="40">
        <f t="shared" si="233"/>
        <v>0</v>
      </c>
      <c r="BE197" s="41">
        <f t="shared" si="174"/>
        <v>2857.39</v>
      </c>
      <c r="BF197" s="41">
        <f t="shared" si="175"/>
        <v>2857.39</v>
      </c>
      <c r="BG197" s="41">
        <f t="shared" si="176"/>
        <v>0</v>
      </c>
      <c r="BH197" s="109">
        <f t="shared" si="177"/>
        <v>0</v>
      </c>
      <c r="BI197" s="37">
        <v>0</v>
      </c>
      <c r="BJ197" s="40">
        <v>0</v>
      </c>
      <c r="BK197" s="40">
        <f t="shared" si="234"/>
        <v>0</v>
      </c>
      <c r="BL197" s="41">
        <f t="shared" si="178"/>
        <v>2857.39</v>
      </c>
      <c r="BM197" s="41">
        <f t="shared" si="179"/>
        <v>2857.39</v>
      </c>
      <c r="BN197" s="41">
        <f t="shared" si="180"/>
        <v>0</v>
      </c>
      <c r="BO197" s="109">
        <f t="shared" si="181"/>
        <v>0</v>
      </c>
      <c r="BP197" s="37">
        <v>20490.55</v>
      </c>
      <c r="BQ197" s="40">
        <v>10048.77</v>
      </c>
      <c r="BR197" s="40">
        <f t="shared" si="235"/>
        <v>-10441.779999999999</v>
      </c>
      <c r="BS197" s="41">
        <f t="shared" si="182"/>
        <v>23347.94</v>
      </c>
      <c r="BT197" s="41">
        <f t="shared" si="183"/>
        <v>12906.16</v>
      </c>
      <c r="BU197" s="41">
        <f t="shared" si="184"/>
        <v>-10442</v>
      </c>
      <c r="BV197" s="109">
        <f t="shared" si="185"/>
        <v>0.44722489435898838</v>
      </c>
      <c r="BW197" s="37">
        <v>0</v>
      </c>
      <c r="BX197" s="40">
        <v>0</v>
      </c>
      <c r="BY197" s="40">
        <f t="shared" si="186"/>
        <v>0</v>
      </c>
      <c r="BZ197" s="40">
        <f t="shared" si="232"/>
        <v>23347.94</v>
      </c>
      <c r="CA197" s="40">
        <f t="shared" si="236"/>
        <v>12906.16</v>
      </c>
      <c r="CB197" s="41">
        <f t="shared" si="219"/>
        <v>-10442</v>
      </c>
      <c r="CC197" s="109">
        <f t="shared" si="187"/>
        <v>0.44722489435898838</v>
      </c>
      <c r="CD197" s="37">
        <v>0</v>
      </c>
      <c r="CE197" s="40">
        <v>0</v>
      </c>
      <c r="CF197" s="40">
        <f t="shared" si="188"/>
        <v>0</v>
      </c>
      <c r="CG197" s="40">
        <f t="shared" si="189"/>
        <v>23347.94</v>
      </c>
      <c r="CH197" s="40">
        <f t="shared" si="190"/>
        <v>12906.16</v>
      </c>
      <c r="CI197" s="40">
        <f t="shared" si="191"/>
        <v>-10442</v>
      </c>
      <c r="CJ197" s="109">
        <f t="shared" si="192"/>
        <v>0.55277510564101162</v>
      </c>
      <c r="CK197" s="37">
        <v>5084.25</v>
      </c>
      <c r="CL197" s="40">
        <f t="shared" si="230"/>
        <v>28432.19</v>
      </c>
      <c r="CM197" s="41">
        <v>23109.08</v>
      </c>
      <c r="CN197" s="158">
        <f t="shared" si="231"/>
        <v>-5323.1099999999969</v>
      </c>
      <c r="CO197" s="37">
        <v>28125.65</v>
      </c>
      <c r="CP197" s="37">
        <v>26911.21</v>
      </c>
      <c r="CQ197" s="37">
        <v>1215.29</v>
      </c>
      <c r="CR197" s="37">
        <v>0</v>
      </c>
      <c r="CS197" s="37">
        <v>0</v>
      </c>
      <c r="CT197" s="37">
        <v>0</v>
      </c>
      <c r="CU197" s="37">
        <v>0</v>
      </c>
      <c r="CV197" s="40">
        <v>81826.95</v>
      </c>
      <c r="CW197" s="17"/>
    </row>
    <row r="198" spans="1:101" s="10" customFormat="1" ht="47.25" x14ac:dyDescent="0.25">
      <c r="A198" s="24" t="s">
        <v>406</v>
      </c>
      <c r="B198" s="24" t="s">
        <v>411</v>
      </c>
      <c r="C198" s="25" t="s">
        <v>602</v>
      </c>
      <c r="D198" s="24">
        <v>1</v>
      </c>
      <c r="E198" s="24" t="s">
        <v>402</v>
      </c>
      <c r="F198" s="24" t="s">
        <v>77</v>
      </c>
      <c r="G198" s="45" t="s">
        <v>782</v>
      </c>
      <c r="H198" s="45">
        <f>SUBTOTAL(103, $CI$12:$CI198)*1</f>
        <v>187</v>
      </c>
      <c r="I198" s="45" t="s">
        <v>406</v>
      </c>
      <c r="J198" s="46" t="s">
        <v>667</v>
      </c>
      <c r="K198" s="46" t="s">
        <v>815</v>
      </c>
      <c r="L198" s="41">
        <v>0</v>
      </c>
      <c r="M198" s="41">
        <v>0</v>
      </c>
      <c r="N198" s="41">
        <v>0</v>
      </c>
      <c r="O198" s="40">
        <v>0</v>
      </c>
      <c r="P198" s="40">
        <v>0</v>
      </c>
      <c r="Q198" s="41">
        <f t="shared" si="152"/>
        <v>0</v>
      </c>
      <c r="R198" s="197" t="str">
        <f t="shared" si="153"/>
        <v>nebija plānots</v>
      </c>
      <c r="S198" s="40">
        <v>0</v>
      </c>
      <c r="T198" s="40">
        <v>0</v>
      </c>
      <c r="U198" s="41">
        <f t="shared" si="237"/>
        <v>0</v>
      </c>
      <c r="V198" s="41">
        <f t="shared" si="154"/>
        <v>0</v>
      </c>
      <c r="W198" s="41">
        <f t="shared" si="155"/>
        <v>0</v>
      </c>
      <c r="X198" s="41">
        <f t="shared" si="156"/>
        <v>0</v>
      </c>
      <c r="Y198" s="197" t="str">
        <f t="shared" si="157"/>
        <v>nebija plānots</v>
      </c>
      <c r="Z198" s="40">
        <v>0</v>
      </c>
      <c r="AA198" s="40">
        <v>0</v>
      </c>
      <c r="AB198" s="41">
        <f t="shared" si="238"/>
        <v>0</v>
      </c>
      <c r="AC198" s="41">
        <f t="shared" si="158"/>
        <v>0</v>
      </c>
      <c r="AD198" s="41">
        <f t="shared" si="159"/>
        <v>0</v>
      </c>
      <c r="AE198" s="41">
        <f t="shared" si="160"/>
        <v>0</v>
      </c>
      <c r="AF198" s="109" t="str">
        <f t="shared" si="161"/>
        <v>nebija plānots</v>
      </c>
      <c r="AG198" s="40">
        <v>0</v>
      </c>
      <c r="AH198" s="40">
        <v>0</v>
      </c>
      <c r="AI198" s="41">
        <f t="shared" si="239"/>
        <v>0</v>
      </c>
      <c r="AJ198" s="41">
        <f t="shared" si="162"/>
        <v>0</v>
      </c>
      <c r="AK198" s="41">
        <f t="shared" si="163"/>
        <v>0</v>
      </c>
      <c r="AL198" s="41">
        <f t="shared" si="164"/>
        <v>0</v>
      </c>
      <c r="AM198" s="109" t="str">
        <f t="shared" si="165"/>
        <v>nebija plānots</v>
      </c>
      <c r="AN198" s="40">
        <v>0</v>
      </c>
      <c r="AO198" s="40">
        <v>0</v>
      </c>
      <c r="AP198" s="41">
        <f t="shared" si="240"/>
        <v>0</v>
      </c>
      <c r="AQ198" s="41">
        <f t="shared" si="166"/>
        <v>0</v>
      </c>
      <c r="AR198" s="41">
        <f t="shared" si="167"/>
        <v>0</v>
      </c>
      <c r="AS198" s="41">
        <f t="shared" si="168"/>
        <v>0</v>
      </c>
      <c r="AT198" s="109" t="str">
        <f t="shared" si="169"/>
        <v>nebija plānots</v>
      </c>
      <c r="AU198" s="41">
        <v>0</v>
      </c>
      <c r="AV198" s="41">
        <v>2142.13</v>
      </c>
      <c r="AW198" s="41">
        <f t="shared" si="241"/>
        <v>2142.13</v>
      </c>
      <c r="AX198" s="41">
        <f t="shared" si="170"/>
        <v>0</v>
      </c>
      <c r="AY198" s="41">
        <f t="shared" si="171"/>
        <v>2142.13</v>
      </c>
      <c r="AZ198" s="41">
        <f t="shared" si="172"/>
        <v>2142</v>
      </c>
      <c r="BA198" s="109" t="str">
        <f t="shared" si="173"/>
        <v>nebija plānots</v>
      </c>
      <c r="BB198" s="41">
        <v>5106.8</v>
      </c>
      <c r="BC198" s="41">
        <v>0</v>
      </c>
      <c r="BD198" s="41">
        <f t="shared" si="233"/>
        <v>-5106.8</v>
      </c>
      <c r="BE198" s="41">
        <f t="shared" si="174"/>
        <v>5106.8</v>
      </c>
      <c r="BF198" s="41">
        <f t="shared" si="175"/>
        <v>2142.13</v>
      </c>
      <c r="BG198" s="41">
        <f t="shared" si="176"/>
        <v>-2965</v>
      </c>
      <c r="BH198" s="109">
        <f t="shared" si="177"/>
        <v>0.5805337980731573</v>
      </c>
      <c r="BI198" s="41">
        <v>0</v>
      </c>
      <c r="BJ198" s="41">
        <v>0</v>
      </c>
      <c r="BK198" s="41">
        <f t="shared" si="234"/>
        <v>0</v>
      </c>
      <c r="BL198" s="41">
        <f t="shared" si="178"/>
        <v>5106.8</v>
      </c>
      <c r="BM198" s="41">
        <f t="shared" si="179"/>
        <v>2142.13</v>
      </c>
      <c r="BN198" s="41">
        <f t="shared" si="180"/>
        <v>-2965</v>
      </c>
      <c r="BO198" s="109">
        <f t="shared" si="181"/>
        <v>0.5805337980731573</v>
      </c>
      <c r="BP198" s="41">
        <v>0</v>
      </c>
      <c r="BQ198" s="41">
        <v>4947.07</v>
      </c>
      <c r="BR198" s="41">
        <f t="shared" si="235"/>
        <v>4947.07</v>
      </c>
      <c r="BS198" s="41">
        <f t="shared" si="182"/>
        <v>5106.8</v>
      </c>
      <c r="BT198" s="41">
        <f t="shared" si="183"/>
        <v>7089.2</v>
      </c>
      <c r="BU198" s="41">
        <f t="shared" si="184"/>
        <v>1982</v>
      </c>
      <c r="BV198" s="109">
        <f t="shared" si="185"/>
        <v>-0.38818829795566678</v>
      </c>
      <c r="BW198" s="41">
        <v>11745.58</v>
      </c>
      <c r="BX198" s="41">
        <v>0</v>
      </c>
      <c r="BY198" s="41">
        <f t="shared" si="186"/>
        <v>-11745.58</v>
      </c>
      <c r="BZ198" s="41">
        <f t="shared" si="232"/>
        <v>16852.38</v>
      </c>
      <c r="CA198" s="41">
        <f t="shared" si="236"/>
        <v>7089.2</v>
      </c>
      <c r="CB198" s="41">
        <f t="shared" si="219"/>
        <v>-9764</v>
      </c>
      <c r="CC198" s="109">
        <f t="shared" si="187"/>
        <v>0.57933538170869636</v>
      </c>
      <c r="CD198" s="41">
        <v>0</v>
      </c>
      <c r="CE198" s="41">
        <v>0</v>
      </c>
      <c r="CF198" s="41">
        <f t="shared" si="188"/>
        <v>0</v>
      </c>
      <c r="CG198" s="41">
        <f t="shared" si="189"/>
        <v>16852.38</v>
      </c>
      <c r="CH198" s="41">
        <f t="shared" si="190"/>
        <v>7089.2</v>
      </c>
      <c r="CI198" s="41">
        <f t="shared" si="191"/>
        <v>-9764</v>
      </c>
      <c r="CJ198" s="109">
        <f t="shared" si="192"/>
        <v>0.42066461829130364</v>
      </c>
      <c r="CK198" s="41">
        <v>0</v>
      </c>
      <c r="CL198" s="41">
        <f t="shared" si="230"/>
        <v>16852.38</v>
      </c>
      <c r="CM198" s="41">
        <v>18798.36</v>
      </c>
      <c r="CN198" s="158">
        <f t="shared" si="231"/>
        <v>1945.9799999999996</v>
      </c>
      <c r="CO198" s="41">
        <v>26962.71</v>
      </c>
      <c r="CP198" s="41">
        <v>19193.71</v>
      </c>
      <c r="CQ198" s="41">
        <v>3952.5</v>
      </c>
      <c r="CR198" s="41">
        <v>0</v>
      </c>
      <c r="CS198" s="41">
        <v>0</v>
      </c>
      <c r="CT198" s="41">
        <v>0</v>
      </c>
      <c r="CU198" s="41">
        <v>0</v>
      </c>
      <c r="CV198" s="41">
        <v>66961.299999999988</v>
      </c>
      <c r="CW198" s="8"/>
    </row>
    <row r="199" spans="1:101" s="10" customFormat="1" ht="110.25" x14ac:dyDescent="0.2">
      <c r="A199" s="11" t="s">
        <v>537</v>
      </c>
      <c r="B199" s="11" t="s">
        <v>538</v>
      </c>
      <c r="C199" s="14" t="s">
        <v>607</v>
      </c>
      <c r="D199" s="11">
        <v>1</v>
      </c>
      <c r="E199" s="11" t="s">
        <v>454</v>
      </c>
      <c r="F199" s="11" t="s">
        <v>102</v>
      </c>
      <c r="G199" s="44" t="s">
        <v>547</v>
      </c>
      <c r="H199" s="45">
        <f>SUBTOTAL(103, $CI$12:$CI199)*1</f>
        <v>188</v>
      </c>
      <c r="I199" s="45" t="s">
        <v>537</v>
      </c>
      <c r="J199" s="46" t="s">
        <v>37</v>
      </c>
      <c r="K199" s="46" t="s">
        <v>548</v>
      </c>
      <c r="L199" s="41">
        <v>0</v>
      </c>
      <c r="M199" s="41">
        <v>0</v>
      </c>
      <c r="N199" s="41">
        <v>30084.55</v>
      </c>
      <c r="O199" s="41">
        <v>8618.09</v>
      </c>
      <c r="P199" s="41">
        <v>8618.09</v>
      </c>
      <c r="Q199" s="41">
        <f t="shared" si="152"/>
        <v>0</v>
      </c>
      <c r="R199" s="197">
        <f t="shared" si="153"/>
        <v>0</v>
      </c>
      <c r="S199" s="41">
        <v>0</v>
      </c>
      <c r="T199" s="41">
        <v>0</v>
      </c>
      <c r="U199" s="41">
        <f t="shared" si="237"/>
        <v>0</v>
      </c>
      <c r="V199" s="41">
        <f t="shared" si="154"/>
        <v>8618.09</v>
      </c>
      <c r="W199" s="41">
        <f t="shared" si="155"/>
        <v>8618.09</v>
      </c>
      <c r="X199" s="41">
        <f t="shared" si="156"/>
        <v>0</v>
      </c>
      <c r="Y199" s="197">
        <f t="shared" si="157"/>
        <v>0</v>
      </c>
      <c r="Z199" s="41">
        <v>0</v>
      </c>
      <c r="AA199" s="41">
        <v>0</v>
      </c>
      <c r="AB199" s="41">
        <f t="shared" si="238"/>
        <v>0</v>
      </c>
      <c r="AC199" s="41">
        <f t="shared" si="158"/>
        <v>8618.09</v>
      </c>
      <c r="AD199" s="41">
        <f t="shared" si="159"/>
        <v>8618.09</v>
      </c>
      <c r="AE199" s="41">
        <f t="shared" si="160"/>
        <v>0</v>
      </c>
      <c r="AF199" s="109">
        <f t="shared" si="161"/>
        <v>0</v>
      </c>
      <c r="AG199" s="41">
        <v>9916.74</v>
      </c>
      <c r="AH199" s="41">
        <v>7308.11</v>
      </c>
      <c r="AI199" s="41">
        <f t="shared" si="239"/>
        <v>-2608.63</v>
      </c>
      <c r="AJ199" s="41">
        <f t="shared" si="162"/>
        <v>18534.830000000002</v>
      </c>
      <c r="AK199" s="41">
        <f t="shared" si="163"/>
        <v>15926.2</v>
      </c>
      <c r="AL199" s="41">
        <f t="shared" si="164"/>
        <v>-2609</v>
      </c>
      <c r="AM199" s="109">
        <f t="shared" si="165"/>
        <v>0.14074205158612196</v>
      </c>
      <c r="AN199" s="41">
        <v>0</v>
      </c>
      <c r="AO199" s="41">
        <v>0</v>
      </c>
      <c r="AP199" s="41">
        <f t="shared" si="240"/>
        <v>0</v>
      </c>
      <c r="AQ199" s="41">
        <f t="shared" si="166"/>
        <v>18534.830000000002</v>
      </c>
      <c r="AR199" s="41">
        <f t="shared" si="167"/>
        <v>15926.2</v>
      </c>
      <c r="AS199" s="41">
        <f t="shared" si="168"/>
        <v>-2609</v>
      </c>
      <c r="AT199" s="109">
        <f t="shared" si="169"/>
        <v>0.14074205158612196</v>
      </c>
      <c r="AU199" s="41">
        <v>0</v>
      </c>
      <c r="AV199" s="41">
        <v>0</v>
      </c>
      <c r="AW199" s="41">
        <f t="shared" si="241"/>
        <v>0</v>
      </c>
      <c r="AX199" s="41">
        <f t="shared" si="170"/>
        <v>18534.830000000002</v>
      </c>
      <c r="AY199" s="41">
        <f t="shared" si="171"/>
        <v>15926.2</v>
      </c>
      <c r="AZ199" s="41">
        <f t="shared" si="172"/>
        <v>-2609</v>
      </c>
      <c r="BA199" s="109">
        <f t="shared" si="173"/>
        <v>0.14074205158612196</v>
      </c>
      <c r="BB199" s="41">
        <v>9916.74</v>
      </c>
      <c r="BC199" s="41">
        <v>6965.12</v>
      </c>
      <c r="BD199" s="41">
        <f t="shared" si="233"/>
        <v>-2951.62</v>
      </c>
      <c r="BE199" s="41">
        <f t="shared" si="174"/>
        <v>28451.57</v>
      </c>
      <c r="BF199" s="41">
        <f t="shared" si="175"/>
        <v>22891.32</v>
      </c>
      <c r="BG199" s="41">
        <f t="shared" si="176"/>
        <v>-5561</v>
      </c>
      <c r="BH199" s="109">
        <f t="shared" si="177"/>
        <v>0.19542858267575391</v>
      </c>
      <c r="BI199" s="41">
        <v>0</v>
      </c>
      <c r="BJ199" s="41">
        <v>0</v>
      </c>
      <c r="BK199" s="41">
        <f t="shared" si="234"/>
        <v>0</v>
      </c>
      <c r="BL199" s="41">
        <f t="shared" si="178"/>
        <v>28451.57</v>
      </c>
      <c r="BM199" s="41">
        <f t="shared" si="179"/>
        <v>22891.32</v>
      </c>
      <c r="BN199" s="41">
        <f t="shared" si="180"/>
        <v>-5561</v>
      </c>
      <c r="BO199" s="109">
        <f t="shared" si="181"/>
        <v>0.19542858267575391</v>
      </c>
      <c r="BP199" s="41">
        <v>0</v>
      </c>
      <c r="BQ199" s="41">
        <v>0</v>
      </c>
      <c r="BR199" s="41">
        <f t="shared" si="235"/>
        <v>0</v>
      </c>
      <c r="BS199" s="41">
        <f t="shared" si="182"/>
        <v>28451.57</v>
      </c>
      <c r="BT199" s="41">
        <f t="shared" si="183"/>
        <v>22891.32</v>
      </c>
      <c r="BU199" s="41">
        <f t="shared" si="184"/>
        <v>-5561</v>
      </c>
      <c r="BV199" s="109">
        <f t="shared" si="185"/>
        <v>0.19542858267575391</v>
      </c>
      <c r="BW199" s="41">
        <v>9916.74</v>
      </c>
      <c r="BX199" s="41">
        <v>6634.61</v>
      </c>
      <c r="BY199" s="41">
        <f t="shared" si="186"/>
        <v>-3282.13</v>
      </c>
      <c r="BZ199" s="41">
        <f t="shared" si="232"/>
        <v>38368.31</v>
      </c>
      <c r="CA199" s="41">
        <f>BQ199+BJ199+BC199+AV199+AO199+AH199+AA199+T199+P199+BX199</f>
        <v>29525.93</v>
      </c>
      <c r="CB199" s="41">
        <f t="shared" si="219"/>
        <v>-8843</v>
      </c>
      <c r="CC199" s="109">
        <f t="shared" si="187"/>
        <v>0.23046050243026073</v>
      </c>
      <c r="CD199" s="41">
        <v>0</v>
      </c>
      <c r="CE199" s="41">
        <v>0</v>
      </c>
      <c r="CF199" s="41">
        <f t="shared" si="188"/>
        <v>0</v>
      </c>
      <c r="CG199" s="41">
        <f t="shared" si="189"/>
        <v>38368.31</v>
      </c>
      <c r="CH199" s="41">
        <f t="shared" si="190"/>
        <v>29525.93</v>
      </c>
      <c r="CI199" s="41">
        <f t="shared" si="191"/>
        <v>-8843</v>
      </c>
      <c r="CJ199" s="109">
        <f t="shared" si="192"/>
        <v>0.76953949756973927</v>
      </c>
      <c r="CK199" s="41">
        <v>0</v>
      </c>
      <c r="CL199" s="41">
        <f t="shared" si="230"/>
        <v>38368.31</v>
      </c>
      <c r="CM199" s="41">
        <v>29525.93</v>
      </c>
      <c r="CN199" s="158">
        <f t="shared" si="231"/>
        <v>-8842.3799999999974</v>
      </c>
      <c r="CO199" s="41">
        <v>40630.42</v>
      </c>
      <c r="CP199" s="41">
        <v>9916.73</v>
      </c>
      <c r="CQ199" s="41">
        <v>0</v>
      </c>
      <c r="CR199" s="41">
        <v>0</v>
      </c>
      <c r="CS199" s="41">
        <v>0</v>
      </c>
      <c r="CT199" s="41">
        <v>0</v>
      </c>
      <c r="CU199" s="41">
        <v>0</v>
      </c>
      <c r="CV199" s="41">
        <v>119000.01</v>
      </c>
      <c r="CW199" s="220"/>
    </row>
    <row r="200" spans="1:101" s="10" customFormat="1" ht="47.25" x14ac:dyDescent="0.2">
      <c r="A200" s="11" t="s">
        <v>57</v>
      </c>
      <c r="B200" s="11" t="s">
        <v>58</v>
      </c>
      <c r="C200" s="14" t="s">
        <v>565</v>
      </c>
      <c r="D200" s="11">
        <v>3</v>
      </c>
      <c r="E200" s="11" t="s">
        <v>35</v>
      </c>
      <c r="F200" s="11" t="s">
        <v>5</v>
      </c>
      <c r="G200" s="44" t="s">
        <v>674</v>
      </c>
      <c r="H200" s="45">
        <f>SUBTOTAL(103, $CI$12:$CI200)*1</f>
        <v>189</v>
      </c>
      <c r="I200" s="45" t="s">
        <v>57</v>
      </c>
      <c r="J200" s="46" t="s">
        <v>670</v>
      </c>
      <c r="K200" s="46" t="s">
        <v>675</v>
      </c>
      <c r="L200" s="41">
        <v>0</v>
      </c>
      <c r="M200" s="41">
        <v>0</v>
      </c>
      <c r="N200" s="41">
        <v>0</v>
      </c>
      <c r="O200" s="41">
        <v>0</v>
      </c>
      <c r="P200" s="41">
        <v>0</v>
      </c>
      <c r="Q200" s="41">
        <f t="shared" si="152"/>
        <v>0</v>
      </c>
      <c r="R200" s="197" t="str">
        <f t="shared" si="153"/>
        <v>nebija plānots</v>
      </c>
      <c r="S200" s="41">
        <v>0</v>
      </c>
      <c r="T200" s="41">
        <v>0</v>
      </c>
      <c r="U200" s="41">
        <f t="shared" si="237"/>
        <v>0</v>
      </c>
      <c r="V200" s="41">
        <f t="shared" si="154"/>
        <v>0</v>
      </c>
      <c r="W200" s="41">
        <f t="shared" si="155"/>
        <v>0</v>
      </c>
      <c r="X200" s="41">
        <f t="shared" si="156"/>
        <v>0</v>
      </c>
      <c r="Y200" s="197" t="str">
        <f t="shared" si="157"/>
        <v>nebija plānots</v>
      </c>
      <c r="Z200" s="41">
        <v>0</v>
      </c>
      <c r="AA200" s="41">
        <v>0</v>
      </c>
      <c r="AB200" s="41">
        <f t="shared" si="238"/>
        <v>0</v>
      </c>
      <c r="AC200" s="41">
        <f t="shared" si="158"/>
        <v>0</v>
      </c>
      <c r="AD200" s="41">
        <f t="shared" si="159"/>
        <v>0</v>
      </c>
      <c r="AE200" s="41">
        <f t="shared" si="160"/>
        <v>0</v>
      </c>
      <c r="AF200" s="109" t="str">
        <f t="shared" si="161"/>
        <v>nebija plānots</v>
      </c>
      <c r="AG200" s="41">
        <v>0</v>
      </c>
      <c r="AH200" s="41">
        <v>0</v>
      </c>
      <c r="AI200" s="41">
        <f t="shared" si="239"/>
        <v>0</v>
      </c>
      <c r="AJ200" s="41">
        <f t="shared" si="162"/>
        <v>0</v>
      </c>
      <c r="AK200" s="41">
        <f t="shared" si="163"/>
        <v>0</v>
      </c>
      <c r="AL200" s="41">
        <f t="shared" si="164"/>
        <v>0</v>
      </c>
      <c r="AM200" s="109" t="str">
        <f t="shared" si="165"/>
        <v>nebija plānots</v>
      </c>
      <c r="AN200" s="41">
        <v>7954.51</v>
      </c>
      <c r="AO200" s="41">
        <v>0</v>
      </c>
      <c r="AP200" s="41">
        <f t="shared" si="240"/>
        <v>-7954.51</v>
      </c>
      <c r="AQ200" s="41">
        <f t="shared" si="166"/>
        <v>7954.51</v>
      </c>
      <c r="AR200" s="41">
        <f t="shared" si="167"/>
        <v>0</v>
      </c>
      <c r="AS200" s="41">
        <f t="shared" si="168"/>
        <v>-7955</v>
      </c>
      <c r="AT200" s="109">
        <f t="shared" si="169"/>
        <v>1</v>
      </c>
      <c r="AU200" s="41">
        <v>0</v>
      </c>
      <c r="AV200" s="41">
        <v>0</v>
      </c>
      <c r="AW200" s="41">
        <f t="shared" si="241"/>
        <v>0</v>
      </c>
      <c r="AX200" s="41">
        <f t="shared" si="170"/>
        <v>7954.51</v>
      </c>
      <c r="AY200" s="41">
        <f t="shared" si="171"/>
        <v>0</v>
      </c>
      <c r="AZ200" s="41">
        <f t="shared" si="172"/>
        <v>-7955</v>
      </c>
      <c r="BA200" s="109">
        <f t="shared" si="173"/>
        <v>1</v>
      </c>
      <c r="BB200" s="41">
        <v>0</v>
      </c>
      <c r="BC200" s="41">
        <v>0</v>
      </c>
      <c r="BD200" s="41">
        <f t="shared" si="233"/>
        <v>0</v>
      </c>
      <c r="BE200" s="41">
        <f t="shared" si="174"/>
        <v>7954.51</v>
      </c>
      <c r="BF200" s="41">
        <f t="shared" si="175"/>
        <v>0</v>
      </c>
      <c r="BG200" s="41">
        <f t="shared" si="176"/>
        <v>-7955</v>
      </c>
      <c r="BH200" s="109">
        <f t="shared" si="177"/>
        <v>1</v>
      </c>
      <c r="BI200" s="41">
        <v>0</v>
      </c>
      <c r="BJ200" s="41">
        <v>0</v>
      </c>
      <c r="BK200" s="41">
        <f t="shared" si="234"/>
        <v>0</v>
      </c>
      <c r="BL200" s="41">
        <f t="shared" si="178"/>
        <v>7954.51</v>
      </c>
      <c r="BM200" s="41">
        <f t="shared" si="179"/>
        <v>0</v>
      </c>
      <c r="BN200" s="41">
        <f t="shared" si="180"/>
        <v>-7955</v>
      </c>
      <c r="BO200" s="109">
        <f t="shared" si="181"/>
        <v>1</v>
      </c>
      <c r="BP200" s="41">
        <v>0</v>
      </c>
      <c r="BQ200" s="41">
        <v>0</v>
      </c>
      <c r="BR200" s="41">
        <f t="shared" si="235"/>
        <v>0</v>
      </c>
      <c r="BS200" s="41">
        <f t="shared" si="182"/>
        <v>7954.51</v>
      </c>
      <c r="BT200" s="41">
        <f t="shared" si="183"/>
        <v>0</v>
      </c>
      <c r="BU200" s="41">
        <f t="shared" si="184"/>
        <v>-7955</v>
      </c>
      <c r="BV200" s="109">
        <f t="shared" si="185"/>
        <v>1</v>
      </c>
      <c r="BW200" s="41">
        <v>0</v>
      </c>
      <c r="BX200" s="41">
        <v>0</v>
      </c>
      <c r="BY200" s="41">
        <f t="shared" si="186"/>
        <v>0</v>
      </c>
      <c r="BZ200" s="41">
        <f t="shared" si="232"/>
        <v>7954.51</v>
      </c>
      <c r="CA200" s="41">
        <f>BQ200+BJ200+BC200+AV200+AO200+-AH200+AA200+T200+P200+BX200</f>
        <v>0</v>
      </c>
      <c r="CB200" s="41">
        <f t="shared" si="219"/>
        <v>-7955</v>
      </c>
      <c r="CC200" s="109">
        <f t="shared" si="187"/>
        <v>1</v>
      </c>
      <c r="CD200" s="41">
        <v>0</v>
      </c>
      <c r="CE200" s="41">
        <v>0</v>
      </c>
      <c r="CF200" s="41">
        <f t="shared" si="188"/>
        <v>0</v>
      </c>
      <c r="CG200" s="41">
        <f t="shared" si="189"/>
        <v>7954.51</v>
      </c>
      <c r="CH200" s="41">
        <f t="shared" si="190"/>
        <v>0</v>
      </c>
      <c r="CI200" s="41">
        <f t="shared" si="191"/>
        <v>-7955</v>
      </c>
      <c r="CJ200" s="109">
        <f t="shared" si="192"/>
        <v>0</v>
      </c>
      <c r="CK200" s="41">
        <v>0</v>
      </c>
      <c r="CL200" s="41">
        <f t="shared" si="230"/>
        <v>7954.51</v>
      </c>
      <c r="CM200" s="41">
        <v>7374.39</v>
      </c>
      <c r="CN200" s="158">
        <v>0</v>
      </c>
      <c r="CO200" s="41">
        <v>505246.37</v>
      </c>
      <c r="CP200" s="41">
        <v>0</v>
      </c>
      <c r="CQ200" s="41">
        <v>0</v>
      </c>
      <c r="CR200" s="41">
        <v>0</v>
      </c>
      <c r="CS200" s="41">
        <v>0</v>
      </c>
      <c r="CT200" s="41">
        <v>0</v>
      </c>
      <c r="CU200" s="41">
        <v>0</v>
      </c>
      <c r="CV200" s="41">
        <v>542543.06999999995</v>
      </c>
    </row>
    <row r="201" spans="1:101" s="17" customFormat="1" ht="63" x14ac:dyDescent="0.2">
      <c r="A201" s="11" t="s">
        <v>57</v>
      </c>
      <c r="B201" s="11" t="s">
        <v>58</v>
      </c>
      <c r="C201" s="14" t="s">
        <v>565</v>
      </c>
      <c r="D201" s="11">
        <v>3</v>
      </c>
      <c r="E201" s="11" t="s">
        <v>35</v>
      </c>
      <c r="F201" s="11" t="s">
        <v>5</v>
      </c>
      <c r="G201" s="44" t="s">
        <v>666</v>
      </c>
      <c r="H201" s="45">
        <f>SUBTOTAL(103, $CI$12:$CI201)*1</f>
        <v>190</v>
      </c>
      <c r="I201" s="45" t="s">
        <v>57</v>
      </c>
      <c r="J201" s="46" t="s">
        <v>667</v>
      </c>
      <c r="K201" s="46" t="s">
        <v>668</v>
      </c>
      <c r="L201" s="41">
        <v>0</v>
      </c>
      <c r="M201" s="41">
        <v>0</v>
      </c>
      <c r="N201" s="41">
        <v>0</v>
      </c>
      <c r="O201" s="41">
        <v>0</v>
      </c>
      <c r="P201" s="41">
        <v>0</v>
      </c>
      <c r="Q201" s="41">
        <f t="shared" si="152"/>
        <v>0</v>
      </c>
      <c r="R201" s="197" t="str">
        <f t="shared" si="153"/>
        <v>nebija plānots</v>
      </c>
      <c r="S201" s="41">
        <v>0</v>
      </c>
      <c r="T201" s="41">
        <v>0</v>
      </c>
      <c r="U201" s="41">
        <f t="shared" si="237"/>
        <v>0</v>
      </c>
      <c r="V201" s="41">
        <f t="shared" si="154"/>
        <v>0</v>
      </c>
      <c r="W201" s="41">
        <f t="shared" si="155"/>
        <v>0</v>
      </c>
      <c r="X201" s="41">
        <f t="shared" si="156"/>
        <v>0</v>
      </c>
      <c r="Y201" s="197" t="str">
        <f t="shared" si="157"/>
        <v>nebija plānots</v>
      </c>
      <c r="Z201" s="41">
        <v>0</v>
      </c>
      <c r="AA201" s="41">
        <v>0</v>
      </c>
      <c r="AB201" s="41">
        <f t="shared" si="238"/>
        <v>0</v>
      </c>
      <c r="AC201" s="41">
        <f t="shared" si="158"/>
        <v>0</v>
      </c>
      <c r="AD201" s="41">
        <f t="shared" si="159"/>
        <v>0</v>
      </c>
      <c r="AE201" s="41">
        <f t="shared" si="160"/>
        <v>0</v>
      </c>
      <c r="AF201" s="109" t="str">
        <f t="shared" si="161"/>
        <v>nebija plānots</v>
      </c>
      <c r="AG201" s="41">
        <v>0</v>
      </c>
      <c r="AH201" s="41">
        <v>0</v>
      </c>
      <c r="AI201" s="41">
        <f t="shared" si="239"/>
        <v>0</v>
      </c>
      <c r="AJ201" s="41">
        <f t="shared" si="162"/>
        <v>0</v>
      </c>
      <c r="AK201" s="41">
        <f t="shared" si="163"/>
        <v>0</v>
      </c>
      <c r="AL201" s="41">
        <f t="shared" si="164"/>
        <v>0</v>
      </c>
      <c r="AM201" s="109" t="str">
        <f t="shared" si="165"/>
        <v>nebija plānots</v>
      </c>
      <c r="AN201" s="41">
        <v>7935</v>
      </c>
      <c r="AO201" s="41">
        <v>0</v>
      </c>
      <c r="AP201" s="41">
        <f t="shared" si="240"/>
        <v>-7935</v>
      </c>
      <c r="AQ201" s="41">
        <f t="shared" si="166"/>
        <v>7935</v>
      </c>
      <c r="AR201" s="41">
        <f t="shared" si="167"/>
        <v>0</v>
      </c>
      <c r="AS201" s="41">
        <f t="shared" si="168"/>
        <v>-7935</v>
      </c>
      <c r="AT201" s="109">
        <f t="shared" si="169"/>
        <v>1</v>
      </c>
      <c r="AU201" s="41">
        <v>0</v>
      </c>
      <c r="AV201" s="41">
        <v>0</v>
      </c>
      <c r="AW201" s="41">
        <f t="shared" si="241"/>
        <v>0</v>
      </c>
      <c r="AX201" s="41">
        <f t="shared" si="170"/>
        <v>7935</v>
      </c>
      <c r="AY201" s="41">
        <f t="shared" si="171"/>
        <v>0</v>
      </c>
      <c r="AZ201" s="41">
        <f t="shared" si="172"/>
        <v>-7935</v>
      </c>
      <c r="BA201" s="109">
        <f t="shared" si="173"/>
        <v>1</v>
      </c>
      <c r="BB201" s="41">
        <v>0</v>
      </c>
      <c r="BC201" s="41">
        <v>0</v>
      </c>
      <c r="BD201" s="41">
        <f t="shared" si="233"/>
        <v>0</v>
      </c>
      <c r="BE201" s="41">
        <f t="shared" si="174"/>
        <v>7935</v>
      </c>
      <c r="BF201" s="41">
        <f t="shared" si="175"/>
        <v>0</v>
      </c>
      <c r="BG201" s="41">
        <f t="shared" si="176"/>
        <v>-7935</v>
      </c>
      <c r="BH201" s="109">
        <f t="shared" si="177"/>
        <v>1</v>
      </c>
      <c r="BI201" s="41">
        <v>0</v>
      </c>
      <c r="BJ201" s="41">
        <v>0</v>
      </c>
      <c r="BK201" s="41">
        <f t="shared" si="234"/>
        <v>0</v>
      </c>
      <c r="BL201" s="41">
        <f t="shared" si="178"/>
        <v>7935</v>
      </c>
      <c r="BM201" s="41">
        <f t="shared" si="179"/>
        <v>0</v>
      </c>
      <c r="BN201" s="41">
        <f t="shared" si="180"/>
        <v>-7935</v>
      </c>
      <c r="BO201" s="109">
        <f t="shared" si="181"/>
        <v>1</v>
      </c>
      <c r="BP201" s="41">
        <v>0</v>
      </c>
      <c r="BQ201" s="41">
        <v>0</v>
      </c>
      <c r="BR201" s="41">
        <f t="shared" si="235"/>
        <v>0</v>
      </c>
      <c r="BS201" s="41">
        <f t="shared" si="182"/>
        <v>7935</v>
      </c>
      <c r="BT201" s="41">
        <f t="shared" si="183"/>
        <v>0</v>
      </c>
      <c r="BU201" s="41">
        <f t="shared" si="184"/>
        <v>-7935</v>
      </c>
      <c r="BV201" s="109">
        <f t="shared" si="185"/>
        <v>1</v>
      </c>
      <c r="BW201" s="41">
        <v>0</v>
      </c>
      <c r="BX201" s="41">
        <v>0</v>
      </c>
      <c r="BY201" s="41">
        <f t="shared" si="186"/>
        <v>0</v>
      </c>
      <c r="BZ201" s="41">
        <f t="shared" si="232"/>
        <v>7935</v>
      </c>
      <c r="CA201" s="41">
        <f>BQ201+BJ201+BC201+AV201+AO201+-AH201+AA201+T201+P201+BX201</f>
        <v>0</v>
      </c>
      <c r="CB201" s="41">
        <f t="shared" si="219"/>
        <v>-7935</v>
      </c>
      <c r="CC201" s="109">
        <f t="shared" si="187"/>
        <v>1</v>
      </c>
      <c r="CD201" s="41">
        <v>0</v>
      </c>
      <c r="CE201" s="41">
        <v>0</v>
      </c>
      <c r="CF201" s="41">
        <f t="shared" si="188"/>
        <v>0</v>
      </c>
      <c r="CG201" s="41">
        <f t="shared" si="189"/>
        <v>7935</v>
      </c>
      <c r="CH201" s="41">
        <f t="shared" si="190"/>
        <v>0</v>
      </c>
      <c r="CI201" s="41">
        <f t="shared" si="191"/>
        <v>-7935</v>
      </c>
      <c r="CJ201" s="109">
        <f t="shared" si="192"/>
        <v>0</v>
      </c>
      <c r="CK201" s="41">
        <v>0</v>
      </c>
      <c r="CL201" s="41">
        <f t="shared" si="230"/>
        <v>7935</v>
      </c>
      <c r="CM201" s="41">
        <v>0</v>
      </c>
      <c r="CN201" s="158">
        <v>0</v>
      </c>
      <c r="CO201" s="41">
        <v>278124</v>
      </c>
      <c r="CP201" s="41">
        <v>0</v>
      </c>
      <c r="CQ201" s="41">
        <v>0</v>
      </c>
      <c r="CR201" s="41">
        <v>0</v>
      </c>
      <c r="CS201" s="41">
        <v>0</v>
      </c>
      <c r="CT201" s="41">
        <v>0</v>
      </c>
      <c r="CU201" s="41">
        <v>0</v>
      </c>
      <c r="CV201" s="41">
        <v>286059</v>
      </c>
      <c r="CW201" s="10"/>
    </row>
    <row r="202" spans="1:101" s="10" customFormat="1" ht="51" x14ac:dyDescent="0.2">
      <c r="A202" s="55" t="s">
        <v>233</v>
      </c>
      <c r="B202" s="55" t="s">
        <v>234</v>
      </c>
      <c r="C202" s="81" t="s">
        <v>579</v>
      </c>
      <c r="D202" s="55">
        <v>1</v>
      </c>
      <c r="E202" s="55" t="s">
        <v>4</v>
      </c>
      <c r="F202" s="55" t="s">
        <v>5</v>
      </c>
      <c r="G202" s="55" t="s">
        <v>1481</v>
      </c>
      <c r="H202" s="45">
        <f>SUBTOTAL(103, $CI$12:$CI202)*1</f>
        <v>191</v>
      </c>
      <c r="I202" s="45" t="s">
        <v>233</v>
      </c>
      <c r="J202" s="128" t="s">
        <v>1156</v>
      </c>
      <c r="K202" s="128" t="s">
        <v>1156</v>
      </c>
      <c r="L202" s="141"/>
      <c r="M202" s="79">
        <v>0</v>
      </c>
      <c r="N202" s="79">
        <v>0</v>
      </c>
      <c r="O202" s="79">
        <v>0</v>
      </c>
      <c r="P202" s="79"/>
      <c r="Q202" s="41">
        <f t="shared" si="152"/>
        <v>0</v>
      </c>
      <c r="R202" s="197" t="str">
        <f t="shared" si="153"/>
        <v>nebija plānots</v>
      </c>
      <c r="S202" s="79">
        <v>0</v>
      </c>
      <c r="T202" s="79"/>
      <c r="U202" s="79"/>
      <c r="V202" s="41">
        <f t="shared" si="154"/>
        <v>0</v>
      </c>
      <c r="W202" s="41">
        <f t="shared" si="155"/>
        <v>0</v>
      </c>
      <c r="X202" s="41">
        <f t="shared" si="156"/>
        <v>0</v>
      </c>
      <c r="Y202" s="197" t="str">
        <f t="shared" si="157"/>
        <v>nebija plānots</v>
      </c>
      <c r="Z202" s="79">
        <v>0</v>
      </c>
      <c r="AA202" s="79"/>
      <c r="AB202" s="79"/>
      <c r="AC202" s="41">
        <f t="shared" si="158"/>
        <v>0</v>
      </c>
      <c r="AD202" s="41">
        <f t="shared" si="159"/>
        <v>0</v>
      </c>
      <c r="AE202" s="41">
        <f t="shared" si="160"/>
        <v>0</v>
      </c>
      <c r="AF202" s="109" t="str">
        <f t="shared" si="161"/>
        <v>nebija plānots</v>
      </c>
      <c r="AG202" s="79">
        <v>0</v>
      </c>
      <c r="AH202" s="79"/>
      <c r="AI202" s="79">
        <v>0</v>
      </c>
      <c r="AJ202" s="41">
        <f t="shared" si="162"/>
        <v>0</v>
      </c>
      <c r="AK202" s="41">
        <f t="shared" si="163"/>
        <v>0</v>
      </c>
      <c r="AL202" s="41">
        <f t="shared" si="164"/>
        <v>0</v>
      </c>
      <c r="AM202" s="109" t="str">
        <f t="shared" si="165"/>
        <v>nebija plānots</v>
      </c>
      <c r="AN202" s="79"/>
      <c r="AO202" s="79"/>
      <c r="AP202" s="79">
        <v>0</v>
      </c>
      <c r="AQ202" s="41">
        <f t="shared" si="166"/>
        <v>0</v>
      </c>
      <c r="AR202" s="41">
        <f t="shared" si="167"/>
        <v>0</v>
      </c>
      <c r="AS202" s="41">
        <f t="shared" si="168"/>
        <v>0</v>
      </c>
      <c r="AT202" s="109" t="str">
        <f t="shared" si="169"/>
        <v>nebija plānots</v>
      </c>
      <c r="AU202" s="79"/>
      <c r="AV202" s="79"/>
      <c r="AW202" s="79">
        <v>0</v>
      </c>
      <c r="AX202" s="41">
        <f t="shared" si="170"/>
        <v>0</v>
      </c>
      <c r="AY202" s="41">
        <f t="shared" si="171"/>
        <v>0</v>
      </c>
      <c r="AZ202" s="41">
        <f t="shared" si="172"/>
        <v>0</v>
      </c>
      <c r="BA202" s="109" t="str">
        <f t="shared" si="173"/>
        <v>nebija plānots</v>
      </c>
      <c r="BB202" s="79"/>
      <c r="BC202" s="79"/>
      <c r="BD202" s="79">
        <v>0</v>
      </c>
      <c r="BE202" s="41">
        <f t="shared" si="174"/>
        <v>0</v>
      </c>
      <c r="BF202" s="41">
        <f t="shared" si="175"/>
        <v>0</v>
      </c>
      <c r="BG202" s="41">
        <f t="shared" si="176"/>
        <v>0</v>
      </c>
      <c r="BH202" s="109" t="str">
        <f t="shared" si="177"/>
        <v>nebija plānots</v>
      </c>
      <c r="BI202" s="79"/>
      <c r="BJ202" s="79"/>
      <c r="BK202" s="79"/>
      <c r="BL202" s="41">
        <f t="shared" si="178"/>
        <v>0</v>
      </c>
      <c r="BM202" s="41">
        <f t="shared" si="179"/>
        <v>0</v>
      </c>
      <c r="BN202" s="41">
        <f t="shared" si="180"/>
        <v>0</v>
      </c>
      <c r="BO202" s="109" t="str">
        <f t="shared" si="181"/>
        <v>nebija plānots</v>
      </c>
      <c r="BP202" s="79">
        <v>1658.3</v>
      </c>
      <c r="BQ202" s="41">
        <v>0</v>
      </c>
      <c r="BR202" s="41">
        <f t="shared" si="235"/>
        <v>-1658.3</v>
      </c>
      <c r="BS202" s="41">
        <f t="shared" si="182"/>
        <v>1658.3</v>
      </c>
      <c r="BT202" s="41">
        <f t="shared" si="183"/>
        <v>0</v>
      </c>
      <c r="BU202" s="41">
        <f t="shared" si="184"/>
        <v>-1658</v>
      </c>
      <c r="BV202" s="109">
        <f t="shared" si="185"/>
        <v>1</v>
      </c>
      <c r="BW202" s="79">
        <v>1658.3</v>
      </c>
      <c r="BX202" s="41">
        <v>0</v>
      </c>
      <c r="BY202" s="41">
        <f t="shared" si="186"/>
        <v>-1658.3</v>
      </c>
      <c r="BZ202" s="41">
        <f t="shared" si="232"/>
        <v>3316.6</v>
      </c>
      <c r="CA202" s="41">
        <f>BQ202+BJ202+BC202+AV202+AO202+-AH202+AA202+T202+P202+BX202</f>
        <v>0</v>
      </c>
      <c r="CB202" s="41">
        <f t="shared" si="219"/>
        <v>-3316</v>
      </c>
      <c r="CC202" s="109">
        <f t="shared" si="187"/>
        <v>1</v>
      </c>
      <c r="CD202" s="79">
        <v>4286.28</v>
      </c>
      <c r="CE202" s="41">
        <v>0</v>
      </c>
      <c r="CF202" s="41">
        <f t="shared" si="188"/>
        <v>-4286.28</v>
      </c>
      <c r="CG202" s="41">
        <f t="shared" si="189"/>
        <v>7602.8799999999992</v>
      </c>
      <c r="CH202" s="41">
        <f t="shared" si="190"/>
        <v>0</v>
      </c>
      <c r="CI202" s="41">
        <f t="shared" si="191"/>
        <v>-7602.28</v>
      </c>
      <c r="CJ202" s="109">
        <f t="shared" si="192"/>
        <v>0</v>
      </c>
      <c r="CK202" s="79">
        <v>4505.4799999999996</v>
      </c>
      <c r="CL202" s="41">
        <f t="shared" si="230"/>
        <v>12108.359999999997</v>
      </c>
      <c r="CM202" s="41">
        <v>0</v>
      </c>
      <c r="CN202" s="158"/>
      <c r="CO202" s="79">
        <v>2091357.38</v>
      </c>
      <c r="CP202" s="79">
        <v>0</v>
      </c>
      <c r="CQ202" s="79">
        <v>0</v>
      </c>
      <c r="CR202" s="79">
        <v>0</v>
      </c>
      <c r="CS202" s="79">
        <v>0</v>
      </c>
      <c r="CT202" s="79">
        <v>0</v>
      </c>
      <c r="CU202" s="79">
        <v>0</v>
      </c>
      <c r="CV202" s="79">
        <v>2081865.9</v>
      </c>
      <c r="CW202" s="220"/>
    </row>
    <row r="203" spans="1:101" s="17" customFormat="1" ht="31.5" x14ac:dyDescent="0.2">
      <c r="A203" s="11" t="s">
        <v>406</v>
      </c>
      <c r="B203" s="11" t="s">
        <v>411</v>
      </c>
      <c r="C203" s="14" t="s">
        <v>602</v>
      </c>
      <c r="D203" s="11">
        <v>1</v>
      </c>
      <c r="E203" s="11" t="s">
        <v>402</v>
      </c>
      <c r="F203" s="11" t="s">
        <v>77</v>
      </c>
      <c r="G203" s="44" t="s">
        <v>722</v>
      </c>
      <c r="H203" s="45">
        <f>SUBTOTAL(103, $CI$12:$CI203)*1</f>
        <v>192</v>
      </c>
      <c r="I203" s="45" t="s">
        <v>406</v>
      </c>
      <c r="J203" s="46" t="s">
        <v>723</v>
      </c>
      <c r="K203" s="46" t="s">
        <v>724</v>
      </c>
      <c r="L203" s="41"/>
      <c r="M203" s="41"/>
      <c r="N203" s="41"/>
      <c r="O203" s="41"/>
      <c r="P203" s="41">
        <v>0</v>
      </c>
      <c r="Q203" s="41">
        <f t="shared" si="152"/>
        <v>0</v>
      </c>
      <c r="R203" s="197" t="str">
        <f t="shared" si="153"/>
        <v>nebija plānots</v>
      </c>
      <c r="S203" s="41"/>
      <c r="T203" s="41">
        <v>0</v>
      </c>
      <c r="U203" s="41">
        <f t="shared" ref="U203:U210" si="242">T203-S203</f>
        <v>0</v>
      </c>
      <c r="V203" s="41">
        <f t="shared" si="154"/>
        <v>0</v>
      </c>
      <c r="W203" s="41">
        <f t="shared" si="155"/>
        <v>0</v>
      </c>
      <c r="X203" s="41">
        <f t="shared" si="156"/>
        <v>0</v>
      </c>
      <c r="Y203" s="197" t="str">
        <f t="shared" si="157"/>
        <v>nebija plānots</v>
      </c>
      <c r="Z203" s="41"/>
      <c r="AA203" s="41">
        <v>0</v>
      </c>
      <c r="AB203" s="41">
        <f t="shared" ref="AB203:AB210" si="243">AA203-Z203</f>
        <v>0</v>
      </c>
      <c r="AC203" s="41">
        <f t="shared" si="158"/>
        <v>0</v>
      </c>
      <c r="AD203" s="41">
        <f t="shared" si="159"/>
        <v>0</v>
      </c>
      <c r="AE203" s="41">
        <f t="shared" si="160"/>
        <v>0</v>
      </c>
      <c r="AF203" s="109" t="str">
        <f t="shared" si="161"/>
        <v>nebija plānots</v>
      </c>
      <c r="AG203" s="41"/>
      <c r="AH203" s="41">
        <v>0</v>
      </c>
      <c r="AI203" s="41">
        <f t="shared" ref="AI203:AI210" si="244">AH203-AG203</f>
        <v>0</v>
      </c>
      <c r="AJ203" s="41">
        <f t="shared" si="162"/>
        <v>0</v>
      </c>
      <c r="AK203" s="41">
        <f t="shared" si="163"/>
        <v>0</v>
      </c>
      <c r="AL203" s="41">
        <f t="shared" si="164"/>
        <v>0</v>
      </c>
      <c r="AM203" s="109" t="str">
        <f t="shared" si="165"/>
        <v>nebija plānots</v>
      </c>
      <c r="AN203" s="41">
        <v>4408.75</v>
      </c>
      <c r="AO203" s="41">
        <v>0</v>
      </c>
      <c r="AP203" s="41">
        <f t="shared" ref="AP203:AP210" si="245">AO203-AN203</f>
        <v>-4408.75</v>
      </c>
      <c r="AQ203" s="41">
        <f t="shared" si="166"/>
        <v>4408.75</v>
      </c>
      <c r="AR203" s="41">
        <f t="shared" si="167"/>
        <v>0</v>
      </c>
      <c r="AS203" s="41">
        <f t="shared" si="168"/>
        <v>-4409</v>
      </c>
      <c r="AT203" s="109">
        <f t="shared" si="169"/>
        <v>1</v>
      </c>
      <c r="AU203" s="41">
        <v>0</v>
      </c>
      <c r="AV203" s="41">
        <v>1974.02</v>
      </c>
      <c r="AW203" s="41">
        <f t="shared" ref="AW203:AW210" si="246">AV203-AU203</f>
        <v>1974.02</v>
      </c>
      <c r="AX203" s="41">
        <f t="shared" si="170"/>
        <v>4408.75</v>
      </c>
      <c r="AY203" s="41">
        <f t="shared" si="171"/>
        <v>1974.02</v>
      </c>
      <c r="AZ203" s="41">
        <f t="shared" si="172"/>
        <v>-2435</v>
      </c>
      <c r="BA203" s="109">
        <f t="shared" si="173"/>
        <v>0.55224950382761562</v>
      </c>
      <c r="BB203" s="41">
        <v>3372.41</v>
      </c>
      <c r="BC203" s="41">
        <v>2351.16</v>
      </c>
      <c r="BD203" s="41">
        <f t="shared" ref="BD203:BD210" si="247">BC203-BB203</f>
        <v>-1021.25</v>
      </c>
      <c r="BE203" s="41">
        <f t="shared" si="174"/>
        <v>7781.16</v>
      </c>
      <c r="BF203" s="41">
        <f t="shared" si="175"/>
        <v>4325.18</v>
      </c>
      <c r="BG203" s="41">
        <f t="shared" si="176"/>
        <v>-3456</v>
      </c>
      <c r="BH203" s="109">
        <f t="shared" si="177"/>
        <v>0.44414714515573506</v>
      </c>
      <c r="BI203" s="41">
        <v>0</v>
      </c>
      <c r="BJ203" s="41">
        <v>0</v>
      </c>
      <c r="BK203" s="41">
        <f t="shared" ref="BK203:BK210" si="248">BJ203-BI203</f>
        <v>0</v>
      </c>
      <c r="BL203" s="41">
        <f t="shared" si="178"/>
        <v>7781.16</v>
      </c>
      <c r="BM203" s="41">
        <f t="shared" si="179"/>
        <v>4325.18</v>
      </c>
      <c r="BN203" s="41">
        <f t="shared" si="180"/>
        <v>-3456</v>
      </c>
      <c r="BO203" s="109">
        <f t="shared" si="181"/>
        <v>0.44414714515573506</v>
      </c>
      <c r="BP203" s="41">
        <v>0</v>
      </c>
      <c r="BQ203" s="41">
        <v>0</v>
      </c>
      <c r="BR203" s="41">
        <f t="shared" si="235"/>
        <v>0</v>
      </c>
      <c r="BS203" s="41">
        <f t="shared" si="182"/>
        <v>7781.16</v>
      </c>
      <c r="BT203" s="41">
        <f t="shared" si="183"/>
        <v>4325.18</v>
      </c>
      <c r="BU203" s="41">
        <f t="shared" si="184"/>
        <v>-3456</v>
      </c>
      <c r="BV203" s="109">
        <f t="shared" si="185"/>
        <v>0.44414714515573506</v>
      </c>
      <c r="BW203" s="41">
        <v>4215.29</v>
      </c>
      <c r="BX203" s="41">
        <v>1038.06</v>
      </c>
      <c r="BY203" s="41">
        <f t="shared" si="186"/>
        <v>-3177.23</v>
      </c>
      <c r="BZ203" s="41">
        <f t="shared" si="232"/>
        <v>11996.45</v>
      </c>
      <c r="CA203" s="41">
        <f>BQ203+BJ203+BC203+AV203+AO203+AH203+AA203+T203+P203+BX203</f>
        <v>5363.24</v>
      </c>
      <c r="CB203" s="41">
        <f t="shared" si="219"/>
        <v>-6633</v>
      </c>
      <c r="CC203" s="109">
        <f t="shared" si="187"/>
        <v>0.55293107544315201</v>
      </c>
      <c r="CD203" s="41">
        <v>0</v>
      </c>
      <c r="CE203" s="41">
        <v>0</v>
      </c>
      <c r="CF203" s="41">
        <f t="shared" si="188"/>
        <v>0</v>
      </c>
      <c r="CG203" s="41">
        <f t="shared" si="189"/>
        <v>11996.45</v>
      </c>
      <c r="CH203" s="41">
        <f t="shared" si="190"/>
        <v>5363.24</v>
      </c>
      <c r="CI203" s="41">
        <f t="shared" si="191"/>
        <v>-6633</v>
      </c>
      <c r="CJ203" s="109">
        <f t="shared" si="192"/>
        <v>0.44706892455684805</v>
      </c>
      <c r="CK203" s="41">
        <v>0</v>
      </c>
      <c r="CL203" s="41">
        <f t="shared" si="230"/>
        <v>11996.45</v>
      </c>
      <c r="CM203" s="41">
        <v>5254.18</v>
      </c>
      <c r="CN203" s="158">
        <f>CM203-CL203</f>
        <v>-6742.27</v>
      </c>
      <c r="CO203" s="41">
        <v>14722</v>
      </c>
      <c r="CP203" s="41">
        <v>9631.0300000000007</v>
      </c>
      <c r="CQ203" s="41">
        <v>0</v>
      </c>
      <c r="CR203" s="41">
        <v>0</v>
      </c>
      <c r="CS203" s="41">
        <v>0</v>
      </c>
      <c r="CT203" s="41">
        <v>0</v>
      </c>
      <c r="CU203" s="41">
        <v>0</v>
      </c>
      <c r="CV203" s="41">
        <v>29034.300000000003</v>
      </c>
      <c r="CW203" s="10"/>
    </row>
    <row r="204" spans="1:101" s="10" customFormat="1" ht="51" x14ac:dyDescent="0.2">
      <c r="A204" s="11" t="s">
        <v>485</v>
      </c>
      <c r="B204" s="11" t="s">
        <v>486</v>
      </c>
      <c r="C204" s="14" t="s">
        <v>606</v>
      </c>
      <c r="D204" s="11">
        <v>1</v>
      </c>
      <c r="E204" s="11" t="s">
        <v>454</v>
      </c>
      <c r="F204" s="11" t="s">
        <v>5</v>
      </c>
      <c r="G204" s="44" t="s">
        <v>493</v>
      </c>
      <c r="H204" s="45">
        <f>SUBTOTAL(103, $CI$12:$CI204)*1</f>
        <v>193</v>
      </c>
      <c r="I204" s="45" t="s">
        <v>485</v>
      </c>
      <c r="J204" s="46" t="s">
        <v>494</v>
      </c>
      <c r="K204" s="46" t="s">
        <v>495</v>
      </c>
      <c r="L204" s="41">
        <v>0</v>
      </c>
      <c r="M204" s="41">
        <v>0</v>
      </c>
      <c r="N204" s="41">
        <v>88328.93</v>
      </c>
      <c r="O204" s="41">
        <v>35989.31</v>
      </c>
      <c r="P204" s="41">
        <v>35989.31</v>
      </c>
      <c r="Q204" s="41">
        <f t="shared" ref="Q204:Q267" si="249">ROUND(P204-O204,0)</f>
        <v>0</v>
      </c>
      <c r="R204" s="197">
        <f t="shared" ref="R204:R267" si="250">IFERROR(1-(P204/O204),"nebija plānots")</f>
        <v>0</v>
      </c>
      <c r="S204" s="41">
        <v>0</v>
      </c>
      <c r="T204" s="41">
        <v>0</v>
      </c>
      <c r="U204" s="41">
        <f t="shared" si="242"/>
        <v>0</v>
      </c>
      <c r="V204" s="41">
        <f t="shared" ref="V204:V267" si="251">S204+O204</f>
        <v>35989.31</v>
      </c>
      <c r="W204" s="41">
        <f t="shared" ref="W204:W267" si="252">T204+P204</f>
        <v>35989.31</v>
      </c>
      <c r="X204" s="41">
        <f t="shared" ref="X204:X267" si="253">ROUND(U204+Q204,0)</f>
        <v>0</v>
      </c>
      <c r="Y204" s="197">
        <f t="shared" ref="Y204:Y267" si="254">IFERROR(1-(W204/V204),"nebija plānots")</f>
        <v>0</v>
      </c>
      <c r="Z204" s="41">
        <v>0</v>
      </c>
      <c r="AA204" s="41">
        <v>0</v>
      </c>
      <c r="AB204" s="41">
        <f t="shared" si="243"/>
        <v>0</v>
      </c>
      <c r="AC204" s="41">
        <f t="shared" ref="AC204:AC267" si="255">V204+Z204</f>
        <v>35989.31</v>
      </c>
      <c r="AD204" s="41">
        <f t="shared" ref="AD204:AD267" si="256">W204+AA204</f>
        <v>35989.31</v>
      </c>
      <c r="AE204" s="41">
        <f t="shared" ref="AE204:AE267" si="257">ROUND(X204+AB204,0)</f>
        <v>0</v>
      </c>
      <c r="AF204" s="109">
        <f t="shared" ref="AF204:AF267" si="258">IFERROR(1-(AD204/AC204),"nebija plānots")</f>
        <v>0</v>
      </c>
      <c r="AG204" s="41">
        <v>34708.050000000003</v>
      </c>
      <c r="AH204" s="41">
        <v>26436.84</v>
      </c>
      <c r="AI204" s="41">
        <f t="shared" si="244"/>
        <v>-8271.2100000000028</v>
      </c>
      <c r="AJ204" s="41">
        <f t="shared" ref="AJ204:AJ267" si="259">AG204+AC204</f>
        <v>70697.36</v>
      </c>
      <c r="AK204" s="41">
        <f t="shared" ref="AK204:AK267" si="260">AH204+AD204</f>
        <v>62426.149999999994</v>
      </c>
      <c r="AL204" s="41">
        <f t="shared" ref="AL204:AL267" si="261">ROUND(AI204+AE204,0)</f>
        <v>-8271</v>
      </c>
      <c r="AM204" s="109">
        <f t="shared" ref="AM204:AM267" si="262">IFERROR(1-(AK204/AJ204),"nebija plānots")</f>
        <v>0.11699460913391968</v>
      </c>
      <c r="AN204" s="41">
        <v>0</v>
      </c>
      <c r="AO204" s="41">
        <v>0</v>
      </c>
      <c r="AP204" s="41">
        <f t="shared" si="245"/>
        <v>0</v>
      </c>
      <c r="AQ204" s="41">
        <f t="shared" ref="AQ204:AQ267" si="263">AN204+AJ204</f>
        <v>70697.36</v>
      </c>
      <c r="AR204" s="41">
        <f t="shared" ref="AR204:AR267" si="264">AO204+AK204</f>
        <v>62426.149999999994</v>
      </c>
      <c r="AS204" s="41">
        <f t="shared" ref="AS204:AS267" si="265">ROUND(AP204+AL204,0)</f>
        <v>-8271</v>
      </c>
      <c r="AT204" s="109">
        <f t="shared" ref="AT204:AT267" si="266">IFERROR(1-(AR204/AQ204),"nebija plānots")</f>
        <v>0.11699460913391968</v>
      </c>
      <c r="AU204" s="41">
        <v>0</v>
      </c>
      <c r="AV204" s="41">
        <v>0</v>
      </c>
      <c r="AW204" s="41">
        <f t="shared" si="246"/>
        <v>0</v>
      </c>
      <c r="AX204" s="41">
        <f t="shared" ref="AX204:AX267" si="267">AU204+AQ204</f>
        <v>70697.36</v>
      </c>
      <c r="AY204" s="41">
        <f t="shared" ref="AY204:AY267" si="268">AV204+AR204</f>
        <v>62426.149999999994</v>
      </c>
      <c r="AZ204" s="41">
        <f t="shared" ref="AZ204:AZ267" si="269">ROUND(AW204+AS204,0)</f>
        <v>-8271</v>
      </c>
      <c r="BA204" s="109">
        <f t="shared" ref="BA204:BA267" si="270">IFERROR(1-(AY204/AX204),"nebija plānots")</f>
        <v>0.11699460913391968</v>
      </c>
      <c r="BB204" s="41">
        <v>34708.050000000003</v>
      </c>
      <c r="BC204" s="41">
        <v>37785.75</v>
      </c>
      <c r="BD204" s="41">
        <f t="shared" si="247"/>
        <v>3077.6999999999971</v>
      </c>
      <c r="BE204" s="41">
        <f t="shared" ref="BE204:BE267" si="271">BB204+AX204</f>
        <v>105405.41</v>
      </c>
      <c r="BF204" s="41">
        <f t="shared" ref="BF204:BF267" si="272">BC204+AY204</f>
        <v>100211.9</v>
      </c>
      <c r="BG204" s="41">
        <f t="shared" ref="BG204:BG267" si="273">ROUND(BD204+AZ204,0)</f>
        <v>-5193</v>
      </c>
      <c r="BH204" s="109">
        <f t="shared" ref="BH204:BH267" si="274">IFERROR(1-(BF204/BE204),"nebija plānots")</f>
        <v>4.9271759390718262E-2</v>
      </c>
      <c r="BI204" s="41">
        <v>0</v>
      </c>
      <c r="BJ204" s="41">
        <v>0</v>
      </c>
      <c r="BK204" s="41">
        <f t="shared" si="248"/>
        <v>0</v>
      </c>
      <c r="BL204" s="41">
        <f t="shared" ref="BL204:BL267" si="275">BI204+BE204</f>
        <v>105405.41</v>
      </c>
      <c r="BM204" s="41">
        <f t="shared" ref="BM204:BM267" si="276">BJ204+BF204</f>
        <v>100211.9</v>
      </c>
      <c r="BN204" s="41">
        <f t="shared" ref="BN204:BN267" si="277">ROUND(BK204+BG204,0)</f>
        <v>-5193</v>
      </c>
      <c r="BO204" s="109">
        <f t="shared" ref="BO204:BO267" si="278">IFERROR(1-(BM204/BL204),"nebija plānots")</f>
        <v>4.9271759390718262E-2</v>
      </c>
      <c r="BP204" s="41">
        <v>0</v>
      </c>
      <c r="BQ204" s="41">
        <v>0</v>
      </c>
      <c r="BR204" s="41">
        <f t="shared" si="235"/>
        <v>0</v>
      </c>
      <c r="BS204" s="41">
        <f t="shared" ref="BS204:BS267" si="279">BP204+BL204</f>
        <v>105405.41</v>
      </c>
      <c r="BT204" s="41">
        <f t="shared" ref="BT204:BT267" si="280">BQ204+BM204</f>
        <v>100211.9</v>
      </c>
      <c r="BU204" s="41">
        <f t="shared" ref="BU204:BU267" si="281">ROUND(BR204+BN204,0)</f>
        <v>-5193</v>
      </c>
      <c r="BV204" s="109">
        <f t="shared" ref="BV204:BV267" si="282">IFERROR(1-(BT204/BS204),"nebija plānots")</f>
        <v>4.9271759390718262E-2</v>
      </c>
      <c r="BW204" s="41">
        <v>34708.050000000003</v>
      </c>
      <c r="BX204" s="41">
        <v>33570.67</v>
      </c>
      <c r="BY204" s="41">
        <f t="shared" ref="BY204:BY267" si="283">BX204-BW204</f>
        <v>-1137.3800000000047</v>
      </c>
      <c r="BZ204" s="41">
        <f t="shared" si="232"/>
        <v>140113.46000000002</v>
      </c>
      <c r="CA204" s="41">
        <f>BQ204+BJ204+BC204+AV204+AO204+AH204+AA204+T204+P204+BX204</f>
        <v>133782.57</v>
      </c>
      <c r="CB204" s="41">
        <f t="shared" si="219"/>
        <v>-6330</v>
      </c>
      <c r="CC204" s="109">
        <f t="shared" ref="CC204:CC267" si="284">IFERROR(1-(CA204/BZ204),"nebija plānots")</f>
        <v>4.5184024432770475E-2</v>
      </c>
      <c r="CD204" s="41">
        <v>0</v>
      </c>
      <c r="CE204" s="41">
        <v>0</v>
      </c>
      <c r="CF204" s="41">
        <f t="shared" ref="CF204:CF267" si="285">CE204-CD204</f>
        <v>0</v>
      </c>
      <c r="CG204" s="41">
        <f t="shared" ref="CG204:CG267" si="286">BZ204+CD204</f>
        <v>140113.46000000002</v>
      </c>
      <c r="CH204" s="41">
        <f t="shared" ref="CH204:CH267" si="287">CA204+CE204</f>
        <v>133782.57</v>
      </c>
      <c r="CI204" s="41">
        <f t="shared" ref="CI204:CI267" si="288">CB204+CF204</f>
        <v>-6330</v>
      </c>
      <c r="CJ204" s="109">
        <f t="shared" ref="CJ204:CJ267" si="289">IFERROR(CH204/CG204, "nebija plānots")</f>
        <v>0.95481597556722952</v>
      </c>
      <c r="CK204" s="41">
        <v>0</v>
      </c>
      <c r="CL204" s="41">
        <f t="shared" si="230"/>
        <v>140113.46000000002</v>
      </c>
      <c r="CM204" s="41">
        <v>133782.57</v>
      </c>
      <c r="CN204" s="158">
        <f>CM204-CL204</f>
        <v>-6330.890000000014</v>
      </c>
      <c r="CO204" s="41">
        <v>138833.05000000002</v>
      </c>
      <c r="CP204" s="41">
        <v>49224.56</v>
      </c>
      <c r="CQ204" s="41">
        <v>0</v>
      </c>
      <c r="CR204" s="41">
        <v>0</v>
      </c>
      <c r="CS204" s="41">
        <v>0</v>
      </c>
      <c r="CT204" s="41">
        <v>0</v>
      </c>
      <c r="CU204" s="41">
        <v>0</v>
      </c>
      <c r="CV204" s="41">
        <v>416500.00000000006</v>
      </c>
      <c r="CW204" s="220"/>
    </row>
    <row r="205" spans="1:101" ht="51.75" x14ac:dyDescent="0.25">
      <c r="A205" s="11" t="s">
        <v>485</v>
      </c>
      <c r="B205" s="11" t="s">
        <v>486</v>
      </c>
      <c r="C205" s="14" t="s">
        <v>606</v>
      </c>
      <c r="D205" s="11">
        <v>1</v>
      </c>
      <c r="E205" s="11" t="s">
        <v>454</v>
      </c>
      <c r="F205" s="11" t="s">
        <v>5</v>
      </c>
      <c r="G205" s="44" t="s">
        <v>523</v>
      </c>
      <c r="H205" s="45">
        <f>SUBTOTAL(103, $CI$12:$CI205)*1</f>
        <v>194</v>
      </c>
      <c r="I205" s="45" t="s">
        <v>485</v>
      </c>
      <c r="J205" s="46" t="s">
        <v>524</v>
      </c>
      <c r="K205" s="46" t="s">
        <v>525</v>
      </c>
      <c r="L205" s="41">
        <v>0</v>
      </c>
      <c r="M205" s="41">
        <v>0</v>
      </c>
      <c r="N205" s="41">
        <v>5969.5599999999986</v>
      </c>
      <c r="O205" s="41">
        <v>0</v>
      </c>
      <c r="P205" s="41">
        <v>0</v>
      </c>
      <c r="Q205" s="41">
        <f t="shared" si="249"/>
        <v>0</v>
      </c>
      <c r="R205" s="197" t="str">
        <f t="shared" si="250"/>
        <v>nebija plānots</v>
      </c>
      <c r="S205" s="41">
        <v>3648.27</v>
      </c>
      <c r="T205" s="41">
        <v>3648.27</v>
      </c>
      <c r="U205" s="41">
        <f t="shared" si="242"/>
        <v>0</v>
      </c>
      <c r="V205" s="41">
        <f t="shared" si="251"/>
        <v>3648.27</v>
      </c>
      <c r="W205" s="41">
        <f t="shared" si="252"/>
        <v>3648.27</v>
      </c>
      <c r="X205" s="41">
        <f t="shared" si="253"/>
        <v>0</v>
      </c>
      <c r="Y205" s="197">
        <f t="shared" si="254"/>
        <v>0</v>
      </c>
      <c r="Z205" s="41">
        <v>3705.61</v>
      </c>
      <c r="AA205" s="41">
        <v>3705.61</v>
      </c>
      <c r="AB205" s="41">
        <f t="shared" si="243"/>
        <v>0</v>
      </c>
      <c r="AC205" s="41">
        <f t="shared" si="255"/>
        <v>7353.88</v>
      </c>
      <c r="AD205" s="41">
        <f t="shared" si="256"/>
        <v>7353.88</v>
      </c>
      <c r="AE205" s="41">
        <f t="shared" si="257"/>
        <v>0</v>
      </c>
      <c r="AF205" s="109">
        <f t="shared" si="258"/>
        <v>0</v>
      </c>
      <c r="AG205" s="41">
        <v>1880.28</v>
      </c>
      <c r="AH205" s="41">
        <v>1889.03</v>
      </c>
      <c r="AI205" s="41">
        <f t="shared" si="244"/>
        <v>8.75</v>
      </c>
      <c r="AJ205" s="41">
        <f t="shared" si="259"/>
        <v>9234.16</v>
      </c>
      <c r="AK205" s="41">
        <f t="shared" si="260"/>
        <v>9242.91</v>
      </c>
      <c r="AL205" s="41">
        <f t="shared" si="261"/>
        <v>9</v>
      </c>
      <c r="AM205" s="109">
        <f t="shared" si="262"/>
        <v>-9.4756859313682718E-4</v>
      </c>
      <c r="AN205" s="41">
        <v>0</v>
      </c>
      <c r="AO205" s="41">
        <v>0</v>
      </c>
      <c r="AP205" s="41">
        <f t="shared" si="245"/>
        <v>0</v>
      </c>
      <c r="AQ205" s="41">
        <f t="shared" si="263"/>
        <v>9234.16</v>
      </c>
      <c r="AR205" s="41">
        <f t="shared" si="264"/>
        <v>9242.91</v>
      </c>
      <c r="AS205" s="41">
        <f t="shared" si="265"/>
        <v>9</v>
      </c>
      <c r="AT205" s="109">
        <f t="shared" si="266"/>
        <v>-9.4756859313682718E-4</v>
      </c>
      <c r="AU205" s="41">
        <v>0</v>
      </c>
      <c r="AV205" s="41">
        <v>0</v>
      </c>
      <c r="AW205" s="41">
        <f t="shared" si="246"/>
        <v>0</v>
      </c>
      <c r="AX205" s="41">
        <f t="shared" si="267"/>
        <v>9234.16</v>
      </c>
      <c r="AY205" s="41">
        <f t="shared" si="268"/>
        <v>9242.91</v>
      </c>
      <c r="AZ205" s="41">
        <f t="shared" si="269"/>
        <v>9</v>
      </c>
      <c r="BA205" s="109">
        <f t="shared" si="270"/>
        <v>-9.4756859313682718E-4</v>
      </c>
      <c r="BB205" s="41">
        <v>5462.3</v>
      </c>
      <c r="BC205" s="41">
        <v>2430.5300000000002</v>
      </c>
      <c r="BD205" s="41">
        <f t="shared" si="247"/>
        <v>-3031.77</v>
      </c>
      <c r="BE205" s="41">
        <f t="shared" si="271"/>
        <v>14696.46</v>
      </c>
      <c r="BF205" s="41">
        <f t="shared" si="272"/>
        <v>11673.44</v>
      </c>
      <c r="BG205" s="41">
        <f t="shared" si="273"/>
        <v>-3023</v>
      </c>
      <c r="BH205" s="109">
        <f t="shared" si="274"/>
        <v>0.20569715428069069</v>
      </c>
      <c r="BI205" s="41">
        <v>0</v>
      </c>
      <c r="BJ205" s="41">
        <v>0</v>
      </c>
      <c r="BK205" s="41">
        <f t="shared" si="248"/>
        <v>0</v>
      </c>
      <c r="BL205" s="41">
        <f t="shared" si="275"/>
        <v>14696.46</v>
      </c>
      <c r="BM205" s="41">
        <f t="shared" si="276"/>
        <v>11673.44</v>
      </c>
      <c r="BN205" s="41">
        <f t="shared" si="277"/>
        <v>-3023</v>
      </c>
      <c r="BO205" s="109">
        <f t="shared" si="278"/>
        <v>0.20569715428069069</v>
      </c>
      <c r="BP205" s="41">
        <v>0</v>
      </c>
      <c r="BQ205" s="41">
        <v>0</v>
      </c>
      <c r="BR205" s="41">
        <f t="shared" si="235"/>
        <v>0</v>
      </c>
      <c r="BS205" s="41">
        <f t="shared" si="279"/>
        <v>14696.46</v>
      </c>
      <c r="BT205" s="41">
        <f t="shared" si="280"/>
        <v>11673.44</v>
      </c>
      <c r="BU205" s="41">
        <f t="shared" si="281"/>
        <v>-3023</v>
      </c>
      <c r="BV205" s="109">
        <f t="shared" si="282"/>
        <v>0.20569715428069069</v>
      </c>
      <c r="BW205" s="41">
        <v>4788.99</v>
      </c>
      <c r="BX205" s="41">
        <v>2739.59</v>
      </c>
      <c r="BY205" s="41">
        <f t="shared" si="283"/>
        <v>-2049.3999999999996</v>
      </c>
      <c r="BZ205" s="41">
        <f t="shared" si="232"/>
        <v>19485.45</v>
      </c>
      <c r="CA205" s="41">
        <f>BQ205+BJ205+BC205+AV205+AO205+AH205+AA205+T205+P205+BX205</f>
        <v>14413.03</v>
      </c>
      <c r="CB205" s="41">
        <f t="shared" si="219"/>
        <v>-5072</v>
      </c>
      <c r="CC205" s="109">
        <f t="shared" si="284"/>
        <v>0.26031834009478871</v>
      </c>
      <c r="CD205" s="41">
        <v>0</v>
      </c>
      <c r="CE205" s="41">
        <v>0</v>
      </c>
      <c r="CF205" s="41">
        <f t="shared" si="285"/>
        <v>0</v>
      </c>
      <c r="CG205" s="41">
        <f t="shared" si="286"/>
        <v>19485.45</v>
      </c>
      <c r="CH205" s="41">
        <f t="shared" si="287"/>
        <v>14413.03</v>
      </c>
      <c r="CI205" s="41">
        <f t="shared" si="288"/>
        <v>-5072</v>
      </c>
      <c r="CJ205" s="109">
        <f t="shared" si="289"/>
        <v>0.73968165990521129</v>
      </c>
      <c r="CK205" s="41">
        <v>0</v>
      </c>
      <c r="CL205" s="41">
        <f t="shared" si="230"/>
        <v>19485.45</v>
      </c>
      <c r="CM205" s="41">
        <v>14413.03</v>
      </c>
      <c r="CN205" s="158">
        <f>CM205-CL205</f>
        <v>-5072.42</v>
      </c>
      <c r="CO205" s="41">
        <v>15908.240000000002</v>
      </c>
      <c r="CP205" s="41">
        <v>2571.1999999999998</v>
      </c>
      <c r="CQ205" s="41">
        <v>0</v>
      </c>
      <c r="CR205" s="41">
        <v>0</v>
      </c>
      <c r="CS205" s="41">
        <v>0</v>
      </c>
      <c r="CT205" s="41">
        <v>0</v>
      </c>
      <c r="CU205" s="41">
        <v>0</v>
      </c>
      <c r="CV205" s="41">
        <v>39666.1</v>
      </c>
      <c r="CW205" s="220"/>
    </row>
    <row r="206" spans="1:101" ht="63" x14ac:dyDescent="0.25">
      <c r="A206" s="11" t="s">
        <v>57</v>
      </c>
      <c r="B206" s="11" t="s">
        <v>58</v>
      </c>
      <c r="C206" s="14" t="s">
        <v>565</v>
      </c>
      <c r="D206" s="11">
        <v>3</v>
      </c>
      <c r="E206" s="11" t="s">
        <v>35</v>
      </c>
      <c r="F206" s="11" t="s">
        <v>5</v>
      </c>
      <c r="G206" s="44" t="s">
        <v>681</v>
      </c>
      <c r="H206" s="45">
        <f>SUBTOTAL(103, $CI$12:$CI206)*1</f>
        <v>195</v>
      </c>
      <c r="I206" s="45" t="s">
        <v>57</v>
      </c>
      <c r="J206" s="46" t="s">
        <v>679</v>
      </c>
      <c r="K206" s="46" t="s">
        <v>682</v>
      </c>
      <c r="L206" s="41">
        <v>0</v>
      </c>
      <c r="M206" s="41">
        <v>0</v>
      </c>
      <c r="N206" s="41">
        <v>0</v>
      </c>
      <c r="O206" s="41">
        <v>0</v>
      </c>
      <c r="P206" s="41">
        <v>0</v>
      </c>
      <c r="Q206" s="41">
        <f t="shared" si="249"/>
        <v>0</v>
      </c>
      <c r="R206" s="197" t="str">
        <f t="shared" si="250"/>
        <v>nebija plānots</v>
      </c>
      <c r="S206" s="41">
        <v>0</v>
      </c>
      <c r="T206" s="41">
        <v>0</v>
      </c>
      <c r="U206" s="41">
        <f t="shared" si="242"/>
        <v>0</v>
      </c>
      <c r="V206" s="41">
        <f t="shared" si="251"/>
        <v>0</v>
      </c>
      <c r="W206" s="41">
        <f t="shared" si="252"/>
        <v>0</v>
      </c>
      <c r="X206" s="41">
        <f t="shared" si="253"/>
        <v>0</v>
      </c>
      <c r="Y206" s="197" t="str">
        <f t="shared" si="254"/>
        <v>nebija plānots</v>
      </c>
      <c r="Z206" s="41">
        <v>0</v>
      </c>
      <c r="AA206" s="41">
        <v>0</v>
      </c>
      <c r="AB206" s="41">
        <f t="shared" si="243"/>
        <v>0</v>
      </c>
      <c r="AC206" s="41">
        <f t="shared" si="255"/>
        <v>0</v>
      </c>
      <c r="AD206" s="41">
        <f t="shared" si="256"/>
        <v>0</v>
      </c>
      <c r="AE206" s="41">
        <f t="shared" si="257"/>
        <v>0</v>
      </c>
      <c r="AF206" s="109" t="str">
        <f t="shared" si="258"/>
        <v>nebija plānots</v>
      </c>
      <c r="AG206" s="41">
        <v>0</v>
      </c>
      <c r="AH206" s="41">
        <v>0</v>
      </c>
      <c r="AI206" s="41">
        <f t="shared" si="244"/>
        <v>0</v>
      </c>
      <c r="AJ206" s="41">
        <f t="shared" si="259"/>
        <v>0</v>
      </c>
      <c r="AK206" s="41">
        <f t="shared" si="260"/>
        <v>0</v>
      </c>
      <c r="AL206" s="41">
        <f t="shared" si="261"/>
        <v>0</v>
      </c>
      <c r="AM206" s="109" t="str">
        <f t="shared" si="262"/>
        <v>nebija plānots</v>
      </c>
      <c r="AN206" s="41">
        <v>5041.78</v>
      </c>
      <c r="AO206" s="41">
        <v>0</v>
      </c>
      <c r="AP206" s="41">
        <f t="shared" si="245"/>
        <v>-5041.78</v>
      </c>
      <c r="AQ206" s="41">
        <f t="shared" si="263"/>
        <v>5041.78</v>
      </c>
      <c r="AR206" s="41">
        <f t="shared" si="264"/>
        <v>0</v>
      </c>
      <c r="AS206" s="41">
        <f t="shared" si="265"/>
        <v>-5042</v>
      </c>
      <c r="AT206" s="109">
        <f t="shared" si="266"/>
        <v>1</v>
      </c>
      <c r="AU206" s="41">
        <v>0</v>
      </c>
      <c r="AV206" s="41">
        <v>0</v>
      </c>
      <c r="AW206" s="41">
        <f t="shared" si="246"/>
        <v>0</v>
      </c>
      <c r="AX206" s="41">
        <f t="shared" si="267"/>
        <v>5041.78</v>
      </c>
      <c r="AY206" s="41">
        <f t="shared" si="268"/>
        <v>0</v>
      </c>
      <c r="AZ206" s="41">
        <f t="shared" si="269"/>
        <v>-5042</v>
      </c>
      <c r="BA206" s="109">
        <f t="shared" si="270"/>
        <v>1</v>
      </c>
      <c r="BB206" s="41">
        <v>0</v>
      </c>
      <c r="BC206" s="41">
        <v>0</v>
      </c>
      <c r="BD206" s="41">
        <f t="shared" si="247"/>
        <v>0</v>
      </c>
      <c r="BE206" s="41">
        <f t="shared" si="271"/>
        <v>5041.78</v>
      </c>
      <c r="BF206" s="41">
        <f t="shared" si="272"/>
        <v>0</v>
      </c>
      <c r="BG206" s="41">
        <f t="shared" si="273"/>
        <v>-5042</v>
      </c>
      <c r="BH206" s="109">
        <f t="shared" si="274"/>
        <v>1</v>
      </c>
      <c r="BI206" s="41">
        <v>0</v>
      </c>
      <c r="BJ206" s="41">
        <v>0</v>
      </c>
      <c r="BK206" s="41">
        <f t="shared" si="248"/>
        <v>0</v>
      </c>
      <c r="BL206" s="41">
        <f t="shared" si="275"/>
        <v>5041.78</v>
      </c>
      <c r="BM206" s="41">
        <f t="shared" si="276"/>
        <v>0</v>
      </c>
      <c r="BN206" s="41">
        <f t="shared" si="277"/>
        <v>-5042</v>
      </c>
      <c r="BO206" s="109">
        <f t="shared" si="278"/>
        <v>1</v>
      </c>
      <c r="BP206" s="41">
        <v>0</v>
      </c>
      <c r="BQ206" s="41">
        <v>0</v>
      </c>
      <c r="BR206" s="41">
        <f t="shared" si="235"/>
        <v>0</v>
      </c>
      <c r="BS206" s="41">
        <f t="shared" si="279"/>
        <v>5041.78</v>
      </c>
      <c r="BT206" s="41">
        <f t="shared" si="280"/>
        <v>0</v>
      </c>
      <c r="BU206" s="41">
        <f t="shared" si="281"/>
        <v>-5042</v>
      </c>
      <c r="BV206" s="109">
        <f t="shared" si="282"/>
        <v>1</v>
      </c>
      <c r="BW206" s="41">
        <v>0</v>
      </c>
      <c r="BX206" s="41">
        <v>0</v>
      </c>
      <c r="BY206" s="41">
        <f t="shared" si="283"/>
        <v>0</v>
      </c>
      <c r="BZ206" s="41">
        <f t="shared" si="232"/>
        <v>5041.78</v>
      </c>
      <c r="CA206" s="41">
        <f>BQ206+BJ206+BC206+AV206+AO206+-AH206+AA206+T206+P206+BX206</f>
        <v>0</v>
      </c>
      <c r="CB206" s="41">
        <f t="shared" si="219"/>
        <v>-5042</v>
      </c>
      <c r="CC206" s="109">
        <f t="shared" si="284"/>
        <v>1</v>
      </c>
      <c r="CD206" s="41">
        <v>0</v>
      </c>
      <c r="CE206" s="41">
        <v>0</v>
      </c>
      <c r="CF206" s="41">
        <f t="shared" si="285"/>
        <v>0</v>
      </c>
      <c r="CG206" s="41">
        <f t="shared" si="286"/>
        <v>5041.78</v>
      </c>
      <c r="CH206" s="41">
        <f t="shared" si="287"/>
        <v>0</v>
      </c>
      <c r="CI206" s="41">
        <f t="shared" si="288"/>
        <v>-5042</v>
      </c>
      <c r="CJ206" s="109">
        <f t="shared" si="289"/>
        <v>0</v>
      </c>
      <c r="CK206" s="41">
        <v>0</v>
      </c>
      <c r="CL206" s="41">
        <f t="shared" si="230"/>
        <v>5041.78</v>
      </c>
      <c r="CM206" s="41">
        <v>0</v>
      </c>
      <c r="CN206" s="158">
        <v>0</v>
      </c>
      <c r="CO206" s="41">
        <v>443758.22</v>
      </c>
      <c r="CP206" s="41">
        <v>0</v>
      </c>
      <c r="CQ206" s="41">
        <v>0</v>
      </c>
      <c r="CR206" s="41">
        <v>0</v>
      </c>
      <c r="CS206" s="41">
        <v>0</v>
      </c>
      <c r="CT206" s="41">
        <v>0</v>
      </c>
      <c r="CU206" s="41">
        <v>0</v>
      </c>
      <c r="CV206" s="41">
        <v>448800</v>
      </c>
      <c r="CW206" s="220"/>
    </row>
    <row r="207" spans="1:101" ht="63" x14ac:dyDescent="0.25">
      <c r="A207" s="11" t="s">
        <v>74</v>
      </c>
      <c r="B207" s="11" t="s">
        <v>75</v>
      </c>
      <c r="C207" s="14" t="s">
        <v>566</v>
      </c>
      <c r="D207" s="11">
        <v>1</v>
      </c>
      <c r="E207" s="11" t="s">
        <v>76</v>
      </c>
      <c r="F207" s="11" t="s">
        <v>77</v>
      </c>
      <c r="G207" s="44" t="s">
        <v>81</v>
      </c>
      <c r="H207" s="45">
        <f>SUBTOTAL(103, $CI$12:$CI207)*1</f>
        <v>196</v>
      </c>
      <c r="I207" s="45" t="s">
        <v>74</v>
      </c>
      <c r="J207" s="46" t="s">
        <v>79</v>
      </c>
      <c r="K207" s="46" t="s">
        <v>82</v>
      </c>
      <c r="L207" s="41">
        <v>0</v>
      </c>
      <c r="M207" s="41">
        <v>0</v>
      </c>
      <c r="N207" s="41">
        <v>110962.13</v>
      </c>
      <c r="O207" s="41">
        <v>0</v>
      </c>
      <c r="P207" s="41">
        <v>0</v>
      </c>
      <c r="Q207" s="41">
        <f t="shared" si="249"/>
        <v>0</v>
      </c>
      <c r="R207" s="197" t="str">
        <f t="shared" si="250"/>
        <v>nebija plānots</v>
      </c>
      <c r="S207" s="41">
        <v>97597.98</v>
      </c>
      <c r="T207" s="41">
        <v>97597.98</v>
      </c>
      <c r="U207" s="41">
        <f t="shared" si="242"/>
        <v>0</v>
      </c>
      <c r="V207" s="41">
        <f t="shared" si="251"/>
        <v>97597.98</v>
      </c>
      <c r="W207" s="41">
        <f t="shared" si="252"/>
        <v>97597.98</v>
      </c>
      <c r="X207" s="41">
        <f t="shared" si="253"/>
        <v>0</v>
      </c>
      <c r="Y207" s="197">
        <f t="shared" si="254"/>
        <v>0</v>
      </c>
      <c r="Z207" s="41">
        <v>0</v>
      </c>
      <c r="AA207" s="41">
        <v>0</v>
      </c>
      <c r="AB207" s="41">
        <f t="shared" si="243"/>
        <v>0</v>
      </c>
      <c r="AC207" s="41">
        <f t="shared" si="255"/>
        <v>97597.98</v>
      </c>
      <c r="AD207" s="41">
        <f t="shared" si="256"/>
        <v>97597.98</v>
      </c>
      <c r="AE207" s="41">
        <f t="shared" si="257"/>
        <v>0</v>
      </c>
      <c r="AF207" s="109">
        <f t="shared" si="258"/>
        <v>0</v>
      </c>
      <c r="AG207" s="41">
        <v>0</v>
      </c>
      <c r="AH207" s="41">
        <v>0</v>
      </c>
      <c r="AI207" s="41">
        <f t="shared" si="244"/>
        <v>0</v>
      </c>
      <c r="AJ207" s="41">
        <f t="shared" si="259"/>
        <v>97597.98</v>
      </c>
      <c r="AK207" s="41">
        <f t="shared" si="260"/>
        <v>97597.98</v>
      </c>
      <c r="AL207" s="41">
        <f t="shared" si="261"/>
        <v>0</v>
      </c>
      <c r="AM207" s="109">
        <f t="shared" si="262"/>
        <v>0</v>
      </c>
      <c r="AN207" s="41">
        <v>54272.12</v>
      </c>
      <c r="AO207" s="41">
        <v>56521.27</v>
      </c>
      <c r="AP207" s="41">
        <f t="shared" si="245"/>
        <v>2249.1499999999942</v>
      </c>
      <c r="AQ207" s="41">
        <f t="shared" si="263"/>
        <v>151870.1</v>
      </c>
      <c r="AR207" s="41">
        <f t="shared" si="264"/>
        <v>154119.25</v>
      </c>
      <c r="AS207" s="41">
        <f t="shared" si="265"/>
        <v>2249</v>
      </c>
      <c r="AT207" s="109">
        <f t="shared" si="266"/>
        <v>-1.4809695917761267E-2</v>
      </c>
      <c r="AU207" s="41">
        <v>0</v>
      </c>
      <c r="AV207" s="41">
        <v>0</v>
      </c>
      <c r="AW207" s="41">
        <f t="shared" si="246"/>
        <v>0</v>
      </c>
      <c r="AX207" s="41">
        <f t="shared" si="267"/>
        <v>151870.1</v>
      </c>
      <c r="AY207" s="41">
        <f t="shared" si="268"/>
        <v>154119.25</v>
      </c>
      <c r="AZ207" s="41">
        <f t="shared" si="269"/>
        <v>2249</v>
      </c>
      <c r="BA207" s="109">
        <f t="shared" si="270"/>
        <v>-1.4809695917761267E-2</v>
      </c>
      <c r="BB207" s="41">
        <v>0</v>
      </c>
      <c r="BC207" s="41">
        <v>68361.399999999994</v>
      </c>
      <c r="BD207" s="41">
        <f t="shared" si="247"/>
        <v>68361.399999999994</v>
      </c>
      <c r="BE207" s="41">
        <f t="shared" si="271"/>
        <v>151870.1</v>
      </c>
      <c r="BF207" s="41">
        <f t="shared" si="272"/>
        <v>222480.65</v>
      </c>
      <c r="BG207" s="41">
        <f t="shared" si="273"/>
        <v>70610</v>
      </c>
      <c r="BH207" s="109">
        <f t="shared" si="274"/>
        <v>-0.46494043264605733</v>
      </c>
      <c r="BI207" s="41">
        <v>116879.25</v>
      </c>
      <c r="BJ207" s="41">
        <v>0</v>
      </c>
      <c r="BK207" s="41">
        <f t="shared" si="248"/>
        <v>-116879.25</v>
      </c>
      <c r="BL207" s="41">
        <f t="shared" si="275"/>
        <v>268749.34999999998</v>
      </c>
      <c r="BM207" s="41">
        <f t="shared" si="276"/>
        <v>222480.65</v>
      </c>
      <c r="BN207" s="41">
        <f t="shared" si="277"/>
        <v>-46269</v>
      </c>
      <c r="BO207" s="109">
        <f t="shared" si="278"/>
        <v>0.17216302104544623</v>
      </c>
      <c r="BP207" s="41">
        <v>0</v>
      </c>
      <c r="BQ207" s="41">
        <v>0</v>
      </c>
      <c r="BR207" s="41">
        <f t="shared" si="235"/>
        <v>0</v>
      </c>
      <c r="BS207" s="41">
        <f t="shared" si="279"/>
        <v>268749.34999999998</v>
      </c>
      <c r="BT207" s="41">
        <f t="shared" si="280"/>
        <v>222480.65</v>
      </c>
      <c r="BU207" s="41">
        <f t="shared" si="281"/>
        <v>-46269</v>
      </c>
      <c r="BV207" s="109">
        <f t="shared" si="282"/>
        <v>0.17216302104544623</v>
      </c>
      <c r="BW207" s="41">
        <v>0</v>
      </c>
      <c r="BX207" s="41">
        <v>90839.12</v>
      </c>
      <c r="BY207" s="41">
        <f t="shared" si="283"/>
        <v>90839.12</v>
      </c>
      <c r="BZ207" s="41">
        <f t="shared" si="232"/>
        <v>268749.34999999998</v>
      </c>
      <c r="CA207" s="41">
        <f>BQ207+BJ207+BC207+AV207+AO207+-AH207+AA207+T207+P207+BX207</f>
        <v>313319.76999999996</v>
      </c>
      <c r="CB207" s="41">
        <f t="shared" si="219"/>
        <v>44570</v>
      </c>
      <c r="CC207" s="109">
        <f t="shared" si="284"/>
        <v>-0.16584382436645884</v>
      </c>
      <c r="CD207" s="41">
        <v>128378.05</v>
      </c>
      <c r="CE207" s="41">
        <v>79057.48</v>
      </c>
      <c r="CF207" s="41">
        <f t="shared" si="285"/>
        <v>-49320.570000000007</v>
      </c>
      <c r="CG207" s="41">
        <f t="shared" si="286"/>
        <v>397127.39999999997</v>
      </c>
      <c r="CH207" s="41">
        <f t="shared" si="287"/>
        <v>392377.24999999994</v>
      </c>
      <c r="CI207" s="41">
        <f t="shared" si="288"/>
        <v>-4750.570000000007</v>
      </c>
      <c r="CJ207" s="109">
        <f t="shared" si="289"/>
        <v>0.98803872510433677</v>
      </c>
      <c r="CK207" s="41">
        <v>0</v>
      </c>
      <c r="CL207" s="41">
        <f t="shared" si="230"/>
        <v>397127.39999999997</v>
      </c>
      <c r="CM207" s="41">
        <v>389913.27</v>
      </c>
      <c r="CN207" s="158">
        <f>CM207-CL207</f>
        <v>-7214.1299999999464</v>
      </c>
      <c r="CO207" s="41">
        <v>805342.77</v>
      </c>
      <c r="CP207" s="41">
        <v>447681.39</v>
      </c>
      <c r="CQ207" s="41">
        <v>479530.92</v>
      </c>
      <c r="CR207" s="41">
        <v>179192.8</v>
      </c>
      <c r="CS207" s="41">
        <v>183777.72</v>
      </c>
      <c r="CT207" s="41">
        <v>0</v>
      </c>
      <c r="CU207" s="41">
        <v>0</v>
      </c>
      <c r="CV207" s="41">
        <v>2603615.13</v>
      </c>
      <c r="CW207" s="220"/>
    </row>
    <row r="208" spans="1:101" ht="47.25" x14ac:dyDescent="0.25">
      <c r="A208" s="11" t="s">
        <v>57</v>
      </c>
      <c r="B208" s="11" t="s">
        <v>58</v>
      </c>
      <c r="C208" s="14" t="s">
        <v>565</v>
      </c>
      <c r="D208" s="11">
        <v>3</v>
      </c>
      <c r="E208" s="11" t="s">
        <v>35</v>
      </c>
      <c r="F208" s="11" t="s">
        <v>5</v>
      </c>
      <c r="G208" s="44" t="s">
        <v>669</v>
      </c>
      <c r="H208" s="45">
        <f>SUBTOTAL(103, $CI$12:$CI208)*1</f>
        <v>197</v>
      </c>
      <c r="I208" s="45" t="s">
        <v>57</v>
      </c>
      <c r="J208" s="46" t="s">
        <v>670</v>
      </c>
      <c r="K208" s="46" t="s">
        <v>671</v>
      </c>
      <c r="L208" s="41">
        <v>0</v>
      </c>
      <c r="M208" s="41">
        <v>0</v>
      </c>
      <c r="N208" s="41">
        <v>0</v>
      </c>
      <c r="O208" s="41">
        <v>0</v>
      </c>
      <c r="P208" s="41">
        <v>0</v>
      </c>
      <c r="Q208" s="41">
        <f t="shared" si="249"/>
        <v>0</v>
      </c>
      <c r="R208" s="197" t="str">
        <f t="shared" si="250"/>
        <v>nebija plānots</v>
      </c>
      <c r="S208" s="41">
        <v>0</v>
      </c>
      <c r="T208" s="41">
        <v>0</v>
      </c>
      <c r="U208" s="41">
        <f t="shared" si="242"/>
        <v>0</v>
      </c>
      <c r="V208" s="41">
        <f t="shared" si="251"/>
        <v>0</v>
      </c>
      <c r="W208" s="41">
        <f t="shared" si="252"/>
        <v>0</v>
      </c>
      <c r="X208" s="41">
        <f t="shared" si="253"/>
        <v>0</v>
      </c>
      <c r="Y208" s="197" t="str">
        <f t="shared" si="254"/>
        <v>nebija plānots</v>
      </c>
      <c r="Z208" s="41">
        <v>0</v>
      </c>
      <c r="AA208" s="41">
        <v>0</v>
      </c>
      <c r="AB208" s="41">
        <f t="shared" si="243"/>
        <v>0</v>
      </c>
      <c r="AC208" s="41">
        <f t="shared" si="255"/>
        <v>0</v>
      </c>
      <c r="AD208" s="41">
        <f t="shared" si="256"/>
        <v>0</v>
      </c>
      <c r="AE208" s="41">
        <f t="shared" si="257"/>
        <v>0</v>
      </c>
      <c r="AF208" s="109" t="str">
        <f t="shared" si="258"/>
        <v>nebija plānots</v>
      </c>
      <c r="AG208" s="41">
        <v>0</v>
      </c>
      <c r="AH208" s="41">
        <v>0</v>
      </c>
      <c r="AI208" s="41">
        <f t="shared" si="244"/>
        <v>0</v>
      </c>
      <c r="AJ208" s="41">
        <f t="shared" si="259"/>
        <v>0</v>
      </c>
      <c r="AK208" s="41">
        <f t="shared" si="260"/>
        <v>0</v>
      </c>
      <c r="AL208" s="41">
        <f t="shared" si="261"/>
        <v>0</v>
      </c>
      <c r="AM208" s="109" t="str">
        <f t="shared" si="262"/>
        <v>nebija plānots</v>
      </c>
      <c r="AN208" s="41">
        <v>4738.8</v>
      </c>
      <c r="AO208" s="41">
        <v>0</v>
      </c>
      <c r="AP208" s="41">
        <f t="shared" si="245"/>
        <v>-4738.8</v>
      </c>
      <c r="AQ208" s="41">
        <f t="shared" si="263"/>
        <v>4738.8</v>
      </c>
      <c r="AR208" s="41">
        <f t="shared" si="264"/>
        <v>0</v>
      </c>
      <c r="AS208" s="41">
        <f t="shared" si="265"/>
        <v>-4739</v>
      </c>
      <c r="AT208" s="109">
        <f t="shared" si="266"/>
        <v>1</v>
      </c>
      <c r="AU208" s="41">
        <v>0</v>
      </c>
      <c r="AV208" s="41">
        <v>0</v>
      </c>
      <c r="AW208" s="41">
        <f t="shared" si="246"/>
        <v>0</v>
      </c>
      <c r="AX208" s="41">
        <f t="shared" si="267"/>
        <v>4738.8</v>
      </c>
      <c r="AY208" s="41">
        <f t="shared" si="268"/>
        <v>0</v>
      </c>
      <c r="AZ208" s="41">
        <f t="shared" si="269"/>
        <v>-4739</v>
      </c>
      <c r="BA208" s="109">
        <f t="shared" si="270"/>
        <v>1</v>
      </c>
      <c r="BB208" s="41">
        <v>0</v>
      </c>
      <c r="BC208" s="41">
        <v>0</v>
      </c>
      <c r="BD208" s="41">
        <f t="shared" si="247"/>
        <v>0</v>
      </c>
      <c r="BE208" s="41">
        <f t="shared" si="271"/>
        <v>4738.8</v>
      </c>
      <c r="BF208" s="41">
        <f t="shared" si="272"/>
        <v>0</v>
      </c>
      <c r="BG208" s="41">
        <f t="shared" si="273"/>
        <v>-4739</v>
      </c>
      <c r="BH208" s="109">
        <f t="shared" si="274"/>
        <v>1</v>
      </c>
      <c r="BI208" s="41">
        <v>0</v>
      </c>
      <c r="BJ208" s="41">
        <v>0</v>
      </c>
      <c r="BK208" s="41">
        <f t="shared" si="248"/>
        <v>0</v>
      </c>
      <c r="BL208" s="41">
        <f t="shared" si="275"/>
        <v>4738.8</v>
      </c>
      <c r="BM208" s="41">
        <f t="shared" si="276"/>
        <v>0</v>
      </c>
      <c r="BN208" s="41">
        <f t="shared" si="277"/>
        <v>-4739</v>
      </c>
      <c r="BO208" s="109">
        <f t="shared" si="278"/>
        <v>1</v>
      </c>
      <c r="BP208" s="41">
        <v>0</v>
      </c>
      <c r="BQ208" s="41">
        <v>0</v>
      </c>
      <c r="BR208" s="41">
        <f t="shared" si="235"/>
        <v>0</v>
      </c>
      <c r="BS208" s="41">
        <f t="shared" si="279"/>
        <v>4738.8</v>
      </c>
      <c r="BT208" s="41">
        <f t="shared" si="280"/>
        <v>0</v>
      </c>
      <c r="BU208" s="41">
        <f t="shared" si="281"/>
        <v>-4739</v>
      </c>
      <c r="BV208" s="109">
        <f t="shared" si="282"/>
        <v>1</v>
      </c>
      <c r="BW208" s="41">
        <v>0</v>
      </c>
      <c r="BX208" s="41">
        <v>0</v>
      </c>
      <c r="BY208" s="41">
        <f t="shared" si="283"/>
        <v>0</v>
      </c>
      <c r="BZ208" s="41">
        <f t="shared" si="232"/>
        <v>4738.8</v>
      </c>
      <c r="CA208" s="41">
        <f>BQ208+BJ208+BC208+AV208+AO208+-AH208+AA208+T208+P208+BX208</f>
        <v>0</v>
      </c>
      <c r="CB208" s="41">
        <f t="shared" si="219"/>
        <v>-4739</v>
      </c>
      <c r="CC208" s="109">
        <f t="shared" si="284"/>
        <v>1</v>
      </c>
      <c r="CD208" s="41">
        <v>0</v>
      </c>
      <c r="CE208" s="41">
        <v>0</v>
      </c>
      <c r="CF208" s="41">
        <f t="shared" si="285"/>
        <v>0</v>
      </c>
      <c r="CG208" s="41">
        <f t="shared" si="286"/>
        <v>4738.8</v>
      </c>
      <c r="CH208" s="41">
        <f t="shared" si="287"/>
        <v>0</v>
      </c>
      <c r="CI208" s="41">
        <f t="shared" si="288"/>
        <v>-4739</v>
      </c>
      <c r="CJ208" s="109">
        <f t="shared" si="289"/>
        <v>0</v>
      </c>
      <c r="CK208" s="41">
        <v>0</v>
      </c>
      <c r="CL208" s="41">
        <f t="shared" si="230"/>
        <v>4738.8</v>
      </c>
      <c r="CM208" s="41">
        <v>4665.63</v>
      </c>
      <c r="CN208" s="158">
        <v>0</v>
      </c>
      <c r="CO208" s="41">
        <v>215836.2</v>
      </c>
      <c r="CP208" s="41">
        <v>0</v>
      </c>
      <c r="CQ208" s="41">
        <v>0</v>
      </c>
      <c r="CR208" s="41">
        <v>0</v>
      </c>
      <c r="CS208" s="41">
        <v>0</v>
      </c>
      <c r="CT208" s="41">
        <v>0</v>
      </c>
      <c r="CU208" s="41">
        <v>0</v>
      </c>
      <c r="CV208" s="41">
        <v>220575</v>
      </c>
      <c r="CW208" s="10"/>
    </row>
    <row r="209" spans="1:101" ht="63" x14ac:dyDescent="0.25">
      <c r="A209" s="11" t="s">
        <v>458</v>
      </c>
      <c r="B209" s="11" t="s">
        <v>459</v>
      </c>
      <c r="C209" s="14" t="s">
        <v>605</v>
      </c>
      <c r="D209" s="11">
        <v>1</v>
      </c>
      <c r="E209" s="11" t="s">
        <v>454</v>
      </c>
      <c r="F209" s="11" t="s">
        <v>77</v>
      </c>
      <c r="G209" s="44" t="s">
        <v>463</v>
      </c>
      <c r="H209" s="45">
        <f>SUBTOTAL(103, $CI$12:$CI209)*1</f>
        <v>198</v>
      </c>
      <c r="I209" s="45" t="s">
        <v>458</v>
      </c>
      <c r="J209" s="46" t="s">
        <v>84</v>
      </c>
      <c r="K209" s="46" t="s">
        <v>464</v>
      </c>
      <c r="L209" s="41">
        <v>0</v>
      </c>
      <c r="M209" s="41">
        <v>0</v>
      </c>
      <c r="N209" s="41">
        <v>4254.6000000000004</v>
      </c>
      <c r="O209" s="41">
        <v>3101.69</v>
      </c>
      <c r="P209" s="41">
        <v>3101.69</v>
      </c>
      <c r="Q209" s="41">
        <f t="shared" si="249"/>
        <v>0</v>
      </c>
      <c r="R209" s="197">
        <f t="shared" si="250"/>
        <v>0</v>
      </c>
      <c r="S209" s="41">
        <v>0</v>
      </c>
      <c r="T209" s="41">
        <v>0</v>
      </c>
      <c r="U209" s="41">
        <f t="shared" si="242"/>
        <v>0</v>
      </c>
      <c r="V209" s="41">
        <f t="shared" si="251"/>
        <v>3101.69</v>
      </c>
      <c r="W209" s="41">
        <f t="shared" si="252"/>
        <v>3101.69</v>
      </c>
      <c r="X209" s="41">
        <f t="shared" si="253"/>
        <v>0</v>
      </c>
      <c r="Y209" s="197">
        <f t="shared" si="254"/>
        <v>0</v>
      </c>
      <c r="Z209" s="41">
        <v>0</v>
      </c>
      <c r="AA209" s="41">
        <v>0</v>
      </c>
      <c r="AB209" s="41">
        <f t="shared" si="243"/>
        <v>0</v>
      </c>
      <c r="AC209" s="41">
        <f t="shared" si="255"/>
        <v>3101.69</v>
      </c>
      <c r="AD209" s="41">
        <f t="shared" si="256"/>
        <v>3101.69</v>
      </c>
      <c r="AE209" s="41">
        <f t="shared" si="257"/>
        <v>0</v>
      </c>
      <c r="AF209" s="109">
        <f t="shared" si="258"/>
        <v>0</v>
      </c>
      <c r="AG209" s="41">
        <v>1360</v>
      </c>
      <c r="AH209" s="41">
        <v>770.99</v>
      </c>
      <c r="AI209" s="41">
        <f t="shared" si="244"/>
        <v>-589.01</v>
      </c>
      <c r="AJ209" s="41">
        <f t="shared" si="259"/>
        <v>4461.6900000000005</v>
      </c>
      <c r="AK209" s="41">
        <f t="shared" si="260"/>
        <v>3872.6800000000003</v>
      </c>
      <c r="AL209" s="41">
        <f t="shared" si="261"/>
        <v>-589</v>
      </c>
      <c r="AM209" s="109">
        <f t="shared" si="262"/>
        <v>0.13201499880090284</v>
      </c>
      <c r="AN209" s="41">
        <v>0</v>
      </c>
      <c r="AO209" s="41">
        <v>0</v>
      </c>
      <c r="AP209" s="41">
        <f t="shared" si="245"/>
        <v>0</v>
      </c>
      <c r="AQ209" s="41">
        <f t="shared" si="263"/>
        <v>4461.6900000000005</v>
      </c>
      <c r="AR209" s="41">
        <f t="shared" si="264"/>
        <v>3872.6800000000003</v>
      </c>
      <c r="AS209" s="41">
        <f t="shared" si="265"/>
        <v>-589</v>
      </c>
      <c r="AT209" s="109">
        <f t="shared" si="266"/>
        <v>0.13201499880090284</v>
      </c>
      <c r="AU209" s="41">
        <v>0</v>
      </c>
      <c r="AV209" s="41">
        <v>0</v>
      </c>
      <c r="AW209" s="41">
        <f t="shared" si="246"/>
        <v>0</v>
      </c>
      <c r="AX209" s="41">
        <f t="shared" si="267"/>
        <v>4461.6900000000005</v>
      </c>
      <c r="AY209" s="41">
        <f t="shared" si="268"/>
        <v>3872.6800000000003</v>
      </c>
      <c r="AZ209" s="41">
        <f t="shared" si="269"/>
        <v>-589</v>
      </c>
      <c r="BA209" s="109">
        <f t="shared" si="270"/>
        <v>0.13201499880090284</v>
      </c>
      <c r="BB209" s="41">
        <v>850</v>
      </c>
      <c r="BC209" s="41">
        <v>79.14</v>
      </c>
      <c r="BD209" s="41">
        <f t="shared" si="247"/>
        <v>-770.86</v>
      </c>
      <c r="BE209" s="41">
        <f t="shared" si="271"/>
        <v>5311.6900000000005</v>
      </c>
      <c r="BF209" s="41">
        <f t="shared" si="272"/>
        <v>3951.82</v>
      </c>
      <c r="BG209" s="41">
        <f t="shared" si="273"/>
        <v>-1360</v>
      </c>
      <c r="BH209" s="109">
        <f t="shared" si="274"/>
        <v>0.25601456410295031</v>
      </c>
      <c r="BI209" s="41">
        <v>0</v>
      </c>
      <c r="BJ209" s="41">
        <v>0</v>
      </c>
      <c r="BK209" s="41">
        <f t="shared" si="248"/>
        <v>0</v>
      </c>
      <c r="BL209" s="41">
        <f t="shared" si="275"/>
        <v>5311.6900000000005</v>
      </c>
      <c r="BM209" s="41">
        <f t="shared" si="276"/>
        <v>3951.82</v>
      </c>
      <c r="BN209" s="41">
        <f t="shared" si="277"/>
        <v>-1360</v>
      </c>
      <c r="BO209" s="109">
        <f t="shared" si="278"/>
        <v>0.25601456410295031</v>
      </c>
      <c r="BP209" s="41">
        <v>0</v>
      </c>
      <c r="BQ209" s="41">
        <v>0</v>
      </c>
      <c r="BR209" s="41">
        <f t="shared" si="235"/>
        <v>0</v>
      </c>
      <c r="BS209" s="41">
        <f t="shared" si="279"/>
        <v>5311.6900000000005</v>
      </c>
      <c r="BT209" s="41">
        <f t="shared" si="280"/>
        <v>3951.82</v>
      </c>
      <c r="BU209" s="41">
        <f t="shared" si="281"/>
        <v>-1360</v>
      </c>
      <c r="BV209" s="109">
        <f t="shared" si="282"/>
        <v>0.25601456410295031</v>
      </c>
      <c r="BW209" s="41">
        <v>2975</v>
      </c>
      <c r="BX209" s="41">
        <v>90.18</v>
      </c>
      <c r="BY209" s="41">
        <f t="shared" si="283"/>
        <v>-2884.82</v>
      </c>
      <c r="BZ209" s="41">
        <f t="shared" si="232"/>
        <v>8286.69</v>
      </c>
      <c r="CA209" s="41">
        <f>BQ209+BJ209+BC209+AV209+AO209+AH209+AA209+T209+P209+BX209</f>
        <v>4042</v>
      </c>
      <c r="CB209" s="41">
        <f t="shared" si="219"/>
        <v>-4245</v>
      </c>
      <c r="CC209" s="109">
        <f t="shared" si="284"/>
        <v>0.51222985293283574</v>
      </c>
      <c r="CD209" s="41">
        <v>0</v>
      </c>
      <c r="CE209" s="41">
        <v>0</v>
      </c>
      <c r="CF209" s="41">
        <f t="shared" si="285"/>
        <v>0</v>
      </c>
      <c r="CG209" s="41">
        <f t="shared" si="286"/>
        <v>8286.69</v>
      </c>
      <c r="CH209" s="41">
        <f t="shared" si="287"/>
        <v>4042</v>
      </c>
      <c r="CI209" s="41">
        <f t="shared" si="288"/>
        <v>-4245</v>
      </c>
      <c r="CJ209" s="109">
        <f t="shared" si="289"/>
        <v>0.48777014706716432</v>
      </c>
      <c r="CK209" s="41">
        <v>0</v>
      </c>
      <c r="CL209" s="41">
        <f t="shared" si="230"/>
        <v>8286.69</v>
      </c>
      <c r="CM209" s="41">
        <v>4042</v>
      </c>
      <c r="CN209" s="158">
        <f>CM209-CL209</f>
        <v>-4244.6900000000005</v>
      </c>
      <c r="CO209" s="41">
        <v>2248.71</v>
      </c>
      <c r="CP209" s="41">
        <v>6460</v>
      </c>
      <c r="CQ209" s="41">
        <v>0</v>
      </c>
      <c r="CR209" s="41">
        <v>0</v>
      </c>
      <c r="CS209" s="41">
        <v>0</v>
      </c>
      <c r="CT209" s="41">
        <v>0</v>
      </c>
      <c r="CU209" s="41">
        <v>0</v>
      </c>
      <c r="CV209" s="41">
        <v>21250</v>
      </c>
      <c r="CW209" s="220"/>
    </row>
    <row r="210" spans="1:101" ht="31.5" x14ac:dyDescent="0.25">
      <c r="A210" s="18" t="s">
        <v>33</v>
      </c>
      <c r="B210" s="18" t="s">
        <v>34</v>
      </c>
      <c r="C210" s="19" t="s">
        <v>562</v>
      </c>
      <c r="D210" s="18">
        <v>1</v>
      </c>
      <c r="E210" s="18" t="s">
        <v>35</v>
      </c>
      <c r="F210" s="18" t="s">
        <v>5</v>
      </c>
      <c r="G210" s="18" t="s">
        <v>739</v>
      </c>
      <c r="H210" s="45">
        <f>SUBTOTAL(103, $CI$12:$CI210)*1</f>
        <v>199</v>
      </c>
      <c r="I210" s="45" t="s">
        <v>33</v>
      </c>
      <c r="J210" s="32" t="s">
        <v>740</v>
      </c>
      <c r="K210" s="32" t="s">
        <v>741</v>
      </c>
      <c r="L210" s="35">
        <v>0</v>
      </c>
      <c r="M210" s="35">
        <v>0</v>
      </c>
      <c r="N210" s="35">
        <v>0</v>
      </c>
      <c r="O210" s="35">
        <v>0</v>
      </c>
      <c r="P210" s="35"/>
      <c r="Q210" s="41">
        <f t="shared" si="249"/>
        <v>0</v>
      </c>
      <c r="R210" s="197" t="str">
        <f t="shared" si="250"/>
        <v>nebija plānots</v>
      </c>
      <c r="S210" s="35"/>
      <c r="T210" s="35"/>
      <c r="U210" s="41">
        <f t="shared" si="242"/>
        <v>0</v>
      </c>
      <c r="V210" s="41">
        <f t="shared" si="251"/>
        <v>0</v>
      </c>
      <c r="W210" s="41">
        <f t="shared" si="252"/>
        <v>0</v>
      </c>
      <c r="X210" s="41">
        <f t="shared" si="253"/>
        <v>0</v>
      </c>
      <c r="Y210" s="197" t="str">
        <f t="shared" si="254"/>
        <v>nebija plānots</v>
      </c>
      <c r="Z210" s="35"/>
      <c r="AA210" s="35"/>
      <c r="AB210" s="41">
        <f t="shared" si="243"/>
        <v>0</v>
      </c>
      <c r="AC210" s="41">
        <f t="shared" si="255"/>
        <v>0</v>
      </c>
      <c r="AD210" s="41">
        <f t="shared" si="256"/>
        <v>0</v>
      </c>
      <c r="AE210" s="41">
        <f t="shared" si="257"/>
        <v>0</v>
      </c>
      <c r="AF210" s="109" t="str">
        <f t="shared" si="258"/>
        <v>nebija plānots</v>
      </c>
      <c r="AG210" s="35"/>
      <c r="AH210" s="35"/>
      <c r="AI210" s="41">
        <f t="shared" si="244"/>
        <v>0</v>
      </c>
      <c r="AJ210" s="41">
        <f t="shared" si="259"/>
        <v>0</v>
      </c>
      <c r="AK210" s="41">
        <f t="shared" si="260"/>
        <v>0</v>
      </c>
      <c r="AL210" s="41">
        <f t="shared" si="261"/>
        <v>0</v>
      </c>
      <c r="AM210" s="109" t="str">
        <f t="shared" si="262"/>
        <v>nebija plānots</v>
      </c>
      <c r="AN210" s="35"/>
      <c r="AO210" s="35"/>
      <c r="AP210" s="41">
        <f t="shared" si="245"/>
        <v>0</v>
      </c>
      <c r="AQ210" s="41">
        <f t="shared" si="263"/>
        <v>0</v>
      </c>
      <c r="AR210" s="41">
        <f t="shared" si="264"/>
        <v>0</v>
      </c>
      <c r="AS210" s="41">
        <f t="shared" si="265"/>
        <v>0</v>
      </c>
      <c r="AT210" s="109" t="str">
        <f t="shared" si="266"/>
        <v>nebija plānots</v>
      </c>
      <c r="AU210" s="35">
        <v>363507.6</v>
      </c>
      <c r="AV210" s="41">
        <v>362102.65</v>
      </c>
      <c r="AW210" s="41">
        <f t="shared" si="246"/>
        <v>-1404.9499999999534</v>
      </c>
      <c r="AX210" s="41">
        <f t="shared" si="267"/>
        <v>363507.6</v>
      </c>
      <c r="AY210" s="41">
        <f t="shared" si="268"/>
        <v>362102.65</v>
      </c>
      <c r="AZ210" s="41">
        <f t="shared" si="269"/>
        <v>-1405</v>
      </c>
      <c r="BA210" s="109">
        <f t="shared" si="270"/>
        <v>3.8649810898038206E-3</v>
      </c>
      <c r="BB210" s="35">
        <v>0</v>
      </c>
      <c r="BC210" s="41">
        <v>0</v>
      </c>
      <c r="BD210" s="41">
        <f t="shared" si="247"/>
        <v>0</v>
      </c>
      <c r="BE210" s="41">
        <f t="shared" si="271"/>
        <v>363507.6</v>
      </c>
      <c r="BF210" s="41">
        <f t="shared" si="272"/>
        <v>362102.65</v>
      </c>
      <c r="BG210" s="41">
        <f t="shared" si="273"/>
        <v>-1405</v>
      </c>
      <c r="BH210" s="109">
        <f t="shared" si="274"/>
        <v>3.8649810898038206E-3</v>
      </c>
      <c r="BI210" s="35">
        <v>0</v>
      </c>
      <c r="BJ210" s="41">
        <v>0</v>
      </c>
      <c r="BK210" s="41">
        <f t="shared" si="248"/>
        <v>0</v>
      </c>
      <c r="BL210" s="41">
        <f t="shared" si="275"/>
        <v>363507.6</v>
      </c>
      <c r="BM210" s="41">
        <f t="shared" si="276"/>
        <v>362102.65</v>
      </c>
      <c r="BN210" s="41">
        <f t="shared" si="277"/>
        <v>-1405</v>
      </c>
      <c r="BO210" s="109">
        <f t="shared" si="278"/>
        <v>3.8649810898038206E-3</v>
      </c>
      <c r="BP210" s="41">
        <v>164169.85</v>
      </c>
      <c r="BQ210" s="41">
        <v>0</v>
      </c>
      <c r="BR210" s="41">
        <f t="shared" si="235"/>
        <v>-164169.85</v>
      </c>
      <c r="BS210" s="41">
        <f t="shared" si="279"/>
        <v>527677.44999999995</v>
      </c>
      <c r="BT210" s="41">
        <f t="shared" si="280"/>
        <v>362102.65</v>
      </c>
      <c r="BU210" s="41">
        <f t="shared" si="281"/>
        <v>-165575</v>
      </c>
      <c r="BV210" s="109">
        <f t="shared" si="282"/>
        <v>0.31378032167188485</v>
      </c>
      <c r="BW210" s="35">
        <v>0</v>
      </c>
      <c r="BX210" s="41">
        <v>162761.07999999999</v>
      </c>
      <c r="BY210" s="41">
        <f t="shared" si="283"/>
        <v>162761.07999999999</v>
      </c>
      <c r="BZ210" s="41">
        <f t="shared" si="232"/>
        <v>527677.44999999995</v>
      </c>
      <c r="CA210" s="41">
        <f>BQ210+BJ210+BC210+AV210+AO210+AH210+AA210+T210+P210+BX210</f>
        <v>524863.73</v>
      </c>
      <c r="CB210" s="41">
        <f t="shared" si="219"/>
        <v>-2814</v>
      </c>
      <c r="CC210" s="109">
        <f t="shared" si="284"/>
        <v>5.3322725843220065E-3</v>
      </c>
      <c r="CD210" s="35">
        <v>224053.2</v>
      </c>
      <c r="CE210" s="41">
        <v>222716.54</v>
      </c>
      <c r="CF210" s="41">
        <f t="shared" si="285"/>
        <v>-1336.6600000000035</v>
      </c>
      <c r="CG210" s="41">
        <f t="shared" si="286"/>
        <v>751730.64999999991</v>
      </c>
      <c r="CH210" s="41">
        <f t="shared" si="287"/>
        <v>747580.27</v>
      </c>
      <c r="CI210" s="41">
        <f t="shared" si="288"/>
        <v>-4150.6600000000035</v>
      </c>
      <c r="CJ210" s="109">
        <f t="shared" si="289"/>
        <v>0.99447890012200524</v>
      </c>
      <c r="CK210" s="35">
        <v>0</v>
      </c>
      <c r="CL210" s="41">
        <f t="shared" si="230"/>
        <v>751730.65</v>
      </c>
      <c r="CM210" s="41">
        <v>747580.27</v>
      </c>
      <c r="CN210" s="158">
        <f>CM210-CL210</f>
        <v>-4150.3800000000047</v>
      </c>
      <c r="CO210" s="35">
        <v>515465.53</v>
      </c>
      <c r="CP210" s="35">
        <v>432803.82</v>
      </c>
      <c r="CQ210" s="35">
        <v>0</v>
      </c>
      <c r="CR210" s="35">
        <v>0</v>
      </c>
      <c r="CS210" s="35">
        <v>0</v>
      </c>
      <c r="CT210" s="35">
        <v>0</v>
      </c>
      <c r="CU210" s="35">
        <v>0</v>
      </c>
      <c r="CV210" s="35">
        <v>1700000</v>
      </c>
      <c r="CW210" s="10"/>
    </row>
    <row r="211" spans="1:101" ht="31.5" x14ac:dyDescent="0.25">
      <c r="A211" s="55" t="s">
        <v>33</v>
      </c>
      <c r="B211" s="55" t="s">
        <v>34</v>
      </c>
      <c r="C211" s="81" t="s">
        <v>562</v>
      </c>
      <c r="D211" s="55">
        <v>1</v>
      </c>
      <c r="E211" s="55" t="s">
        <v>35</v>
      </c>
      <c r="F211" s="55" t="s">
        <v>5</v>
      </c>
      <c r="G211" s="131" t="s">
        <v>1311</v>
      </c>
      <c r="H211" s="45">
        <f>SUBTOTAL(103, $CI$12:$CI211)*1</f>
        <v>200</v>
      </c>
      <c r="I211" s="45" t="s">
        <v>33</v>
      </c>
      <c r="J211" s="128" t="s">
        <v>1329</v>
      </c>
      <c r="K211" s="128" t="s">
        <v>974</v>
      </c>
      <c r="L211" s="140"/>
      <c r="M211" s="79">
        <v>0</v>
      </c>
      <c r="N211" s="79">
        <v>0</v>
      </c>
      <c r="O211" s="79">
        <v>0</v>
      </c>
      <c r="P211" s="79"/>
      <c r="Q211" s="41">
        <f t="shared" si="249"/>
        <v>0</v>
      </c>
      <c r="R211" s="197" t="str">
        <f t="shared" si="250"/>
        <v>nebija plānots</v>
      </c>
      <c r="S211" s="79">
        <v>0</v>
      </c>
      <c r="T211" s="79"/>
      <c r="U211" s="79"/>
      <c r="V211" s="41">
        <f t="shared" si="251"/>
        <v>0</v>
      </c>
      <c r="W211" s="41">
        <f t="shared" si="252"/>
        <v>0</v>
      </c>
      <c r="X211" s="41">
        <f t="shared" si="253"/>
        <v>0</v>
      </c>
      <c r="Y211" s="197" t="str">
        <f t="shared" si="254"/>
        <v>nebija plānots</v>
      </c>
      <c r="Z211" s="79">
        <v>0</v>
      </c>
      <c r="AA211" s="79"/>
      <c r="AB211" s="79"/>
      <c r="AC211" s="41">
        <f t="shared" si="255"/>
        <v>0</v>
      </c>
      <c r="AD211" s="41">
        <f t="shared" si="256"/>
        <v>0</v>
      </c>
      <c r="AE211" s="41">
        <f t="shared" si="257"/>
        <v>0</v>
      </c>
      <c r="AF211" s="109" t="str">
        <f t="shared" si="258"/>
        <v>nebija plānots</v>
      </c>
      <c r="AG211" s="79">
        <v>0</v>
      </c>
      <c r="AH211" s="79"/>
      <c r="AI211" s="79">
        <v>0</v>
      </c>
      <c r="AJ211" s="41">
        <f t="shared" si="259"/>
        <v>0</v>
      </c>
      <c r="AK211" s="41">
        <f t="shared" si="260"/>
        <v>0</v>
      </c>
      <c r="AL211" s="41">
        <f t="shared" si="261"/>
        <v>0</v>
      </c>
      <c r="AM211" s="109" t="str">
        <f t="shared" si="262"/>
        <v>nebija plānots</v>
      </c>
      <c r="AN211" s="79"/>
      <c r="AO211" s="79"/>
      <c r="AP211" s="79">
        <v>0</v>
      </c>
      <c r="AQ211" s="41">
        <f t="shared" si="263"/>
        <v>0</v>
      </c>
      <c r="AR211" s="41">
        <f t="shared" si="264"/>
        <v>0</v>
      </c>
      <c r="AS211" s="41">
        <f t="shared" si="265"/>
        <v>0</v>
      </c>
      <c r="AT211" s="109" t="str">
        <f t="shared" si="266"/>
        <v>nebija plānots</v>
      </c>
      <c r="AU211" s="79"/>
      <c r="AV211" s="79"/>
      <c r="AW211" s="79">
        <v>0</v>
      </c>
      <c r="AX211" s="41">
        <f t="shared" si="267"/>
        <v>0</v>
      </c>
      <c r="AY211" s="41">
        <f t="shared" si="268"/>
        <v>0</v>
      </c>
      <c r="AZ211" s="41">
        <f t="shared" si="269"/>
        <v>0</v>
      </c>
      <c r="BA211" s="109" t="str">
        <f t="shared" si="270"/>
        <v>nebija plānots</v>
      </c>
      <c r="BB211" s="79"/>
      <c r="BC211" s="79"/>
      <c r="BD211" s="79">
        <v>0</v>
      </c>
      <c r="BE211" s="41">
        <f t="shared" si="271"/>
        <v>0</v>
      </c>
      <c r="BF211" s="41">
        <f t="shared" si="272"/>
        <v>0</v>
      </c>
      <c r="BG211" s="41">
        <f t="shared" si="273"/>
        <v>0</v>
      </c>
      <c r="BH211" s="109" t="str">
        <f t="shared" si="274"/>
        <v>nebija plānots</v>
      </c>
      <c r="BI211" s="79"/>
      <c r="BJ211" s="79"/>
      <c r="BK211" s="79"/>
      <c r="BL211" s="41">
        <f t="shared" si="275"/>
        <v>0</v>
      </c>
      <c r="BM211" s="41">
        <f t="shared" si="276"/>
        <v>0</v>
      </c>
      <c r="BN211" s="41">
        <f t="shared" si="277"/>
        <v>0</v>
      </c>
      <c r="BO211" s="109" t="str">
        <f t="shared" si="278"/>
        <v>nebija plānots</v>
      </c>
      <c r="BP211" s="79">
        <v>9940</v>
      </c>
      <c r="BQ211" s="41">
        <v>0</v>
      </c>
      <c r="BR211" s="41">
        <f t="shared" si="235"/>
        <v>-9940</v>
      </c>
      <c r="BS211" s="41">
        <f t="shared" si="279"/>
        <v>9940</v>
      </c>
      <c r="BT211" s="41">
        <f t="shared" si="280"/>
        <v>0</v>
      </c>
      <c r="BU211" s="41">
        <f t="shared" si="281"/>
        <v>-9940</v>
      </c>
      <c r="BV211" s="109">
        <f t="shared" si="282"/>
        <v>1</v>
      </c>
      <c r="BW211" s="79">
        <v>19732</v>
      </c>
      <c r="BX211" s="41">
        <v>0</v>
      </c>
      <c r="BY211" s="41">
        <f t="shared" si="283"/>
        <v>-19732</v>
      </c>
      <c r="BZ211" s="41">
        <f t="shared" si="232"/>
        <v>29672</v>
      </c>
      <c r="CA211" s="41">
        <f>BQ211+BJ211+BC211+AV211+AO211+-AH211+AA211+T211+P211+BX211</f>
        <v>0</v>
      </c>
      <c r="CB211" s="41">
        <f t="shared" si="219"/>
        <v>-29672</v>
      </c>
      <c r="CC211" s="109">
        <f t="shared" si="284"/>
        <v>1</v>
      </c>
      <c r="CD211" s="79">
        <v>15482</v>
      </c>
      <c r="CE211" s="41">
        <v>41285.67</v>
      </c>
      <c r="CF211" s="41">
        <f t="shared" si="285"/>
        <v>25803.67</v>
      </c>
      <c r="CG211" s="41">
        <f t="shared" si="286"/>
        <v>45154</v>
      </c>
      <c r="CH211" s="41">
        <f t="shared" si="287"/>
        <v>41285.67</v>
      </c>
      <c r="CI211" s="41">
        <f t="shared" si="288"/>
        <v>-3868.3300000000017</v>
      </c>
      <c r="CJ211" s="109">
        <f t="shared" si="289"/>
        <v>0.9143302918899765</v>
      </c>
      <c r="CK211" s="79">
        <v>6132</v>
      </c>
      <c r="CL211" s="41">
        <f t="shared" si="230"/>
        <v>51286</v>
      </c>
      <c r="CM211" s="41">
        <v>41285.67</v>
      </c>
      <c r="CN211" s="158">
        <f>CM211-CL211</f>
        <v>-10000.330000000002</v>
      </c>
      <c r="CO211" s="79">
        <v>999530</v>
      </c>
      <c r="CP211" s="79">
        <v>343401</v>
      </c>
      <c r="CQ211" s="79">
        <v>305783</v>
      </c>
      <c r="CR211" s="79">
        <v>0</v>
      </c>
      <c r="CS211" s="79">
        <v>0</v>
      </c>
      <c r="CT211" s="79">
        <v>0</v>
      </c>
      <c r="CU211" s="79">
        <v>0</v>
      </c>
      <c r="CV211" s="79">
        <v>1700000</v>
      </c>
      <c r="CW211" s="220"/>
    </row>
    <row r="212" spans="1:101" ht="78.75" x14ac:dyDescent="0.25">
      <c r="A212" s="11" t="s">
        <v>485</v>
      </c>
      <c r="B212" s="11" t="s">
        <v>486</v>
      </c>
      <c r="C212" s="14" t="s">
        <v>606</v>
      </c>
      <c r="D212" s="11">
        <v>1</v>
      </c>
      <c r="E212" s="11" t="s">
        <v>454</v>
      </c>
      <c r="F212" s="11" t="s">
        <v>5</v>
      </c>
      <c r="G212" s="44" t="s">
        <v>529</v>
      </c>
      <c r="H212" s="45">
        <f>SUBTOTAL(103, $CI$12:$CI212)*1</f>
        <v>201</v>
      </c>
      <c r="I212" s="45" t="s">
        <v>485</v>
      </c>
      <c r="J212" s="46" t="s">
        <v>530</v>
      </c>
      <c r="K212" s="46" t="s">
        <v>531</v>
      </c>
      <c r="L212" s="41">
        <v>0</v>
      </c>
      <c r="M212" s="41">
        <v>0</v>
      </c>
      <c r="N212" s="41">
        <v>14304.98</v>
      </c>
      <c r="O212" s="41">
        <v>3715.26</v>
      </c>
      <c r="P212" s="41">
        <v>3715.26</v>
      </c>
      <c r="Q212" s="41">
        <f t="shared" si="249"/>
        <v>0</v>
      </c>
      <c r="R212" s="197">
        <f t="shared" si="250"/>
        <v>0</v>
      </c>
      <c r="S212" s="41">
        <v>0</v>
      </c>
      <c r="T212" s="41">
        <v>0</v>
      </c>
      <c r="U212" s="41">
        <f>T212-S212</f>
        <v>0</v>
      </c>
      <c r="V212" s="41">
        <f t="shared" si="251"/>
        <v>3715.26</v>
      </c>
      <c r="W212" s="41">
        <f t="shared" si="252"/>
        <v>3715.26</v>
      </c>
      <c r="X212" s="41">
        <f t="shared" si="253"/>
        <v>0</v>
      </c>
      <c r="Y212" s="197">
        <f t="shared" si="254"/>
        <v>0</v>
      </c>
      <c r="Z212" s="41">
        <v>0</v>
      </c>
      <c r="AA212" s="41">
        <v>0</v>
      </c>
      <c r="AB212" s="41">
        <f>AA212-Z212</f>
        <v>0</v>
      </c>
      <c r="AC212" s="41">
        <f t="shared" si="255"/>
        <v>3715.26</v>
      </c>
      <c r="AD212" s="41">
        <f t="shared" si="256"/>
        <v>3715.26</v>
      </c>
      <c r="AE212" s="41">
        <f t="shared" si="257"/>
        <v>0</v>
      </c>
      <c r="AF212" s="109">
        <f t="shared" si="258"/>
        <v>0</v>
      </c>
      <c r="AG212" s="41">
        <v>1759.5</v>
      </c>
      <c r="AH212" s="41">
        <v>1808.71</v>
      </c>
      <c r="AI212" s="41">
        <f>AH212-AG212</f>
        <v>49.210000000000036</v>
      </c>
      <c r="AJ212" s="41">
        <f t="shared" si="259"/>
        <v>5474.76</v>
      </c>
      <c r="AK212" s="41">
        <f t="shared" si="260"/>
        <v>5523.97</v>
      </c>
      <c r="AL212" s="41">
        <f t="shared" si="261"/>
        <v>49</v>
      </c>
      <c r="AM212" s="109">
        <f t="shared" si="262"/>
        <v>-8.9885218712784098E-3</v>
      </c>
      <c r="AN212" s="41">
        <v>0</v>
      </c>
      <c r="AO212" s="41">
        <v>0</v>
      </c>
      <c r="AP212" s="41">
        <f>AO212-AN212</f>
        <v>0</v>
      </c>
      <c r="AQ212" s="41">
        <f t="shared" si="263"/>
        <v>5474.76</v>
      </c>
      <c r="AR212" s="41">
        <f t="shared" si="264"/>
        <v>5523.97</v>
      </c>
      <c r="AS212" s="41">
        <f t="shared" si="265"/>
        <v>49</v>
      </c>
      <c r="AT212" s="109">
        <f t="shared" si="266"/>
        <v>-8.9885218712784098E-3</v>
      </c>
      <c r="AU212" s="41">
        <v>0</v>
      </c>
      <c r="AV212" s="41">
        <v>0</v>
      </c>
      <c r="AW212" s="41">
        <f>AV212-AU212</f>
        <v>0</v>
      </c>
      <c r="AX212" s="41">
        <f t="shared" si="267"/>
        <v>5474.76</v>
      </c>
      <c r="AY212" s="41">
        <f t="shared" si="268"/>
        <v>5523.97</v>
      </c>
      <c r="AZ212" s="41">
        <f t="shared" si="269"/>
        <v>49</v>
      </c>
      <c r="BA212" s="109">
        <f t="shared" si="270"/>
        <v>-8.9885218712784098E-3</v>
      </c>
      <c r="BB212" s="41">
        <v>9170.51</v>
      </c>
      <c r="BC212" s="41">
        <v>6403.72</v>
      </c>
      <c r="BD212" s="41">
        <f>BC212-BB212</f>
        <v>-2766.79</v>
      </c>
      <c r="BE212" s="41">
        <f t="shared" si="271"/>
        <v>14645.27</v>
      </c>
      <c r="BF212" s="41">
        <f t="shared" si="272"/>
        <v>11927.69</v>
      </c>
      <c r="BG212" s="41">
        <f t="shared" si="273"/>
        <v>-2718</v>
      </c>
      <c r="BH212" s="109">
        <f t="shared" si="274"/>
        <v>0.18556025255935871</v>
      </c>
      <c r="BI212" s="41">
        <v>0</v>
      </c>
      <c r="BJ212" s="41">
        <v>0</v>
      </c>
      <c r="BK212" s="41">
        <f>BJ212-BI212</f>
        <v>0</v>
      </c>
      <c r="BL212" s="41">
        <f t="shared" si="275"/>
        <v>14645.27</v>
      </c>
      <c r="BM212" s="41">
        <f t="shared" si="276"/>
        <v>11927.69</v>
      </c>
      <c r="BN212" s="41">
        <f t="shared" si="277"/>
        <v>-2718</v>
      </c>
      <c r="BO212" s="109">
        <f t="shared" si="278"/>
        <v>0.18556025255935871</v>
      </c>
      <c r="BP212" s="41">
        <v>0</v>
      </c>
      <c r="BQ212" s="41">
        <v>0</v>
      </c>
      <c r="BR212" s="41">
        <f t="shared" si="235"/>
        <v>0</v>
      </c>
      <c r="BS212" s="41">
        <f t="shared" si="279"/>
        <v>14645.27</v>
      </c>
      <c r="BT212" s="41">
        <f t="shared" si="280"/>
        <v>11927.69</v>
      </c>
      <c r="BU212" s="41">
        <f t="shared" si="281"/>
        <v>-2718</v>
      </c>
      <c r="BV212" s="109">
        <f t="shared" si="282"/>
        <v>0.18556025255935871</v>
      </c>
      <c r="BW212" s="41">
        <v>4592.55</v>
      </c>
      <c r="BX212" s="41">
        <v>3448.79</v>
      </c>
      <c r="BY212" s="41">
        <f t="shared" si="283"/>
        <v>-1143.7600000000002</v>
      </c>
      <c r="BZ212" s="41">
        <f t="shared" si="232"/>
        <v>19237.82</v>
      </c>
      <c r="CA212" s="41">
        <f>BQ212+BJ212+BC212+AV212+AO212+AH212+AA212+T212+P212+BX212</f>
        <v>15376.48</v>
      </c>
      <c r="CB212" s="41">
        <f t="shared" ref="CB212:CB243" si="290">ROUND(BU212+BY212,0)</f>
        <v>-3862</v>
      </c>
      <c r="CC212" s="109">
        <f t="shared" si="284"/>
        <v>0.20071608945296293</v>
      </c>
      <c r="CD212" s="41">
        <v>0</v>
      </c>
      <c r="CE212" s="41">
        <v>0</v>
      </c>
      <c r="CF212" s="41">
        <f t="shared" si="285"/>
        <v>0</v>
      </c>
      <c r="CG212" s="41">
        <f t="shared" si="286"/>
        <v>19237.82</v>
      </c>
      <c r="CH212" s="41">
        <f t="shared" si="287"/>
        <v>15376.48</v>
      </c>
      <c r="CI212" s="41">
        <f t="shared" si="288"/>
        <v>-3862</v>
      </c>
      <c r="CJ212" s="109">
        <f t="shared" si="289"/>
        <v>0.79928391054703707</v>
      </c>
      <c r="CK212" s="41">
        <v>0</v>
      </c>
      <c r="CL212" s="41">
        <f t="shared" si="230"/>
        <v>19237.82</v>
      </c>
      <c r="CM212" s="41">
        <v>15376.48</v>
      </c>
      <c r="CN212" s="158">
        <f>CM212-CL212</f>
        <v>-3861.34</v>
      </c>
      <c r="CO212" s="41">
        <v>9871.9</v>
      </c>
      <c r="CP212" s="41">
        <v>3096.59</v>
      </c>
      <c r="CQ212" s="41">
        <v>0</v>
      </c>
      <c r="CR212" s="41">
        <v>0</v>
      </c>
      <c r="CS212" s="41">
        <v>0</v>
      </c>
      <c r="CT212" s="41">
        <v>0</v>
      </c>
      <c r="CU212" s="41">
        <v>0</v>
      </c>
      <c r="CV212" s="41">
        <v>39666.1</v>
      </c>
      <c r="CW212" s="10"/>
    </row>
    <row r="213" spans="1:101" ht="39" x14ac:dyDescent="0.25">
      <c r="A213" s="11" t="s">
        <v>57</v>
      </c>
      <c r="B213" s="11" t="s">
        <v>58</v>
      </c>
      <c r="C213" s="14" t="s">
        <v>565</v>
      </c>
      <c r="D213" s="11">
        <v>3</v>
      </c>
      <c r="E213" s="11" t="s">
        <v>35</v>
      </c>
      <c r="F213" s="11" t="s">
        <v>5</v>
      </c>
      <c r="G213" s="44" t="s">
        <v>683</v>
      </c>
      <c r="H213" s="45">
        <f>SUBTOTAL(103, $CI$12:$CI213)*1</f>
        <v>202</v>
      </c>
      <c r="I213" s="45" t="s">
        <v>57</v>
      </c>
      <c r="J213" s="46" t="s">
        <v>679</v>
      </c>
      <c r="K213" s="46" t="s">
        <v>684</v>
      </c>
      <c r="L213" s="41">
        <v>0</v>
      </c>
      <c r="M213" s="41">
        <v>0</v>
      </c>
      <c r="N213" s="41">
        <v>0</v>
      </c>
      <c r="O213" s="41">
        <v>0</v>
      </c>
      <c r="P213" s="41">
        <v>0</v>
      </c>
      <c r="Q213" s="41">
        <f t="shared" si="249"/>
        <v>0</v>
      </c>
      <c r="R213" s="197" t="str">
        <f t="shared" si="250"/>
        <v>nebija plānots</v>
      </c>
      <c r="S213" s="41">
        <v>0</v>
      </c>
      <c r="T213" s="41">
        <v>0</v>
      </c>
      <c r="U213" s="41">
        <f>T213-S213</f>
        <v>0</v>
      </c>
      <c r="V213" s="41">
        <f t="shared" si="251"/>
        <v>0</v>
      </c>
      <c r="W213" s="41">
        <f t="shared" si="252"/>
        <v>0</v>
      </c>
      <c r="X213" s="41">
        <f t="shared" si="253"/>
        <v>0</v>
      </c>
      <c r="Y213" s="197" t="str">
        <f t="shared" si="254"/>
        <v>nebija plānots</v>
      </c>
      <c r="Z213" s="41">
        <v>0</v>
      </c>
      <c r="AA213" s="41">
        <v>0</v>
      </c>
      <c r="AB213" s="41">
        <f>AA213-Z213</f>
        <v>0</v>
      </c>
      <c r="AC213" s="41">
        <f t="shared" si="255"/>
        <v>0</v>
      </c>
      <c r="AD213" s="41">
        <f t="shared" si="256"/>
        <v>0</v>
      </c>
      <c r="AE213" s="41">
        <f t="shared" si="257"/>
        <v>0</v>
      </c>
      <c r="AF213" s="109" t="str">
        <f t="shared" si="258"/>
        <v>nebija plānots</v>
      </c>
      <c r="AG213" s="41">
        <v>0</v>
      </c>
      <c r="AH213" s="41">
        <v>0</v>
      </c>
      <c r="AI213" s="41">
        <f>AH213-AG213</f>
        <v>0</v>
      </c>
      <c r="AJ213" s="41">
        <f t="shared" si="259"/>
        <v>0</v>
      </c>
      <c r="AK213" s="41">
        <f t="shared" si="260"/>
        <v>0</v>
      </c>
      <c r="AL213" s="41">
        <f t="shared" si="261"/>
        <v>0</v>
      </c>
      <c r="AM213" s="109" t="str">
        <f t="shared" si="262"/>
        <v>nebija plānots</v>
      </c>
      <c r="AN213" s="41">
        <v>3840.78</v>
      </c>
      <c r="AO213" s="41">
        <v>0</v>
      </c>
      <c r="AP213" s="41">
        <f>AO213-AN213</f>
        <v>-3840.78</v>
      </c>
      <c r="AQ213" s="41">
        <f t="shared" si="263"/>
        <v>3840.78</v>
      </c>
      <c r="AR213" s="41">
        <f t="shared" si="264"/>
        <v>0</v>
      </c>
      <c r="AS213" s="41">
        <f t="shared" si="265"/>
        <v>-3841</v>
      </c>
      <c r="AT213" s="109">
        <f t="shared" si="266"/>
        <v>1</v>
      </c>
      <c r="AU213" s="41">
        <v>0</v>
      </c>
      <c r="AV213" s="41">
        <v>0</v>
      </c>
      <c r="AW213" s="41">
        <f>AV213-AU213</f>
        <v>0</v>
      </c>
      <c r="AX213" s="41">
        <f t="shared" si="267"/>
        <v>3840.78</v>
      </c>
      <c r="AY213" s="41">
        <f t="shared" si="268"/>
        <v>0</v>
      </c>
      <c r="AZ213" s="41">
        <f t="shared" si="269"/>
        <v>-3841</v>
      </c>
      <c r="BA213" s="109">
        <f t="shared" si="270"/>
        <v>1</v>
      </c>
      <c r="BB213" s="41">
        <v>0</v>
      </c>
      <c r="BC213" s="41">
        <v>0</v>
      </c>
      <c r="BD213" s="41">
        <f>BC213-BB213</f>
        <v>0</v>
      </c>
      <c r="BE213" s="41">
        <f t="shared" si="271"/>
        <v>3840.78</v>
      </c>
      <c r="BF213" s="41">
        <f t="shared" si="272"/>
        <v>0</v>
      </c>
      <c r="BG213" s="41">
        <f t="shared" si="273"/>
        <v>-3841</v>
      </c>
      <c r="BH213" s="109">
        <f t="shared" si="274"/>
        <v>1</v>
      </c>
      <c r="BI213" s="41">
        <v>0</v>
      </c>
      <c r="BJ213" s="41">
        <v>0</v>
      </c>
      <c r="BK213" s="41">
        <f>BJ213-BI213</f>
        <v>0</v>
      </c>
      <c r="BL213" s="41">
        <f t="shared" si="275"/>
        <v>3840.78</v>
      </c>
      <c r="BM213" s="41">
        <f t="shared" si="276"/>
        <v>0</v>
      </c>
      <c r="BN213" s="41">
        <f t="shared" si="277"/>
        <v>-3841</v>
      </c>
      <c r="BO213" s="109">
        <f t="shared" si="278"/>
        <v>1</v>
      </c>
      <c r="BP213" s="41">
        <v>0</v>
      </c>
      <c r="BQ213" s="41">
        <v>0</v>
      </c>
      <c r="BR213" s="41">
        <f t="shared" si="235"/>
        <v>0</v>
      </c>
      <c r="BS213" s="41">
        <f t="shared" si="279"/>
        <v>3840.78</v>
      </c>
      <c r="BT213" s="41">
        <f t="shared" si="280"/>
        <v>0</v>
      </c>
      <c r="BU213" s="41">
        <f t="shared" si="281"/>
        <v>-3841</v>
      </c>
      <c r="BV213" s="109">
        <f t="shared" si="282"/>
        <v>1</v>
      </c>
      <c r="BW213" s="41">
        <v>0</v>
      </c>
      <c r="BX213" s="41">
        <v>0</v>
      </c>
      <c r="BY213" s="41">
        <f t="shared" si="283"/>
        <v>0</v>
      </c>
      <c r="BZ213" s="41">
        <f t="shared" si="232"/>
        <v>3840.78</v>
      </c>
      <c r="CA213" s="41">
        <f>BQ213+BJ213+BC213+AV213+AO213+-AH213+AA213+T213+P213+BX213</f>
        <v>0</v>
      </c>
      <c r="CB213" s="41">
        <f t="shared" si="290"/>
        <v>-3841</v>
      </c>
      <c r="CC213" s="109">
        <f t="shared" si="284"/>
        <v>1</v>
      </c>
      <c r="CD213" s="41">
        <v>0</v>
      </c>
      <c r="CE213" s="41">
        <v>0</v>
      </c>
      <c r="CF213" s="41">
        <f t="shared" si="285"/>
        <v>0</v>
      </c>
      <c r="CG213" s="41">
        <f t="shared" si="286"/>
        <v>3840.78</v>
      </c>
      <c r="CH213" s="41">
        <f t="shared" si="287"/>
        <v>0</v>
      </c>
      <c r="CI213" s="41">
        <f t="shared" si="288"/>
        <v>-3841</v>
      </c>
      <c r="CJ213" s="109">
        <f t="shared" si="289"/>
        <v>0</v>
      </c>
      <c r="CK213" s="41">
        <v>0</v>
      </c>
      <c r="CL213" s="41">
        <f t="shared" si="230"/>
        <v>3840.78</v>
      </c>
      <c r="CM213" s="41">
        <v>0</v>
      </c>
      <c r="CN213" s="158">
        <v>0</v>
      </c>
      <c r="CO213" s="41">
        <v>387159.22</v>
      </c>
      <c r="CP213" s="41">
        <v>0</v>
      </c>
      <c r="CQ213" s="41">
        <v>0</v>
      </c>
      <c r="CR213" s="41">
        <v>0</v>
      </c>
      <c r="CS213" s="41">
        <v>0</v>
      </c>
      <c r="CT213" s="41">
        <v>0</v>
      </c>
      <c r="CU213" s="41">
        <v>0</v>
      </c>
      <c r="CV213" s="41">
        <v>391000</v>
      </c>
      <c r="CW213" s="220"/>
    </row>
    <row r="214" spans="1:101" ht="31.5" x14ac:dyDescent="0.25">
      <c r="A214" s="55" t="s">
        <v>33</v>
      </c>
      <c r="B214" s="55" t="s">
        <v>34</v>
      </c>
      <c r="C214" s="81" t="s">
        <v>562</v>
      </c>
      <c r="D214" s="55">
        <v>1</v>
      </c>
      <c r="E214" s="55" t="s">
        <v>35</v>
      </c>
      <c r="F214" s="55" t="s">
        <v>5</v>
      </c>
      <c r="G214" s="99" t="s">
        <v>1502</v>
      </c>
      <c r="H214" s="45">
        <f>SUBTOTAL(103, $CI$12:$CI214)*1</f>
        <v>203</v>
      </c>
      <c r="I214" s="45" t="s">
        <v>33</v>
      </c>
      <c r="J214" s="128" t="s">
        <v>344</v>
      </c>
      <c r="K214" s="128" t="s">
        <v>967</v>
      </c>
      <c r="L214" s="79">
        <v>0</v>
      </c>
      <c r="M214" s="79">
        <v>0</v>
      </c>
      <c r="N214" s="79">
        <v>0</v>
      </c>
      <c r="O214" s="79">
        <f>N214+M214+L214</f>
        <v>0</v>
      </c>
      <c r="P214" s="79">
        <f>O214+N214+M214</f>
        <v>0</v>
      </c>
      <c r="Q214" s="41">
        <f t="shared" si="249"/>
        <v>0</v>
      </c>
      <c r="R214" s="197" t="str">
        <f t="shared" si="250"/>
        <v>nebija plānots</v>
      </c>
      <c r="S214" s="79">
        <f>Q214+P214+O214</f>
        <v>0</v>
      </c>
      <c r="T214" s="79">
        <f>S214+Q214+P214</f>
        <v>0</v>
      </c>
      <c r="U214" s="79">
        <f>T214+S214+Q214</f>
        <v>0</v>
      </c>
      <c r="V214" s="41">
        <f t="shared" si="251"/>
        <v>0</v>
      </c>
      <c r="W214" s="41">
        <f t="shared" si="252"/>
        <v>0</v>
      </c>
      <c r="X214" s="41">
        <f t="shared" si="253"/>
        <v>0</v>
      </c>
      <c r="Y214" s="197" t="str">
        <f t="shared" si="254"/>
        <v>nebija plānots</v>
      </c>
      <c r="Z214" s="79">
        <f>U214+T214+S214</f>
        <v>0</v>
      </c>
      <c r="AA214" s="79">
        <f>Z214+U214+T214</f>
        <v>0</v>
      </c>
      <c r="AB214" s="79">
        <f>AA214+Z214+U214</f>
        <v>0</v>
      </c>
      <c r="AC214" s="41">
        <f t="shared" si="255"/>
        <v>0</v>
      </c>
      <c r="AD214" s="41">
        <f t="shared" si="256"/>
        <v>0</v>
      </c>
      <c r="AE214" s="41">
        <f t="shared" si="257"/>
        <v>0</v>
      </c>
      <c r="AF214" s="109" t="str">
        <f t="shared" si="258"/>
        <v>nebija plānots</v>
      </c>
      <c r="AG214" s="79">
        <f>AB214+AA214+Z214</f>
        <v>0</v>
      </c>
      <c r="AH214" s="79">
        <f>AG214+AB214+AA214</f>
        <v>0</v>
      </c>
      <c r="AI214" s="79">
        <f>AH214+AG214+AB214</f>
        <v>0</v>
      </c>
      <c r="AJ214" s="41">
        <f t="shared" si="259"/>
        <v>0</v>
      </c>
      <c r="AK214" s="41">
        <f t="shared" si="260"/>
        <v>0</v>
      </c>
      <c r="AL214" s="41">
        <f t="shared" si="261"/>
        <v>0</v>
      </c>
      <c r="AM214" s="109" t="str">
        <f t="shared" si="262"/>
        <v>nebija plānots</v>
      </c>
      <c r="AN214" s="79">
        <f>AI214+AH214+AG214</f>
        <v>0</v>
      </c>
      <c r="AO214" s="79">
        <f>AN214+AI214+AH214</f>
        <v>0</v>
      </c>
      <c r="AP214" s="79">
        <f>AO214+AN214+AI214</f>
        <v>0</v>
      </c>
      <c r="AQ214" s="41">
        <f t="shared" si="263"/>
        <v>0</v>
      </c>
      <c r="AR214" s="41">
        <f t="shared" si="264"/>
        <v>0</v>
      </c>
      <c r="AS214" s="41">
        <f t="shared" si="265"/>
        <v>0</v>
      </c>
      <c r="AT214" s="109" t="str">
        <f t="shared" si="266"/>
        <v>nebija plānots</v>
      </c>
      <c r="AU214" s="79">
        <f>AP214+AO214+AN214</f>
        <v>0</v>
      </c>
      <c r="AV214" s="79">
        <f>AU214+AP214+AO214</f>
        <v>0</v>
      </c>
      <c r="AW214" s="79">
        <f>AV214+AU214+AP214</f>
        <v>0</v>
      </c>
      <c r="AX214" s="41">
        <f t="shared" si="267"/>
        <v>0</v>
      </c>
      <c r="AY214" s="41">
        <f t="shared" si="268"/>
        <v>0</v>
      </c>
      <c r="AZ214" s="41">
        <f t="shared" si="269"/>
        <v>0</v>
      </c>
      <c r="BA214" s="109" t="str">
        <f t="shared" si="270"/>
        <v>nebija plānots</v>
      </c>
      <c r="BB214" s="79">
        <f>AW214+AV214+AU214</f>
        <v>0</v>
      </c>
      <c r="BC214" s="79">
        <f>BB214+AW214+AV214</f>
        <v>0</v>
      </c>
      <c r="BD214" s="79">
        <f>BC214+BB214+AW214</f>
        <v>0</v>
      </c>
      <c r="BE214" s="41">
        <f t="shared" si="271"/>
        <v>0</v>
      </c>
      <c r="BF214" s="41">
        <f t="shared" si="272"/>
        <v>0</v>
      </c>
      <c r="BG214" s="41">
        <f t="shared" si="273"/>
        <v>0</v>
      </c>
      <c r="BH214" s="109" t="str">
        <f t="shared" si="274"/>
        <v>nebija plānots</v>
      </c>
      <c r="BI214" s="79">
        <f>BD214+BC214+BB214</f>
        <v>0</v>
      </c>
      <c r="BJ214" s="79">
        <f>BI214+BD214+BC214</f>
        <v>0</v>
      </c>
      <c r="BK214" s="79">
        <f>BJ214+BI214+BD214</f>
        <v>0</v>
      </c>
      <c r="BL214" s="41">
        <f t="shared" si="275"/>
        <v>0</v>
      </c>
      <c r="BM214" s="41">
        <f t="shared" si="276"/>
        <v>0</v>
      </c>
      <c r="BN214" s="41">
        <f t="shared" si="277"/>
        <v>0</v>
      </c>
      <c r="BO214" s="109" t="str">
        <f t="shared" si="278"/>
        <v>nebija plānots</v>
      </c>
      <c r="BP214" s="79">
        <f>BK214+BJ214+BI214</f>
        <v>0</v>
      </c>
      <c r="BQ214" s="79">
        <v>0</v>
      </c>
      <c r="BR214" s="79">
        <f>BQ214+BP214+BK214</f>
        <v>0</v>
      </c>
      <c r="BS214" s="41">
        <f t="shared" si="279"/>
        <v>0</v>
      </c>
      <c r="BT214" s="41">
        <f t="shared" si="280"/>
        <v>0</v>
      </c>
      <c r="BU214" s="41">
        <f t="shared" si="281"/>
        <v>0</v>
      </c>
      <c r="BV214" s="109" t="str">
        <f t="shared" si="282"/>
        <v>nebija plānots</v>
      </c>
      <c r="BW214" s="79">
        <v>3805</v>
      </c>
      <c r="BX214" s="41">
        <v>0</v>
      </c>
      <c r="BY214" s="41">
        <f t="shared" si="283"/>
        <v>-3805</v>
      </c>
      <c r="BZ214" s="41">
        <f t="shared" si="232"/>
        <v>3805</v>
      </c>
      <c r="CA214" s="41">
        <f>BQ214+BJ214+BC214+AV214+AO214+-AH214+AA214+T214+P214+BX214</f>
        <v>0</v>
      </c>
      <c r="CB214" s="41">
        <f t="shared" si="290"/>
        <v>-3805</v>
      </c>
      <c r="CC214" s="109">
        <f t="shared" si="284"/>
        <v>1</v>
      </c>
      <c r="CD214" s="79">
        <v>0</v>
      </c>
      <c r="CE214" s="41">
        <v>0</v>
      </c>
      <c r="CF214" s="41">
        <f t="shared" si="285"/>
        <v>0</v>
      </c>
      <c r="CG214" s="41">
        <f t="shared" si="286"/>
        <v>3805</v>
      </c>
      <c r="CH214" s="41">
        <f t="shared" si="287"/>
        <v>0</v>
      </c>
      <c r="CI214" s="41">
        <f t="shared" si="288"/>
        <v>-3805</v>
      </c>
      <c r="CJ214" s="109">
        <f t="shared" si="289"/>
        <v>0</v>
      </c>
      <c r="CK214" s="79">
        <v>0</v>
      </c>
      <c r="CL214" s="41">
        <f t="shared" si="230"/>
        <v>3805</v>
      </c>
      <c r="CM214" s="41">
        <v>0</v>
      </c>
      <c r="CN214" s="158"/>
      <c r="CO214" s="79">
        <v>157351.04374999998</v>
      </c>
      <c r="CP214" s="79">
        <v>242593.31925000003</v>
      </c>
      <c r="CQ214" s="79">
        <v>0</v>
      </c>
      <c r="CR214" s="79">
        <v>0</v>
      </c>
      <c r="CS214" s="79">
        <v>0</v>
      </c>
      <c r="CT214" s="79">
        <v>0</v>
      </c>
      <c r="CU214" s="79">
        <v>0</v>
      </c>
      <c r="CV214" s="79">
        <v>403750</v>
      </c>
      <c r="CW214" s="95"/>
    </row>
    <row r="215" spans="1:101" ht="31.5" x14ac:dyDescent="0.25">
      <c r="A215" s="55" t="s">
        <v>33</v>
      </c>
      <c r="B215" s="55" t="s">
        <v>34</v>
      </c>
      <c r="C215" s="81" t="s">
        <v>562</v>
      </c>
      <c r="D215" s="55">
        <v>1</v>
      </c>
      <c r="E215" s="55" t="s">
        <v>35</v>
      </c>
      <c r="F215" s="55" t="s">
        <v>5</v>
      </c>
      <c r="G215" s="99" t="s">
        <v>1503</v>
      </c>
      <c r="H215" s="45">
        <f>SUBTOTAL(103, $CI$12:$CI215)*1</f>
        <v>204</v>
      </c>
      <c r="I215" s="45" t="s">
        <v>33</v>
      </c>
      <c r="J215" s="128" t="s">
        <v>968</v>
      </c>
      <c r="K215" s="128" t="s">
        <v>969</v>
      </c>
      <c r="L215" s="79">
        <v>0</v>
      </c>
      <c r="M215" s="79">
        <v>0</v>
      </c>
      <c r="N215" s="79">
        <v>0</v>
      </c>
      <c r="O215" s="79">
        <f>N215+M215+L215</f>
        <v>0</v>
      </c>
      <c r="P215" s="79">
        <f>O215+N215+M215</f>
        <v>0</v>
      </c>
      <c r="Q215" s="41">
        <f t="shared" si="249"/>
        <v>0</v>
      </c>
      <c r="R215" s="197" t="str">
        <f t="shared" si="250"/>
        <v>nebija plānots</v>
      </c>
      <c r="S215" s="79">
        <f>Q215+P215+O215</f>
        <v>0</v>
      </c>
      <c r="T215" s="79">
        <f>S215+Q215+P215</f>
        <v>0</v>
      </c>
      <c r="U215" s="79">
        <f>T215+S215+Q215</f>
        <v>0</v>
      </c>
      <c r="V215" s="41">
        <f t="shared" si="251"/>
        <v>0</v>
      </c>
      <c r="W215" s="41">
        <f t="shared" si="252"/>
        <v>0</v>
      </c>
      <c r="X215" s="41">
        <f t="shared" si="253"/>
        <v>0</v>
      </c>
      <c r="Y215" s="197" t="str">
        <f t="shared" si="254"/>
        <v>nebija plānots</v>
      </c>
      <c r="Z215" s="79">
        <f>U215+T215+S215</f>
        <v>0</v>
      </c>
      <c r="AA215" s="79">
        <f>Z215+U215+T215</f>
        <v>0</v>
      </c>
      <c r="AB215" s="79">
        <f>AA215+Z215+U215</f>
        <v>0</v>
      </c>
      <c r="AC215" s="41">
        <f t="shared" si="255"/>
        <v>0</v>
      </c>
      <c r="AD215" s="41">
        <f t="shared" si="256"/>
        <v>0</v>
      </c>
      <c r="AE215" s="41">
        <f t="shared" si="257"/>
        <v>0</v>
      </c>
      <c r="AF215" s="109" t="str">
        <f t="shared" si="258"/>
        <v>nebija plānots</v>
      </c>
      <c r="AG215" s="79">
        <f>AB215+AA215+Z215</f>
        <v>0</v>
      </c>
      <c r="AH215" s="79">
        <f>AG215+AB215+AA215</f>
        <v>0</v>
      </c>
      <c r="AI215" s="79">
        <f>AH215+AG215+AB215</f>
        <v>0</v>
      </c>
      <c r="AJ215" s="41">
        <f t="shared" si="259"/>
        <v>0</v>
      </c>
      <c r="AK215" s="41">
        <f t="shared" si="260"/>
        <v>0</v>
      </c>
      <c r="AL215" s="41">
        <f t="shared" si="261"/>
        <v>0</v>
      </c>
      <c r="AM215" s="109" t="str">
        <f t="shared" si="262"/>
        <v>nebija plānots</v>
      </c>
      <c r="AN215" s="79">
        <f>AI215+AH215+AG215</f>
        <v>0</v>
      </c>
      <c r="AO215" s="79">
        <f>AN215+AI215+AH215</f>
        <v>0</v>
      </c>
      <c r="AP215" s="79">
        <f>AO215+AN215+AI215</f>
        <v>0</v>
      </c>
      <c r="AQ215" s="41">
        <f t="shared" si="263"/>
        <v>0</v>
      </c>
      <c r="AR215" s="41">
        <f t="shared" si="264"/>
        <v>0</v>
      </c>
      <c r="AS215" s="41">
        <f t="shared" si="265"/>
        <v>0</v>
      </c>
      <c r="AT215" s="109" t="str">
        <f t="shared" si="266"/>
        <v>nebija plānots</v>
      </c>
      <c r="AU215" s="79">
        <f>AP215+AO215+AN215</f>
        <v>0</v>
      </c>
      <c r="AV215" s="79">
        <f>AU215+AP215+AO215</f>
        <v>0</v>
      </c>
      <c r="AW215" s="79">
        <f>AV215+AU215+AP215</f>
        <v>0</v>
      </c>
      <c r="AX215" s="41">
        <f t="shared" si="267"/>
        <v>0</v>
      </c>
      <c r="AY215" s="41">
        <f t="shared" si="268"/>
        <v>0</v>
      </c>
      <c r="AZ215" s="41">
        <f t="shared" si="269"/>
        <v>0</v>
      </c>
      <c r="BA215" s="109" t="str">
        <f t="shared" si="270"/>
        <v>nebija plānots</v>
      </c>
      <c r="BB215" s="79">
        <f>AW215+AV215+AU215</f>
        <v>0</v>
      </c>
      <c r="BC215" s="79">
        <f>BB215+AW215+AV215</f>
        <v>0</v>
      </c>
      <c r="BD215" s="79">
        <f>BC215+BB215+AW215</f>
        <v>0</v>
      </c>
      <c r="BE215" s="41">
        <f t="shared" si="271"/>
        <v>0</v>
      </c>
      <c r="BF215" s="41">
        <f t="shared" si="272"/>
        <v>0</v>
      </c>
      <c r="BG215" s="41">
        <f t="shared" si="273"/>
        <v>0</v>
      </c>
      <c r="BH215" s="109" t="str">
        <f t="shared" si="274"/>
        <v>nebija plānots</v>
      </c>
      <c r="BI215" s="79">
        <f>BD215+BC215+BB215</f>
        <v>0</v>
      </c>
      <c r="BJ215" s="79">
        <f>BI215+BD215+BC215</f>
        <v>0</v>
      </c>
      <c r="BK215" s="79">
        <f>BJ215+BI215+BD215</f>
        <v>0</v>
      </c>
      <c r="BL215" s="41">
        <f t="shared" si="275"/>
        <v>0</v>
      </c>
      <c r="BM215" s="41">
        <f t="shared" si="276"/>
        <v>0</v>
      </c>
      <c r="BN215" s="41">
        <f t="shared" si="277"/>
        <v>0</v>
      </c>
      <c r="BO215" s="109" t="str">
        <f t="shared" si="278"/>
        <v>nebija plānots</v>
      </c>
      <c r="BP215" s="79">
        <f>BK215+BJ215+BI215</f>
        <v>0</v>
      </c>
      <c r="BQ215" s="79">
        <v>0</v>
      </c>
      <c r="BR215" s="79">
        <f>BQ215+BP215+BK215</f>
        <v>0</v>
      </c>
      <c r="BS215" s="41">
        <f t="shared" si="279"/>
        <v>0</v>
      </c>
      <c r="BT215" s="41">
        <f t="shared" si="280"/>
        <v>0</v>
      </c>
      <c r="BU215" s="41">
        <f t="shared" si="281"/>
        <v>0</v>
      </c>
      <c r="BV215" s="109" t="str">
        <f t="shared" si="282"/>
        <v>nebija plānots</v>
      </c>
      <c r="BW215" s="79">
        <v>3805</v>
      </c>
      <c r="BX215" s="41">
        <v>0</v>
      </c>
      <c r="BY215" s="41">
        <f t="shared" si="283"/>
        <v>-3805</v>
      </c>
      <c r="BZ215" s="41">
        <f t="shared" si="232"/>
        <v>3805</v>
      </c>
      <c r="CA215" s="41">
        <f>BQ215+BJ215+BC215+AV215+AO215+-AH215+AA215+T215+P215+BX215</f>
        <v>0</v>
      </c>
      <c r="CB215" s="41">
        <f t="shared" si="290"/>
        <v>-3805</v>
      </c>
      <c r="CC215" s="109">
        <f t="shared" si="284"/>
        <v>1</v>
      </c>
      <c r="CD215" s="79">
        <v>0</v>
      </c>
      <c r="CE215" s="41">
        <v>0</v>
      </c>
      <c r="CF215" s="41">
        <f t="shared" si="285"/>
        <v>0</v>
      </c>
      <c r="CG215" s="41">
        <f t="shared" si="286"/>
        <v>3805</v>
      </c>
      <c r="CH215" s="41">
        <f t="shared" si="287"/>
        <v>0</v>
      </c>
      <c r="CI215" s="41">
        <f t="shared" si="288"/>
        <v>-3805</v>
      </c>
      <c r="CJ215" s="109">
        <f t="shared" si="289"/>
        <v>0</v>
      </c>
      <c r="CK215" s="79">
        <v>0</v>
      </c>
      <c r="CL215" s="41">
        <f t="shared" si="230"/>
        <v>3805</v>
      </c>
      <c r="CM215" s="41">
        <v>0</v>
      </c>
      <c r="CN215" s="158"/>
      <c r="CO215" s="79">
        <v>157071.74225000001</v>
      </c>
      <c r="CP215" s="79">
        <v>198672.62075</v>
      </c>
      <c r="CQ215" s="79">
        <v>0</v>
      </c>
      <c r="CR215" s="79">
        <v>0</v>
      </c>
      <c r="CS215" s="79">
        <v>0</v>
      </c>
      <c r="CT215" s="79">
        <v>0</v>
      </c>
      <c r="CU215" s="79">
        <v>0</v>
      </c>
      <c r="CV215" s="79">
        <v>359550</v>
      </c>
      <c r="CW215" s="95"/>
    </row>
    <row r="216" spans="1:101" ht="39" x14ac:dyDescent="0.25">
      <c r="A216" s="11" t="s">
        <v>368</v>
      </c>
      <c r="B216" s="11" t="s">
        <v>372</v>
      </c>
      <c r="C216" s="14" t="s">
        <v>598</v>
      </c>
      <c r="D216" s="11" t="s">
        <v>3</v>
      </c>
      <c r="E216" s="11" t="s">
        <v>210</v>
      </c>
      <c r="F216" s="11" t="s">
        <v>77</v>
      </c>
      <c r="G216" s="44" t="s">
        <v>374</v>
      </c>
      <c r="H216" s="45">
        <f>SUBTOTAL(103, $CI$12:$CI216)*1</f>
        <v>205</v>
      </c>
      <c r="I216" s="45" t="s">
        <v>368</v>
      </c>
      <c r="J216" s="46" t="s">
        <v>40</v>
      </c>
      <c r="K216" s="46" t="s">
        <v>373</v>
      </c>
      <c r="L216" s="41">
        <v>0</v>
      </c>
      <c r="M216" s="41">
        <v>6924.37</v>
      </c>
      <c r="N216" s="41">
        <v>52082.48</v>
      </c>
      <c r="O216" s="41">
        <v>0</v>
      </c>
      <c r="P216" s="41">
        <v>0</v>
      </c>
      <c r="Q216" s="41">
        <f t="shared" si="249"/>
        <v>0</v>
      </c>
      <c r="R216" s="197" t="str">
        <f t="shared" si="250"/>
        <v>nebija plānots</v>
      </c>
      <c r="S216" s="41">
        <v>0</v>
      </c>
      <c r="T216" s="41">
        <v>0</v>
      </c>
      <c r="U216" s="41">
        <f>T216-S216</f>
        <v>0</v>
      </c>
      <c r="V216" s="41">
        <f t="shared" si="251"/>
        <v>0</v>
      </c>
      <c r="W216" s="41">
        <f t="shared" si="252"/>
        <v>0</v>
      </c>
      <c r="X216" s="41">
        <f t="shared" si="253"/>
        <v>0</v>
      </c>
      <c r="Y216" s="197" t="str">
        <f t="shared" si="254"/>
        <v>nebija plānots</v>
      </c>
      <c r="Z216" s="41">
        <v>54589.77</v>
      </c>
      <c r="AA216" s="41">
        <v>54589.77</v>
      </c>
      <c r="AB216" s="41">
        <f>AA216-Z216</f>
        <v>0</v>
      </c>
      <c r="AC216" s="41">
        <f t="shared" si="255"/>
        <v>54589.77</v>
      </c>
      <c r="AD216" s="41">
        <f t="shared" si="256"/>
        <v>54589.77</v>
      </c>
      <c r="AE216" s="41">
        <f t="shared" si="257"/>
        <v>0</v>
      </c>
      <c r="AF216" s="109">
        <f t="shared" si="258"/>
        <v>0</v>
      </c>
      <c r="AG216" s="41">
        <v>0</v>
      </c>
      <c r="AH216" s="41">
        <v>0</v>
      </c>
      <c r="AI216" s="41">
        <f>AH216-AG216</f>
        <v>0</v>
      </c>
      <c r="AJ216" s="41">
        <f t="shared" si="259"/>
        <v>54589.77</v>
      </c>
      <c r="AK216" s="41">
        <f t="shared" si="260"/>
        <v>54589.77</v>
      </c>
      <c r="AL216" s="41">
        <f t="shared" si="261"/>
        <v>0</v>
      </c>
      <c r="AM216" s="109">
        <f t="shared" si="262"/>
        <v>0</v>
      </c>
      <c r="AN216" s="41">
        <v>0</v>
      </c>
      <c r="AO216" s="41">
        <v>0</v>
      </c>
      <c r="AP216" s="41">
        <f>AO216-AN216</f>
        <v>0</v>
      </c>
      <c r="AQ216" s="41">
        <f t="shared" si="263"/>
        <v>54589.77</v>
      </c>
      <c r="AR216" s="41">
        <f t="shared" si="264"/>
        <v>54589.77</v>
      </c>
      <c r="AS216" s="41">
        <f t="shared" si="265"/>
        <v>0</v>
      </c>
      <c r="AT216" s="109">
        <f t="shared" si="266"/>
        <v>0</v>
      </c>
      <c r="AU216" s="41">
        <v>39100</v>
      </c>
      <c r="AV216" s="41">
        <v>24271.08</v>
      </c>
      <c r="AW216" s="41">
        <f>AV216-AU216</f>
        <v>-14828.919999999998</v>
      </c>
      <c r="AX216" s="41">
        <f t="shared" si="267"/>
        <v>93689.76999999999</v>
      </c>
      <c r="AY216" s="41">
        <f t="shared" si="268"/>
        <v>78860.850000000006</v>
      </c>
      <c r="AZ216" s="41">
        <f t="shared" si="269"/>
        <v>-14829</v>
      </c>
      <c r="BA216" s="109">
        <f t="shared" si="270"/>
        <v>0.1582768321450676</v>
      </c>
      <c r="BB216" s="41">
        <v>0</v>
      </c>
      <c r="BC216" s="41">
        <v>0</v>
      </c>
      <c r="BD216" s="41">
        <f>BC216-BB216</f>
        <v>0</v>
      </c>
      <c r="BE216" s="41">
        <f t="shared" si="271"/>
        <v>93689.76999999999</v>
      </c>
      <c r="BF216" s="41">
        <f t="shared" si="272"/>
        <v>78860.850000000006</v>
      </c>
      <c r="BG216" s="41">
        <f t="shared" si="273"/>
        <v>-14829</v>
      </c>
      <c r="BH216" s="109">
        <f t="shared" si="274"/>
        <v>0.1582768321450676</v>
      </c>
      <c r="BI216" s="41">
        <v>0</v>
      </c>
      <c r="BJ216" s="41">
        <v>0</v>
      </c>
      <c r="BK216" s="41">
        <f>BJ216-BI216</f>
        <v>0</v>
      </c>
      <c r="BL216" s="41">
        <f t="shared" si="275"/>
        <v>93689.76999999999</v>
      </c>
      <c r="BM216" s="41">
        <f t="shared" si="276"/>
        <v>78860.850000000006</v>
      </c>
      <c r="BN216" s="41">
        <f t="shared" si="277"/>
        <v>-14829</v>
      </c>
      <c r="BO216" s="109">
        <f t="shared" si="278"/>
        <v>0.1582768321450676</v>
      </c>
      <c r="BP216" s="41">
        <v>44656.56</v>
      </c>
      <c r="BQ216" s="41">
        <v>56165.26</v>
      </c>
      <c r="BR216" s="41">
        <f>BQ216-BP216</f>
        <v>11508.700000000004</v>
      </c>
      <c r="BS216" s="41">
        <f t="shared" si="279"/>
        <v>138346.32999999999</v>
      </c>
      <c r="BT216" s="41">
        <f t="shared" si="280"/>
        <v>135026.11000000002</v>
      </c>
      <c r="BU216" s="41">
        <f t="shared" si="281"/>
        <v>-3320</v>
      </c>
      <c r="BV216" s="109">
        <f t="shared" si="282"/>
        <v>2.3999335580495496E-2</v>
      </c>
      <c r="BW216" s="41">
        <v>0</v>
      </c>
      <c r="BX216" s="41">
        <v>0</v>
      </c>
      <c r="BY216" s="41">
        <f t="shared" si="283"/>
        <v>0</v>
      </c>
      <c r="BZ216" s="41">
        <f t="shared" si="232"/>
        <v>138346.32999999999</v>
      </c>
      <c r="CA216" s="41">
        <f>BQ216+BJ216+BC216+AV216+AO216+-AH216+AA216+T216+P216+BX216</f>
        <v>135026.10999999999</v>
      </c>
      <c r="CB216" s="41">
        <f t="shared" si="290"/>
        <v>-3320</v>
      </c>
      <c r="CC216" s="109">
        <f t="shared" si="284"/>
        <v>2.3999335580495718E-2</v>
      </c>
      <c r="CD216" s="41">
        <v>0</v>
      </c>
      <c r="CE216" s="41">
        <v>0</v>
      </c>
      <c r="CF216" s="41">
        <f t="shared" si="285"/>
        <v>0</v>
      </c>
      <c r="CG216" s="41">
        <f t="shared" si="286"/>
        <v>138346.32999999999</v>
      </c>
      <c r="CH216" s="41">
        <f t="shared" si="287"/>
        <v>135026.10999999999</v>
      </c>
      <c r="CI216" s="41">
        <f t="shared" si="288"/>
        <v>-3320</v>
      </c>
      <c r="CJ216" s="109">
        <f t="shared" si="289"/>
        <v>0.97600066441950428</v>
      </c>
      <c r="CK216" s="41">
        <v>39360.720000000001</v>
      </c>
      <c r="CL216" s="41">
        <f t="shared" si="230"/>
        <v>177707.05</v>
      </c>
      <c r="CM216" s="41">
        <v>189169.58</v>
      </c>
      <c r="CN216" s="158">
        <f>CM216-CL216</f>
        <v>11462.529999999999</v>
      </c>
      <c r="CO216" s="41">
        <v>288666.86000000004</v>
      </c>
      <c r="CP216" s="41">
        <v>200277.66</v>
      </c>
      <c r="CQ216" s="41">
        <v>47254.619999999995</v>
      </c>
      <c r="CR216" s="41">
        <v>45665.81</v>
      </c>
      <c r="CS216" s="41">
        <v>45665.8</v>
      </c>
      <c r="CT216" s="41">
        <v>53721.35</v>
      </c>
      <c r="CU216" s="41">
        <v>0</v>
      </c>
      <c r="CV216" s="41">
        <v>917711</v>
      </c>
      <c r="CW216" s="10"/>
    </row>
    <row r="217" spans="1:101" ht="64.5" x14ac:dyDescent="0.25">
      <c r="A217" s="121" t="s">
        <v>350</v>
      </c>
      <c r="B217" s="121" t="s">
        <v>356</v>
      </c>
      <c r="C217" s="122" t="s">
        <v>594</v>
      </c>
      <c r="D217" s="121" t="s">
        <v>3</v>
      </c>
      <c r="E217" s="121" t="s">
        <v>210</v>
      </c>
      <c r="F217" s="121" t="s">
        <v>77</v>
      </c>
      <c r="G217" s="123" t="s">
        <v>357</v>
      </c>
      <c r="H217" s="45">
        <f>SUBTOTAL(103, $CI$12:$CI217)*1</f>
        <v>206</v>
      </c>
      <c r="I217" s="45" t="s">
        <v>350</v>
      </c>
      <c r="J217" s="124" t="s">
        <v>358</v>
      </c>
      <c r="K217" s="124" t="s">
        <v>359</v>
      </c>
      <c r="L217" s="41">
        <v>0</v>
      </c>
      <c r="M217" s="41">
        <v>0</v>
      </c>
      <c r="N217" s="41">
        <v>26833.629999999997</v>
      </c>
      <c r="O217" s="41">
        <v>21623.71</v>
      </c>
      <c r="P217" s="41">
        <v>21639.370000000003</v>
      </c>
      <c r="Q217" s="41">
        <f t="shared" si="249"/>
        <v>16</v>
      </c>
      <c r="R217" s="197">
        <f t="shared" si="250"/>
        <v>-7.2420505084491715E-4</v>
      </c>
      <c r="S217" s="41">
        <v>0</v>
      </c>
      <c r="T217" s="41">
        <v>0</v>
      </c>
      <c r="U217" s="41">
        <f>T217-S217</f>
        <v>0</v>
      </c>
      <c r="V217" s="41">
        <f t="shared" si="251"/>
        <v>21623.71</v>
      </c>
      <c r="W217" s="41">
        <f t="shared" si="252"/>
        <v>21639.370000000003</v>
      </c>
      <c r="X217" s="41">
        <f t="shared" si="253"/>
        <v>16</v>
      </c>
      <c r="Y217" s="197">
        <f t="shared" si="254"/>
        <v>-7.2420505084491715E-4</v>
      </c>
      <c r="Z217" s="41">
        <v>0</v>
      </c>
      <c r="AA217" s="41">
        <v>0</v>
      </c>
      <c r="AB217" s="41">
        <f>AA217-Z217</f>
        <v>0</v>
      </c>
      <c r="AC217" s="41">
        <f t="shared" si="255"/>
        <v>21623.71</v>
      </c>
      <c r="AD217" s="41">
        <f t="shared" si="256"/>
        <v>21639.370000000003</v>
      </c>
      <c r="AE217" s="41">
        <f t="shared" si="257"/>
        <v>16</v>
      </c>
      <c r="AF217" s="109">
        <f t="shared" si="258"/>
        <v>-7.2420505084491715E-4</v>
      </c>
      <c r="AG217" s="41">
        <v>18295.400000000001</v>
      </c>
      <c r="AH217" s="41">
        <v>18295.71</v>
      </c>
      <c r="AI217" s="41">
        <f>AH217-AG217</f>
        <v>0.30999999999767169</v>
      </c>
      <c r="AJ217" s="41">
        <f t="shared" si="259"/>
        <v>39919.11</v>
      </c>
      <c r="AK217" s="41">
        <f t="shared" si="260"/>
        <v>39935.08</v>
      </c>
      <c r="AL217" s="41">
        <f t="shared" si="261"/>
        <v>16</v>
      </c>
      <c r="AM217" s="109">
        <f t="shared" si="262"/>
        <v>-4.000590193518061E-4</v>
      </c>
      <c r="AN217" s="41">
        <v>0</v>
      </c>
      <c r="AO217" s="41">
        <v>0</v>
      </c>
      <c r="AP217" s="41">
        <f>AO217-AN217</f>
        <v>0</v>
      </c>
      <c r="AQ217" s="41">
        <f t="shared" si="263"/>
        <v>39919.11</v>
      </c>
      <c r="AR217" s="41">
        <f t="shared" si="264"/>
        <v>39935.08</v>
      </c>
      <c r="AS217" s="41">
        <f t="shared" si="265"/>
        <v>16</v>
      </c>
      <c r="AT217" s="109">
        <f t="shared" si="266"/>
        <v>-4.000590193518061E-4</v>
      </c>
      <c r="AU217" s="41">
        <v>0</v>
      </c>
      <c r="AV217" s="41">
        <v>0</v>
      </c>
      <c r="AW217" s="41">
        <f>AV217-AU217</f>
        <v>0</v>
      </c>
      <c r="AX217" s="41">
        <f t="shared" si="267"/>
        <v>39919.11</v>
      </c>
      <c r="AY217" s="41">
        <f t="shared" si="268"/>
        <v>39935.08</v>
      </c>
      <c r="AZ217" s="41">
        <f t="shared" si="269"/>
        <v>16</v>
      </c>
      <c r="BA217" s="109">
        <f t="shared" si="270"/>
        <v>-4.000590193518061E-4</v>
      </c>
      <c r="BB217" s="41">
        <v>24650</v>
      </c>
      <c r="BC217" s="41">
        <v>30887.5</v>
      </c>
      <c r="BD217" s="41">
        <f>BC217-BB217</f>
        <v>6237.5</v>
      </c>
      <c r="BE217" s="41">
        <f t="shared" si="271"/>
        <v>64569.11</v>
      </c>
      <c r="BF217" s="41">
        <f t="shared" si="272"/>
        <v>70822.58</v>
      </c>
      <c r="BG217" s="41">
        <f t="shared" si="273"/>
        <v>6254</v>
      </c>
      <c r="BH217" s="109">
        <f t="shared" si="274"/>
        <v>-9.6849251910085199E-2</v>
      </c>
      <c r="BI217" s="41">
        <v>0</v>
      </c>
      <c r="BJ217" s="41">
        <v>0</v>
      </c>
      <c r="BK217" s="41">
        <f>BJ217-BI217</f>
        <v>0</v>
      </c>
      <c r="BL217" s="41">
        <f t="shared" si="275"/>
        <v>64569.11</v>
      </c>
      <c r="BM217" s="41">
        <f t="shared" si="276"/>
        <v>70822.58</v>
      </c>
      <c r="BN217" s="41">
        <f t="shared" si="277"/>
        <v>6254</v>
      </c>
      <c r="BO217" s="109">
        <f t="shared" si="278"/>
        <v>-9.6849251910085199E-2</v>
      </c>
      <c r="BP217" s="41">
        <v>0</v>
      </c>
      <c r="BQ217" s="41">
        <v>0</v>
      </c>
      <c r="BR217" s="41">
        <f>BQ217-BP217</f>
        <v>0</v>
      </c>
      <c r="BS217" s="41">
        <f t="shared" si="279"/>
        <v>64569.11</v>
      </c>
      <c r="BT217" s="41">
        <f t="shared" si="280"/>
        <v>70822.58</v>
      </c>
      <c r="BU217" s="41">
        <f t="shared" si="281"/>
        <v>6254</v>
      </c>
      <c r="BV217" s="109">
        <f t="shared" si="282"/>
        <v>-9.6849251910085199E-2</v>
      </c>
      <c r="BW217" s="41">
        <v>25330.85</v>
      </c>
      <c r="BX217" s="41">
        <v>16063.09</v>
      </c>
      <c r="BY217" s="41">
        <f t="shared" si="283"/>
        <v>-9267.7599999999984</v>
      </c>
      <c r="BZ217" s="41">
        <f t="shared" si="232"/>
        <v>89899.959999999992</v>
      </c>
      <c r="CA217" s="41">
        <f>BQ217+BJ217+BC217+AV217+AO217+AH217+AA217+T217+P217+BX217</f>
        <v>86885.67</v>
      </c>
      <c r="CB217" s="41">
        <f t="shared" si="290"/>
        <v>-3014</v>
      </c>
      <c r="CC217" s="109">
        <f t="shared" si="284"/>
        <v>3.3529380880703341E-2</v>
      </c>
      <c r="CD217" s="41">
        <v>0</v>
      </c>
      <c r="CE217" s="41">
        <v>0</v>
      </c>
      <c r="CF217" s="41">
        <f t="shared" si="285"/>
        <v>0</v>
      </c>
      <c r="CG217" s="41">
        <f t="shared" si="286"/>
        <v>89899.959999999992</v>
      </c>
      <c r="CH217" s="41">
        <f t="shared" si="287"/>
        <v>86885.67</v>
      </c>
      <c r="CI217" s="41">
        <f t="shared" si="288"/>
        <v>-3014</v>
      </c>
      <c r="CJ217" s="109">
        <f t="shared" si="289"/>
        <v>0.96647061911929666</v>
      </c>
      <c r="CK217" s="41">
        <v>0</v>
      </c>
      <c r="CL217" s="41">
        <f t="shared" si="230"/>
        <v>89899.959999999992</v>
      </c>
      <c r="CM217" s="41">
        <v>86870.22</v>
      </c>
      <c r="CN217" s="158">
        <f>CM217-CL217</f>
        <v>-3029.7399999999907</v>
      </c>
      <c r="CO217" s="41">
        <v>431562</v>
      </c>
      <c r="CP217" s="41">
        <v>379203.7</v>
      </c>
      <c r="CQ217" s="41">
        <v>226687.32</v>
      </c>
      <c r="CR217" s="41">
        <v>0</v>
      </c>
      <c r="CS217" s="41">
        <v>0</v>
      </c>
      <c r="CT217" s="41">
        <v>0</v>
      </c>
      <c r="CU217" s="41">
        <v>0</v>
      </c>
      <c r="CV217" s="41">
        <v>1124780</v>
      </c>
    </row>
    <row r="218" spans="1:101" ht="63" x14ac:dyDescent="0.25">
      <c r="A218" s="11" t="s">
        <v>406</v>
      </c>
      <c r="B218" s="11" t="s">
        <v>411</v>
      </c>
      <c r="C218" s="14" t="s">
        <v>602</v>
      </c>
      <c r="D218" s="11">
        <v>1</v>
      </c>
      <c r="E218" s="11" t="s">
        <v>402</v>
      </c>
      <c r="F218" s="11" t="s">
        <v>77</v>
      </c>
      <c r="G218" s="44" t="s">
        <v>445</v>
      </c>
      <c r="H218" s="45">
        <f>SUBTOTAL(103, $CI$12:$CI218)*1</f>
        <v>207</v>
      </c>
      <c r="I218" s="45" t="s">
        <v>406</v>
      </c>
      <c r="J218" s="46" t="s">
        <v>446</v>
      </c>
      <c r="K218" s="46" t="s">
        <v>447</v>
      </c>
      <c r="L218" s="41"/>
      <c r="M218" s="41"/>
      <c r="N218" s="41"/>
      <c r="O218" s="41"/>
      <c r="P218" s="41">
        <v>0</v>
      </c>
      <c r="Q218" s="41">
        <f t="shared" si="249"/>
        <v>0</v>
      </c>
      <c r="R218" s="197" t="str">
        <f t="shared" si="250"/>
        <v>nebija plānots</v>
      </c>
      <c r="S218" s="41"/>
      <c r="T218" s="41">
        <v>0</v>
      </c>
      <c r="U218" s="41">
        <f>T218-S218</f>
        <v>0</v>
      </c>
      <c r="V218" s="41">
        <f t="shared" si="251"/>
        <v>0</v>
      </c>
      <c r="W218" s="41">
        <f t="shared" si="252"/>
        <v>0</v>
      </c>
      <c r="X218" s="41">
        <f t="shared" si="253"/>
        <v>0</v>
      </c>
      <c r="Y218" s="197" t="str">
        <f t="shared" si="254"/>
        <v>nebija plānots</v>
      </c>
      <c r="Z218" s="41"/>
      <c r="AA218" s="41">
        <v>0</v>
      </c>
      <c r="AB218" s="41">
        <f>AA218-Z218</f>
        <v>0</v>
      </c>
      <c r="AC218" s="41">
        <f t="shared" si="255"/>
        <v>0</v>
      </c>
      <c r="AD218" s="41">
        <f t="shared" si="256"/>
        <v>0</v>
      </c>
      <c r="AE218" s="41">
        <f t="shared" si="257"/>
        <v>0</v>
      </c>
      <c r="AF218" s="109" t="str">
        <f t="shared" si="258"/>
        <v>nebija plānots</v>
      </c>
      <c r="AG218" s="41"/>
      <c r="AH218" s="41">
        <v>0</v>
      </c>
      <c r="AI218" s="41">
        <f>AH218-AG218</f>
        <v>0</v>
      </c>
      <c r="AJ218" s="41">
        <f t="shared" si="259"/>
        <v>0</v>
      </c>
      <c r="AK218" s="41">
        <f t="shared" si="260"/>
        <v>0</v>
      </c>
      <c r="AL218" s="41">
        <f t="shared" si="261"/>
        <v>0</v>
      </c>
      <c r="AM218" s="109" t="str">
        <f t="shared" si="262"/>
        <v>nebija plānots</v>
      </c>
      <c r="AN218" s="41">
        <v>844.3</v>
      </c>
      <c r="AO218" s="41">
        <v>844.31</v>
      </c>
      <c r="AP218" s="41">
        <f>AO218-AN218</f>
        <v>9.9999999999909051E-3</v>
      </c>
      <c r="AQ218" s="41">
        <f t="shared" si="263"/>
        <v>844.3</v>
      </c>
      <c r="AR218" s="41">
        <f t="shared" si="264"/>
        <v>844.31</v>
      </c>
      <c r="AS218" s="41">
        <f t="shared" si="265"/>
        <v>0</v>
      </c>
      <c r="AT218" s="109">
        <f t="shared" si="266"/>
        <v>-1.1844131232896515E-5</v>
      </c>
      <c r="AU218" s="41">
        <v>0</v>
      </c>
      <c r="AV218" s="41">
        <v>0</v>
      </c>
      <c r="AW218" s="41">
        <f>AV218-AU218</f>
        <v>0</v>
      </c>
      <c r="AX218" s="41">
        <f t="shared" si="267"/>
        <v>844.3</v>
      </c>
      <c r="AY218" s="41">
        <f t="shared" si="268"/>
        <v>844.31</v>
      </c>
      <c r="AZ218" s="41">
        <f t="shared" si="269"/>
        <v>0</v>
      </c>
      <c r="BA218" s="109">
        <f t="shared" si="270"/>
        <v>-1.1844131232896515E-5</v>
      </c>
      <c r="BB218" s="41">
        <v>2125</v>
      </c>
      <c r="BC218" s="41">
        <v>1107.49</v>
      </c>
      <c r="BD218" s="41">
        <f>BC218-BB218</f>
        <v>-1017.51</v>
      </c>
      <c r="BE218" s="41">
        <f t="shared" si="271"/>
        <v>2969.3</v>
      </c>
      <c r="BF218" s="41">
        <f t="shared" si="272"/>
        <v>1951.8</v>
      </c>
      <c r="BG218" s="41">
        <f t="shared" si="273"/>
        <v>-1018</v>
      </c>
      <c r="BH218" s="109">
        <f t="shared" si="274"/>
        <v>0.34267335735695292</v>
      </c>
      <c r="BI218" s="41">
        <v>0</v>
      </c>
      <c r="BJ218" s="41">
        <v>0</v>
      </c>
      <c r="BK218" s="41">
        <f>BJ218-BI218</f>
        <v>0</v>
      </c>
      <c r="BL218" s="41">
        <f t="shared" si="275"/>
        <v>2969.3</v>
      </c>
      <c r="BM218" s="41">
        <f t="shared" si="276"/>
        <v>1951.8</v>
      </c>
      <c r="BN218" s="41">
        <f t="shared" si="277"/>
        <v>-1018</v>
      </c>
      <c r="BO218" s="109">
        <f t="shared" si="278"/>
        <v>0.34267335735695292</v>
      </c>
      <c r="BP218" s="41">
        <v>0</v>
      </c>
      <c r="BQ218" s="41">
        <v>0</v>
      </c>
      <c r="BR218" s="41">
        <f>BQ218-BP218</f>
        <v>0</v>
      </c>
      <c r="BS218" s="41">
        <f t="shared" si="279"/>
        <v>2969.3</v>
      </c>
      <c r="BT218" s="41">
        <f t="shared" si="280"/>
        <v>1951.8</v>
      </c>
      <c r="BU218" s="41">
        <f t="shared" si="281"/>
        <v>-1018</v>
      </c>
      <c r="BV218" s="109">
        <f t="shared" si="282"/>
        <v>0.34267335735695292</v>
      </c>
      <c r="BW218" s="41">
        <v>3400</v>
      </c>
      <c r="BX218" s="41">
        <v>1829.88</v>
      </c>
      <c r="BY218" s="41">
        <f t="shared" si="283"/>
        <v>-1570.12</v>
      </c>
      <c r="BZ218" s="41">
        <f t="shared" si="232"/>
        <v>6369.3</v>
      </c>
      <c r="CA218" s="41">
        <f>BQ218+BJ218+BC218+AV218+AO218+-AH218+AA218+T218+P218+BX218</f>
        <v>3781.6800000000003</v>
      </c>
      <c r="CB218" s="41">
        <f t="shared" si="290"/>
        <v>-2588</v>
      </c>
      <c r="CC218" s="109">
        <f t="shared" si="284"/>
        <v>0.4062644246620507</v>
      </c>
      <c r="CD218" s="41">
        <v>0</v>
      </c>
      <c r="CE218" s="41">
        <v>0</v>
      </c>
      <c r="CF218" s="41">
        <f t="shared" si="285"/>
        <v>0</v>
      </c>
      <c r="CG218" s="41">
        <f t="shared" si="286"/>
        <v>6369.3</v>
      </c>
      <c r="CH218" s="41">
        <f t="shared" si="287"/>
        <v>3781.6800000000003</v>
      </c>
      <c r="CI218" s="41">
        <f t="shared" si="288"/>
        <v>-2588</v>
      </c>
      <c r="CJ218" s="109">
        <f t="shared" si="289"/>
        <v>0.5937355753379493</v>
      </c>
      <c r="CK218" s="41">
        <v>0</v>
      </c>
      <c r="CL218" s="41">
        <f t="shared" si="230"/>
        <v>6369.3</v>
      </c>
      <c r="CM218" s="41">
        <v>3781.67</v>
      </c>
      <c r="CN218" s="158">
        <f>CM218-CL218</f>
        <v>-2587.63</v>
      </c>
      <c r="CO218" s="41">
        <v>12070</v>
      </c>
      <c r="CP218" s="41">
        <v>10244</v>
      </c>
      <c r="CQ218" s="41">
        <v>2054.2800000000002</v>
      </c>
      <c r="CR218" s="41">
        <v>0</v>
      </c>
      <c r="CS218" s="41">
        <v>0</v>
      </c>
      <c r="CT218" s="41">
        <v>0</v>
      </c>
      <c r="CU218" s="41">
        <v>0</v>
      </c>
      <c r="CV218" s="41">
        <v>20542.8</v>
      </c>
      <c r="CW218" s="10"/>
    </row>
    <row r="219" spans="1:101" ht="47.25" x14ac:dyDescent="0.25">
      <c r="A219" s="11" t="s">
        <v>406</v>
      </c>
      <c r="B219" s="11" t="s">
        <v>411</v>
      </c>
      <c r="C219" s="14" t="s">
        <v>602</v>
      </c>
      <c r="D219" s="11">
        <v>1</v>
      </c>
      <c r="E219" s="11" t="s">
        <v>402</v>
      </c>
      <c r="F219" s="11" t="s">
        <v>77</v>
      </c>
      <c r="G219" s="44" t="s">
        <v>427</v>
      </c>
      <c r="H219" s="45">
        <f>SUBTOTAL(103, $CI$12:$CI219)*1</f>
        <v>208</v>
      </c>
      <c r="I219" s="45" t="s">
        <v>406</v>
      </c>
      <c r="J219" s="46" t="s">
        <v>428</v>
      </c>
      <c r="K219" s="46" t="s">
        <v>429</v>
      </c>
      <c r="L219" s="41"/>
      <c r="M219" s="41"/>
      <c r="N219" s="41"/>
      <c r="O219" s="41"/>
      <c r="P219" s="41">
        <v>0</v>
      </c>
      <c r="Q219" s="41">
        <f t="shared" si="249"/>
        <v>0</v>
      </c>
      <c r="R219" s="197" t="str">
        <f t="shared" si="250"/>
        <v>nebija plānots</v>
      </c>
      <c r="S219" s="41"/>
      <c r="T219" s="41">
        <v>0</v>
      </c>
      <c r="U219" s="41">
        <f>T219-S219</f>
        <v>0</v>
      </c>
      <c r="V219" s="41">
        <f t="shared" si="251"/>
        <v>0</v>
      </c>
      <c r="W219" s="41">
        <f t="shared" si="252"/>
        <v>0</v>
      </c>
      <c r="X219" s="41">
        <f t="shared" si="253"/>
        <v>0</v>
      </c>
      <c r="Y219" s="197" t="str">
        <f t="shared" si="254"/>
        <v>nebija plānots</v>
      </c>
      <c r="Z219" s="41"/>
      <c r="AA219" s="41">
        <v>0</v>
      </c>
      <c r="AB219" s="41">
        <f>AA219-Z219</f>
        <v>0</v>
      </c>
      <c r="AC219" s="41">
        <f t="shared" si="255"/>
        <v>0</v>
      </c>
      <c r="AD219" s="41">
        <f t="shared" si="256"/>
        <v>0</v>
      </c>
      <c r="AE219" s="41">
        <f t="shared" si="257"/>
        <v>0</v>
      </c>
      <c r="AF219" s="109" t="str">
        <f t="shared" si="258"/>
        <v>nebija plānots</v>
      </c>
      <c r="AG219" s="41">
        <v>2473.4699999999998</v>
      </c>
      <c r="AH219" s="41">
        <v>2473.4699999999998</v>
      </c>
      <c r="AI219" s="41">
        <f>AH219-AG219</f>
        <v>0</v>
      </c>
      <c r="AJ219" s="41">
        <f t="shared" si="259"/>
        <v>2473.4699999999998</v>
      </c>
      <c r="AK219" s="41">
        <f t="shared" si="260"/>
        <v>2473.4699999999998</v>
      </c>
      <c r="AL219" s="41">
        <f t="shared" si="261"/>
        <v>0</v>
      </c>
      <c r="AM219" s="109">
        <f t="shared" si="262"/>
        <v>0</v>
      </c>
      <c r="AN219" s="41">
        <v>3626.4</v>
      </c>
      <c r="AO219" s="41">
        <v>3626.4</v>
      </c>
      <c r="AP219" s="41">
        <f>AO219-AN219</f>
        <v>0</v>
      </c>
      <c r="AQ219" s="41">
        <f t="shared" si="263"/>
        <v>6099.87</v>
      </c>
      <c r="AR219" s="41">
        <f t="shared" si="264"/>
        <v>6099.87</v>
      </c>
      <c r="AS219" s="41">
        <f t="shared" si="265"/>
        <v>0</v>
      </c>
      <c r="AT219" s="109">
        <f t="shared" si="266"/>
        <v>0</v>
      </c>
      <c r="AU219" s="41">
        <v>7493.28</v>
      </c>
      <c r="AV219" s="41">
        <v>7695.65</v>
      </c>
      <c r="AW219" s="41">
        <f>AV219-AU219</f>
        <v>202.36999999999989</v>
      </c>
      <c r="AX219" s="41">
        <f t="shared" si="267"/>
        <v>13593.15</v>
      </c>
      <c r="AY219" s="41">
        <f t="shared" si="268"/>
        <v>13795.52</v>
      </c>
      <c r="AZ219" s="41">
        <f t="shared" si="269"/>
        <v>202</v>
      </c>
      <c r="BA219" s="109">
        <f t="shared" si="270"/>
        <v>-1.4887645615622613E-2</v>
      </c>
      <c r="BB219" s="41">
        <v>0</v>
      </c>
      <c r="BC219" s="41">
        <v>0</v>
      </c>
      <c r="BD219" s="41">
        <f>BC219-BB219</f>
        <v>0</v>
      </c>
      <c r="BE219" s="41">
        <f t="shared" si="271"/>
        <v>13593.15</v>
      </c>
      <c r="BF219" s="41">
        <f t="shared" si="272"/>
        <v>13795.52</v>
      </c>
      <c r="BG219" s="41">
        <f t="shared" si="273"/>
        <v>202</v>
      </c>
      <c r="BH219" s="109">
        <f t="shared" si="274"/>
        <v>-1.4887645615622613E-2</v>
      </c>
      <c r="BI219" s="41">
        <v>0</v>
      </c>
      <c r="BJ219" s="41">
        <v>0</v>
      </c>
      <c r="BK219" s="41">
        <f>BJ219-BI219</f>
        <v>0</v>
      </c>
      <c r="BL219" s="41">
        <f t="shared" si="275"/>
        <v>13593.15</v>
      </c>
      <c r="BM219" s="41">
        <f t="shared" si="276"/>
        <v>13795.52</v>
      </c>
      <c r="BN219" s="41">
        <f t="shared" si="277"/>
        <v>202</v>
      </c>
      <c r="BO219" s="109">
        <f t="shared" si="278"/>
        <v>-1.4887645615622613E-2</v>
      </c>
      <c r="BP219" s="41">
        <v>5530.84</v>
      </c>
      <c r="BQ219" s="41">
        <v>2827.22</v>
      </c>
      <c r="BR219" s="41">
        <f>BQ219-BP219</f>
        <v>-2703.6200000000003</v>
      </c>
      <c r="BS219" s="41">
        <f t="shared" si="279"/>
        <v>19123.989999999998</v>
      </c>
      <c r="BT219" s="41">
        <f t="shared" si="280"/>
        <v>16622.740000000002</v>
      </c>
      <c r="BU219" s="41">
        <f t="shared" si="281"/>
        <v>-2502</v>
      </c>
      <c r="BV219" s="109">
        <f t="shared" si="282"/>
        <v>0.1307912208697033</v>
      </c>
      <c r="BW219" s="41">
        <v>0</v>
      </c>
      <c r="BX219" s="41">
        <v>0</v>
      </c>
      <c r="BY219" s="41">
        <f t="shared" si="283"/>
        <v>0</v>
      </c>
      <c r="BZ219" s="41">
        <f t="shared" si="232"/>
        <v>19123.990000000002</v>
      </c>
      <c r="CA219" s="41">
        <f>BQ219+BJ219+BC219+AV219+AO219+AH219+AA219+T219+P219+BX219</f>
        <v>16622.739999999998</v>
      </c>
      <c r="CB219" s="41">
        <f t="shared" si="290"/>
        <v>-2502</v>
      </c>
      <c r="CC219" s="109">
        <f t="shared" si="284"/>
        <v>0.13079122086970363</v>
      </c>
      <c r="CD219" s="41">
        <v>0</v>
      </c>
      <c r="CE219" s="41">
        <v>0</v>
      </c>
      <c r="CF219" s="41">
        <f t="shared" si="285"/>
        <v>0</v>
      </c>
      <c r="CG219" s="41">
        <f t="shared" si="286"/>
        <v>19123.990000000002</v>
      </c>
      <c r="CH219" s="41">
        <f t="shared" si="287"/>
        <v>16622.739999999998</v>
      </c>
      <c r="CI219" s="41">
        <f t="shared" si="288"/>
        <v>-2502</v>
      </c>
      <c r="CJ219" s="109">
        <f t="shared" si="289"/>
        <v>0.86920877913029637</v>
      </c>
      <c r="CK219" s="41">
        <v>1301.27</v>
      </c>
      <c r="CL219" s="41">
        <f t="shared" si="230"/>
        <v>20425.259999999998</v>
      </c>
      <c r="CM219" s="41">
        <v>20570.710000000003</v>
      </c>
      <c r="CN219" s="158">
        <f>CM219-CL219</f>
        <v>145.45000000000437</v>
      </c>
      <c r="CO219" s="41">
        <v>18152.78</v>
      </c>
      <c r="CP219" s="41">
        <v>17071.86</v>
      </c>
      <c r="CQ219" s="41">
        <v>4721.87</v>
      </c>
      <c r="CR219" s="41">
        <v>0</v>
      </c>
      <c r="CS219" s="41">
        <v>0</v>
      </c>
      <c r="CT219" s="41">
        <v>0</v>
      </c>
      <c r="CU219" s="41">
        <v>0</v>
      </c>
      <c r="CV219" s="41">
        <v>52167.9</v>
      </c>
      <c r="CW219" s="10"/>
    </row>
    <row r="220" spans="1:101" ht="51.75" x14ac:dyDescent="0.25">
      <c r="A220" s="11" t="s">
        <v>485</v>
      </c>
      <c r="B220" s="11" t="s">
        <v>486</v>
      </c>
      <c r="C220" s="14" t="s">
        <v>606</v>
      </c>
      <c r="D220" s="11">
        <v>1</v>
      </c>
      <c r="E220" s="11" t="s">
        <v>454</v>
      </c>
      <c r="F220" s="11" t="s">
        <v>5</v>
      </c>
      <c r="G220" s="44" t="s">
        <v>498</v>
      </c>
      <c r="H220" s="45">
        <f>SUBTOTAL(103, $CI$12:$CI220)*1</f>
        <v>209</v>
      </c>
      <c r="I220" s="45" t="s">
        <v>485</v>
      </c>
      <c r="J220" s="46" t="s">
        <v>499</v>
      </c>
      <c r="K220" s="46" t="s">
        <v>500</v>
      </c>
      <c r="L220" s="41">
        <v>0</v>
      </c>
      <c r="M220" s="41">
        <v>0</v>
      </c>
      <c r="N220" s="41">
        <v>21622.97</v>
      </c>
      <c r="O220" s="41">
        <v>3839.38</v>
      </c>
      <c r="P220" s="41">
        <v>3839.38</v>
      </c>
      <c r="Q220" s="41">
        <f t="shared" si="249"/>
        <v>0</v>
      </c>
      <c r="R220" s="197">
        <f t="shared" si="250"/>
        <v>0</v>
      </c>
      <c r="S220" s="41">
        <v>0</v>
      </c>
      <c r="T220" s="41">
        <v>0</v>
      </c>
      <c r="U220" s="41">
        <f>T220-S220</f>
        <v>0</v>
      </c>
      <c r="V220" s="41">
        <f t="shared" si="251"/>
        <v>3839.38</v>
      </c>
      <c r="W220" s="41">
        <f t="shared" si="252"/>
        <v>3839.38</v>
      </c>
      <c r="X220" s="41">
        <f t="shared" si="253"/>
        <v>0</v>
      </c>
      <c r="Y220" s="197">
        <f t="shared" si="254"/>
        <v>0</v>
      </c>
      <c r="Z220" s="41">
        <v>0</v>
      </c>
      <c r="AA220" s="41">
        <v>0</v>
      </c>
      <c r="AB220" s="41">
        <f>AA220-Z220</f>
        <v>0</v>
      </c>
      <c r="AC220" s="41">
        <f t="shared" si="255"/>
        <v>3839.38</v>
      </c>
      <c r="AD220" s="41">
        <f t="shared" si="256"/>
        <v>3839.38</v>
      </c>
      <c r="AE220" s="41">
        <f t="shared" si="257"/>
        <v>0</v>
      </c>
      <c r="AF220" s="109">
        <f t="shared" si="258"/>
        <v>0</v>
      </c>
      <c r="AG220" s="41">
        <v>6414.11</v>
      </c>
      <c r="AH220" s="41">
        <v>4711.9799999999996</v>
      </c>
      <c r="AI220" s="41">
        <f>AH220-AG220</f>
        <v>-1702.13</v>
      </c>
      <c r="AJ220" s="41">
        <f t="shared" si="259"/>
        <v>10253.49</v>
      </c>
      <c r="AK220" s="41">
        <f t="shared" si="260"/>
        <v>8551.36</v>
      </c>
      <c r="AL220" s="41">
        <f t="shared" si="261"/>
        <v>-1702</v>
      </c>
      <c r="AM220" s="109">
        <f t="shared" si="262"/>
        <v>0.16600494075675687</v>
      </c>
      <c r="AN220" s="41">
        <v>0</v>
      </c>
      <c r="AO220" s="41">
        <v>0</v>
      </c>
      <c r="AP220" s="41">
        <f>AO220-AN220</f>
        <v>0</v>
      </c>
      <c r="AQ220" s="41">
        <f t="shared" si="263"/>
        <v>10253.49</v>
      </c>
      <c r="AR220" s="41">
        <f t="shared" si="264"/>
        <v>8551.36</v>
      </c>
      <c r="AS220" s="41">
        <f t="shared" si="265"/>
        <v>-1702</v>
      </c>
      <c r="AT220" s="109">
        <f t="shared" si="266"/>
        <v>0.16600494075675687</v>
      </c>
      <c r="AU220" s="41">
        <v>0</v>
      </c>
      <c r="AV220" s="41">
        <v>0</v>
      </c>
      <c r="AW220" s="41">
        <f>AV220-AU220</f>
        <v>0</v>
      </c>
      <c r="AX220" s="41">
        <f t="shared" si="267"/>
        <v>10253.49</v>
      </c>
      <c r="AY220" s="41">
        <f t="shared" si="268"/>
        <v>8551.36</v>
      </c>
      <c r="AZ220" s="41">
        <f t="shared" si="269"/>
        <v>-1702</v>
      </c>
      <c r="BA220" s="109">
        <f t="shared" si="270"/>
        <v>0.16600494075675687</v>
      </c>
      <c r="BB220" s="41">
        <v>4696.93</v>
      </c>
      <c r="BC220" s="41">
        <v>6232.35</v>
      </c>
      <c r="BD220" s="41">
        <f>BC220-BB220</f>
        <v>1535.42</v>
      </c>
      <c r="BE220" s="41">
        <f t="shared" si="271"/>
        <v>14950.42</v>
      </c>
      <c r="BF220" s="41">
        <f t="shared" si="272"/>
        <v>14783.710000000001</v>
      </c>
      <c r="BG220" s="41">
        <f t="shared" si="273"/>
        <v>-167</v>
      </c>
      <c r="BH220" s="109">
        <f t="shared" si="274"/>
        <v>1.1150857300329942E-2</v>
      </c>
      <c r="BI220" s="41">
        <v>0</v>
      </c>
      <c r="BJ220" s="41">
        <v>0</v>
      </c>
      <c r="BK220" s="41">
        <f>BJ220-BI220</f>
        <v>0</v>
      </c>
      <c r="BL220" s="41">
        <f t="shared" si="275"/>
        <v>14950.42</v>
      </c>
      <c r="BM220" s="41">
        <f t="shared" si="276"/>
        <v>14783.710000000001</v>
      </c>
      <c r="BN220" s="41">
        <f t="shared" si="277"/>
        <v>-167</v>
      </c>
      <c r="BO220" s="109">
        <f t="shared" si="278"/>
        <v>1.1150857300329942E-2</v>
      </c>
      <c r="BP220" s="41">
        <v>0</v>
      </c>
      <c r="BQ220" s="41">
        <v>0</v>
      </c>
      <c r="BR220" s="41">
        <f>BQ220-BP220</f>
        <v>0</v>
      </c>
      <c r="BS220" s="41">
        <f t="shared" si="279"/>
        <v>14950.42</v>
      </c>
      <c r="BT220" s="41">
        <f t="shared" si="280"/>
        <v>14783.710000000001</v>
      </c>
      <c r="BU220" s="41">
        <f t="shared" si="281"/>
        <v>-167</v>
      </c>
      <c r="BV220" s="109">
        <f t="shared" si="282"/>
        <v>1.1150857300329942E-2</v>
      </c>
      <c r="BW220" s="41">
        <v>5304.94</v>
      </c>
      <c r="BX220" s="41">
        <v>3122.7</v>
      </c>
      <c r="BY220" s="41">
        <f t="shared" si="283"/>
        <v>-2182.2399999999998</v>
      </c>
      <c r="BZ220" s="41">
        <f t="shared" si="232"/>
        <v>20255.36</v>
      </c>
      <c r="CA220" s="41">
        <f>BQ220+BJ220+BC220+AV220+AO220+AH220+AA220+T220+P220+BX220</f>
        <v>17906.41</v>
      </c>
      <c r="CB220" s="41">
        <f t="shared" si="290"/>
        <v>-2349</v>
      </c>
      <c r="CC220" s="109">
        <f t="shared" si="284"/>
        <v>0.11596683544503783</v>
      </c>
      <c r="CD220" s="41">
        <v>0</v>
      </c>
      <c r="CE220" s="41">
        <v>0</v>
      </c>
      <c r="CF220" s="41">
        <f t="shared" si="285"/>
        <v>0</v>
      </c>
      <c r="CG220" s="41">
        <f t="shared" si="286"/>
        <v>20255.36</v>
      </c>
      <c r="CH220" s="41">
        <f t="shared" si="287"/>
        <v>17906.41</v>
      </c>
      <c r="CI220" s="41">
        <f t="shared" si="288"/>
        <v>-2349</v>
      </c>
      <c r="CJ220" s="109">
        <f t="shared" si="289"/>
        <v>0.88403316455496217</v>
      </c>
      <c r="CK220" s="41">
        <v>0</v>
      </c>
      <c r="CL220" s="41">
        <f t="shared" si="230"/>
        <v>20255.36</v>
      </c>
      <c r="CM220" s="41">
        <v>17906.41</v>
      </c>
      <c r="CN220" s="158">
        <f>CM220-CL220</f>
        <v>-2348.9500000000007</v>
      </c>
      <c r="CO220" s="41">
        <v>5259.6600000000008</v>
      </c>
      <c r="CP220" s="41">
        <v>816.54</v>
      </c>
      <c r="CQ220" s="41">
        <v>0</v>
      </c>
      <c r="CR220" s="41">
        <v>0</v>
      </c>
      <c r="CS220" s="41">
        <v>0</v>
      </c>
      <c r="CT220" s="41">
        <v>0</v>
      </c>
      <c r="CU220" s="41">
        <v>0</v>
      </c>
      <c r="CV220" s="41">
        <v>39666.1</v>
      </c>
      <c r="CW220" s="10"/>
    </row>
    <row r="221" spans="1:101" ht="31.5" x14ac:dyDescent="0.25">
      <c r="A221" s="18" t="s">
        <v>33</v>
      </c>
      <c r="B221" s="18" t="s">
        <v>34</v>
      </c>
      <c r="C221" s="19" t="s">
        <v>562</v>
      </c>
      <c r="D221" s="55">
        <v>1</v>
      </c>
      <c r="E221" s="55" t="s">
        <v>35</v>
      </c>
      <c r="F221" s="55" t="s">
        <v>5</v>
      </c>
      <c r="G221" s="55" t="s">
        <v>1485</v>
      </c>
      <c r="H221" s="45">
        <f>SUBTOTAL(103, $CI$12:$CI221)*1</f>
        <v>210</v>
      </c>
      <c r="I221" s="18" t="s">
        <v>33</v>
      </c>
      <c r="J221" s="32" t="s">
        <v>970</v>
      </c>
      <c r="K221" s="32" t="s">
        <v>971</v>
      </c>
      <c r="L221" s="77">
        <v>0</v>
      </c>
      <c r="M221" s="77">
        <v>0</v>
      </c>
      <c r="N221" s="77">
        <v>0</v>
      </c>
      <c r="O221" s="77">
        <v>0</v>
      </c>
      <c r="P221" s="77"/>
      <c r="Q221" s="41">
        <f t="shared" si="249"/>
        <v>0</v>
      </c>
      <c r="R221" s="197" t="str">
        <f t="shared" si="250"/>
        <v>nebija plānots</v>
      </c>
      <c r="S221" s="77">
        <v>0</v>
      </c>
      <c r="T221" s="77"/>
      <c r="U221" s="77"/>
      <c r="V221" s="41">
        <f t="shared" si="251"/>
        <v>0</v>
      </c>
      <c r="W221" s="41">
        <f t="shared" si="252"/>
        <v>0</v>
      </c>
      <c r="X221" s="41">
        <f t="shared" si="253"/>
        <v>0</v>
      </c>
      <c r="Y221" s="197" t="str">
        <f t="shared" si="254"/>
        <v>nebija plānots</v>
      </c>
      <c r="Z221" s="77">
        <v>0</v>
      </c>
      <c r="AA221" s="77"/>
      <c r="AB221" s="77"/>
      <c r="AC221" s="41">
        <f t="shared" si="255"/>
        <v>0</v>
      </c>
      <c r="AD221" s="41">
        <f t="shared" si="256"/>
        <v>0</v>
      </c>
      <c r="AE221" s="41">
        <f t="shared" si="257"/>
        <v>0</v>
      </c>
      <c r="AF221" s="109" t="str">
        <f t="shared" si="258"/>
        <v>nebija plānots</v>
      </c>
      <c r="AG221" s="77">
        <v>0</v>
      </c>
      <c r="AH221" s="77"/>
      <c r="AI221" s="77"/>
      <c r="AJ221" s="41">
        <f t="shared" si="259"/>
        <v>0</v>
      </c>
      <c r="AK221" s="41">
        <f t="shared" si="260"/>
        <v>0</v>
      </c>
      <c r="AL221" s="41">
        <f t="shared" si="261"/>
        <v>0</v>
      </c>
      <c r="AM221" s="109" t="str">
        <f t="shared" si="262"/>
        <v>nebija plānots</v>
      </c>
      <c r="AN221" s="77">
        <v>0</v>
      </c>
      <c r="AO221" s="77"/>
      <c r="AP221" s="77"/>
      <c r="AQ221" s="41">
        <f t="shared" si="263"/>
        <v>0</v>
      </c>
      <c r="AR221" s="41">
        <f t="shared" si="264"/>
        <v>0</v>
      </c>
      <c r="AS221" s="41">
        <f t="shared" si="265"/>
        <v>0</v>
      </c>
      <c r="AT221" s="109" t="str">
        <f t="shared" si="266"/>
        <v>nebija plānots</v>
      </c>
      <c r="AU221" s="77">
        <v>0</v>
      </c>
      <c r="AV221" s="77"/>
      <c r="AW221" s="77"/>
      <c r="AX221" s="41">
        <f t="shared" si="267"/>
        <v>0</v>
      </c>
      <c r="AY221" s="41">
        <f t="shared" si="268"/>
        <v>0</v>
      </c>
      <c r="AZ221" s="41">
        <f t="shared" si="269"/>
        <v>0</v>
      </c>
      <c r="BA221" s="109" t="str">
        <f t="shared" si="270"/>
        <v>nebija plānots</v>
      </c>
      <c r="BB221" s="77">
        <v>0</v>
      </c>
      <c r="BC221" s="77"/>
      <c r="BD221" s="77"/>
      <c r="BE221" s="41">
        <f t="shared" si="271"/>
        <v>0</v>
      </c>
      <c r="BF221" s="41">
        <f t="shared" si="272"/>
        <v>0</v>
      </c>
      <c r="BG221" s="41">
        <f t="shared" si="273"/>
        <v>0</v>
      </c>
      <c r="BH221" s="109" t="str">
        <f t="shared" si="274"/>
        <v>nebija plānots</v>
      </c>
      <c r="BI221" s="77">
        <v>0</v>
      </c>
      <c r="BJ221" s="77"/>
      <c r="BK221" s="77"/>
      <c r="BL221" s="41">
        <f t="shared" si="275"/>
        <v>0</v>
      </c>
      <c r="BM221" s="41">
        <f t="shared" si="276"/>
        <v>0</v>
      </c>
      <c r="BN221" s="41">
        <f t="shared" si="277"/>
        <v>0</v>
      </c>
      <c r="BO221" s="109" t="str">
        <f t="shared" si="278"/>
        <v>nebija plānots</v>
      </c>
      <c r="BP221" s="77">
        <v>0</v>
      </c>
      <c r="BQ221" s="77"/>
      <c r="BR221" s="77"/>
      <c r="BS221" s="41">
        <f t="shared" si="279"/>
        <v>0</v>
      </c>
      <c r="BT221" s="41">
        <f t="shared" si="280"/>
        <v>0</v>
      </c>
      <c r="BU221" s="41">
        <f t="shared" si="281"/>
        <v>0</v>
      </c>
      <c r="BV221" s="109" t="str">
        <f t="shared" si="282"/>
        <v>nebija plānots</v>
      </c>
      <c r="BW221" s="77">
        <v>0</v>
      </c>
      <c r="BX221" s="41">
        <v>0</v>
      </c>
      <c r="BY221" s="41">
        <f t="shared" si="283"/>
        <v>0</v>
      </c>
      <c r="BZ221" s="77">
        <v>0</v>
      </c>
      <c r="CA221" s="77">
        <v>0</v>
      </c>
      <c r="CB221" s="41">
        <f t="shared" si="290"/>
        <v>0</v>
      </c>
      <c r="CC221" s="109" t="str">
        <f t="shared" si="284"/>
        <v>nebija plānots</v>
      </c>
      <c r="CD221" s="77">
        <v>2232</v>
      </c>
      <c r="CE221" s="41">
        <v>0</v>
      </c>
      <c r="CF221" s="41">
        <f t="shared" si="285"/>
        <v>-2232</v>
      </c>
      <c r="CG221" s="41">
        <f t="shared" si="286"/>
        <v>2232</v>
      </c>
      <c r="CH221" s="41">
        <f t="shared" si="287"/>
        <v>0</v>
      </c>
      <c r="CI221" s="41">
        <f t="shared" si="288"/>
        <v>-2232</v>
      </c>
      <c r="CJ221" s="109">
        <f t="shared" si="289"/>
        <v>0</v>
      </c>
      <c r="CK221" s="77">
        <v>3697</v>
      </c>
      <c r="CL221" s="77">
        <v>5929</v>
      </c>
      <c r="CM221" s="41">
        <v>0</v>
      </c>
      <c r="CN221" s="77"/>
      <c r="CO221" s="77">
        <v>103766</v>
      </c>
      <c r="CP221" s="77">
        <v>145305</v>
      </c>
      <c r="CQ221" s="77">
        <v>0</v>
      </c>
      <c r="CR221" s="77">
        <v>0</v>
      </c>
      <c r="CS221" s="77">
        <v>0</v>
      </c>
      <c r="CT221" s="77">
        <v>0</v>
      </c>
      <c r="CU221" s="77">
        <v>0</v>
      </c>
      <c r="CV221" s="77">
        <v>255000</v>
      </c>
      <c r="CW221" s="95"/>
    </row>
    <row r="222" spans="1:101" ht="47.25" x14ac:dyDescent="0.25">
      <c r="A222" s="11" t="s">
        <v>368</v>
      </c>
      <c r="B222" s="11" t="s">
        <v>375</v>
      </c>
      <c r="C222" s="14" t="s">
        <v>599</v>
      </c>
      <c r="D222" s="11" t="s">
        <v>3</v>
      </c>
      <c r="E222" s="11" t="s">
        <v>210</v>
      </c>
      <c r="F222" s="11" t="s">
        <v>77</v>
      </c>
      <c r="G222" s="44" t="s">
        <v>376</v>
      </c>
      <c r="H222" s="45">
        <f>SUBTOTAL(103, $CI$12:$CI222)*1</f>
        <v>211</v>
      </c>
      <c r="I222" s="45" t="s">
        <v>368</v>
      </c>
      <c r="J222" s="46" t="s">
        <v>377</v>
      </c>
      <c r="K222" s="46" t="s">
        <v>378</v>
      </c>
      <c r="L222" s="41">
        <v>0</v>
      </c>
      <c r="M222" s="41">
        <v>0</v>
      </c>
      <c r="N222" s="41">
        <v>126706.43000000001</v>
      </c>
      <c r="O222" s="41">
        <v>0</v>
      </c>
      <c r="P222" s="41">
        <v>0</v>
      </c>
      <c r="Q222" s="41">
        <f t="shared" si="249"/>
        <v>0</v>
      </c>
      <c r="R222" s="197" t="str">
        <f t="shared" si="250"/>
        <v>nebija plānots</v>
      </c>
      <c r="S222" s="41">
        <v>75960.740000000005</v>
      </c>
      <c r="T222" s="41">
        <v>75599.66</v>
      </c>
      <c r="U222" s="41">
        <f>T222-S222</f>
        <v>-361.08000000000175</v>
      </c>
      <c r="V222" s="41">
        <f t="shared" si="251"/>
        <v>75960.740000000005</v>
      </c>
      <c r="W222" s="41">
        <f t="shared" si="252"/>
        <v>75599.66</v>
      </c>
      <c r="X222" s="41">
        <f t="shared" si="253"/>
        <v>-361</v>
      </c>
      <c r="Y222" s="197">
        <f t="shared" si="254"/>
        <v>4.7535081938380186E-3</v>
      </c>
      <c r="Z222" s="41">
        <v>0</v>
      </c>
      <c r="AA222" s="41">
        <v>0</v>
      </c>
      <c r="AB222" s="41">
        <f>AA222-Z222</f>
        <v>0</v>
      </c>
      <c r="AC222" s="41">
        <f t="shared" si="255"/>
        <v>75960.740000000005</v>
      </c>
      <c r="AD222" s="41">
        <f t="shared" si="256"/>
        <v>75599.66</v>
      </c>
      <c r="AE222" s="41">
        <f t="shared" si="257"/>
        <v>-361</v>
      </c>
      <c r="AF222" s="109">
        <f t="shared" si="258"/>
        <v>4.7535081938380186E-3</v>
      </c>
      <c r="AG222" s="41">
        <v>0</v>
      </c>
      <c r="AH222" s="41">
        <v>0</v>
      </c>
      <c r="AI222" s="41">
        <f>AH222-AG222</f>
        <v>0</v>
      </c>
      <c r="AJ222" s="41">
        <f t="shared" si="259"/>
        <v>75960.740000000005</v>
      </c>
      <c r="AK222" s="41">
        <f t="shared" si="260"/>
        <v>75599.66</v>
      </c>
      <c r="AL222" s="41">
        <f t="shared" si="261"/>
        <v>-361</v>
      </c>
      <c r="AM222" s="109">
        <f t="shared" si="262"/>
        <v>4.7535081938380186E-3</v>
      </c>
      <c r="AN222" s="41">
        <v>81920.45</v>
      </c>
      <c r="AO222" s="41">
        <v>80076.83</v>
      </c>
      <c r="AP222" s="41">
        <f>AO222-AN222</f>
        <v>-1843.6199999999953</v>
      </c>
      <c r="AQ222" s="41">
        <f t="shared" si="263"/>
        <v>157881.19</v>
      </c>
      <c r="AR222" s="41">
        <f t="shared" si="264"/>
        <v>155676.49</v>
      </c>
      <c r="AS222" s="41">
        <f t="shared" si="265"/>
        <v>-2205</v>
      </c>
      <c r="AT222" s="109">
        <f t="shared" si="266"/>
        <v>1.3964298090228588E-2</v>
      </c>
      <c r="AU222" s="41">
        <v>0</v>
      </c>
      <c r="AV222" s="41">
        <v>0</v>
      </c>
      <c r="AW222" s="41">
        <f>AV222-AU222</f>
        <v>0</v>
      </c>
      <c r="AX222" s="41">
        <f t="shared" si="267"/>
        <v>157881.19</v>
      </c>
      <c r="AY222" s="41">
        <f t="shared" si="268"/>
        <v>155676.49</v>
      </c>
      <c r="AZ222" s="41">
        <f t="shared" si="269"/>
        <v>-2205</v>
      </c>
      <c r="BA222" s="109">
        <f t="shared" si="270"/>
        <v>1.3964298090228588E-2</v>
      </c>
      <c r="BB222" s="41">
        <v>0</v>
      </c>
      <c r="BC222" s="41">
        <v>0</v>
      </c>
      <c r="BD222" s="41">
        <f t="shared" ref="BD222:BD228" si="291">BC222-BB222</f>
        <v>0</v>
      </c>
      <c r="BE222" s="41">
        <f t="shared" si="271"/>
        <v>157881.19</v>
      </c>
      <c r="BF222" s="41">
        <f t="shared" si="272"/>
        <v>155676.49</v>
      </c>
      <c r="BG222" s="41">
        <f t="shared" si="273"/>
        <v>-2205</v>
      </c>
      <c r="BH222" s="109">
        <f t="shared" si="274"/>
        <v>1.3964298090228588E-2</v>
      </c>
      <c r="BI222" s="41">
        <v>133064.95000000001</v>
      </c>
      <c r="BJ222" s="41">
        <v>131277.06</v>
      </c>
      <c r="BK222" s="41">
        <f t="shared" ref="BK222:BK228" si="292">BJ222-BI222</f>
        <v>-1787.890000000014</v>
      </c>
      <c r="BL222" s="41">
        <f t="shared" si="275"/>
        <v>290946.14</v>
      </c>
      <c r="BM222" s="41">
        <f t="shared" si="276"/>
        <v>286953.55</v>
      </c>
      <c r="BN222" s="41">
        <f t="shared" si="277"/>
        <v>-3993</v>
      </c>
      <c r="BO222" s="109">
        <f t="shared" si="278"/>
        <v>1.3722780443143234E-2</v>
      </c>
      <c r="BP222" s="41">
        <v>0</v>
      </c>
      <c r="BQ222" s="41">
        <v>0</v>
      </c>
      <c r="BR222" s="41">
        <f t="shared" ref="BR222:BR248" si="293">BQ222-BP222</f>
        <v>0</v>
      </c>
      <c r="BS222" s="41">
        <f t="shared" si="279"/>
        <v>290946.14</v>
      </c>
      <c r="BT222" s="41">
        <f t="shared" si="280"/>
        <v>286953.55</v>
      </c>
      <c r="BU222" s="41">
        <f t="shared" si="281"/>
        <v>-3993</v>
      </c>
      <c r="BV222" s="109">
        <f t="shared" si="282"/>
        <v>1.3722780443143234E-2</v>
      </c>
      <c r="BW222" s="41">
        <v>0</v>
      </c>
      <c r="BX222" s="41">
        <v>0</v>
      </c>
      <c r="BY222" s="41">
        <f t="shared" si="283"/>
        <v>0</v>
      </c>
      <c r="BZ222" s="41">
        <f t="shared" ref="BZ222:BZ253" si="294">BP222+BI222+BB222+AU222+AN222+AG222+Z222+S222+O222+BW222</f>
        <v>290946.14</v>
      </c>
      <c r="CA222" s="41">
        <f>BQ222+BJ222+BC222+AV222+AO222+-AH222+AA222+T222+P222+BX222</f>
        <v>286953.55000000005</v>
      </c>
      <c r="CB222" s="41">
        <f t="shared" si="290"/>
        <v>-3993</v>
      </c>
      <c r="CC222" s="109">
        <f t="shared" si="284"/>
        <v>1.3722780443143123E-2</v>
      </c>
      <c r="CD222" s="41">
        <v>87709.8</v>
      </c>
      <c r="CE222" s="41">
        <v>89635.12</v>
      </c>
      <c r="CF222" s="41">
        <f t="shared" si="285"/>
        <v>1925.3199999999924</v>
      </c>
      <c r="CG222" s="41">
        <f t="shared" si="286"/>
        <v>378655.94</v>
      </c>
      <c r="CH222" s="41">
        <f t="shared" si="287"/>
        <v>376588.67000000004</v>
      </c>
      <c r="CI222" s="41">
        <f t="shared" si="288"/>
        <v>-2067.6800000000076</v>
      </c>
      <c r="CJ222" s="109">
        <f t="shared" si="289"/>
        <v>0.99454050555763118</v>
      </c>
      <c r="CK222" s="41">
        <v>0</v>
      </c>
      <c r="CL222" s="41">
        <f t="shared" ref="CL222:CL253" si="295">CK222+CD222+BW222+BP222+BI222+BB222+AN222+AG222+Z222+S222+O222+AU222</f>
        <v>378655.94</v>
      </c>
      <c r="CM222" s="41">
        <v>376588.67000000004</v>
      </c>
      <c r="CN222" s="158">
        <f>CM222-CL222</f>
        <v>-2067.2699999999604</v>
      </c>
      <c r="CO222" s="41">
        <v>416662.93000000005</v>
      </c>
      <c r="CP222" s="41">
        <v>420350.97</v>
      </c>
      <c r="CQ222" s="41">
        <v>438387.72</v>
      </c>
      <c r="CR222" s="41">
        <v>200798.34</v>
      </c>
      <c r="CS222" s="41">
        <v>0</v>
      </c>
      <c r="CT222" s="41">
        <v>0</v>
      </c>
      <c r="CU222" s="41">
        <v>0</v>
      </c>
      <c r="CV222" s="41">
        <v>1981562.33</v>
      </c>
      <c r="CW222" s="220"/>
    </row>
    <row r="223" spans="1:101" ht="63" x14ac:dyDescent="0.25">
      <c r="A223" s="20" t="s">
        <v>406</v>
      </c>
      <c r="B223" s="20" t="s">
        <v>411</v>
      </c>
      <c r="C223" s="21" t="s">
        <v>602</v>
      </c>
      <c r="D223" s="22">
        <v>1</v>
      </c>
      <c r="E223" s="20" t="s">
        <v>402</v>
      </c>
      <c r="F223" s="20" t="s">
        <v>77</v>
      </c>
      <c r="G223" s="20" t="s">
        <v>880</v>
      </c>
      <c r="H223" s="45">
        <f>SUBTOTAL(103, $CI$12:$CI223)*1</f>
        <v>212</v>
      </c>
      <c r="I223" s="45" t="s">
        <v>406</v>
      </c>
      <c r="J223" s="34" t="s">
        <v>881</v>
      </c>
      <c r="K223" s="34" t="s">
        <v>882</v>
      </c>
      <c r="L223" s="94"/>
      <c r="M223" s="38">
        <v>0</v>
      </c>
      <c r="N223" s="38">
        <v>0</v>
      </c>
      <c r="O223" s="37">
        <v>0</v>
      </c>
      <c r="P223" s="37"/>
      <c r="Q223" s="41">
        <f t="shared" si="249"/>
        <v>0</v>
      </c>
      <c r="R223" s="197" t="str">
        <f t="shared" si="250"/>
        <v>nebija plānots</v>
      </c>
      <c r="S223" s="38">
        <v>0</v>
      </c>
      <c r="T223" s="38"/>
      <c r="U223" s="38"/>
      <c r="V223" s="41">
        <f t="shared" si="251"/>
        <v>0</v>
      </c>
      <c r="W223" s="41">
        <f t="shared" si="252"/>
        <v>0</v>
      </c>
      <c r="X223" s="41">
        <f t="shared" si="253"/>
        <v>0</v>
      </c>
      <c r="Y223" s="197" t="str">
        <f t="shared" si="254"/>
        <v>nebija plānots</v>
      </c>
      <c r="Z223" s="38">
        <v>0</v>
      </c>
      <c r="AA223" s="38"/>
      <c r="AB223" s="38"/>
      <c r="AC223" s="41">
        <f t="shared" si="255"/>
        <v>0</v>
      </c>
      <c r="AD223" s="41">
        <f t="shared" si="256"/>
        <v>0</v>
      </c>
      <c r="AE223" s="41">
        <f t="shared" si="257"/>
        <v>0</v>
      </c>
      <c r="AF223" s="109" t="str">
        <f t="shared" si="258"/>
        <v>nebija plānots</v>
      </c>
      <c r="AG223" s="38">
        <v>0</v>
      </c>
      <c r="AH223" s="38"/>
      <c r="AI223" s="38"/>
      <c r="AJ223" s="41">
        <f t="shared" si="259"/>
        <v>0</v>
      </c>
      <c r="AK223" s="41">
        <f t="shared" si="260"/>
        <v>0</v>
      </c>
      <c r="AL223" s="41">
        <f t="shared" si="261"/>
        <v>0</v>
      </c>
      <c r="AM223" s="109" t="str">
        <f t="shared" si="262"/>
        <v>nebija plānots</v>
      </c>
      <c r="AN223" s="38">
        <v>0</v>
      </c>
      <c r="AO223" s="38"/>
      <c r="AP223" s="38"/>
      <c r="AQ223" s="41">
        <f t="shared" si="263"/>
        <v>0</v>
      </c>
      <c r="AR223" s="41">
        <f t="shared" si="264"/>
        <v>0</v>
      </c>
      <c r="AS223" s="41">
        <f t="shared" si="265"/>
        <v>0</v>
      </c>
      <c r="AT223" s="109" t="str">
        <f t="shared" si="266"/>
        <v>nebija plānots</v>
      </c>
      <c r="AU223" s="38">
        <v>0</v>
      </c>
      <c r="AV223" s="38"/>
      <c r="AW223" s="38"/>
      <c r="AX223" s="41">
        <f t="shared" si="267"/>
        <v>0</v>
      </c>
      <c r="AY223" s="41">
        <f t="shared" si="268"/>
        <v>0</v>
      </c>
      <c r="AZ223" s="41">
        <f t="shared" si="269"/>
        <v>0</v>
      </c>
      <c r="BA223" s="109" t="str">
        <f t="shared" si="270"/>
        <v>nebija plānots</v>
      </c>
      <c r="BB223" s="38">
        <v>9875.14</v>
      </c>
      <c r="BC223" s="41">
        <v>0</v>
      </c>
      <c r="BD223" s="41">
        <f t="shared" si="291"/>
        <v>-9875.14</v>
      </c>
      <c r="BE223" s="41">
        <f t="shared" si="271"/>
        <v>9875.14</v>
      </c>
      <c r="BF223" s="41">
        <f t="shared" si="272"/>
        <v>0</v>
      </c>
      <c r="BG223" s="41">
        <f t="shared" si="273"/>
        <v>-9875</v>
      </c>
      <c r="BH223" s="109">
        <f t="shared" si="274"/>
        <v>1</v>
      </c>
      <c r="BI223" s="38">
        <v>0</v>
      </c>
      <c r="BJ223" s="41">
        <v>3081.18</v>
      </c>
      <c r="BK223" s="41">
        <f t="shared" si="292"/>
        <v>3081.18</v>
      </c>
      <c r="BL223" s="41">
        <f t="shared" si="275"/>
        <v>9875.14</v>
      </c>
      <c r="BM223" s="41">
        <f t="shared" si="276"/>
        <v>3081.18</v>
      </c>
      <c r="BN223" s="41">
        <f t="shared" si="277"/>
        <v>-6794</v>
      </c>
      <c r="BO223" s="109">
        <f t="shared" si="278"/>
        <v>0.68798619563874541</v>
      </c>
      <c r="BP223" s="38">
        <v>0</v>
      </c>
      <c r="BQ223" s="41">
        <v>0</v>
      </c>
      <c r="BR223" s="41">
        <f t="shared" si="293"/>
        <v>0</v>
      </c>
      <c r="BS223" s="41">
        <f t="shared" si="279"/>
        <v>9875.14</v>
      </c>
      <c r="BT223" s="41">
        <f t="shared" si="280"/>
        <v>3081.18</v>
      </c>
      <c r="BU223" s="41">
        <f t="shared" si="281"/>
        <v>-6794</v>
      </c>
      <c r="BV223" s="109">
        <f t="shared" si="282"/>
        <v>0.68798619563874541</v>
      </c>
      <c r="BW223" s="38">
        <v>48346.5</v>
      </c>
      <c r="BX223" s="41">
        <v>53074.53</v>
      </c>
      <c r="BY223" s="41">
        <f t="shared" si="283"/>
        <v>4728.0299999999988</v>
      </c>
      <c r="BZ223" s="41">
        <f t="shared" si="294"/>
        <v>58221.64</v>
      </c>
      <c r="CA223" s="41">
        <f>BQ223+BJ223+BC223+AV223+AO223+-AH223+AA223+T223+P223+BX223</f>
        <v>56155.71</v>
      </c>
      <c r="CB223" s="41">
        <f t="shared" si="290"/>
        <v>-2066</v>
      </c>
      <c r="CC223" s="109">
        <f t="shared" si="284"/>
        <v>3.5483885373204904E-2</v>
      </c>
      <c r="CD223" s="38">
        <v>0</v>
      </c>
      <c r="CE223" s="41">
        <v>0</v>
      </c>
      <c r="CF223" s="41">
        <f t="shared" si="285"/>
        <v>0</v>
      </c>
      <c r="CG223" s="41">
        <f t="shared" si="286"/>
        <v>58221.64</v>
      </c>
      <c r="CH223" s="41">
        <f t="shared" si="287"/>
        <v>56155.71</v>
      </c>
      <c r="CI223" s="41">
        <f t="shared" si="288"/>
        <v>-2066</v>
      </c>
      <c r="CJ223" s="109">
        <f t="shared" si="289"/>
        <v>0.9645161146267951</v>
      </c>
      <c r="CK223" s="38">
        <v>0</v>
      </c>
      <c r="CL223" s="41">
        <f t="shared" si="295"/>
        <v>58221.64</v>
      </c>
      <c r="CM223" s="41">
        <v>95043.75</v>
      </c>
      <c r="CN223" s="158">
        <f>CM223-CL223</f>
        <v>36822.11</v>
      </c>
      <c r="CO223" s="38">
        <v>155482.93000000002</v>
      </c>
      <c r="CP223" s="38">
        <v>151588.88</v>
      </c>
      <c r="CQ223" s="38">
        <v>0</v>
      </c>
      <c r="CR223" s="38">
        <v>0</v>
      </c>
      <c r="CS223" s="38">
        <v>0</v>
      </c>
      <c r="CT223" s="38">
        <v>0</v>
      </c>
      <c r="CU223" s="38">
        <v>0</v>
      </c>
      <c r="CV223" s="38">
        <v>365293.45</v>
      </c>
      <c r="CW223" s="10"/>
    </row>
    <row r="224" spans="1:101" ht="94.5" x14ac:dyDescent="0.25">
      <c r="A224" s="20" t="s">
        <v>485</v>
      </c>
      <c r="B224" s="20" t="s">
        <v>486</v>
      </c>
      <c r="C224" s="21" t="s">
        <v>606</v>
      </c>
      <c r="D224" s="20">
        <v>1</v>
      </c>
      <c r="E224" s="20" t="s">
        <v>454</v>
      </c>
      <c r="F224" s="20" t="s">
        <v>5</v>
      </c>
      <c r="G224" s="20" t="s">
        <v>883</v>
      </c>
      <c r="H224" s="45">
        <f>SUBTOTAL(103, $CI$12:$CI224)*1</f>
        <v>213</v>
      </c>
      <c r="I224" s="45" t="s">
        <v>485</v>
      </c>
      <c r="J224" s="34" t="s">
        <v>884</v>
      </c>
      <c r="K224" s="34" t="s">
        <v>885</v>
      </c>
      <c r="L224" s="94"/>
      <c r="M224" s="37">
        <v>0</v>
      </c>
      <c r="N224" s="37">
        <v>0</v>
      </c>
      <c r="O224" s="37">
        <v>0</v>
      </c>
      <c r="P224" s="37"/>
      <c r="Q224" s="41">
        <f t="shared" si="249"/>
        <v>0</v>
      </c>
      <c r="R224" s="197" t="str">
        <f t="shared" si="250"/>
        <v>nebija plānots</v>
      </c>
      <c r="S224" s="37">
        <v>0</v>
      </c>
      <c r="T224" s="37"/>
      <c r="U224" s="37"/>
      <c r="V224" s="41">
        <f t="shared" si="251"/>
        <v>0</v>
      </c>
      <c r="W224" s="41">
        <f t="shared" si="252"/>
        <v>0</v>
      </c>
      <c r="X224" s="41">
        <f t="shared" si="253"/>
        <v>0</v>
      </c>
      <c r="Y224" s="197" t="str">
        <f t="shared" si="254"/>
        <v>nebija plānots</v>
      </c>
      <c r="Z224" s="37">
        <v>0</v>
      </c>
      <c r="AA224" s="37"/>
      <c r="AB224" s="37"/>
      <c r="AC224" s="41">
        <f t="shared" si="255"/>
        <v>0</v>
      </c>
      <c r="AD224" s="41">
        <f t="shared" si="256"/>
        <v>0</v>
      </c>
      <c r="AE224" s="41">
        <f t="shared" si="257"/>
        <v>0</v>
      </c>
      <c r="AF224" s="109" t="str">
        <f t="shared" si="258"/>
        <v>nebija plānots</v>
      </c>
      <c r="AG224" s="37">
        <v>0</v>
      </c>
      <c r="AH224" s="37"/>
      <c r="AI224" s="37"/>
      <c r="AJ224" s="41">
        <f t="shared" si="259"/>
        <v>0</v>
      </c>
      <c r="AK224" s="41">
        <f t="shared" si="260"/>
        <v>0</v>
      </c>
      <c r="AL224" s="41">
        <f t="shared" si="261"/>
        <v>0</v>
      </c>
      <c r="AM224" s="109" t="str">
        <f t="shared" si="262"/>
        <v>nebija plānots</v>
      </c>
      <c r="AN224" s="37">
        <v>0</v>
      </c>
      <c r="AO224" s="37"/>
      <c r="AP224" s="37"/>
      <c r="AQ224" s="41">
        <f t="shared" si="263"/>
        <v>0</v>
      </c>
      <c r="AR224" s="41">
        <f t="shared" si="264"/>
        <v>0</v>
      </c>
      <c r="AS224" s="41">
        <f t="shared" si="265"/>
        <v>0</v>
      </c>
      <c r="AT224" s="109" t="str">
        <f t="shared" si="266"/>
        <v>nebija plānots</v>
      </c>
      <c r="AU224" s="37">
        <v>0</v>
      </c>
      <c r="AV224" s="37"/>
      <c r="AW224" s="37"/>
      <c r="AX224" s="41">
        <f t="shared" si="267"/>
        <v>0</v>
      </c>
      <c r="AY224" s="41">
        <f t="shared" si="268"/>
        <v>0</v>
      </c>
      <c r="AZ224" s="41">
        <f t="shared" si="269"/>
        <v>0</v>
      </c>
      <c r="BA224" s="109" t="str">
        <f t="shared" si="270"/>
        <v>nebija plānots</v>
      </c>
      <c r="BB224" s="37">
        <v>4250</v>
      </c>
      <c r="BC224" s="41">
        <v>3635.52</v>
      </c>
      <c r="BD224" s="41">
        <f t="shared" si="291"/>
        <v>-614.48</v>
      </c>
      <c r="BE224" s="41">
        <f t="shared" si="271"/>
        <v>4250</v>
      </c>
      <c r="BF224" s="41">
        <f t="shared" si="272"/>
        <v>3635.52</v>
      </c>
      <c r="BG224" s="41">
        <f t="shared" si="273"/>
        <v>-614</v>
      </c>
      <c r="BH224" s="109">
        <f t="shared" si="274"/>
        <v>0.14458352941176467</v>
      </c>
      <c r="BI224" s="37">
        <v>0</v>
      </c>
      <c r="BJ224" s="41">
        <v>0</v>
      </c>
      <c r="BK224" s="41">
        <f t="shared" si="292"/>
        <v>0</v>
      </c>
      <c r="BL224" s="41">
        <f t="shared" si="275"/>
        <v>4250</v>
      </c>
      <c r="BM224" s="41">
        <f t="shared" si="276"/>
        <v>3635.52</v>
      </c>
      <c r="BN224" s="41">
        <f t="shared" si="277"/>
        <v>-614</v>
      </c>
      <c r="BO224" s="109">
        <f t="shared" si="278"/>
        <v>0.14458352941176467</v>
      </c>
      <c r="BP224" s="37">
        <v>0</v>
      </c>
      <c r="BQ224" s="41">
        <v>0</v>
      </c>
      <c r="BR224" s="41">
        <f t="shared" si="293"/>
        <v>0</v>
      </c>
      <c r="BS224" s="41">
        <f t="shared" si="279"/>
        <v>4250</v>
      </c>
      <c r="BT224" s="41">
        <f t="shared" si="280"/>
        <v>3635.52</v>
      </c>
      <c r="BU224" s="41">
        <f t="shared" si="281"/>
        <v>-614</v>
      </c>
      <c r="BV224" s="109">
        <f t="shared" si="282"/>
        <v>0.14458352941176467</v>
      </c>
      <c r="BW224" s="37">
        <v>5525</v>
      </c>
      <c r="BX224" s="41">
        <v>4894.66</v>
      </c>
      <c r="BY224" s="41">
        <f t="shared" si="283"/>
        <v>-630.34000000000015</v>
      </c>
      <c r="BZ224" s="41">
        <f t="shared" si="294"/>
        <v>9775</v>
      </c>
      <c r="CA224" s="41">
        <f>BQ224+BJ224+BC224+AV224+AO224+-AH224+AA224+T224+P224+BX224</f>
        <v>8530.18</v>
      </c>
      <c r="CB224" s="41">
        <f t="shared" si="290"/>
        <v>-1244</v>
      </c>
      <c r="CC224" s="109">
        <f t="shared" si="284"/>
        <v>0.12734731457800508</v>
      </c>
      <c r="CD224" s="37">
        <v>0</v>
      </c>
      <c r="CE224" s="41">
        <v>0</v>
      </c>
      <c r="CF224" s="41">
        <f t="shared" si="285"/>
        <v>0</v>
      </c>
      <c r="CG224" s="41">
        <f t="shared" si="286"/>
        <v>9775</v>
      </c>
      <c r="CH224" s="41">
        <f t="shared" si="287"/>
        <v>8530.18</v>
      </c>
      <c r="CI224" s="41">
        <f t="shared" si="288"/>
        <v>-1244</v>
      </c>
      <c r="CJ224" s="109">
        <f t="shared" si="289"/>
        <v>0.87265268542199492</v>
      </c>
      <c r="CK224" s="37">
        <v>0</v>
      </c>
      <c r="CL224" s="41">
        <f t="shared" si="295"/>
        <v>9775</v>
      </c>
      <c r="CM224" s="41">
        <v>8530.18</v>
      </c>
      <c r="CN224" s="158">
        <f>CM224-CL224</f>
        <v>-1244.8199999999997</v>
      </c>
      <c r="CO224" s="37">
        <v>23800</v>
      </c>
      <c r="CP224" s="37">
        <v>6091.1</v>
      </c>
      <c r="CQ224" s="37">
        <v>0</v>
      </c>
      <c r="CR224" s="37">
        <v>0</v>
      </c>
      <c r="CS224" s="37">
        <v>0</v>
      </c>
      <c r="CT224" s="37">
        <v>0</v>
      </c>
      <c r="CU224" s="37">
        <v>0</v>
      </c>
      <c r="CV224" s="37">
        <v>39666.1</v>
      </c>
      <c r="CW224" s="10"/>
    </row>
    <row r="225" spans="1:101" ht="47.25" x14ac:dyDescent="0.25">
      <c r="A225" s="11" t="s">
        <v>57</v>
      </c>
      <c r="B225" s="11" t="s">
        <v>58</v>
      </c>
      <c r="C225" s="14" t="s">
        <v>565</v>
      </c>
      <c r="D225" s="11">
        <v>3</v>
      </c>
      <c r="E225" s="11" t="s">
        <v>35</v>
      </c>
      <c r="F225" s="11" t="s">
        <v>5</v>
      </c>
      <c r="G225" s="44" t="s">
        <v>672</v>
      </c>
      <c r="H225" s="45">
        <f>SUBTOTAL(103, $CI$12:$CI225)*1</f>
        <v>214</v>
      </c>
      <c r="I225" s="45" t="s">
        <v>57</v>
      </c>
      <c r="J225" s="46" t="s">
        <v>670</v>
      </c>
      <c r="K225" s="46" t="s">
        <v>673</v>
      </c>
      <c r="L225" s="41">
        <v>0</v>
      </c>
      <c r="M225" s="41">
        <v>0</v>
      </c>
      <c r="N225" s="41">
        <v>0</v>
      </c>
      <c r="O225" s="41">
        <v>0</v>
      </c>
      <c r="P225" s="41">
        <v>0</v>
      </c>
      <c r="Q225" s="41">
        <f t="shared" si="249"/>
        <v>0</v>
      </c>
      <c r="R225" s="197" t="str">
        <f t="shared" si="250"/>
        <v>nebija plānots</v>
      </c>
      <c r="S225" s="41">
        <v>0</v>
      </c>
      <c r="T225" s="41">
        <v>0</v>
      </c>
      <c r="U225" s="41">
        <f>T225-S225</f>
        <v>0</v>
      </c>
      <c r="V225" s="41">
        <f t="shared" si="251"/>
        <v>0</v>
      </c>
      <c r="W225" s="41">
        <f t="shared" si="252"/>
        <v>0</v>
      </c>
      <c r="X225" s="41">
        <f t="shared" si="253"/>
        <v>0</v>
      </c>
      <c r="Y225" s="197" t="str">
        <f t="shared" si="254"/>
        <v>nebija plānots</v>
      </c>
      <c r="Z225" s="41">
        <v>0</v>
      </c>
      <c r="AA225" s="41">
        <v>0</v>
      </c>
      <c r="AB225" s="41">
        <f>AA225-Z225</f>
        <v>0</v>
      </c>
      <c r="AC225" s="41">
        <f t="shared" si="255"/>
        <v>0</v>
      </c>
      <c r="AD225" s="41">
        <f t="shared" si="256"/>
        <v>0</v>
      </c>
      <c r="AE225" s="41">
        <f t="shared" si="257"/>
        <v>0</v>
      </c>
      <c r="AF225" s="109" t="str">
        <f t="shared" si="258"/>
        <v>nebija plānots</v>
      </c>
      <c r="AG225" s="41">
        <v>0</v>
      </c>
      <c r="AH225" s="41">
        <v>0</v>
      </c>
      <c r="AI225" s="41">
        <f>AH225-AG225</f>
        <v>0</v>
      </c>
      <c r="AJ225" s="41">
        <f t="shared" si="259"/>
        <v>0</v>
      </c>
      <c r="AK225" s="41">
        <f t="shared" si="260"/>
        <v>0</v>
      </c>
      <c r="AL225" s="41">
        <f t="shared" si="261"/>
        <v>0</v>
      </c>
      <c r="AM225" s="109" t="str">
        <f t="shared" si="262"/>
        <v>nebija plānots</v>
      </c>
      <c r="AN225" s="41">
        <v>4585.79</v>
      </c>
      <c r="AO225" s="41">
        <v>0</v>
      </c>
      <c r="AP225" s="41">
        <f>AO225-AN225</f>
        <v>-4585.79</v>
      </c>
      <c r="AQ225" s="41">
        <f t="shared" si="263"/>
        <v>4585.79</v>
      </c>
      <c r="AR225" s="41">
        <f t="shared" si="264"/>
        <v>0</v>
      </c>
      <c r="AS225" s="41">
        <f t="shared" si="265"/>
        <v>-4586</v>
      </c>
      <c r="AT225" s="109">
        <f t="shared" si="266"/>
        <v>1</v>
      </c>
      <c r="AU225" s="41">
        <v>0</v>
      </c>
      <c r="AV225" s="41">
        <v>0</v>
      </c>
      <c r="AW225" s="41">
        <f>AV225-AU225</f>
        <v>0</v>
      </c>
      <c r="AX225" s="41">
        <f t="shared" si="267"/>
        <v>4585.79</v>
      </c>
      <c r="AY225" s="41">
        <f t="shared" si="268"/>
        <v>0</v>
      </c>
      <c r="AZ225" s="41">
        <f t="shared" si="269"/>
        <v>-4586</v>
      </c>
      <c r="BA225" s="109">
        <f t="shared" si="270"/>
        <v>1</v>
      </c>
      <c r="BB225" s="41">
        <v>0</v>
      </c>
      <c r="BC225" s="41">
        <v>0</v>
      </c>
      <c r="BD225" s="41">
        <f t="shared" si="291"/>
        <v>0</v>
      </c>
      <c r="BE225" s="41">
        <f t="shared" si="271"/>
        <v>4585.79</v>
      </c>
      <c r="BF225" s="41">
        <f t="shared" si="272"/>
        <v>0</v>
      </c>
      <c r="BG225" s="41">
        <f t="shared" si="273"/>
        <v>-4586</v>
      </c>
      <c r="BH225" s="109">
        <f t="shared" si="274"/>
        <v>1</v>
      </c>
      <c r="BI225" s="41">
        <v>0</v>
      </c>
      <c r="BJ225" s="41">
        <v>0</v>
      </c>
      <c r="BK225" s="41">
        <f t="shared" si="292"/>
        <v>0</v>
      </c>
      <c r="BL225" s="41">
        <f t="shared" si="275"/>
        <v>4585.79</v>
      </c>
      <c r="BM225" s="41">
        <f t="shared" si="276"/>
        <v>0</v>
      </c>
      <c r="BN225" s="41">
        <f t="shared" si="277"/>
        <v>-4586</v>
      </c>
      <c r="BO225" s="109">
        <f t="shared" si="278"/>
        <v>1</v>
      </c>
      <c r="BP225" s="41">
        <v>0</v>
      </c>
      <c r="BQ225" s="41">
        <v>0</v>
      </c>
      <c r="BR225" s="41">
        <f t="shared" si="293"/>
        <v>0</v>
      </c>
      <c r="BS225" s="41">
        <f t="shared" si="279"/>
        <v>4585.79</v>
      </c>
      <c r="BT225" s="41">
        <f t="shared" si="280"/>
        <v>0</v>
      </c>
      <c r="BU225" s="41">
        <f t="shared" si="281"/>
        <v>-4586</v>
      </c>
      <c r="BV225" s="109">
        <f t="shared" si="282"/>
        <v>1</v>
      </c>
      <c r="BW225" s="41">
        <v>0</v>
      </c>
      <c r="BX225" s="41">
        <v>0</v>
      </c>
      <c r="BY225" s="41">
        <f t="shared" si="283"/>
        <v>0</v>
      </c>
      <c r="BZ225" s="41">
        <f t="shared" si="294"/>
        <v>4585.79</v>
      </c>
      <c r="CA225" s="41">
        <f>BQ225+BJ225+BC225+AV225+AO225+-AH225+AA225+T225+P225+BX225</f>
        <v>0</v>
      </c>
      <c r="CB225" s="41">
        <f t="shared" si="290"/>
        <v>-4586</v>
      </c>
      <c r="CC225" s="109">
        <f t="shared" si="284"/>
        <v>1</v>
      </c>
      <c r="CD225" s="41">
        <v>0</v>
      </c>
      <c r="CE225" s="41">
        <v>4326.07</v>
      </c>
      <c r="CF225" s="41">
        <f t="shared" si="285"/>
        <v>4326.07</v>
      </c>
      <c r="CG225" s="41">
        <f t="shared" si="286"/>
        <v>4585.79</v>
      </c>
      <c r="CH225" s="41">
        <f t="shared" si="287"/>
        <v>4326.07</v>
      </c>
      <c r="CI225" s="41">
        <f t="shared" si="288"/>
        <v>-259.93000000000029</v>
      </c>
      <c r="CJ225" s="109">
        <f t="shared" si="289"/>
        <v>0.94336417498402669</v>
      </c>
      <c r="CK225" s="41">
        <v>0</v>
      </c>
      <c r="CL225" s="41">
        <f t="shared" si="295"/>
        <v>4585.79</v>
      </c>
      <c r="CM225" s="41">
        <v>4326.07</v>
      </c>
      <c r="CN225" s="158">
        <v>0</v>
      </c>
      <c r="CO225" s="41">
        <v>272089.21000000002</v>
      </c>
      <c r="CP225" s="41">
        <v>0</v>
      </c>
      <c r="CQ225" s="41">
        <v>0</v>
      </c>
      <c r="CR225" s="41">
        <v>0</v>
      </c>
      <c r="CS225" s="41">
        <v>0</v>
      </c>
      <c r="CT225" s="41">
        <v>0</v>
      </c>
      <c r="CU225" s="41">
        <v>0</v>
      </c>
      <c r="CV225" s="41">
        <v>276675</v>
      </c>
      <c r="CW225" s="10"/>
    </row>
    <row r="226" spans="1:101" ht="63" x14ac:dyDescent="0.25">
      <c r="A226" s="11" t="s">
        <v>485</v>
      </c>
      <c r="B226" s="11" t="s">
        <v>486</v>
      </c>
      <c r="C226" s="14" t="s">
        <v>606</v>
      </c>
      <c r="D226" s="11">
        <v>1</v>
      </c>
      <c r="E226" s="11" t="s">
        <v>454</v>
      </c>
      <c r="F226" s="11" t="s">
        <v>5</v>
      </c>
      <c r="G226" s="44" t="s">
        <v>526</v>
      </c>
      <c r="H226" s="45">
        <f>SUBTOTAL(103, $CI$12:$CI226)*1</f>
        <v>215</v>
      </c>
      <c r="I226" s="45" t="s">
        <v>485</v>
      </c>
      <c r="J226" s="46" t="s">
        <v>527</v>
      </c>
      <c r="K226" s="46" t="s">
        <v>528</v>
      </c>
      <c r="L226" s="41">
        <v>0</v>
      </c>
      <c r="M226" s="41">
        <v>0</v>
      </c>
      <c r="N226" s="41">
        <v>14041.929999999998</v>
      </c>
      <c r="O226" s="41">
        <v>3724.39</v>
      </c>
      <c r="P226" s="41">
        <v>3724.39</v>
      </c>
      <c r="Q226" s="41">
        <f t="shared" si="249"/>
        <v>0</v>
      </c>
      <c r="R226" s="197">
        <f t="shared" si="250"/>
        <v>0</v>
      </c>
      <c r="S226" s="41">
        <v>0</v>
      </c>
      <c r="T226" s="41">
        <v>0</v>
      </c>
      <c r="U226" s="41">
        <f>T226-S226</f>
        <v>0</v>
      </c>
      <c r="V226" s="41">
        <f t="shared" si="251"/>
        <v>3724.39</v>
      </c>
      <c r="W226" s="41">
        <f t="shared" si="252"/>
        <v>3724.39</v>
      </c>
      <c r="X226" s="41">
        <f t="shared" si="253"/>
        <v>0</v>
      </c>
      <c r="Y226" s="197">
        <f t="shared" si="254"/>
        <v>0</v>
      </c>
      <c r="Z226" s="41">
        <v>0</v>
      </c>
      <c r="AA226" s="41">
        <v>0</v>
      </c>
      <c r="AB226" s="41">
        <f>AA226-Z226</f>
        <v>0</v>
      </c>
      <c r="AC226" s="41">
        <f t="shared" si="255"/>
        <v>3724.39</v>
      </c>
      <c r="AD226" s="41">
        <f t="shared" si="256"/>
        <v>3724.39</v>
      </c>
      <c r="AE226" s="41">
        <f t="shared" si="257"/>
        <v>0</v>
      </c>
      <c r="AF226" s="109">
        <f t="shared" si="258"/>
        <v>0</v>
      </c>
      <c r="AG226" s="41">
        <v>2644.49</v>
      </c>
      <c r="AH226" s="41">
        <v>2644.49</v>
      </c>
      <c r="AI226" s="41">
        <f>AH226-AG226</f>
        <v>0</v>
      </c>
      <c r="AJ226" s="41">
        <f t="shared" si="259"/>
        <v>6368.8799999999992</v>
      </c>
      <c r="AK226" s="41">
        <f t="shared" si="260"/>
        <v>6368.8799999999992</v>
      </c>
      <c r="AL226" s="41">
        <f t="shared" si="261"/>
        <v>0</v>
      </c>
      <c r="AM226" s="109">
        <f t="shared" si="262"/>
        <v>0</v>
      </c>
      <c r="AN226" s="41">
        <v>0</v>
      </c>
      <c r="AO226" s="41">
        <v>0</v>
      </c>
      <c r="AP226" s="41">
        <f>AO226-AN226</f>
        <v>0</v>
      </c>
      <c r="AQ226" s="41">
        <f t="shared" si="263"/>
        <v>6368.8799999999992</v>
      </c>
      <c r="AR226" s="41">
        <f t="shared" si="264"/>
        <v>6368.8799999999992</v>
      </c>
      <c r="AS226" s="41">
        <f t="shared" si="265"/>
        <v>0</v>
      </c>
      <c r="AT226" s="109">
        <f t="shared" si="266"/>
        <v>0</v>
      </c>
      <c r="AU226" s="41">
        <v>0</v>
      </c>
      <c r="AV226" s="41">
        <v>0</v>
      </c>
      <c r="AW226" s="41">
        <f>AV226-AU226</f>
        <v>0</v>
      </c>
      <c r="AX226" s="41">
        <f t="shared" si="267"/>
        <v>6368.8799999999992</v>
      </c>
      <c r="AY226" s="41">
        <f t="shared" si="268"/>
        <v>6368.8799999999992</v>
      </c>
      <c r="AZ226" s="41">
        <f t="shared" si="269"/>
        <v>0</v>
      </c>
      <c r="BA226" s="109">
        <f t="shared" si="270"/>
        <v>0</v>
      </c>
      <c r="BB226" s="41">
        <v>2990.01</v>
      </c>
      <c r="BC226" s="41">
        <v>2974.46</v>
      </c>
      <c r="BD226" s="41">
        <f t="shared" si="291"/>
        <v>-15.550000000000182</v>
      </c>
      <c r="BE226" s="41">
        <f t="shared" si="271"/>
        <v>9358.89</v>
      </c>
      <c r="BF226" s="41">
        <f t="shared" si="272"/>
        <v>9343.34</v>
      </c>
      <c r="BG226" s="41">
        <f t="shared" si="273"/>
        <v>-16</v>
      </c>
      <c r="BH226" s="109">
        <f t="shared" si="274"/>
        <v>1.66152182577195E-3</v>
      </c>
      <c r="BI226" s="41">
        <v>0</v>
      </c>
      <c r="BJ226" s="41">
        <v>0</v>
      </c>
      <c r="BK226" s="41">
        <f t="shared" si="292"/>
        <v>0</v>
      </c>
      <c r="BL226" s="41">
        <f t="shared" si="275"/>
        <v>9358.89</v>
      </c>
      <c r="BM226" s="41">
        <f t="shared" si="276"/>
        <v>9343.34</v>
      </c>
      <c r="BN226" s="41">
        <f t="shared" si="277"/>
        <v>-16</v>
      </c>
      <c r="BO226" s="109">
        <f t="shared" si="278"/>
        <v>1.66152182577195E-3</v>
      </c>
      <c r="BP226" s="41">
        <v>0</v>
      </c>
      <c r="BQ226" s="41">
        <v>0</v>
      </c>
      <c r="BR226" s="41">
        <f t="shared" si="293"/>
        <v>0</v>
      </c>
      <c r="BS226" s="41">
        <f t="shared" si="279"/>
        <v>9358.89</v>
      </c>
      <c r="BT226" s="41">
        <f t="shared" si="280"/>
        <v>9343.34</v>
      </c>
      <c r="BU226" s="41">
        <f t="shared" si="281"/>
        <v>-16</v>
      </c>
      <c r="BV226" s="109">
        <f t="shared" si="282"/>
        <v>1.66152182577195E-3</v>
      </c>
      <c r="BW226" s="41">
        <v>2990.01</v>
      </c>
      <c r="BX226" s="41">
        <v>2978.24</v>
      </c>
      <c r="BY226" s="41">
        <f t="shared" si="283"/>
        <v>-11.770000000000437</v>
      </c>
      <c r="BZ226" s="41">
        <f t="shared" si="294"/>
        <v>12348.9</v>
      </c>
      <c r="CA226" s="41">
        <f>BQ226+BJ226+BC226+AV226+AO226+AH226+AA226+T226+P226+BX226</f>
        <v>12321.58</v>
      </c>
      <c r="CB226" s="41">
        <f t="shared" si="290"/>
        <v>-28</v>
      </c>
      <c r="CC226" s="109">
        <f t="shared" si="284"/>
        <v>2.212342799763567E-3</v>
      </c>
      <c r="CD226" s="41">
        <v>0</v>
      </c>
      <c r="CE226" s="41">
        <v>0</v>
      </c>
      <c r="CF226" s="41">
        <f t="shared" si="285"/>
        <v>0</v>
      </c>
      <c r="CG226" s="41">
        <f t="shared" si="286"/>
        <v>12348.9</v>
      </c>
      <c r="CH226" s="41">
        <f t="shared" si="287"/>
        <v>12321.58</v>
      </c>
      <c r="CI226" s="41">
        <f t="shared" si="288"/>
        <v>-28</v>
      </c>
      <c r="CJ226" s="109">
        <f t="shared" si="289"/>
        <v>0.99778765720023643</v>
      </c>
      <c r="CK226" s="41">
        <v>0</v>
      </c>
      <c r="CL226" s="41">
        <f t="shared" si="295"/>
        <v>12348.9</v>
      </c>
      <c r="CM226" s="41">
        <v>12321.58</v>
      </c>
      <c r="CN226" s="158">
        <f t="shared" ref="CN226:CN248" si="296">CM226-CL226</f>
        <v>-27.319999999999709</v>
      </c>
      <c r="CO226" s="41">
        <v>11960.04</v>
      </c>
      <c r="CP226" s="41">
        <v>5648.63</v>
      </c>
      <c r="CQ226" s="41">
        <v>0</v>
      </c>
      <c r="CR226" s="41">
        <v>0</v>
      </c>
      <c r="CS226" s="41">
        <v>0</v>
      </c>
      <c r="CT226" s="41">
        <v>0</v>
      </c>
      <c r="CU226" s="41">
        <v>0</v>
      </c>
      <c r="CV226" s="41">
        <v>39666.1</v>
      </c>
      <c r="CW226" s="10"/>
    </row>
    <row r="227" spans="1:101" ht="63" x14ac:dyDescent="0.25">
      <c r="A227" s="11" t="s">
        <v>458</v>
      </c>
      <c r="B227" s="11" t="s">
        <v>459</v>
      </c>
      <c r="C227" s="14" t="s">
        <v>605</v>
      </c>
      <c r="D227" s="11">
        <v>1</v>
      </c>
      <c r="E227" s="11" t="s">
        <v>454</v>
      </c>
      <c r="F227" s="11" t="s">
        <v>77</v>
      </c>
      <c r="G227" s="44" t="s">
        <v>467</v>
      </c>
      <c r="H227" s="45">
        <f>SUBTOTAL(103, $CI$12:$CI227)*1</f>
        <v>216</v>
      </c>
      <c r="I227" s="45" t="s">
        <v>458</v>
      </c>
      <c r="J227" s="46" t="s">
        <v>468</v>
      </c>
      <c r="K227" s="46" t="s">
        <v>469</v>
      </c>
      <c r="L227" s="41">
        <v>0</v>
      </c>
      <c r="M227" s="41">
        <v>0</v>
      </c>
      <c r="N227" s="41">
        <v>5968.66</v>
      </c>
      <c r="O227" s="41">
        <v>2534.79</v>
      </c>
      <c r="P227" s="41">
        <v>2539.3200000000002</v>
      </c>
      <c r="Q227" s="41">
        <f t="shared" si="249"/>
        <v>5</v>
      </c>
      <c r="R227" s="197">
        <f t="shared" si="250"/>
        <v>-1.7871302948173629E-3</v>
      </c>
      <c r="S227" s="41">
        <v>0</v>
      </c>
      <c r="T227" s="41">
        <v>0</v>
      </c>
      <c r="U227" s="41">
        <f>T227-S227</f>
        <v>0</v>
      </c>
      <c r="V227" s="41">
        <f t="shared" si="251"/>
        <v>2534.79</v>
      </c>
      <c r="W227" s="41">
        <f t="shared" si="252"/>
        <v>2539.3200000000002</v>
      </c>
      <c r="X227" s="41">
        <f t="shared" si="253"/>
        <v>5</v>
      </c>
      <c r="Y227" s="197">
        <f t="shared" si="254"/>
        <v>-1.7871302948173629E-3</v>
      </c>
      <c r="Z227" s="41">
        <v>0</v>
      </c>
      <c r="AA227" s="41">
        <v>0</v>
      </c>
      <c r="AB227" s="41">
        <f>AA227-Z227</f>
        <v>0</v>
      </c>
      <c r="AC227" s="41">
        <f t="shared" si="255"/>
        <v>2534.79</v>
      </c>
      <c r="AD227" s="41">
        <f t="shared" si="256"/>
        <v>2539.3200000000002</v>
      </c>
      <c r="AE227" s="41">
        <f t="shared" si="257"/>
        <v>5</v>
      </c>
      <c r="AF227" s="109">
        <f t="shared" si="258"/>
        <v>-1.7871302948173629E-3</v>
      </c>
      <c r="AG227" s="41">
        <v>1784.01</v>
      </c>
      <c r="AH227" s="41">
        <v>1784.01</v>
      </c>
      <c r="AI227" s="41">
        <f>AH227-AG227</f>
        <v>0</v>
      </c>
      <c r="AJ227" s="41">
        <f t="shared" si="259"/>
        <v>4318.8</v>
      </c>
      <c r="AK227" s="41">
        <f t="shared" si="260"/>
        <v>4323.33</v>
      </c>
      <c r="AL227" s="41">
        <f t="shared" si="261"/>
        <v>5</v>
      </c>
      <c r="AM227" s="109">
        <f t="shared" si="262"/>
        <v>-1.048902472909008E-3</v>
      </c>
      <c r="AN227" s="41">
        <v>0</v>
      </c>
      <c r="AO227" s="41">
        <v>0</v>
      </c>
      <c r="AP227" s="41">
        <f>AO227-AN227</f>
        <v>0</v>
      </c>
      <c r="AQ227" s="41">
        <f t="shared" si="263"/>
        <v>4318.8</v>
      </c>
      <c r="AR227" s="41">
        <f t="shared" si="264"/>
        <v>4323.33</v>
      </c>
      <c r="AS227" s="41">
        <f t="shared" si="265"/>
        <v>5</v>
      </c>
      <c r="AT227" s="109">
        <f t="shared" si="266"/>
        <v>-1.048902472909008E-3</v>
      </c>
      <c r="AU227" s="41">
        <v>0</v>
      </c>
      <c r="AV227" s="41">
        <v>0</v>
      </c>
      <c r="AW227" s="41">
        <f>AV227-AU227</f>
        <v>0</v>
      </c>
      <c r="AX227" s="41">
        <f t="shared" si="267"/>
        <v>4318.8</v>
      </c>
      <c r="AY227" s="41">
        <f t="shared" si="268"/>
        <v>4323.33</v>
      </c>
      <c r="AZ227" s="41">
        <f t="shared" si="269"/>
        <v>5</v>
      </c>
      <c r="BA227" s="109">
        <f t="shared" si="270"/>
        <v>-1.048902472909008E-3</v>
      </c>
      <c r="BB227" s="41">
        <v>2387.0500000000002</v>
      </c>
      <c r="BC227" s="41">
        <v>2060.36</v>
      </c>
      <c r="BD227" s="41">
        <f t="shared" si="291"/>
        <v>-326.69000000000005</v>
      </c>
      <c r="BE227" s="41">
        <f t="shared" si="271"/>
        <v>6705.85</v>
      </c>
      <c r="BF227" s="41">
        <f t="shared" si="272"/>
        <v>6383.6900000000005</v>
      </c>
      <c r="BG227" s="41">
        <f t="shared" si="273"/>
        <v>-322</v>
      </c>
      <c r="BH227" s="109">
        <f t="shared" si="274"/>
        <v>4.8041635288591289E-2</v>
      </c>
      <c r="BI227" s="41">
        <v>0</v>
      </c>
      <c r="BJ227" s="41">
        <v>0</v>
      </c>
      <c r="BK227" s="41">
        <f t="shared" si="292"/>
        <v>0</v>
      </c>
      <c r="BL227" s="41">
        <f t="shared" si="275"/>
        <v>6705.85</v>
      </c>
      <c r="BM227" s="41">
        <f t="shared" si="276"/>
        <v>6383.6900000000005</v>
      </c>
      <c r="BN227" s="41">
        <f t="shared" si="277"/>
        <v>-322</v>
      </c>
      <c r="BO227" s="109">
        <f t="shared" si="278"/>
        <v>4.8041635288591289E-2</v>
      </c>
      <c r="BP227" s="41">
        <v>0</v>
      </c>
      <c r="BQ227" s="41">
        <v>0</v>
      </c>
      <c r="BR227" s="41">
        <f t="shared" si="293"/>
        <v>0</v>
      </c>
      <c r="BS227" s="41">
        <f t="shared" si="279"/>
        <v>6705.85</v>
      </c>
      <c r="BT227" s="41">
        <f t="shared" si="280"/>
        <v>6383.6900000000005</v>
      </c>
      <c r="BU227" s="41">
        <f t="shared" si="281"/>
        <v>-322</v>
      </c>
      <c r="BV227" s="109">
        <f t="shared" si="282"/>
        <v>4.8041635288591289E-2</v>
      </c>
      <c r="BW227" s="41">
        <v>2387.0500000000002</v>
      </c>
      <c r="BX227" s="41">
        <v>2684.05</v>
      </c>
      <c r="BY227" s="41">
        <f t="shared" si="283"/>
        <v>297</v>
      </c>
      <c r="BZ227" s="41">
        <f t="shared" si="294"/>
        <v>9092.9000000000015</v>
      </c>
      <c r="CA227" s="41">
        <f>BQ227+BJ227+BC227+AV227+AO227+AH227+AA227+T227+P227+BX227</f>
        <v>9067.7400000000016</v>
      </c>
      <c r="CB227" s="41">
        <f t="shared" si="290"/>
        <v>-25</v>
      </c>
      <c r="CC227" s="109">
        <f t="shared" si="284"/>
        <v>2.7669940283078232E-3</v>
      </c>
      <c r="CD227" s="41">
        <v>0</v>
      </c>
      <c r="CE227" s="41">
        <v>0</v>
      </c>
      <c r="CF227" s="41">
        <f t="shared" si="285"/>
        <v>0</v>
      </c>
      <c r="CG227" s="41">
        <f t="shared" si="286"/>
        <v>9092.9000000000015</v>
      </c>
      <c r="CH227" s="41">
        <f t="shared" si="287"/>
        <v>9067.7400000000016</v>
      </c>
      <c r="CI227" s="41">
        <f t="shared" si="288"/>
        <v>-25</v>
      </c>
      <c r="CJ227" s="109">
        <f t="shared" si="289"/>
        <v>0.99723300597169218</v>
      </c>
      <c r="CK227" s="41">
        <v>0</v>
      </c>
      <c r="CL227" s="41">
        <f t="shared" si="295"/>
        <v>9092.9000000000015</v>
      </c>
      <c r="CM227" s="41">
        <v>9063.2099999999991</v>
      </c>
      <c r="CN227" s="158">
        <f t="shared" si="296"/>
        <v>-29.690000000002328</v>
      </c>
      <c r="CO227" s="41">
        <v>9548.2000000000007</v>
      </c>
      <c r="CP227" s="41">
        <v>4026.19</v>
      </c>
      <c r="CQ227" s="41">
        <v>0</v>
      </c>
      <c r="CR227" s="41">
        <v>0</v>
      </c>
      <c r="CS227" s="41">
        <v>0</v>
      </c>
      <c r="CT227" s="41">
        <v>0</v>
      </c>
      <c r="CU227" s="41">
        <v>0</v>
      </c>
      <c r="CV227" s="41">
        <v>28645</v>
      </c>
      <c r="CW227" s="10"/>
    </row>
    <row r="228" spans="1:101" ht="47.25" x14ac:dyDescent="0.25">
      <c r="A228" s="11" t="s">
        <v>57</v>
      </c>
      <c r="B228" s="11" t="s">
        <v>58</v>
      </c>
      <c r="C228" s="14" t="s">
        <v>565</v>
      </c>
      <c r="D228" s="11">
        <v>2</v>
      </c>
      <c r="E228" s="11" t="s">
        <v>35</v>
      </c>
      <c r="F228" s="11" t="s">
        <v>5</v>
      </c>
      <c r="G228" s="44" t="s">
        <v>68</v>
      </c>
      <c r="H228" s="45">
        <f>SUBTOTAL(103, $CI$12:$CI228)*1</f>
        <v>217</v>
      </c>
      <c r="I228" s="45" t="s">
        <v>57</v>
      </c>
      <c r="J228" s="46" t="s">
        <v>69</v>
      </c>
      <c r="K228" s="46" t="s">
        <v>70</v>
      </c>
      <c r="L228" s="41">
        <v>0</v>
      </c>
      <c r="M228" s="41">
        <v>0</v>
      </c>
      <c r="N228" s="41">
        <v>0</v>
      </c>
      <c r="O228" s="41">
        <v>0</v>
      </c>
      <c r="P228" s="41">
        <v>0</v>
      </c>
      <c r="Q228" s="41">
        <f t="shared" si="249"/>
        <v>0</v>
      </c>
      <c r="R228" s="197" t="str">
        <f t="shared" si="250"/>
        <v>nebija plānots</v>
      </c>
      <c r="S228" s="41">
        <v>0</v>
      </c>
      <c r="T228" s="41">
        <v>0</v>
      </c>
      <c r="U228" s="41">
        <f>T228-S228</f>
        <v>0</v>
      </c>
      <c r="V228" s="41">
        <f t="shared" si="251"/>
        <v>0</v>
      </c>
      <c r="W228" s="41">
        <f t="shared" si="252"/>
        <v>0</v>
      </c>
      <c r="X228" s="41">
        <f t="shared" si="253"/>
        <v>0</v>
      </c>
      <c r="Y228" s="197" t="str">
        <f t="shared" si="254"/>
        <v>nebija plānots</v>
      </c>
      <c r="Z228" s="41">
        <v>0</v>
      </c>
      <c r="AA228" s="41">
        <v>0</v>
      </c>
      <c r="AB228" s="41">
        <f>AA228-Z228</f>
        <v>0</v>
      </c>
      <c r="AC228" s="41">
        <f t="shared" si="255"/>
        <v>0</v>
      </c>
      <c r="AD228" s="41">
        <f t="shared" si="256"/>
        <v>0</v>
      </c>
      <c r="AE228" s="41">
        <f t="shared" si="257"/>
        <v>0</v>
      </c>
      <c r="AF228" s="109" t="str">
        <f t="shared" si="258"/>
        <v>nebija plānots</v>
      </c>
      <c r="AG228" s="41">
        <v>384496.25</v>
      </c>
      <c r="AH228" s="41">
        <v>384496.25</v>
      </c>
      <c r="AI228" s="41">
        <f>AH228-AG228</f>
        <v>0</v>
      </c>
      <c r="AJ228" s="41">
        <f t="shared" si="259"/>
        <v>384496.25</v>
      </c>
      <c r="AK228" s="41">
        <f t="shared" si="260"/>
        <v>384496.25</v>
      </c>
      <c r="AL228" s="41">
        <f t="shared" si="261"/>
        <v>0</v>
      </c>
      <c r="AM228" s="109">
        <f t="shared" si="262"/>
        <v>0</v>
      </c>
      <c r="AN228" s="41">
        <v>0</v>
      </c>
      <c r="AO228" s="41">
        <v>0</v>
      </c>
      <c r="AP228" s="41">
        <f>AO228-AN228</f>
        <v>0</v>
      </c>
      <c r="AQ228" s="41">
        <f t="shared" si="263"/>
        <v>384496.25</v>
      </c>
      <c r="AR228" s="41">
        <f t="shared" si="264"/>
        <v>384496.25</v>
      </c>
      <c r="AS228" s="41">
        <f t="shared" si="265"/>
        <v>0</v>
      </c>
      <c r="AT228" s="109">
        <f t="shared" si="266"/>
        <v>0</v>
      </c>
      <c r="AU228" s="41">
        <v>0</v>
      </c>
      <c r="AV228" s="41">
        <v>0</v>
      </c>
      <c r="AW228" s="41">
        <f>AV228-AU228</f>
        <v>0</v>
      </c>
      <c r="AX228" s="41">
        <f t="shared" si="267"/>
        <v>384496.25</v>
      </c>
      <c r="AY228" s="41">
        <f t="shared" si="268"/>
        <v>384496.25</v>
      </c>
      <c r="AZ228" s="41">
        <f t="shared" si="269"/>
        <v>0</v>
      </c>
      <c r="BA228" s="109">
        <f t="shared" si="270"/>
        <v>0</v>
      </c>
      <c r="BB228" s="41">
        <v>384496.25</v>
      </c>
      <c r="BC228" s="41">
        <v>290835.68</v>
      </c>
      <c r="BD228" s="41">
        <f t="shared" si="291"/>
        <v>-93660.57</v>
      </c>
      <c r="BE228" s="41">
        <f t="shared" si="271"/>
        <v>768992.5</v>
      </c>
      <c r="BF228" s="41">
        <f t="shared" si="272"/>
        <v>675331.92999999993</v>
      </c>
      <c r="BG228" s="41">
        <f t="shared" si="273"/>
        <v>-93661</v>
      </c>
      <c r="BH228" s="109">
        <f t="shared" si="274"/>
        <v>0.12179646745579453</v>
      </c>
      <c r="BI228" s="41">
        <v>0</v>
      </c>
      <c r="BJ228" s="41">
        <v>0</v>
      </c>
      <c r="BK228" s="41">
        <f t="shared" si="292"/>
        <v>0</v>
      </c>
      <c r="BL228" s="41">
        <f t="shared" si="275"/>
        <v>768992.5</v>
      </c>
      <c r="BM228" s="41">
        <f t="shared" si="276"/>
        <v>675331.92999999993</v>
      </c>
      <c r="BN228" s="41">
        <f t="shared" si="277"/>
        <v>-93661</v>
      </c>
      <c r="BO228" s="109">
        <f t="shared" si="278"/>
        <v>0.12179646745579453</v>
      </c>
      <c r="BP228" s="41">
        <v>42721.81</v>
      </c>
      <c r="BQ228" s="41">
        <v>0</v>
      </c>
      <c r="BR228" s="41">
        <f t="shared" si="293"/>
        <v>-42721.81</v>
      </c>
      <c r="BS228" s="41">
        <f t="shared" si="279"/>
        <v>811714.31</v>
      </c>
      <c r="BT228" s="41">
        <f t="shared" si="280"/>
        <v>675331.92999999993</v>
      </c>
      <c r="BU228" s="41">
        <f t="shared" si="281"/>
        <v>-136383</v>
      </c>
      <c r="BV228" s="109">
        <f t="shared" si="282"/>
        <v>0.1680177105661721</v>
      </c>
      <c r="BW228" s="41">
        <v>0</v>
      </c>
      <c r="BX228" s="41">
        <v>0</v>
      </c>
      <c r="BY228" s="41">
        <f t="shared" si="283"/>
        <v>0</v>
      </c>
      <c r="BZ228" s="41">
        <f t="shared" si="294"/>
        <v>811714.31</v>
      </c>
      <c r="CA228" s="41">
        <f>BQ228+BJ228+BC228+AV228+AO228+AH228+AA228+T228+P228+BX228</f>
        <v>675331.92999999993</v>
      </c>
      <c r="CB228" s="41">
        <f t="shared" si="290"/>
        <v>-136383</v>
      </c>
      <c r="CC228" s="109">
        <f t="shared" si="284"/>
        <v>0.1680177105661721</v>
      </c>
      <c r="CD228" s="41">
        <v>0</v>
      </c>
      <c r="CE228" s="41">
        <v>136382.38</v>
      </c>
      <c r="CF228" s="41">
        <f t="shared" si="285"/>
        <v>136382.38</v>
      </c>
      <c r="CG228" s="41">
        <f t="shared" si="286"/>
        <v>811714.31</v>
      </c>
      <c r="CH228" s="41">
        <f t="shared" si="287"/>
        <v>811714.30999999994</v>
      </c>
      <c r="CI228" s="41">
        <f t="shared" si="288"/>
        <v>-0.61999999999534339</v>
      </c>
      <c r="CJ228" s="109">
        <f t="shared" si="289"/>
        <v>0.99999999999999989</v>
      </c>
      <c r="CK228" s="41">
        <v>0</v>
      </c>
      <c r="CL228" s="41">
        <f t="shared" si="295"/>
        <v>811714.31</v>
      </c>
      <c r="CM228" s="41">
        <v>811714.30999999994</v>
      </c>
      <c r="CN228" s="158">
        <f t="shared" si="296"/>
        <v>0</v>
      </c>
      <c r="CO228" s="41">
        <v>0</v>
      </c>
      <c r="CP228" s="41">
        <v>0</v>
      </c>
      <c r="CQ228" s="41">
        <v>0</v>
      </c>
      <c r="CR228" s="41">
        <v>0</v>
      </c>
      <c r="CS228" s="41">
        <v>0</v>
      </c>
      <c r="CT228" s="41">
        <v>0</v>
      </c>
      <c r="CU228" s="41">
        <v>0</v>
      </c>
      <c r="CV228" s="41">
        <v>427218.06</v>
      </c>
      <c r="CW228" s="10"/>
    </row>
    <row r="229" spans="1:101" ht="78.75" x14ac:dyDescent="0.25">
      <c r="A229" s="55" t="s">
        <v>838</v>
      </c>
      <c r="B229" s="55" t="s">
        <v>839</v>
      </c>
      <c r="C229" s="81" t="s">
        <v>840</v>
      </c>
      <c r="D229" s="55">
        <v>1</v>
      </c>
      <c r="E229" s="55" t="s">
        <v>35</v>
      </c>
      <c r="F229" s="55" t="s">
        <v>5</v>
      </c>
      <c r="G229" s="55" t="s">
        <v>1359</v>
      </c>
      <c r="H229" s="45">
        <f>SUBTOTAL(103, $CI$12:$CI229)*1</f>
        <v>218</v>
      </c>
      <c r="I229" s="45" t="s">
        <v>838</v>
      </c>
      <c r="J229" s="128" t="s">
        <v>148</v>
      </c>
      <c r="K229" s="128" t="s">
        <v>1028</v>
      </c>
      <c r="L229" s="79">
        <v>0</v>
      </c>
      <c r="M229" s="79">
        <v>0</v>
      </c>
      <c r="N229" s="79">
        <v>0</v>
      </c>
      <c r="O229" s="79">
        <v>0</v>
      </c>
      <c r="P229" s="79"/>
      <c r="Q229" s="41">
        <f t="shared" si="249"/>
        <v>0</v>
      </c>
      <c r="R229" s="197" t="str">
        <f t="shared" si="250"/>
        <v>nebija plānots</v>
      </c>
      <c r="S229" s="79">
        <v>0</v>
      </c>
      <c r="T229" s="79"/>
      <c r="U229" s="79"/>
      <c r="V229" s="41">
        <f t="shared" si="251"/>
        <v>0</v>
      </c>
      <c r="W229" s="41">
        <f t="shared" si="252"/>
        <v>0</v>
      </c>
      <c r="X229" s="41">
        <f t="shared" si="253"/>
        <v>0</v>
      </c>
      <c r="Y229" s="197" t="str">
        <f t="shared" si="254"/>
        <v>nebija plānots</v>
      </c>
      <c r="Z229" s="79">
        <v>0</v>
      </c>
      <c r="AA229" s="79"/>
      <c r="AB229" s="79"/>
      <c r="AC229" s="41">
        <f t="shared" si="255"/>
        <v>0</v>
      </c>
      <c r="AD229" s="41">
        <f t="shared" si="256"/>
        <v>0</v>
      </c>
      <c r="AE229" s="41">
        <f t="shared" si="257"/>
        <v>0</v>
      </c>
      <c r="AF229" s="109" t="str">
        <f t="shared" si="258"/>
        <v>nebija plānots</v>
      </c>
      <c r="AG229" s="79">
        <v>0</v>
      </c>
      <c r="AH229" s="79"/>
      <c r="AI229" s="79"/>
      <c r="AJ229" s="41">
        <f t="shared" si="259"/>
        <v>0</v>
      </c>
      <c r="AK229" s="41">
        <f t="shared" si="260"/>
        <v>0</v>
      </c>
      <c r="AL229" s="41">
        <f t="shared" si="261"/>
        <v>0</v>
      </c>
      <c r="AM229" s="109" t="str">
        <f t="shared" si="262"/>
        <v>nebija plānots</v>
      </c>
      <c r="AN229" s="79">
        <v>0</v>
      </c>
      <c r="AO229" s="79"/>
      <c r="AP229" s="79"/>
      <c r="AQ229" s="41">
        <f t="shared" si="263"/>
        <v>0</v>
      </c>
      <c r="AR229" s="41">
        <f t="shared" si="264"/>
        <v>0</v>
      </c>
      <c r="AS229" s="41">
        <f t="shared" si="265"/>
        <v>0</v>
      </c>
      <c r="AT229" s="109" t="str">
        <f t="shared" si="266"/>
        <v>nebija plānots</v>
      </c>
      <c r="AU229" s="79">
        <v>0</v>
      </c>
      <c r="AV229" s="79"/>
      <c r="AW229" s="79"/>
      <c r="AX229" s="41">
        <f t="shared" si="267"/>
        <v>0</v>
      </c>
      <c r="AY229" s="41">
        <f t="shared" si="268"/>
        <v>0</v>
      </c>
      <c r="AZ229" s="41">
        <f t="shared" si="269"/>
        <v>0</v>
      </c>
      <c r="BA229" s="109" t="str">
        <f t="shared" si="270"/>
        <v>nebija plānots</v>
      </c>
      <c r="BB229" s="79">
        <v>0</v>
      </c>
      <c r="BC229" s="79"/>
      <c r="BD229" s="79"/>
      <c r="BE229" s="41">
        <f t="shared" si="271"/>
        <v>0</v>
      </c>
      <c r="BF229" s="41">
        <f t="shared" si="272"/>
        <v>0</v>
      </c>
      <c r="BG229" s="41">
        <f t="shared" si="273"/>
        <v>0</v>
      </c>
      <c r="BH229" s="109" t="str">
        <f t="shared" si="274"/>
        <v>nebija plānots</v>
      </c>
      <c r="BI229" s="79">
        <v>0</v>
      </c>
      <c r="BJ229" s="79"/>
      <c r="BK229" s="79"/>
      <c r="BL229" s="41">
        <f t="shared" si="275"/>
        <v>0</v>
      </c>
      <c r="BM229" s="41">
        <f t="shared" si="276"/>
        <v>0</v>
      </c>
      <c r="BN229" s="41">
        <f t="shared" si="277"/>
        <v>0</v>
      </c>
      <c r="BO229" s="109" t="str">
        <f t="shared" si="278"/>
        <v>nebija plānots</v>
      </c>
      <c r="BP229" s="79">
        <v>0</v>
      </c>
      <c r="BQ229" s="41">
        <v>194078.65</v>
      </c>
      <c r="BR229" s="41">
        <f t="shared" si="293"/>
        <v>194078.65</v>
      </c>
      <c r="BS229" s="41">
        <f t="shared" si="279"/>
        <v>0</v>
      </c>
      <c r="BT229" s="41">
        <f t="shared" si="280"/>
        <v>194078.65</v>
      </c>
      <c r="BU229" s="41">
        <f t="shared" si="281"/>
        <v>194079</v>
      </c>
      <c r="BV229" s="109" t="str">
        <f t="shared" si="282"/>
        <v>nebija plānots</v>
      </c>
      <c r="BW229" s="79">
        <v>0</v>
      </c>
      <c r="BX229" s="41">
        <v>0</v>
      </c>
      <c r="BY229" s="41">
        <f t="shared" si="283"/>
        <v>0</v>
      </c>
      <c r="BZ229" s="41">
        <f t="shared" si="294"/>
        <v>0</v>
      </c>
      <c r="CA229" s="41">
        <f t="shared" ref="CA229:CA275" si="297">BQ229+BJ229+BC229+AV229+AO229+-AH229+AA229+T229+P229+BX229</f>
        <v>194078.65</v>
      </c>
      <c r="CB229" s="41">
        <f t="shared" si="290"/>
        <v>194079</v>
      </c>
      <c r="CC229" s="109" t="str">
        <f t="shared" si="284"/>
        <v>nebija plānots</v>
      </c>
      <c r="CD229" s="79">
        <v>194079</v>
      </c>
      <c r="CE229" s="41">
        <v>0</v>
      </c>
      <c r="CF229" s="41">
        <f t="shared" si="285"/>
        <v>-194079</v>
      </c>
      <c r="CG229" s="41">
        <f t="shared" si="286"/>
        <v>194079</v>
      </c>
      <c r="CH229" s="41">
        <f t="shared" si="287"/>
        <v>194078.65</v>
      </c>
      <c r="CI229" s="41">
        <f t="shared" si="288"/>
        <v>0</v>
      </c>
      <c r="CJ229" s="109">
        <f t="shared" si="289"/>
        <v>0.99999819661065847</v>
      </c>
      <c r="CK229" s="79">
        <v>0</v>
      </c>
      <c r="CL229" s="41">
        <f t="shared" si="295"/>
        <v>194079</v>
      </c>
      <c r="CM229" s="41">
        <v>409721.58999999997</v>
      </c>
      <c r="CN229" s="158">
        <f t="shared" si="296"/>
        <v>215642.58999999997</v>
      </c>
      <c r="CO229" s="79">
        <v>21564</v>
      </c>
      <c r="CP229" s="79">
        <v>0</v>
      </c>
      <c r="CQ229" s="79">
        <v>0</v>
      </c>
      <c r="CR229" s="79">
        <v>0</v>
      </c>
      <c r="CS229" s="79">
        <v>0</v>
      </c>
      <c r="CT229" s="79">
        <v>0</v>
      </c>
      <c r="CU229" s="79">
        <v>0</v>
      </c>
      <c r="CV229" s="79">
        <v>215643</v>
      </c>
      <c r="CW229" s="95"/>
    </row>
    <row r="230" spans="1:101" ht="78.75" x14ac:dyDescent="0.25">
      <c r="A230" s="55" t="s">
        <v>838</v>
      </c>
      <c r="B230" s="55" t="s">
        <v>839</v>
      </c>
      <c r="C230" s="81" t="s">
        <v>840</v>
      </c>
      <c r="D230" s="55">
        <v>1</v>
      </c>
      <c r="E230" s="55" t="s">
        <v>35</v>
      </c>
      <c r="F230" s="55" t="s">
        <v>5</v>
      </c>
      <c r="G230" s="55" t="s">
        <v>1354</v>
      </c>
      <c r="H230" s="45">
        <f>SUBTOTAL(103, $CI$12:$CI230)*1</f>
        <v>219</v>
      </c>
      <c r="I230" s="45" t="s">
        <v>838</v>
      </c>
      <c r="J230" s="128" t="s">
        <v>148</v>
      </c>
      <c r="K230" s="128" t="s">
        <v>1029</v>
      </c>
      <c r="L230" s="79">
        <v>0</v>
      </c>
      <c r="M230" s="79">
        <v>0</v>
      </c>
      <c r="N230" s="79">
        <v>0</v>
      </c>
      <c r="O230" s="79">
        <v>0</v>
      </c>
      <c r="P230" s="79"/>
      <c r="Q230" s="41">
        <f t="shared" si="249"/>
        <v>0</v>
      </c>
      <c r="R230" s="197" t="str">
        <f t="shared" si="250"/>
        <v>nebija plānots</v>
      </c>
      <c r="S230" s="79">
        <v>0</v>
      </c>
      <c r="T230" s="79"/>
      <c r="U230" s="79"/>
      <c r="V230" s="41">
        <f t="shared" si="251"/>
        <v>0</v>
      </c>
      <c r="W230" s="41">
        <f t="shared" si="252"/>
        <v>0</v>
      </c>
      <c r="X230" s="41">
        <f t="shared" si="253"/>
        <v>0</v>
      </c>
      <c r="Y230" s="197" t="str">
        <f t="shared" si="254"/>
        <v>nebija plānots</v>
      </c>
      <c r="Z230" s="79">
        <v>0</v>
      </c>
      <c r="AA230" s="79"/>
      <c r="AB230" s="79"/>
      <c r="AC230" s="41">
        <f t="shared" si="255"/>
        <v>0</v>
      </c>
      <c r="AD230" s="41">
        <f t="shared" si="256"/>
        <v>0</v>
      </c>
      <c r="AE230" s="41">
        <f t="shared" si="257"/>
        <v>0</v>
      </c>
      <c r="AF230" s="109" t="str">
        <f t="shared" si="258"/>
        <v>nebija plānots</v>
      </c>
      <c r="AG230" s="79">
        <v>0</v>
      </c>
      <c r="AH230" s="79"/>
      <c r="AI230" s="79"/>
      <c r="AJ230" s="41">
        <f t="shared" si="259"/>
        <v>0</v>
      </c>
      <c r="AK230" s="41">
        <f t="shared" si="260"/>
        <v>0</v>
      </c>
      <c r="AL230" s="41">
        <f t="shared" si="261"/>
        <v>0</v>
      </c>
      <c r="AM230" s="109" t="str">
        <f t="shared" si="262"/>
        <v>nebija plānots</v>
      </c>
      <c r="AN230" s="79">
        <v>0</v>
      </c>
      <c r="AO230" s="79"/>
      <c r="AP230" s="79"/>
      <c r="AQ230" s="41">
        <f t="shared" si="263"/>
        <v>0</v>
      </c>
      <c r="AR230" s="41">
        <f t="shared" si="264"/>
        <v>0</v>
      </c>
      <c r="AS230" s="41">
        <f t="shared" si="265"/>
        <v>0</v>
      </c>
      <c r="AT230" s="109" t="str">
        <f t="shared" si="266"/>
        <v>nebija plānots</v>
      </c>
      <c r="AU230" s="79">
        <v>0</v>
      </c>
      <c r="AV230" s="79"/>
      <c r="AW230" s="79"/>
      <c r="AX230" s="41">
        <f t="shared" si="267"/>
        <v>0</v>
      </c>
      <c r="AY230" s="41">
        <f t="shared" si="268"/>
        <v>0</v>
      </c>
      <c r="AZ230" s="41">
        <f t="shared" si="269"/>
        <v>0</v>
      </c>
      <c r="BA230" s="109" t="str">
        <f t="shared" si="270"/>
        <v>nebija plānots</v>
      </c>
      <c r="BB230" s="79">
        <v>0</v>
      </c>
      <c r="BC230" s="79"/>
      <c r="BD230" s="79"/>
      <c r="BE230" s="41">
        <f t="shared" si="271"/>
        <v>0</v>
      </c>
      <c r="BF230" s="41">
        <f t="shared" si="272"/>
        <v>0</v>
      </c>
      <c r="BG230" s="41">
        <f t="shared" si="273"/>
        <v>0</v>
      </c>
      <c r="BH230" s="109" t="str">
        <f t="shared" si="274"/>
        <v>nebija plānots</v>
      </c>
      <c r="BI230" s="79">
        <v>0</v>
      </c>
      <c r="BJ230" s="79"/>
      <c r="BK230" s="79"/>
      <c r="BL230" s="41">
        <f t="shared" si="275"/>
        <v>0</v>
      </c>
      <c r="BM230" s="41">
        <f t="shared" si="276"/>
        <v>0</v>
      </c>
      <c r="BN230" s="41">
        <f t="shared" si="277"/>
        <v>0</v>
      </c>
      <c r="BO230" s="109" t="str">
        <f t="shared" si="278"/>
        <v>nebija plānots</v>
      </c>
      <c r="BP230" s="79">
        <v>0</v>
      </c>
      <c r="BQ230" s="41">
        <v>194078.65</v>
      </c>
      <c r="BR230" s="41">
        <f t="shared" si="293"/>
        <v>194078.65</v>
      </c>
      <c r="BS230" s="41">
        <f t="shared" si="279"/>
        <v>0</v>
      </c>
      <c r="BT230" s="41">
        <f t="shared" si="280"/>
        <v>194078.65</v>
      </c>
      <c r="BU230" s="41">
        <f t="shared" si="281"/>
        <v>194079</v>
      </c>
      <c r="BV230" s="109" t="str">
        <f t="shared" si="282"/>
        <v>nebija plānots</v>
      </c>
      <c r="BW230" s="79">
        <v>0</v>
      </c>
      <c r="BX230" s="41">
        <v>0</v>
      </c>
      <c r="BY230" s="41">
        <f t="shared" si="283"/>
        <v>0</v>
      </c>
      <c r="BZ230" s="41">
        <f t="shared" si="294"/>
        <v>0</v>
      </c>
      <c r="CA230" s="41">
        <f t="shared" si="297"/>
        <v>194078.65</v>
      </c>
      <c r="CB230" s="41">
        <f t="shared" si="290"/>
        <v>194079</v>
      </c>
      <c r="CC230" s="109" t="str">
        <f t="shared" si="284"/>
        <v>nebija plānots</v>
      </c>
      <c r="CD230" s="79">
        <v>194079</v>
      </c>
      <c r="CE230" s="41">
        <v>0</v>
      </c>
      <c r="CF230" s="41">
        <f t="shared" si="285"/>
        <v>-194079</v>
      </c>
      <c r="CG230" s="41">
        <f t="shared" si="286"/>
        <v>194079</v>
      </c>
      <c r="CH230" s="41">
        <f t="shared" si="287"/>
        <v>194078.65</v>
      </c>
      <c r="CI230" s="41">
        <f t="shared" si="288"/>
        <v>0</v>
      </c>
      <c r="CJ230" s="109">
        <f t="shared" si="289"/>
        <v>0.99999819661065847</v>
      </c>
      <c r="CK230" s="79">
        <v>0</v>
      </c>
      <c r="CL230" s="41">
        <f t="shared" si="295"/>
        <v>194079</v>
      </c>
      <c r="CM230" s="41">
        <v>409721.58999999997</v>
      </c>
      <c r="CN230" s="158">
        <f t="shared" si="296"/>
        <v>215642.58999999997</v>
      </c>
      <c r="CO230" s="79">
        <v>21564</v>
      </c>
      <c r="CP230" s="79">
        <v>0</v>
      </c>
      <c r="CQ230" s="79">
        <v>0</v>
      </c>
      <c r="CR230" s="79">
        <v>0</v>
      </c>
      <c r="CS230" s="79">
        <v>0</v>
      </c>
      <c r="CT230" s="79">
        <v>0</v>
      </c>
      <c r="CU230" s="79">
        <v>0</v>
      </c>
      <c r="CV230" s="79">
        <v>215643</v>
      </c>
      <c r="CW230" s="95"/>
    </row>
    <row r="231" spans="1:101" ht="78.75" x14ac:dyDescent="0.25">
      <c r="A231" s="55" t="s">
        <v>838</v>
      </c>
      <c r="B231" s="55" t="s">
        <v>839</v>
      </c>
      <c r="C231" s="81" t="s">
        <v>840</v>
      </c>
      <c r="D231" s="55">
        <v>1</v>
      </c>
      <c r="E231" s="55" t="s">
        <v>35</v>
      </c>
      <c r="F231" s="55" t="s">
        <v>5</v>
      </c>
      <c r="G231" s="55" t="s">
        <v>1358</v>
      </c>
      <c r="H231" s="45">
        <f>SUBTOTAL(103, $CI$12:$CI231)*1</f>
        <v>220</v>
      </c>
      <c r="I231" s="45" t="s">
        <v>838</v>
      </c>
      <c r="J231" s="128" t="s">
        <v>148</v>
      </c>
      <c r="K231" s="128" t="s">
        <v>1030</v>
      </c>
      <c r="L231" s="79">
        <v>0</v>
      </c>
      <c r="M231" s="79">
        <v>0</v>
      </c>
      <c r="N231" s="79">
        <v>0</v>
      </c>
      <c r="O231" s="79">
        <v>0</v>
      </c>
      <c r="P231" s="79"/>
      <c r="Q231" s="41">
        <f t="shared" si="249"/>
        <v>0</v>
      </c>
      <c r="R231" s="197" t="str">
        <f t="shared" si="250"/>
        <v>nebija plānots</v>
      </c>
      <c r="S231" s="79">
        <v>0</v>
      </c>
      <c r="T231" s="79"/>
      <c r="U231" s="79"/>
      <c r="V231" s="41">
        <f t="shared" si="251"/>
        <v>0</v>
      </c>
      <c r="W231" s="41">
        <f t="shared" si="252"/>
        <v>0</v>
      </c>
      <c r="X231" s="41">
        <f t="shared" si="253"/>
        <v>0</v>
      </c>
      <c r="Y231" s="197" t="str">
        <f t="shared" si="254"/>
        <v>nebija plānots</v>
      </c>
      <c r="Z231" s="79">
        <v>0</v>
      </c>
      <c r="AA231" s="79"/>
      <c r="AB231" s="79"/>
      <c r="AC231" s="41">
        <f t="shared" si="255"/>
        <v>0</v>
      </c>
      <c r="AD231" s="41">
        <f t="shared" si="256"/>
        <v>0</v>
      </c>
      <c r="AE231" s="41">
        <f t="shared" si="257"/>
        <v>0</v>
      </c>
      <c r="AF231" s="109" t="str">
        <f t="shared" si="258"/>
        <v>nebija plānots</v>
      </c>
      <c r="AG231" s="79">
        <v>0</v>
      </c>
      <c r="AH231" s="79"/>
      <c r="AI231" s="79"/>
      <c r="AJ231" s="41">
        <f t="shared" si="259"/>
        <v>0</v>
      </c>
      <c r="AK231" s="41">
        <f t="shared" si="260"/>
        <v>0</v>
      </c>
      <c r="AL231" s="41">
        <f t="shared" si="261"/>
        <v>0</v>
      </c>
      <c r="AM231" s="109" t="str">
        <f t="shared" si="262"/>
        <v>nebija plānots</v>
      </c>
      <c r="AN231" s="79">
        <v>0</v>
      </c>
      <c r="AO231" s="79"/>
      <c r="AP231" s="79"/>
      <c r="AQ231" s="41">
        <f t="shared" si="263"/>
        <v>0</v>
      </c>
      <c r="AR231" s="41">
        <f t="shared" si="264"/>
        <v>0</v>
      </c>
      <c r="AS231" s="41">
        <f t="shared" si="265"/>
        <v>0</v>
      </c>
      <c r="AT231" s="109" t="str">
        <f t="shared" si="266"/>
        <v>nebija plānots</v>
      </c>
      <c r="AU231" s="79">
        <v>0</v>
      </c>
      <c r="AV231" s="79"/>
      <c r="AW231" s="79"/>
      <c r="AX231" s="41">
        <f t="shared" si="267"/>
        <v>0</v>
      </c>
      <c r="AY231" s="41">
        <f t="shared" si="268"/>
        <v>0</v>
      </c>
      <c r="AZ231" s="41">
        <f t="shared" si="269"/>
        <v>0</v>
      </c>
      <c r="BA231" s="109" t="str">
        <f t="shared" si="270"/>
        <v>nebija plānots</v>
      </c>
      <c r="BB231" s="79">
        <v>0</v>
      </c>
      <c r="BC231" s="79"/>
      <c r="BD231" s="79"/>
      <c r="BE231" s="41">
        <f t="shared" si="271"/>
        <v>0</v>
      </c>
      <c r="BF231" s="41">
        <f t="shared" si="272"/>
        <v>0</v>
      </c>
      <c r="BG231" s="41">
        <f t="shared" si="273"/>
        <v>0</v>
      </c>
      <c r="BH231" s="109" t="str">
        <f t="shared" si="274"/>
        <v>nebija plānots</v>
      </c>
      <c r="BI231" s="79">
        <v>0</v>
      </c>
      <c r="BJ231" s="79"/>
      <c r="BK231" s="79"/>
      <c r="BL231" s="41">
        <f t="shared" si="275"/>
        <v>0</v>
      </c>
      <c r="BM231" s="41">
        <f t="shared" si="276"/>
        <v>0</v>
      </c>
      <c r="BN231" s="41">
        <f t="shared" si="277"/>
        <v>0</v>
      </c>
      <c r="BO231" s="109" t="str">
        <f t="shared" si="278"/>
        <v>nebija plānots</v>
      </c>
      <c r="BP231" s="79">
        <v>0</v>
      </c>
      <c r="BQ231" s="41">
        <v>194078.66</v>
      </c>
      <c r="BR231" s="41">
        <f t="shared" si="293"/>
        <v>194078.66</v>
      </c>
      <c r="BS231" s="41">
        <f t="shared" si="279"/>
        <v>0</v>
      </c>
      <c r="BT231" s="41">
        <f t="shared" si="280"/>
        <v>194078.66</v>
      </c>
      <c r="BU231" s="41">
        <f t="shared" si="281"/>
        <v>194079</v>
      </c>
      <c r="BV231" s="109" t="str">
        <f t="shared" si="282"/>
        <v>nebija plānots</v>
      </c>
      <c r="BW231" s="79">
        <v>0</v>
      </c>
      <c r="BX231" s="41">
        <v>0</v>
      </c>
      <c r="BY231" s="41">
        <f t="shared" si="283"/>
        <v>0</v>
      </c>
      <c r="BZ231" s="41">
        <f t="shared" si="294"/>
        <v>0</v>
      </c>
      <c r="CA231" s="41">
        <f t="shared" si="297"/>
        <v>194078.66</v>
      </c>
      <c r="CB231" s="41">
        <f t="shared" si="290"/>
        <v>194079</v>
      </c>
      <c r="CC231" s="109" t="str">
        <f t="shared" si="284"/>
        <v>nebija plānots</v>
      </c>
      <c r="CD231" s="79">
        <v>194079</v>
      </c>
      <c r="CE231" s="41">
        <v>0</v>
      </c>
      <c r="CF231" s="41">
        <f t="shared" si="285"/>
        <v>-194079</v>
      </c>
      <c r="CG231" s="41">
        <f t="shared" si="286"/>
        <v>194079</v>
      </c>
      <c r="CH231" s="41">
        <f t="shared" si="287"/>
        <v>194078.66</v>
      </c>
      <c r="CI231" s="41">
        <f t="shared" si="288"/>
        <v>0</v>
      </c>
      <c r="CJ231" s="109">
        <f t="shared" si="289"/>
        <v>0.9999982481360683</v>
      </c>
      <c r="CK231" s="79">
        <v>0</v>
      </c>
      <c r="CL231" s="41">
        <f t="shared" si="295"/>
        <v>194079</v>
      </c>
      <c r="CM231" s="41">
        <v>409721.61</v>
      </c>
      <c r="CN231" s="158">
        <f t="shared" si="296"/>
        <v>215642.61</v>
      </c>
      <c r="CO231" s="79">
        <v>21564</v>
      </c>
      <c r="CP231" s="79">
        <v>0</v>
      </c>
      <c r="CQ231" s="79">
        <v>0</v>
      </c>
      <c r="CR231" s="79">
        <v>0</v>
      </c>
      <c r="CS231" s="79">
        <v>0</v>
      </c>
      <c r="CT231" s="79">
        <v>0</v>
      </c>
      <c r="CU231" s="79">
        <v>0</v>
      </c>
      <c r="CV231" s="79">
        <v>215643</v>
      </c>
      <c r="CW231" s="95"/>
    </row>
    <row r="232" spans="1:101" ht="78.75" x14ac:dyDescent="0.25">
      <c r="A232" s="55" t="s">
        <v>838</v>
      </c>
      <c r="B232" s="55" t="s">
        <v>839</v>
      </c>
      <c r="C232" s="81" t="s">
        <v>840</v>
      </c>
      <c r="D232" s="55">
        <v>1</v>
      </c>
      <c r="E232" s="55" t="s">
        <v>35</v>
      </c>
      <c r="F232" s="55" t="s">
        <v>5</v>
      </c>
      <c r="G232" s="55" t="s">
        <v>1355</v>
      </c>
      <c r="H232" s="45">
        <f>SUBTOTAL(103, $CI$12:$CI232)*1</f>
        <v>221</v>
      </c>
      <c r="I232" s="45" t="s">
        <v>838</v>
      </c>
      <c r="J232" s="128" t="s">
        <v>148</v>
      </c>
      <c r="K232" s="128" t="s">
        <v>1031</v>
      </c>
      <c r="L232" s="79">
        <v>0</v>
      </c>
      <c r="M232" s="79">
        <v>0</v>
      </c>
      <c r="N232" s="79">
        <v>0</v>
      </c>
      <c r="O232" s="79">
        <v>0</v>
      </c>
      <c r="P232" s="79"/>
      <c r="Q232" s="41">
        <f t="shared" si="249"/>
        <v>0</v>
      </c>
      <c r="R232" s="197" t="str">
        <f t="shared" si="250"/>
        <v>nebija plānots</v>
      </c>
      <c r="S232" s="79">
        <v>0</v>
      </c>
      <c r="T232" s="79"/>
      <c r="U232" s="79"/>
      <c r="V232" s="41">
        <f t="shared" si="251"/>
        <v>0</v>
      </c>
      <c r="W232" s="41">
        <f t="shared" si="252"/>
        <v>0</v>
      </c>
      <c r="X232" s="41">
        <f t="shared" si="253"/>
        <v>0</v>
      </c>
      <c r="Y232" s="197" t="str">
        <f t="shared" si="254"/>
        <v>nebija plānots</v>
      </c>
      <c r="Z232" s="79">
        <v>0</v>
      </c>
      <c r="AA232" s="79"/>
      <c r="AB232" s="79"/>
      <c r="AC232" s="41">
        <f t="shared" si="255"/>
        <v>0</v>
      </c>
      <c r="AD232" s="41">
        <f t="shared" si="256"/>
        <v>0</v>
      </c>
      <c r="AE232" s="41">
        <f t="shared" si="257"/>
        <v>0</v>
      </c>
      <c r="AF232" s="109" t="str">
        <f t="shared" si="258"/>
        <v>nebija plānots</v>
      </c>
      <c r="AG232" s="79">
        <v>0</v>
      </c>
      <c r="AH232" s="79"/>
      <c r="AI232" s="79"/>
      <c r="AJ232" s="41">
        <f t="shared" si="259"/>
        <v>0</v>
      </c>
      <c r="AK232" s="41">
        <f t="shared" si="260"/>
        <v>0</v>
      </c>
      <c r="AL232" s="41">
        <f t="shared" si="261"/>
        <v>0</v>
      </c>
      <c r="AM232" s="109" t="str">
        <f t="shared" si="262"/>
        <v>nebija plānots</v>
      </c>
      <c r="AN232" s="79">
        <v>0</v>
      </c>
      <c r="AO232" s="79"/>
      <c r="AP232" s="79"/>
      <c r="AQ232" s="41">
        <f t="shared" si="263"/>
        <v>0</v>
      </c>
      <c r="AR232" s="41">
        <f t="shared" si="264"/>
        <v>0</v>
      </c>
      <c r="AS232" s="41">
        <f t="shared" si="265"/>
        <v>0</v>
      </c>
      <c r="AT232" s="109" t="str">
        <f t="shared" si="266"/>
        <v>nebija plānots</v>
      </c>
      <c r="AU232" s="79">
        <v>0</v>
      </c>
      <c r="AV232" s="79"/>
      <c r="AW232" s="79"/>
      <c r="AX232" s="41">
        <f t="shared" si="267"/>
        <v>0</v>
      </c>
      <c r="AY232" s="41">
        <f t="shared" si="268"/>
        <v>0</v>
      </c>
      <c r="AZ232" s="41">
        <f t="shared" si="269"/>
        <v>0</v>
      </c>
      <c r="BA232" s="109" t="str">
        <f t="shared" si="270"/>
        <v>nebija plānots</v>
      </c>
      <c r="BB232" s="79">
        <v>0</v>
      </c>
      <c r="BC232" s="79"/>
      <c r="BD232" s="79"/>
      <c r="BE232" s="41">
        <f t="shared" si="271"/>
        <v>0</v>
      </c>
      <c r="BF232" s="41">
        <f t="shared" si="272"/>
        <v>0</v>
      </c>
      <c r="BG232" s="41">
        <f t="shared" si="273"/>
        <v>0</v>
      </c>
      <c r="BH232" s="109" t="str">
        <f t="shared" si="274"/>
        <v>nebija plānots</v>
      </c>
      <c r="BI232" s="79">
        <v>0</v>
      </c>
      <c r="BJ232" s="79"/>
      <c r="BK232" s="79"/>
      <c r="BL232" s="41">
        <f t="shared" si="275"/>
        <v>0</v>
      </c>
      <c r="BM232" s="41">
        <f t="shared" si="276"/>
        <v>0</v>
      </c>
      <c r="BN232" s="41">
        <f t="shared" si="277"/>
        <v>0</v>
      </c>
      <c r="BO232" s="109" t="str">
        <f t="shared" si="278"/>
        <v>nebija plānots</v>
      </c>
      <c r="BP232" s="79">
        <v>0</v>
      </c>
      <c r="BQ232" s="41">
        <v>194078.66</v>
      </c>
      <c r="BR232" s="41">
        <f t="shared" si="293"/>
        <v>194078.66</v>
      </c>
      <c r="BS232" s="41">
        <f t="shared" si="279"/>
        <v>0</v>
      </c>
      <c r="BT232" s="41">
        <f t="shared" si="280"/>
        <v>194078.66</v>
      </c>
      <c r="BU232" s="41">
        <f t="shared" si="281"/>
        <v>194079</v>
      </c>
      <c r="BV232" s="109" t="str">
        <f t="shared" si="282"/>
        <v>nebija plānots</v>
      </c>
      <c r="BW232" s="79">
        <v>0</v>
      </c>
      <c r="BX232" s="41">
        <v>0</v>
      </c>
      <c r="BY232" s="41">
        <f t="shared" si="283"/>
        <v>0</v>
      </c>
      <c r="BZ232" s="41">
        <f t="shared" si="294"/>
        <v>0</v>
      </c>
      <c r="CA232" s="41">
        <f t="shared" si="297"/>
        <v>194078.66</v>
      </c>
      <c r="CB232" s="41">
        <f t="shared" si="290"/>
        <v>194079</v>
      </c>
      <c r="CC232" s="109" t="str">
        <f t="shared" si="284"/>
        <v>nebija plānots</v>
      </c>
      <c r="CD232" s="79">
        <v>194079</v>
      </c>
      <c r="CE232" s="41">
        <v>0</v>
      </c>
      <c r="CF232" s="41">
        <f t="shared" si="285"/>
        <v>-194079</v>
      </c>
      <c r="CG232" s="41">
        <f t="shared" si="286"/>
        <v>194079</v>
      </c>
      <c r="CH232" s="41">
        <f t="shared" si="287"/>
        <v>194078.66</v>
      </c>
      <c r="CI232" s="41">
        <f t="shared" si="288"/>
        <v>0</v>
      </c>
      <c r="CJ232" s="109">
        <f t="shared" si="289"/>
        <v>0.9999982481360683</v>
      </c>
      <c r="CK232" s="79">
        <v>0</v>
      </c>
      <c r="CL232" s="41">
        <f t="shared" si="295"/>
        <v>194079</v>
      </c>
      <c r="CM232" s="41">
        <v>409721.61</v>
      </c>
      <c r="CN232" s="158">
        <f t="shared" si="296"/>
        <v>215642.61</v>
      </c>
      <c r="CO232" s="79">
        <v>21564</v>
      </c>
      <c r="CP232" s="79">
        <v>0</v>
      </c>
      <c r="CQ232" s="79">
        <v>0</v>
      </c>
      <c r="CR232" s="79">
        <v>0</v>
      </c>
      <c r="CS232" s="79">
        <v>0</v>
      </c>
      <c r="CT232" s="79">
        <v>0</v>
      </c>
      <c r="CU232" s="79">
        <v>0</v>
      </c>
      <c r="CV232" s="79">
        <v>215643</v>
      </c>
      <c r="CW232" s="95"/>
    </row>
    <row r="233" spans="1:101" ht="78.75" x14ac:dyDescent="0.25">
      <c r="A233" s="55" t="s">
        <v>838</v>
      </c>
      <c r="B233" s="55" t="s">
        <v>839</v>
      </c>
      <c r="C233" s="81" t="s">
        <v>840</v>
      </c>
      <c r="D233" s="55">
        <v>1</v>
      </c>
      <c r="E233" s="55" t="s">
        <v>35</v>
      </c>
      <c r="F233" s="55" t="s">
        <v>5</v>
      </c>
      <c r="G233" s="55" t="s">
        <v>1356</v>
      </c>
      <c r="H233" s="45">
        <f>SUBTOTAL(103, $CI$12:$CI233)*1</f>
        <v>222</v>
      </c>
      <c r="I233" s="45" t="s">
        <v>838</v>
      </c>
      <c r="J233" s="128" t="s">
        <v>148</v>
      </c>
      <c r="K233" s="128" t="s">
        <v>1032</v>
      </c>
      <c r="L233" s="79">
        <v>0</v>
      </c>
      <c r="M233" s="79">
        <v>0</v>
      </c>
      <c r="N233" s="79">
        <v>0</v>
      </c>
      <c r="O233" s="79">
        <v>0</v>
      </c>
      <c r="P233" s="79"/>
      <c r="Q233" s="41">
        <f t="shared" si="249"/>
        <v>0</v>
      </c>
      <c r="R233" s="197" t="str">
        <f t="shared" si="250"/>
        <v>nebija plānots</v>
      </c>
      <c r="S233" s="79">
        <v>0</v>
      </c>
      <c r="T233" s="79"/>
      <c r="U233" s="79"/>
      <c r="V233" s="41">
        <f t="shared" si="251"/>
        <v>0</v>
      </c>
      <c r="W233" s="41">
        <f t="shared" si="252"/>
        <v>0</v>
      </c>
      <c r="X233" s="41">
        <f t="shared" si="253"/>
        <v>0</v>
      </c>
      <c r="Y233" s="197" t="str">
        <f t="shared" si="254"/>
        <v>nebija plānots</v>
      </c>
      <c r="Z233" s="79">
        <v>0</v>
      </c>
      <c r="AA233" s="79"/>
      <c r="AB233" s="79"/>
      <c r="AC233" s="41">
        <f t="shared" si="255"/>
        <v>0</v>
      </c>
      <c r="AD233" s="41">
        <f t="shared" si="256"/>
        <v>0</v>
      </c>
      <c r="AE233" s="41">
        <f t="shared" si="257"/>
        <v>0</v>
      </c>
      <c r="AF233" s="109" t="str">
        <f t="shared" si="258"/>
        <v>nebija plānots</v>
      </c>
      <c r="AG233" s="79">
        <v>0</v>
      </c>
      <c r="AH233" s="79"/>
      <c r="AI233" s="79"/>
      <c r="AJ233" s="41">
        <f t="shared" si="259"/>
        <v>0</v>
      </c>
      <c r="AK233" s="41">
        <f t="shared" si="260"/>
        <v>0</v>
      </c>
      <c r="AL233" s="41">
        <f t="shared" si="261"/>
        <v>0</v>
      </c>
      <c r="AM233" s="109" t="str">
        <f t="shared" si="262"/>
        <v>nebija plānots</v>
      </c>
      <c r="AN233" s="79">
        <v>0</v>
      </c>
      <c r="AO233" s="79"/>
      <c r="AP233" s="79"/>
      <c r="AQ233" s="41">
        <f t="shared" si="263"/>
        <v>0</v>
      </c>
      <c r="AR233" s="41">
        <f t="shared" si="264"/>
        <v>0</v>
      </c>
      <c r="AS233" s="41">
        <f t="shared" si="265"/>
        <v>0</v>
      </c>
      <c r="AT233" s="109" t="str">
        <f t="shared" si="266"/>
        <v>nebija plānots</v>
      </c>
      <c r="AU233" s="79">
        <v>0</v>
      </c>
      <c r="AV233" s="79"/>
      <c r="AW233" s="79"/>
      <c r="AX233" s="41">
        <f t="shared" si="267"/>
        <v>0</v>
      </c>
      <c r="AY233" s="41">
        <f t="shared" si="268"/>
        <v>0</v>
      </c>
      <c r="AZ233" s="41">
        <f t="shared" si="269"/>
        <v>0</v>
      </c>
      <c r="BA233" s="109" t="str">
        <f t="shared" si="270"/>
        <v>nebija plānots</v>
      </c>
      <c r="BB233" s="79">
        <v>0</v>
      </c>
      <c r="BC233" s="79"/>
      <c r="BD233" s="79"/>
      <c r="BE233" s="41">
        <f t="shared" si="271"/>
        <v>0</v>
      </c>
      <c r="BF233" s="41">
        <f t="shared" si="272"/>
        <v>0</v>
      </c>
      <c r="BG233" s="41">
        <f t="shared" si="273"/>
        <v>0</v>
      </c>
      <c r="BH233" s="109" t="str">
        <f t="shared" si="274"/>
        <v>nebija plānots</v>
      </c>
      <c r="BI233" s="79">
        <v>0</v>
      </c>
      <c r="BJ233" s="79"/>
      <c r="BK233" s="79"/>
      <c r="BL233" s="41">
        <f t="shared" si="275"/>
        <v>0</v>
      </c>
      <c r="BM233" s="41">
        <f t="shared" si="276"/>
        <v>0</v>
      </c>
      <c r="BN233" s="41">
        <f t="shared" si="277"/>
        <v>0</v>
      </c>
      <c r="BO233" s="109" t="str">
        <f t="shared" si="278"/>
        <v>nebija plānots</v>
      </c>
      <c r="BP233" s="79">
        <v>0</v>
      </c>
      <c r="BQ233" s="41">
        <v>194078.66</v>
      </c>
      <c r="BR233" s="41">
        <f t="shared" si="293"/>
        <v>194078.66</v>
      </c>
      <c r="BS233" s="41">
        <f t="shared" si="279"/>
        <v>0</v>
      </c>
      <c r="BT233" s="41">
        <f t="shared" si="280"/>
        <v>194078.66</v>
      </c>
      <c r="BU233" s="41">
        <f t="shared" si="281"/>
        <v>194079</v>
      </c>
      <c r="BV233" s="109" t="str">
        <f t="shared" si="282"/>
        <v>nebija plānots</v>
      </c>
      <c r="BW233" s="79">
        <v>0</v>
      </c>
      <c r="BX233" s="41">
        <v>0</v>
      </c>
      <c r="BY233" s="41">
        <f t="shared" si="283"/>
        <v>0</v>
      </c>
      <c r="BZ233" s="41">
        <f t="shared" si="294"/>
        <v>0</v>
      </c>
      <c r="CA233" s="41">
        <f t="shared" si="297"/>
        <v>194078.66</v>
      </c>
      <c r="CB233" s="41">
        <f t="shared" si="290"/>
        <v>194079</v>
      </c>
      <c r="CC233" s="109" t="str">
        <f t="shared" si="284"/>
        <v>nebija plānots</v>
      </c>
      <c r="CD233" s="79">
        <v>194079</v>
      </c>
      <c r="CE233" s="41">
        <v>0</v>
      </c>
      <c r="CF233" s="41">
        <f t="shared" si="285"/>
        <v>-194079</v>
      </c>
      <c r="CG233" s="41">
        <f t="shared" si="286"/>
        <v>194079</v>
      </c>
      <c r="CH233" s="41">
        <f t="shared" si="287"/>
        <v>194078.66</v>
      </c>
      <c r="CI233" s="41">
        <f t="shared" si="288"/>
        <v>0</v>
      </c>
      <c r="CJ233" s="109">
        <f t="shared" si="289"/>
        <v>0.9999982481360683</v>
      </c>
      <c r="CK233" s="79">
        <v>0</v>
      </c>
      <c r="CL233" s="41">
        <f t="shared" si="295"/>
        <v>194079</v>
      </c>
      <c r="CM233" s="41">
        <v>409721.61</v>
      </c>
      <c r="CN233" s="158">
        <f t="shared" si="296"/>
        <v>215642.61</v>
      </c>
      <c r="CO233" s="79">
        <v>21564</v>
      </c>
      <c r="CP233" s="79">
        <v>0</v>
      </c>
      <c r="CQ233" s="79">
        <v>0</v>
      </c>
      <c r="CR233" s="79">
        <v>0</v>
      </c>
      <c r="CS233" s="79">
        <v>0</v>
      </c>
      <c r="CT233" s="79">
        <v>0</v>
      </c>
      <c r="CU233" s="79">
        <v>0</v>
      </c>
      <c r="CV233" s="79">
        <v>215643</v>
      </c>
      <c r="CW233" s="95"/>
    </row>
    <row r="234" spans="1:101" ht="78.75" x14ac:dyDescent="0.25">
      <c r="A234" s="55" t="s">
        <v>838</v>
      </c>
      <c r="B234" s="55" t="s">
        <v>839</v>
      </c>
      <c r="C234" s="81" t="s">
        <v>840</v>
      </c>
      <c r="D234" s="55">
        <v>1</v>
      </c>
      <c r="E234" s="55" t="s">
        <v>35</v>
      </c>
      <c r="F234" s="55" t="s">
        <v>5</v>
      </c>
      <c r="G234" s="55" t="s">
        <v>1357</v>
      </c>
      <c r="H234" s="45">
        <f>SUBTOTAL(103, $CI$12:$CI234)*1</f>
        <v>223</v>
      </c>
      <c r="I234" s="45" t="s">
        <v>838</v>
      </c>
      <c r="J234" s="128" t="s">
        <v>148</v>
      </c>
      <c r="K234" s="128" t="s">
        <v>1033</v>
      </c>
      <c r="L234" s="79">
        <v>0</v>
      </c>
      <c r="M234" s="79">
        <v>0</v>
      </c>
      <c r="N234" s="79">
        <v>0</v>
      </c>
      <c r="O234" s="79">
        <v>0</v>
      </c>
      <c r="P234" s="79"/>
      <c r="Q234" s="41">
        <f t="shared" si="249"/>
        <v>0</v>
      </c>
      <c r="R234" s="197" t="str">
        <f t="shared" si="250"/>
        <v>nebija plānots</v>
      </c>
      <c r="S234" s="79">
        <v>0</v>
      </c>
      <c r="T234" s="79"/>
      <c r="U234" s="79"/>
      <c r="V234" s="41">
        <f t="shared" si="251"/>
        <v>0</v>
      </c>
      <c r="W234" s="41">
        <f t="shared" si="252"/>
        <v>0</v>
      </c>
      <c r="X234" s="41">
        <f t="shared" si="253"/>
        <v>0</v>
      </c>
      <c r="Y234" s="197" t="str">
        <f t="shared" si="254"/>
        <v>nebija plānots</v>
      </c>
      <c r="Z234" s="79">
        <v>0</v>
      </c>
      <c r="AA234" s="79"/>
      <c r="AB234" s="79"/>
      <c r="AC234" s="41">
        <f t="shared" si="255"/>
        <v>0</v>
      </c>
      <c r="AD234" s="41">
        <f t="shared" si="256"/>
        <v>0</v>
      </c>
      <c r="AE234" s="41">
        <f t="shared" si="257"/>
        <v>0</v>
      </c>
      <c r="AF234" s="109" t="str">
        <f t="shared" si="258"/>
        <v>nebija plānots</v>
      </c>
      <c r="AG234" s="79">
        <v>0</v>
      </c>
      <c r="AH234" s="79"/>
      <c r="AI234" s="79"/>
      <c r="AJ234" s="41">
        <f t="shared" si="259"/>
        <v>0</v>
      </c>
      <c r="AK234" s="41">
        <f t="shared" si="260"/>
        <v>0</v>
      </c>
      <c r="AL234" s="41">
        <f t="shared" si="261"/>
        <v>0</v>
      </c>
      <c r="AM234" s="109" t="str">
        <f t="shared" si="262"/>
        <v>nebija plānots</v>
      </c>
      <c r="AN234" s="79">
        <v>0</v>
      </c>
      <c r="AO234" s="79"/>
      <c r="AP234" s="79"/>
      <c r="AQ234" s="41">
        <f t="shared" si="263"/>
        <v>0</v>
      </c>
      <c r="AR234" s="41">
        <f t="shared" si="264"/>
        <v>0</v>
      </c>
      <c r="AS234" s="41">
        <f t="shared" si="265"/>
        <v>0</v>
      </c>
      <c r="AT234" s="109" t="str">
        <f t="shared" si="266"/>
        <v>nebija plānots</v>
      </c>
      <c r="AU234" s="79">
        <v>0</v>
      </c>
      <c r="AV234" s="79"/>
      <c r="AW234" s="79"/>
      <c r="AX234" s="41">
        <f t="shared" si="267"/>
        <v>0</v>
      </c>
      <c r="AY234" s="41">
        <f t="shared" si="268"/>
        <v>0</v>
      </c>
      <c r="AZ234" s="41">
        <f t="shared" si="269"/>
        <v>0</v>
      </c>
      <c r="BA234" s="109" t="str">
        <f t="shared" si="270"/>
        <v>nebija plānots</v>
      </c>
      <c r="BB234" s="79">
        <v>0</v>
      </c>
      <c r="BC234" s="79"/>
      <c r="BD234" s="79"/>
      <c r="BE234" s="41">
        <f t="shared" si="271"/>
        <v>0</v>
      </c>
      <c r="BF234" s="41">
        <f t="shared" si="272"/>
        <v>0</v>
      </c>
      <c r="BG234" s="41">
        <f t="shared" si="273"/>
        <v>0</v>
      </c>
      <c r="BH234" s="109" t="str">
        <f t="shared" si="274"/>
        <v>nebija plānots</v>
      </c>
      <c r="BI234" s="79">
        <v>0</v>
      </c>
      <c r="BJ234" s="79"/>
      <c r="BK234" s="79"/>
      <c r="BL234" s="41">
        <f t="shared" si="275"/>
        <v>0</v>
      </c>
      <c r="BM234" s="41">
        <f t="shared" si="276"/>
        <v>0</v>
      </c>
      <c r="BN234" s="41">
        <f t="shared" si="277"/>
        <v>0</v>
      </c>
      <c r="BO234" s="109" t="str">
        <f t="shared" si="278"/>
        <v>nebija plānots</v>
      </c>
      <c r="BP234" s="79">
        <v>0</v>
      </c>
      <c r="BQ234" s="41">
        <v>194078.66</v>
      </c>
      <c r="BR234" s="41">
        <f t="shared" si="293"/>
        <v>194078.66</v>
      </c>
      <c r="BS234" s="41">
        <f t="shared" si="279"/>
        <v>0</v>
      </c>
      <c r="BT234" s="41">
        <f t="shared" si="280"/>
        <v>194078.66</v>
      </c>
      <c r="BU234" s="41">
        <f t="shared" si="281"/>
        <v>194079</v>
      </c>
      <c r="BV234" s="109" t="str">
        <f t="shared" si="282"/>
        <v>nebija plānots</v>
      </c>
      <c r="BW234" s="79">
        <v>0</v>
      </c>
      <c r="BX234" s="41">
        <v>0</v>
      </c>
      <c r="BY234" s="41">
        <f t="shared" si="283"/>
        <v>0</v>
      </c>
      <c r="BZ234" s="41">
        <f t="shared" si="294"/>
        <v>0</v>
      </c>
      <c r="CA234" s="41">
        <f t="shared" si="297"/>
        <v>194078.66</v>
      </c>
      <c r="CB234" s="41">
        <f t="shared" si="290"/>
        <v>194079</v>
      </c>
      <c r="CC234" s="109" t="str">
        <f t="shared" si="284"/>
        <v>nebija plānots</v>
      </c>
      <c r="CD234" s="79">
        <v>194079</v>
      </c>
      <c r="CE234" s="41">
        <v>0</v>
      </c>
      <c r="CF234" s="41">
        <f t="shared" si="285"/>
        <v>-194079</v>
      </c>
      <c r="CG234" s="41">
        <f t="shared" si="286"/>
        <v>194079</v>
      </c>
      <c r="CH234" s="41">
        <f t="shared" si="287"/>
        <v>194078.66</v>
      </c>
      <c r="CI234" s="41">
        <f t="shared" si="288"/>
        <v>0</v>
      </c>
      <c r="CJ234" s="109">
        <f t="shared" si="289"/>
        <v>0.9999982481360683</v>
      </c>
      <c r="CK234" s="79">
        <v>0</v>
      </c>
      <c r="CL234" s="41">
        <f t="shared" si="295"/>
        <v>194079</v>
      </c>
      <c r="CM234" s="41">
        <v>409721.61</v>
      </c>
      <c r="CN234" s="158">
        <f t="shared" si="296"/>
        <v>215642.61</v>
      </c>
      <c r="CO234" s="79">
        <v>21564</v>
      </c>
      <c r="CP234" s="79">
        <v>0</v>
      </c>
      <c r="CQ234" s="79">
        <v>0</v>
      </c>
      <c r="CR234" s="79">
        <v>0</v>
      </c>
      <c r="CS234" s="79">
        <v>0</v>
      </c>
      <c r="CT234" s="79">
        <v>0</v>
      </c>
      <c r="CU234" s="79">
        <v>0</v>
      </c>
      <c r="CV234" s="79">
        <v>215643</v>
      </c>
      <c r="CW234" s="95"/>
    </row>
    <row r="235" spans="1:101" ht="78.75" x14ac:dyDescent="0.25">
      <c r="A235" s="55" t="s">
        <v>838</v>
      </c>
      <c r="B235" s="55" t="s">
        <v>839</v>
      </c>
      <c r="C235" s="81" t="s">
        <v>840</v>
      </c>
      <c r="D235" s="55">
        <v>1</v>
      </c>
      <c r="E235" s="55" t="s">
        <v>35</v>
      </c>
      <c r="F235" s="55" t="s">
        <v>5</v>
      </c>
      <c r="G235" s="55" t="s">
        <v>1367</v>
      </c>
      <c r="H235" s="45">
        <f>SUBTOTAL(103, $CI$12:$CI235)*1</f>
        <v>224</v>
      </c>
      <c r="I235" s="45" t="s">
        <v>838</v>
      </c>
      <c r="J235" s="128" t="s">
        <v>148</v>
      </c>
      <c r="K235" s="128" t="s">
        <v>1058</v>
      </c>
      <c r="L235" s="79">
        <v>0</v>
      </c>
      <c r="M235" s="79">
        <v>0</v>
      </c>
      <c r="N235" s="79">
        <v>0</v>
      </c>
      <c r="O235" s="79">
        <v>0</v>
      </c>
      <c r="P235" s="79"/>
      <c r="Q235" s="41">
        <f t="shared" si="249"/>
        <v>0</v>
      </c>
      <c r="R235" s="197" t="str">
        <f t="shared" si="250"/>
        <v>nebija plānots</v>
      </c>
      <c r="S235" s="79">
        <v>0</v>
      </c>
      <c r="T235" s="79"/>
      <c r="U235" s="79"/>
      <c r="V235" s="41">
        <f t="shared" si="251"/>
        <v>0</v>
      </c>
      <c r="W235" s="41">
        <f t="shared" si="252"/>
        <v>0</v>
      </c>
      <c r="X235" s="41">
        <f t="shared" si="253"/>
        <v>0</v>
      </c>
      <c r="Y235" s="197" t="str">
        <f t="shared" si="254"/>
        <v>nebija plānots</v>
      </c>
      <c r="Z235" s="79">
        <v>0</v>
      </c>
      <c r="AA235" s="79"/>
      <c r="AB235" s="79"/>
      <c r="AC235" s="41">
        <f t="shared" si="255"/>
        <v>0</v>
      </c>
      <c r="AD235" s="41">
        <f t="shared" si="256"/>
        <v>0</v>
      </c>
      <c r="AE235" s="41">
        <f t="shared" si="257"/>
        <v>0</v>
      </c>
      <c r="AF235" s="109" t="str">
        <f t="shared" si="258"/>
        <v>nebija plānots</v>
      </c>
      <c r="AG235" s="79">
        <v>0</v>
      </c>
      <c r="AH235" s="79"/>
      <c r="AI235" s="79"/>
      <c r="AJ235" s="41">
        <f t="shared" si="259"/>
        <v>0</v>
      </c>
      <c r="AK235" s="41">
        <f t="shared" si="260"/>
        <v>0</v>
      </c>
      <c r="AL235" s="41">
        <f t="shared" si="261"/>
        <v>0</v>
      </c>
      <c r="AM235" s="109" t="str">
        <f t="shared" si="262"/>
        <v>nebija plānots</v>
      </c>
      <c r="AN235" s="79">
        <v>0</v>
      </c>
      <c r="AO235" s="79"/>
      <c r="AP235" s="79"/>
      <c r="AQ235" s="41">
        <f t="shared" si="263"/>
        <v>0</v>
      </c>
      <c r="AR235" s="41">
        <f t="shared" si="264"/>
        <v>0</v>
      </c>
      <c r="AS235" s="41">
        <f t="shared" si="265"/>
        <v>0</v>
      </c>
      <c r="AT235" s="109" t="str">
        <f t="shared" si="266"/>
        <v>nebija plānots</v>
      </c>
      <c r="AU235" s="79">
        <v>0</v>
      </c>
      <c r="AV235" s="79"/>
      <c r="AW235" s="79"/>
      <c r="AX235" s="41">
        <f t="shared" si="267"/>
        <v>0</v>
      </c>
      <c r="AY235" s="41">
        <f t="shared" si="268"/>
        <v>0</v>
      </c>
      <c r="AZ235" s="41">
        <f t="shared" si="269"/>
        <v>0</v>
      </c>
      <c r="BA235" s="109" t="str">
        <f t="shared" si="270"/>
        <v>nebija plānots</v>
      </c>
      <c r="BB235" s="79">
        <v>0</v>
      </c>
      <c r="BC235" s="79"/>
      <c r="BD235" s="79"/>
      <c r="BE235" s="41">
        <f t="shared" si="271"/>
        <v>0</v>
      </c>
      <c r="BF235" s="41">
        <f t="shared" si="272"/>
        <v>0</v>
      </c>
      <c r="BG235" s="41">
        <f t="shared" si="273"/>
        <v>0</v>
      </c>
      <c r="BH235" s="109" t="str">
        <f t="shared" si="274"/>
        <v>nebija plānots</v>
      </c>
      <c r="BI235" s="79">
        <v>0</v>
      </c>
      <c r="BJ235" s="79"/>
      <c r="BK235" s="79"/>
      <c r="BL235" s="41">
        <f t="shared" si="275"/>
        <v>0</v>
      </c>
      <c r="BM235" s="41">
        <f t="shared" si="276"/>
        <v>0</v>
      </c>
      <c r="BN235" s="41">
        <f t="shared" si="277"/>
        <v>0</v>
      </c>
      <c r="BO235" s="109" t="str">
        <f t="shared" si="278"/>
        <v>nebija plānots</v>
      </c>
      <c r="BP235" s="79">
        <v>0</v>
      </c>
      <c r="BQ235" s="41">
        <v>162689.85</v>
      </c>
      <c r="BR235" s="41">
        <f t="shared" si="293"/>
        <v>162689.85</v>
      </c>
      <c r="BS235" s="41">
        <f t="shared" si="279"/>
        <v>0</v>
      </c>
      <c r="BT235" s="41">
        <f t="shared" si="280"/>
        <v>162689.85</v>
      </c>
      <c r="BU235" s="41">
        <f t="shared" si="281"/>
        <v>162690</v>
      </c>
      <c r="BV235" s="109" t="str">
        <f t="shared" si="282"/>
        <v>nebija plānots</v>
      </c>
      <c r="BW235" s="79">
        <v>0</v>
      </c>
      <c r="BX235" s="41">
        <v>0</v>
      </c>
      <c r="BY235" s="41">
        <f t="shared" si="283"/>
        <v>0</v>
      </c>
      <c r="BZ235" s="41">
        <f t="shared" si="294"/>
        <v>0</v>
      </c>
      <c r="CA235" s="41">
        <f t="shared" si="297"/>
        <v>162689.85</v>
      </c>
      <c r="CB235" s="41">
        <f t="shared" si="290"/>
        <v>162690</v>
      </c>
      <c r="CC235" s="109" t="str">
        <f t="shared" si="284"/>
        <v>nebija plānots</v>
      </c>
      <c r="CD235" s="79">
        <v>162690</v>
      </c>
      <c r="CE235" s="41">
        <v>0</v>
      </c>
      <c r="CF235" s="41">
        <f t="shared" si="285"/>
        <v>-162690</v>
      </c>
      <c r="CG235" s="41">
        <f t="shared" si="286"/>
        <v>162690</v>
      </c>
      <c r="CH235" s="41">
        <f t="shared" si="287"/>
        <v>162689.85</v>
      </c>
      <c r="CI235" s="41">
        <f t="shared" si="288"/>
        <v>0</v>
      </c>
      <c r="CJ235" s="109">
        <f t="shared" si="289"/>
        <v>0.99999907800110643</v>
      </c>
      <c r="CK235" s="79">
        <v>0</v>
      </c>
      <c r="CL235" s="41">
        <f t="shared" si="295"/>
        <v>162690</v>
      </c>
      <c r="CM235" s="41">
        <v>343456.35</v>
      </c>
      <c r="CN235" s="158">
        <f t="shared" si="296"/>
        <v>180766.34999999998</v>
      </c>
      <c r="CO235" s="79">
        <v>18077</v>
      </c>
      <c r="CP235" s="79">
        <v>0</v>
      </c>
      <c r="CQ235" s="79">
        <v>0</v>
      </c>
      <c r="CR235" s="79">
        <v>0</v>
      </c>
      <c r="CS235" s="79">
        <v>0</v>
      </c>
      <c r="CT235" s="79">
        <v>0</v>
      </c>
      <c r="CU235" s="79">
        <v>0</v>
      </c>
      <c r="CV235" s="79">
        <v>180766.5</v>
      </c>
    </row>
    <row r="236" spans="1:101" ht="63" x14ac:dyDescent="0.25">
      <c r="A236" s="11" t="s">
        <v>172</v>
      </c>
      <c r="B236" s="11" t="s">
        <v>173</v>
      </c>
      <c r="C236" s="14" t="s">
        <v>575</v>
      </c>
      <c r="D236" s="11" t="s">
        <v>3</v>
      </c>
      <c r="E236" s="11" t="s">
        <v>29</v>
      </c>
      <c r="F236" s="11" t="s">
        <v>5</v>
      </c>
      <c r="G236" s="44" t="s">
        <v>184</v>
      </c>
      <c r="H236" s="45">
        <f>SUBTOTAL(103, $CI$12:$CI236)*1</f>
        <v>225</v>
      </c>
      <c r="I236" s="45" t="s">
        <v>172</v>
      </c>
      <c r="J236" s="46" t="s">
        <v>98</v>
      </c>
      <c r="K236" s="46" t="s">
        <v>185</v>
      </c>
      <c r="L236" s="41">
        <v>0</v>
      </c>
      <c r="M236" s="41">
        <v>0</v>
      </c>
      <c r="N236" s="41">
        <v>9869613.2200000007</v>
      </c>
      <c r="O236" s="41">
        <v>0</v>
      </c>
      <c r="P236" s="41">
        <v>0</v>
      </c>
      <c r="Q236" s="41">
        <f t="shared" si="249"/>
        <v>0</v>
      </c>
      <c r="R236" s="197" t="str">
        <f t="shared" si="250"/>
        <v>nebija plānots</v>
      </c>
      <c r="S236" s="41">
        <v>0</v>
      </c>
      <c r="T236" s="41">
        <v>0</v>
      </c>
      <c r="U236" s="41">
        <f t="shared" ref="U236:U248" si="298">T236-S236</f>
        <v>0</v>
      </c>
      <c r="V236" s="41">
        <f t="shared" si="251"/>
        <v>0</v>
      </c>
      <c r="W236" s="41">
        <f t="shared" si="252"/>
        <v>0</v>
      </c>
      <c r="X236" s="41">
        <f t="shared" si="253"/>
        <v>0</v>
      </c>
      <c r="Y236" s="197" t="str">
        <f t="shared" si="254"/>
        <v>nebija plānots</v>
      </c>
      <c r="Z236" s="41">
        <v>205473.04</v>
      </c>
      <c r="AA236" s="41">
        <v>205473.03</v>
      </c>
      <c r="AB236" s="41">
        <f t="shared" ref="AB236:AB248" si="299">AA236-Z236</f>
        <v>-1.0000000009313226E-2</v>
      </c>
      <c r="AC236" s="41">
        <f t="shared" si="255"/>
        <v>205473.04</v>
      </c>
      <c r="AD236" s="41">
        <f t="shared" si="256"/>
        <v>205473.03</v>
      </c>
      <c r="AE236" s="41">
        <f t="shared" si="257"/>
        <v>0</v>
      </c>
      <c r="AF236" s="109">
        <f t="shared" si="258"/>
        <v>4.8668185370637218E-8</v>
      </c>
      <c r="AG236" s="41">
        <v>0</v>
      </c>
      <c r="AH236" s="41">
        <v>0</v>
      </c>
      <c r="AI236" s="41">
        <f t="shared" ref="AI236:AI248" si="300">AH236-AG236</f>
        <v>0</v>
      </c>
      <c r="AJ236" s="41">
        <f t="shared" si="259"/>
        <v>205473.04</v>
      </c>
      <c r="AK236" s="41">
        <f t="shared" si="260"/>
        <v>205473.03</v>
      </c>
      <c r="AL236" s="41">
        <f t="shared" si="261"/>
        <v>0</v>
      </c>
      <c r="AM236" s="109">
        <f t="shared" si="262"/>
        <v>4.8668185370637218E-8</v>
      </c>
      <c r="AN236" s="41">
        <v>0</v>
      </c>
      <c r="AO236" s="41">
        <v>0</v>
      </c>
      <c r="AP236" s="41">
        <f t="shared" ref="AP236:AP248" si="301">AO236-AN236</f>
        <v>0</v>
      </c>
      <c r="AQ236" s="41">
        <f t="shared" si="263"/>
        <v>205473.04</v>
      </c>
      <c r="AR236" s="41">
        <f t="shared" si="264"/>
        <v>205473.03</v>
      </c>
      <c r="AS236" s="41">
        <f t="shared" si="265"/>
        <v>0</v>
      </c>
      <c r="AT236" s="109">
        <f t="shared" si="266"/>
        <v>4.8668185370637218E-8</v>
      </c>
      <c r="AU236" s="41">
        <v>0</v>
      </c>
      <c r="AV236" s="41">
        <v>0</v>
      </c>
      <c r="AW236" s="41">
        <f t="shared" ref="AW236:AW248" si="302">AV236-AU236</f>
        <v>0</v>
      </c>
      <c r="AX236" s="41">
        <f t="shared" si="267"/>
        <v>205473.04</v>
      </c>
      <c r="AY236" s="41">
        <f t="shared" si="268"/>
        <v>205473.03</v>
      </c>
      <c r="AZ236" s="41">
        <f t="shared" si="269"/>
        <v>0</v>
      </c>
      <c r="BA236" s="109">
        <f t="shared" si="270"/>
        <v>4.8668185370637218E-8</v>
      </c>
      <c r="BB236" s="41">
        <v>0</v>
      </c>
      <c r="BC236" s="41">
        <v>0</v>
      </c>
      <c r="BD236" s="41">
        <f t="shared" ref="BD236:BD248" si="303">BC236-BB236</f>
        <v>0</v>
      </c>
      <c r="BE236" s="41">
        <f t="shared" si="271"/>
        <v>205473.04</v>
      </c>
      <c r="BF236" s="41">
        <f t="shared" si="272"/>
        <v>205473.03</v>
      </c>
      <c r="BG236" s="41">
        <f t="shared" si="273"/>
        <v>0</v>
      </c>
      <c r="BH236" s="109">
        <f t="shared" si="274"/>
        <v>4.8668185370637218E-8</v>
      </c>
      <c r="BI236" s="41">
        <v>0</v>
      </c>
      <c r="BJ236" s="41">
        <v>0</v>
      </c>
      <c r="BK236" s="41">
        <f t="shared" ref="BK236:BK248" si="304">BJ236-BI236</f>
        <v>0</v>
      </c>
      <c r="BL236" s="41">
        <f t="shared" si="275"/>
        <v>205473.04</v>
      </c>
      <c r="BM236" s="41">
        <f t="shared" si="276"/>
        <v>205473.03</v>
      </c>
      <c r="BN236" s="41">
        <f t="shared" si="277"/>
        <v>0</v>
      </c>
      <c r="BO236" s="109">
        <f t="shared" si="278"/>
        <v>4.8668185370637218E-8</v>
      </c>
      <c r="BP236" s="41">
        <v>0</v>
      </c>
      <c r="BQ236" s="41">
        <v>0</v>
      </c>
      <c r="BR236" s="41">
        <f t="shared" si="293"/>
        <v>0</v>
      </c>
      <c r="BS236" s="41">
        <f t="shared" si="279"/>
        <v>205473.04</v>
      </c>
      <c r="BT236" s="41">
        <f t="shared" si="280"/>
        <v>205473.03</v>
      </c>
      <c r="BU236" s="41">
        <f t="shared" si="281"/>
        <v>0</v>
      </c>
      <c r="BV236" s="109">
        <f t="shared" si="282"/>
        <v>4.8668185370637218E-8</v>
      </c>
      <c r="BW236" s="41">
        <v>0</v>
      </c>
      <c r="BX236" s="41">
        <v>0</v>
      </c>
      <c r="BY236" s="41">
        <f t="shared" si="283"/>
        <v>0</v>
      </c>
      <c r="BZ236" s="41">
        <f t="shared" si="294"/>
        <v>205473.04</v>
      </c>
      <c r="CA236" s="41">
        <f t="shared" si="297"/>
        <v>205473.03</v>
      </c>
      <c r="CB236" s="41">
        <f t="shared" si="290"/>
        <v>0</v>
      </c>
      <c r="CC236" s="109">
        <f t="shared" si="284"/>
        <v>4.8668185370637218E-8</v>
      </c>
      <c r="CD236" s="41">
        <v>0</v>
      </c>
      <c r="CE236" s="41">
        <v>0</v>
      </c>
      <c r="CF236" s="41">
        <f t="shared" si="285"/>
        <v>0</v>
      </c>
      <c r="CG236" s="41">
        <f t="shared" si="286"/>
        <v>205473.04</v>
      </c>
      <c r="CH236" s="41">
        <f t="shared" si="287"/>
        <v>205473.03</v>
      </c>
      <c r="CI236" s="41">
        <f t="shared" si="288"/>
        <v>0</v>
      </c>
      <c r="CJ236" s="109">
        <f t="shared" si="289"/>
        <v>0.99999995133181463</v>
      </c>
      <c r="CK236" s="41">
        <v>0</v>
      </c>
      <c r="CL236" s="41">
        <f t="shared" si="295"/>
        <v>205473.04</v>
      </c>
      <c r="CM236" s="41">
        <v>205473.04</v>
      </c>
      <c r="CN236" s="158">
        <f t="shared" si="296"/>
        <v>0</v>
      </c>
      <c r="CO236" s="41">
        <v>0</v>
      </c>
      <c r="CP236" s="41">
        <v>0</v>
      </c>
      <c r="CQ236" s="41">
        <v>0</v>
      </c>
      <c r="CR236" s="41">
        <v>0</v>
      </c>
      <c r="CS236" s="41">
        <v>0</v>
      </c>
      <c r="CT236" s="41">
        <v>0</v>
      </c>
      <c r="CU236" s="41">
        <v>0</v>
      </c>
      <c r="CV236" s="41">
        <v>10075086.26</v>
      </c>
      <c r="CW236" s="10"/>
    </row>
    <row r="237" spans="1:101" ht="39" x14ac:dyDescent="0.25">
      <c r="A237" s="11" t="s">
        <v>57</v>
      </c>
      <c r="B237" s="11" t="s">
        <v>58</v>
      </c>
      <c r="C237" s="14" t="s">
        <v>565</v>
      </c>
      <c r="D237" s="11">
        <v>2</v>
      </c>
      <c r="E237" s="11" t="s">
        <v>35</v>
      </c>
      <c r="F237" s="11" t="s">
        <v>5</v>
      </c>
      <c r="G237" s="44" t="s">
        <v>71</v>
      </c>
      <c r="H237" s="45">
        <f>SUBTOTAL(103, $CI$12:$CI237)*1</f>
        <v>226</v>
      </c>
      <c r="I237" s="45" t="s">
        <v>57</v>
      </c>
      <c r="J237" s="46" t="s">
        <v>72</v>
      </c>
      <c r="K237" s="46" t="s">
        <v>73</v>
      </c>
      <c r="L237" s="41">
        <v>0</v>
      </c>
      <c r="M237" s="41">
        <v>0</v>
      </c>
      <c r="N237" s="41">
        <v>951654.78</v>
      </c>
      <c r="O237" s="41">
        <v>0</v>
      </c>
      <c r="P237" s="41">
        <v>0</v>
      </c>
      <c r="Q237" s="41">
        <f t="shared" si="249"/>
        <v>0</v>
      </c>
      <c r="R237" s="197" t="str">
        <f t="shared" si="250"/>
        <v>nebija plānots</v>
      </c>
      <c r="S237" s="41">
        <v>0</v>
      </c>
      <c r="T237" s="41">
        <v>0</v>
      </c>
      <c r="U237" s="41">
        <f t="shared" si="298"/>
        <v>0</v>
      </c>
      <c r="V237" s="41">
        <f t="shared" si="251"/>
        <v>0</v>
      </c>
      <c r="W237" s="41">
        <f t="shared" si="252"/>
        <v>0</v>
      </c>
      <c r="X237" s="41">
        <f t="shared" si="253"/>
        <v>0</v>
      </c>
      <c r="Y237" s="197" t="str">
        <f t="shared" si="254"/>
        <v>nebija plānots</v>
      </c>
      <c r="Z237" s="41">
        <v>0</v>
      </c>
      <c r="AA237" s="41">
        <v>0</v>
      </c>
      <c r="AB237" s="41">
        <f t="shared" si="299"/>
        <v>0</v>
      </c>
      <c r="AC237" s="41">
        <f t="shared" si="255"/>
        <v>0</v>
      </c>
      <c r="AD237" s="41">
        <f t="shared" si="256"/>
        <v>0</v>
      </c>
      <c r="AE237" s="41">
        <f t="shared" si="257"/>
        <v>0</v>
      </c>
      <c r="AF237" s="109" t="str">
        <f t="shared" si="258"/>
        <v>nebija plānots</v>
      </c>
      <c r="AG237" s="41">
        <v>0</v>
      </c>
      <c r="AH237" s="41">
        <v>0</v>
      </c>
      <c r="AI237" s="41">
        <f t="shared" si="300"/>
        <v>0</v>
      </c>
      <c r="AJ237" s="41">
        <f t="shared" si="259"/>
        <v>0</v>
      </c>
      <c r="AK237" s="41">
        <f t="shared" si="260"/>
        <v>0</v>
      </c>
      <c r="AL237" s="41">
        <f t="shared" si="261"/>
        <v>0</v>
      </c>
      <c r="AM237" s="109" t="str">
        <f t="shared" si="262"/>
        <v>nebija plānots</v>
      </c>
      <c r="AN237" s="41">
        <v>0</v>
      </c>
      <c r="AO237" s="41">
        <v>0</v>
      </c>
      <c r="AP237" s="41">
        <f t="shared" si="301"/>
        <v>0</v>
      </c>
      <c r="AQ237" s="41">
        <f t="shared" si="263"/>
        <v>0</v>
      </c>
      <c r="AR237" s="41">
        <f t="shared" si="264"/>
        <v>0</v>
      </c>
      <c r="AS237" s="41">
        <f t="shared" si="265"/>
        <v>0</v>
      </c>
      <c r="AT237" s="109" t="str">
        <f t="shared" si="266"/>
        <v>nebija plānots</v>
      </c>
      <c r="AU237" s="41">
        <v>0</v>
      </c>
      <c r="AV237" s="41">
        <v>0</v>
      </c>
      <c r="AW237" s="41">
        <f t="shared" si="302"/>
        <v>0</v>
      </c>
      <c r="AX237" s="41">
        <f t="shared" si="267"/>
        <v>0</v>
      </c>
      <c r="AY237" s="41">
        <f t="shared" si="268"/>
        <v>0</v>
      </c>
      <c r="AZ237" s="41">
        <f t="shared" si="269"/>
        <v>0</v>
      </c>
      <c r="BA237" s="109" t="str">
        <f t="shared" si="270"/>
        <v>nebija plānots</v>
      </c>
      <c r="BB237" s="41">
        <v>0</v>
      </c>
      <c r="BC237" s="41">
        <v>0</v>
      </c>
      <c r="BD237" s="41">
        <f t="shared" si="303"/>
        <v>0</v>
      </c>
      <c r="BE237" s="41">
        <f t="shared" si="271"/>
        <v>0</v>
      </c>
      <c r="BF237" s="41">
        <f t="shared" si="272"/>
        <v>0</v>
      </c>
      <c r="BG237" s="41">
        <f t="shared" si="273"/>
        <v>0</v>
      </c>
      <c r="BH237" s="109" t="str">
        <f t="shared" si="274"/>
        <v>nebija plānots</v>
      </c>
      <c r="BI237" s="41">
        <v>0</v>
      </c>
      <c r="BJ237" s="41">
        <v>0</v>
      </c>
      <c r="BK237" s="41">
        <f t="shared" si="304"/>
        <v>0</v>
      </c>
      <c r="BL237" s="41">
        <f t="shared" si="275"/>
        <v>0</v>
      </c>
      <c r="BM237" s="41">
        <f t="shared" si="276"/>
        <v>0</v>
      </c>
      <c r="BN237" s="41">
        <f t="shared" si="277"/>
        <v>0</v>
      </c>
      <c r="BO237" s="109" t="str">
        <f t="shared" si="278"/>
        <v>nebija plānots</v>
      </c>
      <c r="BP237" s="41">
        <v>0</v>
      </c>
      <c r="BQ237" s="41">
        <v>0</v>
      </c>
      <c r="BR237" s="41">
        <f t="shared" si="293"/>
        <v>0</v>
      </c>
      <c r="BS237" s="41">
        <f t="shared" si="279"/>
        <v>0</v>
      </c>
      <c r="BT237" s="41">
        <f t="shared" si="280"/>
        <v>0</v>
      </c>
      <c r="BU237" s="41">
        <f t="shared" si="281"/>
        <v>0</v>
      </c>
      <c r="BV237" s="109" t="str">
        <f t="shared" si="282"/>
        <v>nebija plānots</v>
      </c>
      <c r="BW237" s="41">
        <v>0</v>
      </c>
      <c r="BX237" s="41">
        <v>0</v>
      </c>
      <c r="BY237" s="41">
        <f t="shared" si="283"/>
        <v>0</v>
      </c>
      <c r="BZ237" s="41">
        <f t="shared" si="294"/>
        <v>0</v>
      </c>
      <c r="CA237" s="41">
        <f t="shared" si="297"/>
        <v>0</v>
      </c>
      <c r="CB237" s="41">
        <f t="shared" si="290"/>
        <v>0</v>
      </c>
      <c r="CC237" s="109" t="str">
        <f t="shared" si="284"/>
        <v>nebija plānots</v>
      </c>
      <c r="CD237" s="41">
        <v>0</v>
      </c>
      <c r="CE237" s="41">
        <v>0</v>
      </c>
      <c r="CF237" s="41">
        <f t="shared" si="285"/>
        <v>0</v>
      </c>
      <c r="CG237" s="41">
        <f t="shared" si="286"/>
        <v>0</v>
      </c>
      <c r="CH237" s="41">
        <f t="shared" si="287"/>
        <v>0</v>
      </c>
      <c r="CI237" s="41">
        <f t="shared" si="288"/>
        <v>0</v>
      </c>
      <c r="CJ237" s="109" t="str">
        <f t="shared" si="289"/>
        <v>nebija plānots</v>
      </c>
      <c r="CK237" s="41">
        <v>0</v>
      </c>
      <c r="CL237" s="41">
        <f t="shared" si="295"/>
        <v>0</v>
      </c>
      <c r="CM237" s="41">
        <v>0</v>
      </c>
      <c r="CN237" s="36">
        <f t="shared" si="296"/>
        <v>0</v>
      </c>
      <c r="CO237" s="41">
        <v>0</v>
      </c>
      <c r="CP237" s="41">
        <v>0</v>
      </c>
      <c r="CQ237" s="41">
        <v>0</v>
      </c>
      <c r="CR237" s="41">
        <v>0</v>
      </c>
      <c r="CS237" s="41">
        <v>0</v>
      </c>
      <c r="CT237" s="41">
        <v>0</v>
      </c>
      <c r="CU237" s="41">
        <v>0</v>
      </c>
      <c r="CV237" s="41">
        <v>486414.78</v>
      </c>
      <c r="CW237" s="220"/>
    </row>
    <row r="238" spans="1:101" s="8" customFormat="1" ht="63" x14ac:dyDescent="0.25">
      <c r="A238" s="11" t="s">
        <v>614</v>
      </c>
      <c r="B238" s="11" t="s">
        <v>615</v>
      </c>
      <c r="C238" s="14" t="s">
        <v>616</v>
      </c>
      <c r="D238" s="11">
        <v>1</v>
      </c>
      <c r="E238" s="11" t="s">
        <v>35</v>
      </c>
      <c r="F238" s="11" t="s">
        <v>5</v>
      </c>
      <c r="G238" s="44" t="s">
        <v>617</v>
      </c>
      <c r="H238" s="45">
        <f>SUBTOTAL(103, $CI$12:$CI238)*1</f>
        <v>227</v>
      </c>
      <c r="I238" s="45" t="s">
        <v>614</v>
      </c>
      <c r="J238" s="46" t="s">
        <v>69</v>
      </c>
      <c r="K238" s="46" t="s">
        <v>618</v>
      </c>
      <c r="L238" s="41">
        <v>0</v>
      </c>
      <c r="M238" s="41">
        <v>0</v>
      </c>
      <c r="N238" s="41">
        <v>785970.33</v>
      </c>
      <c r="O238" s="41">
        <v>0</v>
      </c>
      <c r="P238" s="41">
        <v>0</v>
      </c>
      <c r="Q238" s="41">
        <f t="shared" si="249"/>
        <v>0</v>
      </c>
      <c r="R238" s="197" t="str">
        <f t="shared" si="250"/>
        <v>nebija plānots</v>
      </c>
      <c r="S238" s="41">
        <v>0</v>
      </c>
      <c r="T238" s="41">
        <v>0</v>
      </c>
      <c r="U238" s="41">
        <f t="shared" si="298"/>
        <v>0</v>
      </c>
      <c r="V238" s="41">
        <f t="shared" si="251"/>
        <v>0</v>
      </c>
      <c r="W238" s="41">
        <f t="shared" si="252"/>
        <v>0</v>
      </c>
      <c r="X238" s="41">
        <f t="shared" si="253"/>
        <v>0</v>
      </c>
      <c r="Y238" s="197" t="str">
        <f t="shared" si="254"/>
        <v>nebija plānots</v>
      </c>
      <c r="Z238" s="41">
        <v>0</v>
      </c>
      <c r="AA238" s="41">
        <v>0</v>
      </c>
      <c r="AB238" s="41">
        <f t="shared" si="299"/>
        <v>0</v>
      </c>
      <c r="AC238" s="41">
        <f t="shared" si="255"/>
        <v>0</v>
      </c>
      <c r="AD238" s="41">
        <f t="shared" si="256"/>
        <v>0</v>
      </c>
      <c r="AE238" s="41">
        <f t="shared" si="257"/>
        <v>0</v>
      </c>
      <c r="AF238" s="109" t="str">
        <f t="shared" si="258"/>
        <v>nebija plānots</v>
      </c>
      <c r="AG238" s="41">
        <v>0</v>
      </c>
      <c r="AH238" s="41">
        <v>0</v>
      </c>
      <c r="AI238" s="41">
        <f t="shared" si="300"/>
        <v>0</v>
      </c>
      <c r="AJ238" s="41">
        <f t="shared" si="259"/>
        <v>0</v>
      </c>
      <c r="AK238" s="41">
        <f t="shared" si="260"/>
        <v>0</v>
      </c>
      <c r="AL238" s="41">
        <f t="shared" si="261"/>
        <v>0</v>
      </c>
      <c r="AM238" s="109" t="str">
        <f t="shared" si="262"/>
        <v>nebija plānots</v>
      </c>
      <c r="AN238" s="41">
        <v>0</v>
      </c>
      <c r="AO238" s="41">
        <v>0</v>
      </c>
      <c r="AP238" s="41">
        <f t="shared" si="301"/>
        <v>0</v>
      </c>
      <c r="AQ238" s="41">
        <f t="shared" si="263"/>
        <v>0</v>
      </c>
      <c r="AR238" s="41">
        <f t="shared" si="264"/>
        <v>0</v>
      </c>
      <c r="AS238" s="41">
        <f t="shared" si="265"/>
        <v>0</v>
      </c>
      <c r="AT238" s="109" t="str">
        <f t="shared" si="266"/>
        <v>nebija plānots</v>
      </c>
      <c r="AU238" s="41">
        <v>0</v>
      </c>
      <c r="AV238" s="41">
        <v>0</v>
      </c>
      <c r="AW238" s="41">
        <f t="shared" si="302"/>
        <v>0</v>
      </c>
      <c r="AX238" s="41">
        <f t="shared" si="267"/>
        <v>0</v>
      </c>
      <c r="AY238" s="41">
        <f t="shared" si="268"/>
        <v>0</v>
      </c>
      <c r="AZ238" s="41">
        <f t="shared" si="269"/>
        <v>0</v>
      </c>
      <c r="BA238" s="109" t="str">
        <f t="shared" si="270"/>
        <v>nebija plānots</v>
      </c>
      <c r="BB238" s="41">
        <v>0</v>
      </c>
      <c r="BC238" s="41">
        <v>0</v>
      </c>
      <c r="BD238" s="41">
        <f t="shared" si="303"/>
        <v>0</v>
      </c>
      <c r="BE238" s="41">
        <f t="shared" si="271"/>
        <v>0</v>
      </c>
      <c r="BF238" s="41">
        <f t="shared" si="272"/>
        <v>0</v>
      </c>
      <c r="BG238" s="41">
        <f t="shared" si="273"/>
        <v>0</v>
      </c>
      <c r="BH238" s="109" t="str">
        <f t="shared" si="274"/>
        <v>nebija plānots</v>
      </c>
      <c r="BI238" s="41">
        <v>0</v>
      </c>
      <c r="BJ238" s="41">
        <v>0</v>
      </c>
      <c r="BK238" s="41">
        <f t="shared" si="304"/>
        <v>0</v>
      </c>
      <c r="BL238" s="41">
        <f t="shared" si="275"/>
        <v>0</v>
      </c>
      <c r="BM238" s="41">
        <f t="shared" si="276"/>
        <v>0</v>
      </c>
      <c r="BN238" s="41">
        <f t="shared" si="277"/>
        <v>0</v>
      </c>
      <c r="BO238" s="109" t="str">
        <f t="shared" si="278"/>
        <v>nebija plānots</v>
      </c>
      <c r="BP238" s="41">
        <v>0</v>
      </c>
      <c r="BQ238" s="41">
        <v>0</v>
      </c>
      <c r="BR238" s="41">
        <f t="shared" si="293"/>
        <v>0</v>
      </c>
      <c r="BS238" s="41">
        <f t="shared" si="279"/>
        <v>0</v>
      </c>
      <c r="BT238" s="41">
        <f t="shared" si="280"/>
        <v>0</v>
      </c>
      <c r="BU238" s="41">
        <f t="shared" si="281"/>
        <v>0</v>
      </c>
      <c r="BV238" s="109" t="str">
        <f t="shared" si="282"/>
        <v>nebija plānots</v>
      </c>
      <c r="BW238" s="41">
        <v>0</v>
      </c>
      <c r="BX238" s="41">
        <v>0</v>
      </c>
      <c r="BY238" s="41">
        <f t="shared" si="283"/>
        <v>0</v>
      </c>
      <c r="BZ238" s="41">
        <f t="shared" si="294"/>
        <v>0</v>
      </c>
      <c r="CA238" s="41">
        <f t="shared" si="297"/>
        <v>0</v>
      </c>
      <c r="CB238" s="41">
        <f t="shared" si="290"/>
        <v>0</v>
      </c>
      <c r="CC238" s="109" t="str">
        <f t="shared" si="284"/>
        <v>nebija plānots</v>
      </c>
      <c r="CD238" s="41">
        <v>0</v>
      </c>
      <c r="CE238" s="41">
        <v>0</v>
      </c>
      <c r="CF238" s="41">
        <f t="shared" si="285"/>
        <v>0</v>
      </c>
      <c r="CG238" s="41">
        <f t="shared" si="286"/>
        <v>0</v>
      </c>
      <c r="CH238" s="41">
        <f t="shared" si="287"/>
        <v>0</v>
      </c>
      <c r="CI238" s="41">
        <f t="shared" si="288"/>
        <v>0</v>
      </c>
      <c r="CJ238" s="109" t="str">
        <f t="shared" si="289"/>
        <v>nebija plānots</v>
      </c>
      <c r="CK238" s="41">
        <v>0</v>
      </c>
      <c r="CL238" s="41">
        <f t="shared" si="295"/>
        <v>0</v>
      </c>
      <c r="CM238" s="41">
        <v>0</v>
      </c>
      <c r="CN238" s="36">
        <f t="shared" si="296"/>
        <v>0</v>
      </c>
      <c r="CO238" s="41">
        <v>0</v>
      </c>
      <c r="CP238" s="41">
        <v>0</v>
      </c>
      <c r="CQ238" s="41">
        <v>0</v>
      </c>
      <c r="CR238" s="41">
        <v>0</v>
      </c>
      <c r="CS238" s="41">
        <v>0</v>
      </c>
      <c r="CT238" s="41">
        <v>0</v>
      </c>
      <c r="CU238" s="41">
        <v>0</v>
      </c>
      <c r="CV238" s="41">
        <v>785970.33</v>
      </c>
      <c r="CW238" s="10"/>
    </row>
    <row r="239" spans="1:101" ht="78.75" x14ac:dyDescent="0.25">
      <c r="A239" s="11" t="s">
        <v>150</v>
      </c>
      <c r="B239" s="11" t="s">
        <v>151</v>
      </c>
      <c r="C239" s="14" t="s">
        <v>574</v>
      </c>
      <c r="D239" s="11" t="s">
        <v>3</v>
      </c>
      <c r="E239" s="11" t="s">
        <v>29</v>
      </c>
      <c r="F239" s="11" t="s">
        <v>102</v>
      </c>
      <c r="G239" s="44" t="s">
        <v>162</v>
      </c>
      <c r="H239" s="45">
        <f>SUBTOTAL(103, $CI$12:$CI239)*1</f>
        <v>228</v>
      </c>
      <c r="I239" s="45" t="s">
        <v>150</v>
      </c>
      <c r="J239" s="46" t="s">
        <v>98</v>
      </c>
      <c r="K239" s="46" t="s">
        <v>163</v>
      </c>
      <c r="L239" s="41">
        <v>0</v>
      </c>
      <c r="M239" s="41">
        <v>3623071.21</v>
      </c>
      <c r="N239" s="41">
        <v>7980164.3499999996</v>
      </c>
      <c r="O239" s="41">
        <v>0</v>
      </c>
      <c r="P239" s="41">
        <v>985867.58</v>
      </c>
      <c r="Q239" s="41">
        <f t="shared" si="249"/>
        <v>985868</v>
      </c>
      <c r="R239" s="197" t="str">
        <f t="shared" si="250"/>
        <v>nebija plānots</v>
      </c>
      <c r="S239" s="41">
        <v>0</v>
      </c>
      <c r="T239" s="41">
        <v>0</v>
      </c>
      <c r="U239" s="41">
        <f t="shared" si="298"/>
        <v>0</v>
      </c>
      <c r="V239" s="41">
        <f t="shared" si="251"/>
        <v>0</v>
      </c>
      <c r="W239" s="41">
        <f t="shared" si="252"/>
        <v>985867.58</v>
      </c>
      <c r="X239" s="41">
        <f t="shared" si="253"/>
        <v>985868</v>
      </c>
      <c r="Y239" s="197" t="str">
        <f t="shared" si="254"/>
        <v>nebija plānots</v>
      </c>
      <c r="Z239" s="41">
        <v>985867.58</v>
      </c>
      <c r="AA239" s="41">
        <v>0</v>
      </c>
      <c r="AB239" s="41">
        <f t="shared" si="299"/>
        <v>-985867.58</v>
      </c>
      <c r="AC239" s="41">
        <f t="shared" si="255"/>
        <v>985867.58</v>
      </c>
      <c r="AD239" s="41">
        <f t="shared" si="256"/>
        <v>985867.58</v>
      </c>
      <c r="AE239" s="41">
        <f t="shared" si="257"/>
        <v>0</v>
      </c>
      <c r="AF239" s="109">
        <f t="shared" si="258"/>
        <v>0</v>
      </c>
      <c r="AG239" s="41">
        <v>0</v>
      </c>
      <c r="AH239" s="41">
        <v>0</v>
      </c>
      <c r="AI239" s="41">
        <f t="shared" si="300"/>
        <v>0</v>
      </c>
      <c r="AJ239" s="41">
        <f t="shared" si="259"/>
        <v>985867.58</v>
      </c>
      <c r="AK239" s="41">
        <f t="shared" si="260"/>
        <v>985867.58</v>
      </c>
      <c r="AL239" s="41">
        <f t="shared" si="261"/>
        <v>0</v>
      </c>
      <c r="AM239" s="109">
        <f t="shared" si="262"/>
        <v>0</v>
      </c>
      <c r="AN239" s="41">
        <v>0</v>
      </c>
      <c r="AO239" s="41">
        <v>0</v>
      </c>
      <c r="AP239" s="41">
        <f t="shared" si="301"/>
        <v>0</v>
      </c>
      <c r="AQ239" s="41">
        <f t="shared" si="263"/>
        <v>985867.58</v>
      </c>
      <c r="AR239" s="41">
        <f t="shared" si="264"/>
        <v>985867.58</v>
      </c>
      <c r="AS239" s="41">
        <f t="shared" si="265"/>
        <v>0</v>
      </c>
      <c r="AT239" s="109">
        <f t="shared" si="266"/>
        <v>0</v>
      </c>
      <c r="AU239" s="41">
        <v>0</v>
      </c>
      <c r="AV239" s="41">
        <v>0</v>
      </c>
      <c r="AW239" s="41">
        <f t="shared" si="302"/>
        <v>0</v>
      </c>
      <c r="AX239" s="41">
        <f t="shared" si="267"/>
        <v>985867.58</v>
      </c>
      <c r="AY239" s="41">
        <f t="shared" si="268"/>
        <v>985867.58</v>
      </c>
      <c r="AZ239" s="41">
        <f t="shared" si="269"/>
        <v>0</v>
      </c>
      <c r="BA239" s="109">
        <f t="shared" si="270"/>
        <v>0</v>
      </c>
      <c r="BB239" s="41">
        <v>0</v>
      </c>
      <c r="BC239" s="41">
        <v>0</v>
      </c>
      <c r="BD239" s="41">
        <f t="shared" si="303"/>
        <v>0</v>
      </c>
      <c r="BE239" s="41">
        <f t="shared" si="271"/>
        <v>985867.58</v>
      </c>
      <c r="BF239" s="41">
        <f t="shared" si="272"/>
        <v>985867.58</v>
      </c>
      <c r="BG239" s="41">
        <f t="shared" si="273"/>
        <v>0</v>
      </c>
      <c r="BH239" s="109">
        <f t="shared" si="274"/>
        <v>0</v>
      </c>
      <c r="BI239" s="41">
        <v>0</v>
      </c>
      <c r="BJ239" s="41">
        <v>0</v>
      </c>
      <c r="BK239" s="41">
        <f t="shared" si="304"/>
        <v>0</v>
      </c>
      <c r="BL239" s="41">
        <f t="shared" si="275"/>
        <v>985867.58</v>
      </c>
      <c r="BM239" s="41">
        <f t="shared" si="276"/>
        <v>985867.58</v>
      </c>
      <c r="BN239" s="41">
        <f t="shared" si="277"/>
        <v>0</v>
      </c>
      <c r="BO239" s="109">
        <f t="shared" si="278"/>
        <v>0</v>
      </c>
      <c r="BP239" s="41">
        <v>0</v>
      </c>
      <c r="BQ239" s="41">
        <v>0</v>
      </c>
      <c r="BR239" s="41">
        <f t="shared" si="293"/>
        <v>0</v>
      </c>
      <c r="BS239" s="41">
        <f t="shared" si="279"/>
        <v>985867.58</v>
      </c>
      <c r="BT239" s="41">
        <f t="shared" si="280"/>
        <v>985867.58</v>
      </c>
      <c r="BU239" s="41">
        <f t="shared" si="281"/>
        <v>0</v>
      </c>
      <c r="BV239" s="109">
        <f t="shared" si="282"/>
        <v>0</v>
      </c>
      <c r="BW239" s="41">
        <v>0</v>
      </c>
      <c r="BX239" s="41">
        <v>0</v>
      </c>
      <c r="BY239" s="41">
        <f t="shared" si="283"/>
        <v>0</v>
      </c>
      <c r="BZ239" s="41">
        <f t="shared" si="294"/>
        <v>985867.58</v>
      </c>
      <c r="CA239" s="41">
        <f t="shared" si="297"/>
        <v>985867.58</v>
      </c>
      <c r="CB239" s="41">
        <f t="shared" si="290"/>
        <v>0</v>
      </c>
      <c r="CC239" s="109">
        <f t="shared" si="284"/>
        <v>0</v>
      </c>
      <c r="CD239" s="41">
        <v>0</v>
      </c>
      <c r="CE239" s="41">
        <v>0</v>
      </c>
      <c r="CF239" s="41">
        <f t="shared" si="285"/>
        <v>0</v>
      </c>
      <c r="CG239" s="41">
        <f t="shared" si="286"/>
        <v>985867.58</v>
      </c>
      <c r="CH239" s="41">
        <f t="shared" si="287"/>
        <v>985867.58</v>
      </c>
      <c r="CI239" s="41">
        <f t="shared" si="288"/>
        <v>0</v>
      </c>
      <c r="CJ239" s="109">
        <f t="shared" si="289"/>
        <v>1</v>
      </c>
      <c r="CK239" s="41">
        <v>0</v>
      </c>
      <c r="CL239" s="41">
        <f t="shared" si="295"/>
        <v>985867.58</v>
      </c>
      <c r="CM239" s="41">
        <v>985867.58</v>
      </c>
      <c r="CN239" s="158">
        <f t="shared" si="296"/>
        <v>0</v>
      </c>
      <c r="CO239" s="41">
        <v>0</v>
      </c>
      <c r="CP239" s="41">
        <v>0</v>
      </c>
      <c r="CQ239" s="41">
        <v>0</v>
      </c>
      <c r="CR239" s="41">
        <v>0</v>
      </c>
      <c r="CS239" s="41">
        <v>0</v>
      </c>
      <c r="CT239" s="41">
        <v>0</v>
      </c>
      <c r="CU239" s="41">
        <v>0</v>
      </c>
      <c r="CV239" s="41">
        <v>12591748.25</v>
      </c>
    </row>
    <row r="240" spans="1:101" s="29" customFormat="1" ht="47.25" x14ac:dyDescent="0.25">
      <c r="A240" s="11" t="s">
        <v>150</v>
      </c>
      <c r="B240" s="11" t="s">
        <v>151</v>
      </c>
      <c r="C240" s="14" t="s">
        <v>574</v>
      </c>
      <c r="D240" s="11" t="s">
        <v>3</v>
      </c>
      <c r="E240" s="11" t="s">
        <v>29</v>
      </c>
      <c r="F240" s="11" t="s">
        <v>102</v>
      </c>
      <c r="G240" s="44" t="s">
        <v>156</v>
      </c>
      <c r="H240" s="45">
        <f>SUBTOTAL(103, $CI$12:$CI240)*1</f>
        <v>229</v>
      </c>
      <c r="I240" s="45" t="s">
        <v>150</v>
      </c>
      <c r="J240" s="46" t="s">
        <v>98</v>
      </c>
      <c r="K240" s="46" t="s">
        <v>157</v>
      </c>
      <c r="L240" s="41">
        <v>0</v>
      </c>
      <c r="M240" s="41">
        <v>5541172.3200000003</v>
      </c>
      <c r="N240" s="41">
        <v>3789226.8700000006</v>
      </c>
      <c r="O240" s="41">
        <v>0</v>
      </c>
      <c r="P240" s="41">
        <v>426006.22</v>
      </c>
      <c r="Q240" s="41">
        <f t="shared" si="249"/>
        <v>426006</v>
      </c>
      <c r="R240" s="197" t="str">
        <f t="shared" si="250"/>
        <v>nebija plānots</v>
      </c>
      <c r="S240" s="41">
        <v>0</v>
      </c>
      <c r="T240" s="41">
        <v>0</v>
      </c>
      <c r="U240" s="41">
        <f t="shared" si="298"/>
        <v>0</v>
      </c>
      <c r="V240" s="41">
        <f t="shared" si="251"/>
        <v>0</v>
      </c>
      <c r="W240" s="41">
        <f t="shared" si="252"/>
        <v>426006.22</v>
      </c>
      <c r="X240" s="41">
        <f t="shared" si="253"/>
        <v>426006</v>
      </c>
      <c r="Y240" s="197" t="str">
        <f t="shared" si="254"/>
        <v>nebija plānots</v>
      </c>
      <c r="Z240" s="41">
        <v>426006.22</v>
      </c>
      <c r="AA240" s="41">
        <v>0</v>
      </c>
      <c r="AB240" s="41">
        <f t="shared" si="299"/>
        <v>-426006.22</v>
      </c>
      <c r="AC240" s="41">
        <f t="shared" si="255"/>
        <v>426006.22</v>
      </c>
      <c r="AD240" s="41">
        <f t="shared" si="256"/>
        <v>426006.22</v>
      </c>
      <c r="AE240" s="41">
        <f t="shared" si="257"/>
        <v>0</v>
      </c>
      <c r="AF240" s="109">
        <f t="shared" si="258"/>
        <v>0</v>
      </c>
      <c r="AG240" s="41">
        <v>0</v>
      </c>
      <c r="AH240" s="41">
        <v>0</v>
      </c>
      <c r="AI240" s="41">
        <f t="shared" si="300"/>
        <v>0</v>
      </c>
      <c r="AJ240" s="41">
        <f t="shared" si="259"/>
        <v>426006.22</v>
      </c>
      <c r="AK240" s="41">
        <f t="shared" si="260"/>
        <v>426006.22</v>
      </c>
      <c r="AL240" s="41">
        <f t="shared" si="261"/>
        <v>0</v>
      </c>
      <c r="AM240" s="109">
        <f t="shared" si="262"/>
        <v>0</v>
      </c>
      <c r="AN240" s="41">
        <v>0</v>
      </c>
      <c r="AO240" s="41">
        <v>0</v>
      </c>
      <c r="AP240" s="41">
        <f t="shared" si="301"/>
        <v>0</v>
      </c>
      <c r="AQ240" s="41">
        <f t="shared" si="263"/>
        <v>426006.22</v>
      </c>
      <c r="AR240" s="41">
        <f t="shared" si="264"/>
        <v>426006.22</v>
      </c>
      <c r="AS240" s="41">
        <f t="shared" si="265"/>
        <v>0</v>
      </c>
      <c r="AT240" s="109">
        <f t="shared" si="266"/>
        <v>0</v>
      </c>
      <c r="AU240" s="41">
        <v>0</v>
      </c>
      <c r="AV240" s="41">
        <v>0</v>
      </c>
      <c r="AW240" s="41">
        <f t="shared" si="302"/>
        <v>0</v>
      </c>
      <c r="AX240" s="41">
        <f t="shared" si="267"/>
        <v>426006.22</v>
      </c>
      <c r="AY240" s="41">
        <f t="shared" si="268"/>
        <v>426006.22</v>
      </c>
      <c r="AZ240" s="41">
        <f t="shared" si="269"/>
        <v>0</v>
      </c>
      <c r="BA240" s="109">
        <f t="shared" si="270"/>
        <v>0</v>
      </c>
      <c r="BB240" s="41">
        <v>0</v>
      </c>
      <c r="BC240" s="41">
        <v>0</v>
      </c>
      <c r="BD240" s="41">
        <f t="shared" si="303"/>
        <v>0</v>
      </c>
      <c r="BE240" s="41">
        <f t="shared" si="271"/>
        <v>426006.22</v>
      </c>
      <c r="BF240" s="41">
        <f t="shared" si="272"/>
        <v>426006.22</v>
      </c>
      <c r="BG240" s="41">
        <f t="shared" si="273"/>
        <v>0</v>
      </c>
      <c r="BH240" s="109">
        <f t="shared" si="274"/>
        <v>0</v>
      </c>
      <c r="BI240" s="41">
        <v>0</v>
      </c>
      <c r="BJ240" s="41">
        <v>0</v>
      </c>
      <c r="BK240" s="41">
        <f t="shared" si="304"/>
        <v>0</v>
      </c>
      <c r="BL240" s="41">
        <f t="shared" si="275"/>
        <v>426006.22</v>
      </c>
      <c r="BM240" s="41">
        <f t="shared" si="276"/>
        <v>426006.22</v>
      </c>
      <c r="BN240" s="41">
        <f t="shared" si="277"/>
        <v>0</v>
      </c>
      <c r="BO240" s="109">
        <f t="shared" si="278"/>
        <v>0</v>
      </c>
      <c r="BP240" s="41">
        <v>0</v>
      </c>
      <c r="BQ240" s="41">
        <v>0</v>
      </c>
      <c r="BR240" s="41">
        <f t="shared" si="293"/>
        <v>0</v>
      </c>
      <c r="BS240" s="41">
        <f t="shared" si="279"/>
        <v>426006.22</v>
      </c>
      <c r="BT240" s="41">
        <f t="shared" si="280"/>
        <v>426006.22</v>
      </c>
      <c r="BU240" s="41">
        <f t="shared" si="281"/>
        <v>0</v>
      </c>
      <c r="BV240" s="109">
        <f t="shared" si="282"/>
        <v>0</v>
      </c>
      <c r="BW240" s="41">
        <v>0</v>
      </c>
      <c r="BX240" s="41">
        <v>0</v>
      </c>
      <c r="BY240" s="41">
        <f t="shared" si="283"/>
        <v>0</v>
      </c>
      <c r="BZ240" s="41">
        <f t="shared" si="294"/>
        <v>426006.22</v>
      </c>
      <c r="CA240" s="41">
        <f t="shared" si="297"/>
        <v>426006.22</v>
      </c>
      <c r="CB240" s="41">
        <f t="shared" si="290"/>
        <v>0</v>
      </c>
      <c r="CC240" s="109">
        <f t="shared" si="284"/>
        <v>0</v>
      </c>
      <c r="CD240" s="41">
        <v>0</v>
      </c>
      <c r="CE240" s="41">
        <v>0</v>
      </c>
      <c r="CF240" s="41">
        <f t="shared" si="285"/>
        <v>0</v>
      </c>
      <c r="CG240" s="41">
        <f t="shared" si="286"/>
        <v>426006.22</v>
      </c>
      <c r="CH240" s="41">
        <f t="shared" si="287"/>
        <v>426006.22</v>
      </c>
      <c r="CI240" s="41">
        <f t="shared" si="288"/>
        <v>0</v>
      </c>
      <c r="CJ240" s="109">
        <f t="shared" si="289"/>
        <v>1</v>
      </c>
      <c r="CK240" s="41">
        <v>0</v>
      </c>
      <c r="CL240" s="41">
        <f t="shared" si="295"/>
        <v>426006.22</v>
      </c>
      <c r="CM240" s="41">
        <v>426006.22</v>
      </c>
      <c r="CN240" s="158">
        <f t="shared" si="296"/>
        <v>0</v>
      </c>
      <c r="CO240" s="41">
        <v>0</v>
      </c>
      <c r="CP240" s="41">
        <v>0</v>
      </c>
      <c r="CQ240" s="41">
        <v>0</v>
      </c>
      <c r="CR240" s="41">
        <v>0</v>
      </c>
      <c r="CS240" s="41">
        <v>0</v>
      </c>
      <c r="CT240" s="41">
        <v>0</v>
      </c>
      <c r="CU240" s="41">
        <v>0</v>
      </c>
      <c r="CV240" s="41">
        <v>9787233.5199999996</v>
      </c>
      <c r="CW240" s="8"/>
    </row>
    <row r="241" spans="1:101" ht="47.25" x14ac:dyDescent="0.25">
      <c r="A241" s="11" t="s">
        <v>150</v>
      </c>
      <c r="B241" s="11" t="s">
        <v>151</v>
      </c>
      <c r="C241" s="14" t="s">
        <v>574</v>
      </c>
      <c r="D241" s="11" t="s">
        <v>3</v>
      </c>
      <c r="E241" s="11" t="s">
        <v>29</v>
      </c>
      <c r="F241" s="11" t="s">
        <v>102</v>
      </c>
      <c r="G241" s="44" t="s">
        <v>627</v>
      </c>
      <c r="H241" s="45">
        <f>SUBTOTAL(103, $CI$12:$CI241)*1</f>
        <v>230</v>
      </c>
      <c r="I241" s="45" t="s">
        <v>150</v>
      </c>
      <c r="J241" s="46" t="s">
        <v>98</v>
      </c>
      <c r="K241" s="46" t="s">
        <v>628</v>
      </c>
      <c r="L241" s="41">
        <v>0</v>
      </c>
      <c r="M241" s="41">
        <v>6543514.0700000003</v>
      </c>
      <c r="N241" s="41">
        <v>3097799.33</v>
      </c>
      <c r="O241" s="41">
        <v>0</v>
      </c>
      <c r="P241" s="41">
        <v>0</v>
      </c>
      <c r="Q241" s="41">
        <f t="shared" si="249"/>
        <v>0</v>
      </c>
      <c r="R241" s="197" t="str">
        <f t="shared" si="250"/>
        <v>nebija plānots</v>
      </c>
      <c r="S241" s="41">
        <v>0</v>
      </c>
      <c r="T241" s="41">
        <v>0</v>
      </c>
      <c r="U241" s="41">
        <f t="shared" si="298"/>
        <v>0</v>
      </c>
      <c r="V241" s="41">
        <f t="shared" si="251"/>
        <v>0</v>
      </c>
      <c r="W241" s="41">
        <f t="shared" si="252"/>
        <v>0</v>
      </c>
      <c r="X241" s="41">
        <f t="shared" si="253"/>
        <v>0</v>
      </c>
      <c r="Y241" s="197" t="str">
        <f t="shared" si="254"/>
        <v>nebija plānots</v>
      </c>
      <c r="Z241" s="41">
        <v>0</v>
      </c>
      <c r="AA241" s="41">
        <v>0</v>
      </c>
      <c r="AB241" s="41">
        <f t="shared" si="299"/>
        <v>0</v>
      </c>
      <c r="AC241" s="41">
        <f t="shared" si="255"/>
        <v>0</v>
      </c>
      <c r="AD241" s="41">
        <f t="shared" si="256"/>
        <v>0</v>
      </c>
      <c r="AE241" s="41">
        <f t="shared" si="257"/>
        <v>0</v>
      </c>
      <c r="AF241" s="109" t="str">
        <f t="shared" si="258"/>
        <v>nebija plānots</v>
      </c>
      <c r="AG241" s="41">
        <v>0</v>
      </c>
      <c r="AH241" s="41">
        <v>0</v>
      </c>
      <c r="AI241" s="41">
        <f t="shared" si="300"/>
        <v>0</v>
      </c>
      <c r="AJ241" s="41">
        <f t="shared" si="259"/>
        <v>0</v>
      </c>
      <c r="AK241" s="41">
        <f t="shared" si="260"/>
        <v>0</v>
      </c>
      <c r="AL241" s="41">
        <f t="shared" si="261"/>
        <v>0</v>
      </c>
      <c r="AM241" s="109" t="str">
        <f t="shared" si="262"/>
        <v>nebija plānots</v>
      </c>
      <c r="AN241" s="41">
        <v>0</v>
      </c>
      <c r="AO241" s="41">
        <v>0</v>
      </c>
      <c r="AP241" s="41">
        <f t="shared" si="301"/>
        <v>0</v>
      </c>
      <c r="AQ241" s="41">
        <f t="shared" si="263"/>
        <v>0</v>
      </c>
      <c r="AR241" s="41">
        <f t="shared" si="264"/>
        <v>0</v>
      </c>
      <c r="AS241" s="41">
        <f t="shared" si="265"/>
        <v>0</v>
      </c>
      <c r="AT241" s="109" t="str">
        <f t="shared" si="266"/>
        <v>nebija plānots</v>
      </c>
      <c r="AU241" s="41">
        <v>0</v>
      </c>
      <c r="AV241" s="41">
        <v>0</v>
      </c>
      <c r="AW241" s="41">
        <f t="shared" si="302"/>
        <v>0</v>
      </c>
      <c r="AX241" s="41">
        <f t="shared" si="267"/>
        <v>0</v>
      </c>
      <c r="AY241" s="41">
        <f t="shared" si="268"/>
        <v>0</v>
      </c>
      <c r="AZ241" s="41">
        <f t="shared" si="269"/>
        <v>0</v>
      </c>
      <c r="BA241" s="109" t="str">
        <f t="shared" si="270"/>
        <v>nebija plānots</v>
      </c>
      <c r="BB241" s="41">
        <v>0</v>
      </c>
      <c r="BC241" s="41">
        <v>0</v>
      </c>
      <c r="BD241" s="41">
        <f t="shared" si="303"/>
        <v>0</v>
      </c>
      <c r="BE241" s="41">
        <f t="shared" si="271"/>
        <v>0</v>
      </c>
      <c r="BF241" s="41">
        <f t="shared" si="272"/>
        <v>0</v>
      </c>
      <c r="BG241" s="41">
        <f t="shared" si="273"/>
        <v>0</v>
      </c>
      <c r="BH241" s="109" t="str">
        <f t="shared" si="274"/>
        <v>nebija plānots</v>
      </c>
      <c r="BI241" s="41">
        <v>0</v>
      </c>
      <c r="BJ241" s="41">
        <v>0</v>
      </c>
      <c r="BK241" s="41">
        <f t="shared" si="304"/>
        <v>0</v>
      </c>
      <c r="BL241" s="41">
        <f t="shared" si="275"/>
        <v>0</v>
      </c>
      <c r="BM241" s="41">
        <f t="shared" si="276"/>
        <v>0</v>
      </c>
      <c r="BN241" s="41">
        <f t="shared" si="277"/>
        <v>0</v>
      </c>
      <c r="BO241" s="109" t="str">
        <f t="shared" si="278"/>
        <v>nebija plānots</v>
      </c>
      <c r="BP241" s="41">
        <v>0</v>
      </c>
      <c r="BQ241" s="41">
        <v>0</v>
      </c>
      <c r="BR241" s="41">
        <f t="shared" si="293"/>
        <v>0</v>
      </c>
      <c r="BS241" s="41">
        <f t="shared" si="279"/>
        <v>0</v>
      </c>
      <c r="BT241" s="41">
        <f t="shared" si="280"/>
        <v>0</v>
      </c>
      <c r="BU241" s="41">
        <f t="shared" si="281"/>
        <v>0</v>
      </c>
      <c r="BV241" s="109" t="str">
        <f t="shared" si="282"/>
        <v>nebija plānots</v>
      </c>
      <c r="BW241" s="41">
        <v>0</v>
      </c>
      <c r="BX241" s="41">
        <v>0</v>
      </c>
      <c r="BY241" s="41">
        <f t="shared" si="283"/>
        <v>0</v>
      </c>
      <c r="BZ241" s="41">
        <f t="shared" si="294"/>
        <v>0</v>
      </c>
      <c r="CA241" s="41">
        <f t="shared" si="297"/>
        <v>0</v>
      </c>
      <c r="CB241" s="41">
        <f t="shared" si="290"/>
        <v>0</v>
      </c>
      <c r="CC241" s="109" t="str">
        <f t="shared" si="284"/>
        <v>nebija plānots</v>
      </c>
      <c r="CD241" s="41">
        <v>0</v>
      </c>
      <c r="CE241" s="41">
        <v>0</v>
      </c>
      <c r="CF241" s="41">
        <f t="shared" si="285"/>
        <v>0</v>
      </c>
      <c r="CG241" s="41">
        <f t="shared" si="286"/>
        <v>0</v>
      </c>
      <c r="CH241" s="41">
        <f t="shared" si="287"/>
        <v>0</v>
      </c>
      <c r="CI241" s="41">
        <f t="shared" si="288"/>
        <v>0</v>
      </c>
      <c r="CJ241" s="109" t="str">
        <f t="shared" si="289"/>
        <v>nebija plānots</v>
      </c>
      <c r="CK241" s="41">
        <v>0</v>
      </c>
      <c r="CL241" s="41">
        <f t="shared" si="295"/>
        <v>0</v>
      </c>
      <c r="CM241" s="41">
        <v>0</v>
      </c>
      <c r="CN241" s="36">
        <f t="shared" si="296"/>
        <v>0</v>
      </c>
      <c r="CO241" s="41">
        <v>0</v>
      </c>
      <c r="CP241" s="41">
        <v>0</v>
      </c>
      <c r="CQ241" s="41">
        <v>0</v>
      </c>
      <c r="CR241" s="41">
        <v>0</v>
      </c>
      <c r="CS241" s="41">
        <v>0</v>
      </c>
      <c r="CT241" s="41">
        <v>0</v>
      </c>
      <c r="CU241" s="41">
        <v>0</v>
      </c>
      <c r="CV241" s="41">
        <v>9641313.4000000004</v>
      </c>
    </row>
    <row r="242" spans="1:101" ht="63" x14ac:dyDescent="0.25">
      <c r="A242" s="11" t="s">
        <v>150</v>
      </c>
      <c r="B242" s="11" t="s">
        <v>151</v>
      </c>
      <c r="C242" s="14" t="s">
        <v>574</v>
      </c>
      <c r="D242" s="11" t="s">
        <v>3</v>
      </c>
      <c r="E242" s="11" t="s">
        <v>29</v>
      </c>
      <c r="F242" s="11" t="s">
        <v>102</v>
      </c>
      <c r="G242" s="44" t="s">
        <v>160</v>
      </c>
      <c r="H242" s="45">
        <f>SUBTOTAL(103, $CI$12:$CI242)*1</f>
        <v>231</v>
      </c>
      <c r="I242" s="45" t="s">
        <v>150</v>
      </c>
      <c r="J242" s="46" t="s">
        <v>98</v>
      </c>
      <c r="K242" s="46" t="s">
        <v>161</v>
      </c>
      <c r="L242" s="41">
        <v>0</v>
      </c>
      <c r="M242" s="41">
        <v>1914185.88</v>
      </c>
      <c r="N242" s="41">
        <v>2615029.0300000003</v>
      </c>
      <c r="O242" s="41">
        <v>0</v>
      </c>
      <c r="P242" s="41">
        <v>210085.6</v>
      </c>
      <c r="Q242" s="41">
        <f t="shared" si="249"/>
        <v>210086</v>
      </c>
      <c r="R242" s="197" t="str">
        <f t="shared" si="250"/>
        <v>nebija plānots</v>
      </c>
      <c r="S242" s="41">
        <v>0</v>
      </c>
      <c r="T242" s="41">
        <v>0</v>
      </c>
      <c r="U242" s="41">
        <f t="shared" si="298"/>
        <v>0</v>
      </c>
      <c r="V242" s="41">
        <f t="shared" si="251"/>
        <v>0</v>
      </c>
      <c r="W242" s="41">
        <f t="shared" si="252"/>
        <v>210085.6</v>
      </c>
      <c r="X242" s="41">
        <f t="shared" si="253"/>
        <v>210086</v>
      </c>
      <c r="Y242" s="197" t="str">
        <f t="shared" si="254"/>
        <v>nebija plānots</v>
      </c>
      <c r="Z242" s="41">
        <v>210085.6</v>
      </c>
      <c r="AA242" s="41">
        <v>0</v>
      </c>
      <c r="AB242" s="41">
        <f t="shared" si="299"/>
        <v>-210085.6</v>
      </c>
      <c r="AC242" s="41">
        <f t="shared" si="255"/>
        <v>210085.6</v>
      </c>
      <c r="AD242" s="41">
        <f t="shared" si="256"/>
        <v>210085.6</v>
      </c>
      <c r="AE242" s="41">
        <f t="shared" si="257"/>
        <v>0</v>
      </c>
      <c r="AF242" s="109">
        <f t="shared" si="258"/>
        <v>0</v>
      </c>
      <c r="AG242" s="41">
        <v>0</v>
      </c>
      <c r="AH242" s="41">
        <v>0</v>
      </c>
      <c r="AI242" s="41">
        <f t="shared" si="300"/>
        <v>0</v>
      </c>
      <c r="AJ242" s="41">
        <f t="shared" si="259"/>
        <v>210085.6</v>
      </c>
      <c r="AK242" s="41">
        <f t="shared" si="260"/>
        <v>210085.6</v>
      </c>
      <c r="AL242" s="41">
        <f t="shared" si="261"/>
        <v>0</v>
      </c>
      <c r="AM242" s="109">
        <f t="shared" si="262"/>
        <v>0</v>
      </c>
      <c r="AN242" s="41">
        <v>0</v>
      </c>
      <c r="AO242" s="41">
        <v>0</v>
      </c>
      <c r="AP242" s="41">
        <f t="shared" si="301"/>
        <v>0</v>
      </c>
      <c r="AQ242" s="41">
        <f t="shared" si="263"/>
        <v>210085.6</v>
      </c>
      <c r="AR242" s="41">
        <f t="shared" si="264"/>
        <v>210085.6</v>
      </c>
      <c r="AS242" s="41">
        <f t="shared" si="265"/>
        <v>0</v>
      </c>
      <c r="AT242" s="109">
        <f t="shared" si="266"/>
        <v>0</v>
      </c>
      <c r="AU242" s="41">
        <v>0</v>
      </c>
      <c r="AV242" s="41">
        <v>0</v>
      </c>
      <c r="AW242" s="41">
        <f t="shared" si="302"/>
        <v>0</v>
      </c>
      <c r="AX242" s="41">
        <f t="shared" si="267"/>
        <v>210085.6</v>
      </c>
      <c r="AY242" s="41">
        <f t="shared" si="268"/>
        <v>210085.6</v>
      </c>
      <c r="AZ242" s="41">
        <f t="shared" si="269"/>
        <v>0</v>
      </c>
      <c r="BA242" s="109">
        <f t="shared" si="270"/>
        <v>0</v>
      </c>
      <c r="BB242" s="41">
        <v>0</v>
      </c>
      <c r="BC242" s="41">
        <v>0</v>
      </c>
      <c r="BD242" s="41">
        <f t="shared" si="303"/>
        <v>0</v>
      </c>
      <c r="BE242" s="41">
        <f t="shared" si="271"/>
        <v>210085.6</v>
      </c>
      <c r="BF242" s="41">
        <f t="shared" si="272"/>
        <v>210085.6</v>
      </c>
      <c r="BG242" s="41">
        <f t="shared" si="273"/>
        <v>0</v>
      </c>
      <c r="BH242" s="109">
        <f t="shared" si="274"/>
        <v>0</v>
      </c>
      <c r="BI242" s="41">
        <v>0</v>
      </c>
      <c r="BJ242" s="41">
        <v>0</v>
      </c>
      <c r="BK242" s="41">
        <f t="shared" si="304"/>
        <v>0</v>
      </c>
      <c r="BL242" s="41">
        <f t="shared" si="275"/>
        <v>210085.6</v>
      </c>
      <c r="BM242" s="41">
        <f t="shared" si="276"/>
        <v>210085.6</v>
      </c>
      <c r="BN242" s="41">
        <f t="shared" si="277"/>
        <v>0</v>
      </c>
      <c r="BO242" s="109">
        <f t="shared" si="278"/>
        <v>0</v>
      </c>
      <c r="BP242" s="41">
        <v>0</v>
      </c>
      <c r="BQ242" s="41">
        <v>0</v>
      </c>
      <c r="BR242" s="41">
        <f t="shared" si="293"/>
        <v>0</v>
      </c>
      <c r="BS242" s="41">
        <f t="shared" si="279"/>
        <v>210085.6</v>
      </c>
      <c r="BT242" s="41">
        <f t="shared" si="280"/>
        <v>210085.6</v>
      </c>
      <c r="BU242" s="41">
        <f t="shared" si="281"/>
        <v>0</v>
      </c>
      <c r="BV242" s="109">
        <f t="shared" si="282"/>
        <v>0</v>
      </c>
      <c r="BW242" s="41">
        <v>0</v>
      </c>
      <c r="BX242" s="41">
        <v>0</v>
      </c>
      <c r="BY242" s="41">
        <f t="shared" si="283"/>
        <v>0</v>
      </c>
      <c r="BZ242" s="41">
        <f t="shared" si="294"/>
        <v>210085.6</v>
      </c>
      <c r="CA242" s="41">
        <f t="shared" si="297"/>
        <v>210085.6</v>
      </c>
      <c r="CB242" s="41">
        <f t="shared" si="290"/>
        <v>0</v>
      </c>
      <c r="CC242" s="109">
        <f t="shared" si="284"/>
        <v>0</v>
      </c>
      <c r="CD242" s="41">
        <v>0</v>
      </c>
      <c r="CE242" s="41">
        <v>0</v>
      </c>
      <c r="CF242" s="41">
        <f t="shared" si="285"/>
        <v>0</v>
      </c>
      <c r="CG242" s="41">
        <f t="shared" si="286"/>
        <v>210085.6</v>
      </c>
      <c r="CH242" s="41">
        <f t="shared" si="287"/>
        <v>210085.6</v>
      </c>
      <c r="CI242" s="41">
        <f t="shared" si="288"/>
        <v>0</v>
      </c>
      <c r="CJ242" s="109">
        <f t="shared" si="289"/>
        <v>1</v>
      </c>
      <c r="CK242" s="41">
        <v>0</v>
      </c>
      <c r="CL242" s="41">
        <f t="shared" si="295"/>
        <v>210085.6</v>
      </c>
      <c r="CM242" s="41">
        <v>210085.6</v>
      </c>
      <c r="CN242" s="158">
        <f t="shared" si="296"/>
        <v>0</v>
      </c>
      <c r="CO242" s="41">
        <v>0</v>
      </c>
      <c r="CP242" s="41">
        <v>0</v>
      </c>
      <c r="CQ242" s="41">
        <v>0</v>
      </c>
      <c r="CR242" s="41">
        <v>0</v>
      </c>
      <c r="CS242" s="41">
        <v>0</v>
      </c>
      <c r="CT242" s="41">
        <v>0</v>
      </c>
      <c r="CU242" s="41">
        <v>0</v>
      </c>
      <c r="CV242" s="41">
        <v>4789223.96</v>
      </c>
    </row>
    <row r="243" spans="1:101" ht="78.75" x14ac:dyDescent="0.25">
      <c r="A243" s="11" t="s">
        <v>150</v>
      </c>
      <c r="B243" s="11" t="s">
        <v>151</v>
      </c>
      <c r="C243" s="14" t="s">
        <v>574</v>
      </c>
      <c r="D243" s="11" t="s">
        <v>3</v>
      </c>
      <c r="E243" s="11" t="s">
        <v>29</v>
      </c>
      <c r="F243" s="11" t="s">
        <v>102</v>
      </c>
      <c r="G243" s="44" t="s">
        <v>152</v>
      </c>
      <c r="H243" s="45">
        <f>SUBTOTAL(103, $CI$12:$CI243)*1</f>
        <v>232</v>
      </c>
      <c r="I243" s="45" t="s">
        <v>150</v>
      </c>
      <c r="J243" s="46" t="s">
        <v>98</v>
      </c>
      <c r="K243" s="46" t="s">
        <v>153</v>
      </c>
      <c r="L243" s="41">
        <v>0</v>
      </c>
      <c r="M243" s="41">
        <v>0</v>
      </c>
      <c r="N243" s="41">
        <v>10323791.960000001</v>
      </c>
      <c r="O243" s="41">
        <v>0</v>
      </c>
      <c r="P243" s="41">
        <v>579756.30000000005</v>
      </c>
      <c r="Q243" s="41">
        <f t="shared" si="249"/>
        <v>579756</v>
      </c>
      <c r="R243" s="197" t="str">
        <f t="shared" si="250"/>
        <v>nebija plānots</v>
      </c>
      <c r="S243" s="41">
        <v>0</v>
      </c>
      <c r="T243" s="41">
        <v>0</v>
      </c>
      <c r="U243" s="41">
        <f t="shared" si="298"/>
        <v>0</v>
      </c>
      <c r="V243" s="41">
        <f t="shared" si="251"/>
        <v>0</v>
      </c>
      <c r="W243" s="41">
        <f t="shared" si="252"/>
        <v>579756.30000000005</v>
      </c>
      <c r="X243" s="41">
        <f t="shared" si="253"/>
        <v>579756</v>
      </c>
      <c r="Y243" s="197" t="str">
        <f t="shared" si="254"/>
        <v>nebija plānots</v>
      </c>
      <c r="Z243" s="41">
        <v>579756.30000000005</v>
      </c>
      <c r="AA243" s="41">
        <v>0</v>
      </c>
      <c r="AB243" s="41">
        <f t="shared" si="299"/>
        <v>-579756.30000000005</v>
      </c>
      <c r="AC243" s="41">
        <f t="shared" si="255"/>
        <v>579756.30000000005</v>
      </c>
      <c r="AD243" s="41">
        <f t="shared" si="256"/>
        <v>579756.30000000005</v>
      </c>
      <c r="AE243" s="41">
        <f t="shared" si="257"/>
        <v>0</v>
      </c>
      <c r="AF243" s="109">
        <f t="shared" si="258"/>
        <v>0</v>
      </c>
      <c r="AG243" s="41">
        <v>0</v>
      </c>
      <c r="AH243" s="41">
        <v>0</v>
      </c>
      <c r="AI243" s="41">
        <f t="shared" si="300"/>
        <v>0</v>
      </c>
      <c r="AJ243" s="41">
        <f t="shared" si="259"/>
        <v>579756.30000000005</v>
      </c>
      <c r="AK243" s="41">
        <f t="shared" si="260"/>
        <v>579756.30000000005</v>
      </c>
      <c r="AL243" s="41">
        <f t="shared" si="261"/>
        <v>0</v>
      </c>
      <c r="AM243" s="109">
        <f t="shared" si="262"/>
        <v>0</v>
      </c>
      <c r="AN243" s="41">
        <v>0</v>
      </c>
      <c r="AO243" s="41">
        <v>0</v>
      </c>
      <c r="AP243" s="41">
        <f t="shared" si="301"/>
        <v>0</v>
      </c>
      <c r="AQ243" s="41">
        <f t="shared" si="263"/>
        <v>579756.30000000005</v>
      </c>
      <c r="AR243" s="41">
        <f t="shared" si="264"/>
        <v>579756.30000000005</v>
      </c>
      <c r="AS243" s="41">
        <f t="shared" si="265"/>
        <v>0</v>
      </c>
      <c r="AT243" s="109">
        <f t="shared" si="266"/>
        <v>0</v>
      </c>
      <c r="AU243" s="41">
        <v>0</v>
      </c>
      <c r="AV243" s="41">
        <v>0</v>
      </c>
      <c r="AW243" s="41">
        <f t="shared" si="302"/>
        <v>0</v>
      </c>
      <c r="AX243" s="41">
        <f t="shared" si="267"/>
        <v>579756.30000000005</v>
      </c>
      <c r="AY243" s="41">
        <f t="shared" si="268"/>
        <v>579756.30000000005</v>
      </c>
      <c r="AZ243" s="41">
        <f t="shared" si="269"/>
        <v>0</v>
      </c>
      <c r="BA243" s="109">
        <f t="shared" si="270"/>
        <v>0</v>
      </c>
      <c r="BB243" s="41">
        <v>0</v>
      </c>
      <c r="BC243" s="41">
        <v>0</v>
      </c>
      <c r="BD243" s="41">
        <f t="shared" si="303"/>
        <v>0</v>
      </c>
      <c r="BE243" s="41">
        <f t="shared" si="271"/>
        <v>579756.30000000005</v>
      </c>
      <c r="BF243" s="41">
        <f t="shared" si="272"/>
        <v>579756.30000000005</v>
      </c>
      <c r="BG243" s="41">
        <f t="shared" si="273"/>
        <v>0</v>
      </c>
      <c r="BH243" s="109">
        <f t="shared" si="274"/>
        <v>0</v>
      </c>
      <c r="BI243" s="41">
        <v>0</v>
      </c>
      <c r="BJ243" s="41">
        <v>0</v>
      </c>
      <c r="BK243" s="41">
        <f t="shared" si="304"/>
        <v>0</v>
      </c>
      <c r="BL243" s="41">
        <f t="shared" si="275"/>
        <v>579756.30000000005</v>
      </c>
      <c r="BM243" s="41">
        <f t="shared" si="276"/>
        <v>579756.30000000005</v>
      </c>
      <c r="BN243" s="41">
        <f t="shared" si="277"/>
        <v>0</v>
      </c>
      <c r="BO243" s="109">
        <f t="shared" si="278"/>
        <v>0</v>
      </c>
      <c r="BP243" s="41">
        <v>0</v>
      </c>
      <c r="BQ243" s="41">
        <v>0</v>
      </c>
      <c r="BR243" s="41">
        <f t="shared" si="293"/>
        <v>0</v>
      </c>
      <c r="BS243" s="41">
        <f t="shared" si="279"/>
        <v>579756.30000000005</v>
      </c>
      <c r="BT243" s="41">
        <f t="shared" si="280"/>
        <v>579756.30000000005</v>
      </c>
      <c r="BU243" s="41">
        <f t="shared" si="281"/>
        <v>0</v>
      </c>
      <c r="BV243" s="109">
        <f t="shared" si="282"/>
        <v>0</v>
      </c>
      <c r="BW243" s="41">
        <v>0</v>
      </c>
      <c r="BX243" s="41">
        <v>0</v>
      </c>
      <c r="BY243" s="41">
        <f t="shared" si="283"/>
        <v>0</v>
      </c>
      <c r="BZ243" s="41">
        <f t="shared" si="294"/>
        <v>579756.30000000005</v>
      </c>
      <c r="CA243" s="41">
        <f t="shared" si="297"/>
        <v>579756.30000000005</v>
      </c>
      <c r="CB243" s="41">
        <f t="shared" si="290"/>
        <v>0</v>
      </c>
      <c r="CC243" s="109">
        <f t="shared" si="284"/>
        <v>0</v>
      </c>
      <c r="CD243" s="41">
        <v>0</v>
      </c>
      <c r="CE243" s="41">
        <v>0</v>
      </c>
      <c r="CF243" s="41">
        <f t="shared" si="285"/>
        <v>0</v>
      </c>
      <c r="CG243" s="41">
        <f t="shared" si="286"/>
        <v>579756.30000000005</v>
      </c>
      <c r="CH243" s="41">
        <f t="shared" si="287"/>
        <v>579756.30000000005</v>
      </c>
      <c r="CI243" s="41">
        <f t="shared" si="288"/>
        <v>0</v>
      </c>
      <c r="CJ243" s="109">
        <f t="shared" si="289"/>
        <v>1</v>
      </c>
      <c r="CK243" s="41">
        <v>0</v>
      </c>
      <c r="CL243" s="41">
        <f t="shared" si="295"/>
        <v>579756.30000000005</v>
      </c>
      <c r="CM243" s="41">
        <v>579756.30000000005</v>
      </c>
      <c r="CN243" s="158">
        <f t="shared" si="296"/>
        <v>0</v>
      </c>
      <c r="CO243" s="41">
        <v>0</v>
      </c>
      <c r="CP243" s="41">
        <v>0</v>
      </c>
      <c r="CQ243" s="41">
        <v>0</v>
      </c>
      <c r="CR243" s="41">
        <v>0</v>
      </c>
      <c r="CS243" s="41">
        <v>0</v>
      </c>
      <c r="CT243" s="41">
        <v>0</v>
      </c>
      <c r="CU243" s="41">
        <v>0</v>
      </c>
      <c r="CV243" s="41">
        <v>10903548.260000002</v>
      </c>
    </row>
    <row r="244" spans="1:101" ht="63" x14ac:dyDescent="0.25">
      <c r="A244" s="11" t="s">
        <v>150</v>
      </c>
      <c r="B244" s="11" t="s">
        <v>151</v>
      </c>
      <c r="C244" s="14" t="s">
        <v>574</v>
      </c>
      <c r="D244" s="11" t="s">
        <v>3</v>
      </c>
      <c r="E244" s="11" t="s">
        <v>29</v>
      </c>
      <c r="F244" s="11" t="s">
        <v>102</v>
      </c>
      <c r="G244" s="44" t="s">
        <v>625</v>
      </c>
      <c r="H244" s="45">
        <f>SUBTOTAL(103, $CI$12:$CI244)*1</f>
        <v>233</v>
      </c>
      <c r="I244" s="45" t="s">
        <v>150</v>
      </c>
      <c r="J244" s="46" t="s">
        <v>98</v>
      </c>
      <c r="K244" s="46" t="s">
        <v>626</v>
      </c>
      <c r="L244" s="41">
        <v>0</v>
      </c>
      <c r="M244" s="41">
        <v>7917754.4800000004</v>
      </c>
      <c r="N244" s="41">
        <v>7060331.9199999999</v>
      </c>
      <c r="O244" s="41">
        <v>0</v>
      </c>
      <c r="P244" s="41">
        <v>0</v>
      </c>
      <c r="Q244" s="41">
        <f t="shared" si="249"/>
        <v>0</v>
      </c>
      <c r="R244" s="197" t="str">
        <f t="shared" si="250"/>
        <v>nebija plānots</v>
      </c>
      <c r="S244" s="41">
        <v>0</v>
      </c>
      <c r="T244" s="41">
        <v>0</v>
      </c>
      <c r="U244" s="41">
        <f t="shared" si="298"/>
        <v>0</v>
      </c>
      <c r="V244" s="41">
        <f t="shared" si="251"/>
        <v>0</v>
      </c>
      <c r="W244" s="41">
        <f t="shared" si="252"/>
        <v>0</v>
      </c>
      <c r="X244" s="41">
        <f t="shared" si="253"/>
        <v>0</v>
      </c>
      <c r="Y244" s="197" t="str">
        <f t="shared" si="254"/>
        <v>nebija plānots</v>
      </c>
      <c r="Z244" s="41">
        <v>0</v>
      </c>
      <c r="AA244" s="41">
        <v>0</v>
      </c>
      <c r="AB244" s="41">
        <f t="shared" si="299"/>
        <v>0</v>
      </c>
      <c r="AC244" s="41">
        <f t="shared" si="255"/>
        <v>0</v>
      </c>
      <c r="AD244" s="41">
        <f t="shared" si="256"/>
        <v>0</v>
      </c>
      <c r="AE244" s="41">
        <f t="shared" si="257"/>
        <v>0</v>
      </c>
      <c r="AF244" s="109" t="str">
        <f t="shared" si="258"/>
        <v>nebija plānots</v>
      </c>
      <c r="AG244" s="41">
        <v>0</v>
      </c>
      <c r="AH244" s="41">
        <v>0</v>
      </c>
      <c r="AI244" s="41">
        <f t="shared" si="300"/>
        <v>0</v>
      </c>
      <c r="AJ244" s="41">
        <f t="shared" si="259"/>
        <v>0</v>
      </c>
      <c r="AK244" s="41">
        <f t="shared" si="260"/>
        <v>0</v>
      </c>
      <c r="AL244" s="41">
        <f t="shared" si="261"/>
        <v>0</v>
      </c>
      <c r="AM244" s="109" t="str">
        <f t="shared" si="262"/>
        <v>nebija plānots</v>
      </c>
      <c r="AN244" s="41">
        <v>0</v>
      </c>
      <c r="AO244" s="41">
        <v>0</v>
      </c>
      <c r="AP244" s="41">
        <f t="shared" si="301"/>
        <v>0</v>
      </c>
      <c r="AQ244" s="41">
        <f t="shared" si="263"/>
        <v>0</v>
      </c>
      <c r="AR244" s="41">
        <f t="shared" si="264"/>
        <v>0</v>
      </c>
      <c r="AS244" s="41">
        <f t="shared" si="265"/>
        <v>0</v>
      </c>
      <c r="AT244" s="109" t="str">
        <f t="shared" si="266"/>
        <v>nebija plānots</v>
      </c>
      <c r="AU244" s="41">
        <v>0</v>
      </c>
      <c r="AV244" s="41">
        <v>0</v>
      </c>
      <c r="AW244" s="41">
        <f t="shared" si="302"/>
        <v>0</v>
      </c>
      <c r="AX244" s="41">
        <f t="shared" si="267"/>
        <v>0</v>
      </c>
      <c r="AY244" s="41">
        <f t="shared" si="268"/>
        <v>0</v>
      </c>
      <c r="AZ244" s="41">
        <f t="shared" si="269"/>
        <v>0</v>
      </c>
      <c r="BA244" s="109" t="str">
        <f t="shared" si="270"/>
        <v>nebija plānots</v>
      </c>
      <c r="BB244" s="41">
        <v>0</v>
      </c>
      <c r="BC244" s="41">
        <v>0</v>
      </c>
      <c r="BD244" s="41">
        <f t="shared" si="303"/>
        <v>0</v>
      </c>
      <c r="BE244" s="41">
        <f t="shared" si="271"/>
        <v>0</v>
      </c>
      <c r="BF244" s="41">
        <f t="shared" si="272"/>
        <v>0</v>
      </c>
      <c r="BG244" s="41">
        <f t="shared" si="273"/>
        <v>0</v>
      </c>
      <c r="BH244" s="109" t="str">
        <f t="shared" si="274"/>
        <v>nebija plānots</v>
      </c>
      <c r="BI244" s="41">
        <v>0</v>
      </c>
      <c r="BJ244" s="41">
        <v>0</v>
      </c>
      <c r="BK244" s="41">
        <f t="shared" si="304"/>
        <v>0</v>
      </c>
      <c r="BL244" s="41">
        <f t="shared" si="275"/>
        <v>0</v>
      </c>
      <c r="BM244" s="41">
        <f t="shared" si="276"/>
        <v>0</v>
      </c>
      <c r="BN244" s="41">
        <f t="shared" si="277"/>
        <v>0</v>
      </c>
      <c r="BO244" s="109" t="str">
        <f t="shared" si="278"/>
        <v>nebija plānots</v>
      </c>
      <c r="BP244" s="41">
        <v>0</v>
      </c>
      <c r="BQ244" s="41">
        <v>0</v>
      </c>
      <c r="BR244" s="41">
        <f t="shared" si="293"/>
        <v>0</v>
      </c>
      <c r="BS244" s="41">
        <f t="shared" si="279"/>
        <v>0</v>
      </c>
      <c r="BT244" s="41">
        <f t="shared" si="280"/>
        <v>0</v>
      </c>
      <c r="BU244" s="41">
        <f t="shared" si="281"/>
        <v>0</v>
      </c>
      <c r="BV244" s="109" t="str">
        <f t="shared" si="282"/>
        <v>nebija plānots</v>
      </c>
      <c r="BW244" s="41">
        <v>0</v>
      </c>
      <c r="BX244" s="41">
        <v>0</v>
      </c>
      <c r="BY244" s="41">
        <f t="shared" si="283"/>
        <v>0</v>
      </c>
      <c r="BZ244" s="41">
        <f t="shared" si="294"/>
        <v>0</v>
      </c>
      <c r="CA244" s="41">
        <f t="shared" si="297"/>
        <v>0</v>
      </c>
      <c r="CB244" s="41">
        <f t="shared" ref="CB244:CB275" si="305">ROUND(BU244+BY244,0)</f>
        <v>0</v>
      </c>
      <c r="CC244" s="109" t="str">
        <f t="shared" si="284"/>
        <v>nebija plānots</v>
      </c>
      <c r="CD244" s="41">
        <v>0</v>
      </c>
      <c r="CE244" s="41">
        <v>0</v>
      </c>
      <c r="CF244" s="41">
        <f t="shared" si="285"/>
        <v>0</v>
      </c>
      <c r="CG244" s="41">
        <f t="shared" si="286"/>
        <v>0</v>
      </c>
      <c r="CH244" s="41">
        <f t="shared" si="287"/>
        <v>0</v>
      </c>
      <c r="CI244" s="41">
        <f t="shared" si="288"/>
        <v>0</v>
      </c>
      <c r="CJ244" s="109" t="str">
        <f t="shared" si="289"/>
        <v>nebija plānots</v>
      </c>
      <c r="CK244" s="41">
        <v>0</v>
      </c>
      <c r="CL244" s="41">
        <f t="shared" si="295"/>
        <v>0</v>
      </c>
      <c r="CM244" s="41">
        <v>0</v>
      </c>
      <c r="CN244" s="36">
        <f t="shared" si="296"/>
        <v>0</v>
      </c>
      <c r="CO244" s="41">
        <v>0</v>
      </c>
      <c r="CP244" s="41">
        <v>0</v>
      </c>
      <c r="CQ244" s="41">
        <v>0</v>
      </c>
      <c r="CR244" s="41">
        <v>0</v>
      </c>
      <c r="CS244" s="41">
        <v>0</v>
      </c>
      <c r="CT244" s="41">
        <v>0</v>
      </c>
      <c r="CU244" s="41">
        <v>0</v>
      </c>
      <c r="CV244" s="41">
        <v>13974816</v>
      </c>
    </row>
    <row r="245" spans="1:101" ht="47.25" x14ac:dyDescent="0.25">
      <c r="A245" s="15" t="s">
        <v>172</v>
      </c>
      <c r="B245" s="15" t="s">
        <v>173</v>
      </c>
      <c r="C245" s="16" t="s">
        <v>575</v>
      </c>
      <c r="D245" s="15" t="s">
        <v>3</v>
      </c>
      <c r="E245" s="15" t="s">
        <v>29</v>
      </c>
      <c r="F245" s="15" t="s">
        <v>5</v>
      </c>
      <c r="G245" s="47" t="s">
        <v>178</v>
      </c>
      <c r="H245" s="45">
        <f>SUBTOTAL(103, $CI$12:$CI245)*1</f>
        <v>234</v>
      </c>
      <c r="I245" s="45" t="s">
        <v>172</v>
      </c>
      <c r="J245" s="49" t="s">
        <v>98</v>
      </c>
      <c r="K245" s="49" t="s">
        <v>179</v>
      </c>
      <c r="L245" s="40">
        <v>0</v>
      </c>
      <c r="M245" s="40">
        <v>0</v>
      </c>
      <c r="N245" s="40">
        <v>7841593.75</v>
      </c>
      <c r="O245" s="40">
        <v>0</v>
      </c>
      <c r="P245" s="40">
        <v>0</v>
      </c>
      <c r="Q245" s="41">
        <f t="shared" si="249"/>
        <v>0</v>
      </c>
      <c r="R245" s="197" t="str">
        <f t="shared" si="250"/>
        <v>nebija plānots</v>
      </c>
      <c r="S245" s="40">
        <v>0</v>
      </c>
      <c r="T245" s="40">
        <v>0</v>
      </c>
      <c r="U245" s="41">
        <f t="shared" si="298"/>
        <v>0</v>
      </c>
      <c r="V245" s="41">
        <f t="shared" si="251"/>
        <v>0</v>
      </c>
      <c r="W245" s="41">
        <f t="shared" si="252"/>
        <v>0</v>
      </c>
      <c r="X245" s="41">
        <f t="shared" si="253"/>
        <v>0</v>
      </c>
      <c r="Y245" s="197" t="str">
        <f t="shared" si="254"/>
        <v>nebija plānots</v>
      </c>
      <c r="Z245" s="40">
        <v>0</v>
      </c>
      <c r="AA245" s="40">
        <v>0</v>
      </c>
      <c r="AB245" s="41">
        <f t="shared" si="299"/>
        <v>0</v>
      </c>
      <c r="AC245" s="41">
        <f t="shared" si="255"/>
        <v>0</v>
      </c>
      <c r="AD245" s="41">
        <f t="shared" si="256"/>
        <v>0</v>
      </c>
      <c r="AE245" s="41">
        <f t="shared" si="257"/>
        <v>0</v>
      </c>
      <c r="AF245" s="109" t="str">
        <f t="shared" si="258"/>
        <v>nebija plānots</v>
      </c>
      <c r="AG245" s="40">
        <v>0</v>
      </c>
      <c r="AH245" s="40">
        <v>0</v>
      </c>
      <c r="AI245" s="41">
        <f t="shared" si="300"/>
        <v>0</v>
      </c>
      <c r="AJ245" s="41">
        <f t="shared" si="259"/>
        <v>0</v>
      </c>
      <c r="AK245" s="41">
        <f t="shared" si="260"/>
        <v>0</v>
      </c>
      <c r="AL245" s="41">
        <f t="shared" si="261"/>
        <v>0</v>
      </c>
      <c r="AM245" s="109" t="str">
        <f t="shared" si="262"/>
        <v>nebija plānots</v>
      </c>
      <c r="AN245" s="40">
        <v>0</v>
      </c>
      <c r="AO245" s="40">
        <v>0</v>
      </c>
      <c r="AP245" s="41">
        <f t="shared" si="301"/>
        <v>0</v>
      </c>
      <c r="AQ245" s="41">
        <f t="shared" si="263"/>
        <v>0</v>
      </c>
      <c r="AR245" s="41">
        <f t="shared" si="264"/>
        <v>0</v>
      </c>
      <c r="AS245" s="41">
        <f t="shared" si="265"/>
        <v>0</v>
      </c>
      <c r="AT245" s="109" t="str">
        <f t="shared" si="266"/>
        <v>nebija plānots</v>
      </c>
      <c r="AU245" s="40">
        <v>0</v>
      </c>
      <c r="AV245" s="41">
        <v>0</v>
      </c>
      <c r="AW245" s="41">
        <f t="shared" si="302"/>
        <v>0</v>
      </c>
      <c r="AX245" s="41">
        <f t="shared" si="267"/>
        <v>0</v>
      </c>
      <c r="AY245" s="41">
        <f t="shared" si="268"/>
        <v>0</v>
      </c>
      <c r="AZ245" s="41">
        <f t="shared" si="269"/>
        <v>0</v>
      </c>
      <c r="BA245" s="109" t="str">
        <f t="shared" si="270"/>
        <v>nebija plānots</v>
      </c>
      <c r="BB245" s="40">
        <v>0</v>
      </c>
      <c r="BC245" s="41">
        <v>0</v>
      </c>
      <c r="BD245" s="41">
        <f t="shared" si="303"/>
        <v>0</v>
      </c>
      <c r="BE245" s="41">
        <f t="shared" si="271"/>
        <v>0</v>
      </c>
      <c r="BF245" s="41">
        <f t="shared" si="272"/>
        <v>0</v>
      </c>
      <c r="BG245" s="41">
        <f t="shared" si="273"/>
        <v>0</v>
      </c>
      <c r="BH245" s="109" t="str">
        <f t="shared" si="274"/>
        <v>nebija plānots</v>
      </c>
      <c r="BI245" s="40">
        <v>0</v>
      </c>
      <c r="BJ245" s="41">
        <v>0</v>
      </c>
      <c r="BK245" s="41">
        <f t="shared" si="304"/>
        <v>0</v>
      </c>
      <c r="BL245" s="41">
        <f t="shared" si="275"/>
        <v>0</v>
      </c>
      <c r="BM245" s="41">
        <f t="shared" si="276"/>
        <v>0</v>
      </c>
      <c r="BN245" s="41">
        <f t="shared" si="277"/>
        <v>0</v>
      </c>
      <c r="BO245" s="109" t="str">
        <f t="shared" si="278"/>
        <v>nebija plānots</v>
      </c>
      <c r="BP245" s="40">
        <v>0</v>
      </c>
      <c r="BQ245" s="41">
        <v>0</v>
      </c>
      <c r="BR245" s="41">
        <f t="shared" si="293"/>
        <v>0</v>
      </c>
      <c r="BS245" s="41">
        <f t="shared" si="279"/>
        <v>0</v>
      </c>
      <c r="BT245" s="41">
        <f t="shared" si="280"/>
        <v>0</v>
      </c>
      <c r="BU245" s="41">
        <f t="shared" si="281"/>
        <v>0</v>
      </c>
      <c r="BV245" s="109" t="str">
        <f t="shared" si="282"/>
        <v>nebija plānots</v>
      </c>
      <c r="BW245" s="40">
        <v>0</v>
      </c>
      <c r="BX245" s="41">
        <v>0</v>
      </c>
      <c r="BY245" s="41">
        <f t="shared" si="283"/>
        <v>0</v>
      </c>
      <c r="BZ245" s="41">
        <f t="shared" si="294"/>
        <v>0</v>
      </c>
      <c r="CA245" s="41">
        <f t="shared" si="297"/>
        <v>0</v>
      </c>
      <c r="CB245" s="41">
        <f t="shared" si="305"/>
        <v>0</v>
      </c>
      <c r="CC245" s="109" t="str">
        <f t="shared" si="284"/>
        <v>nebija plānots</v>
      </c>
      <c r="CD245" s="40">
        <v>0</v>
      </c>
      <c r="CE245" s="41">
        <v>0</v>
      </c>
      <c r="CF245" s="41">
        <f t="shared" si="285"/>
        <v>0</v>
      </c>
      <c r="CG245" s="41">
        <f t="shared" si="286"/>
        <v>0</v>
      </c>
      <c r="CH245" s="41">
        <f t="shared" si="287"/>
        <v>0</v>
      </c>
      <c r="CI245" s="41">
        <f t="shared" si="288"/>
        <v>0</v>
      </c>
      <c r="CJ245" s="109" t="str">
        <f t="shared" si="289"/>
        <v>nebija plānots</v>
      </c>
      <c r="CK245" s="40">
        <v>0</v>
      </c>
      <c r="CL245" s="41">
        <f t="shared" si="295"/>
        <v>0</v>
      </c>
      <c r="CM245" s="41">
        <v>0</v>
      </c>
      <c r="CN245" s="36">
        <f t="shared" si="296"/>
        <v>0</v>
      </c>
      <c r="CO245" s="40">
        <v>0</v>
      </c>
      <c r="CP245" s="40">
        <v>0</v>
      </c>
      <c r="CQ245" s="40">
        <v>0</v>
      </c>
      <c r="CR245" s="40">
        <v>0</v>
      </c>
      <c r="CS245" s="40">
        <v>0</v>
      </c>
      <c r="CT245" s="40">
        <v>0</v>
      </c>
      <c r="CU245" s="40">
        <v>0</v>
      </c>
      <c r="CV245" s="40">
        <v>8325824</v>
      </c>
    </row>
    <row r="246" spans="1:101" ht="63" x14ac:dyDescent="0.25">
      <c r="A246" s="11" t="s">
        <v>172</v>
      </c>
      <c r="B246" s="11" t="s">
        <v>173</v>
      </c>
      <c r="C246" s="14" t="s">
        <v>575</v>
      </c>
      <c r="D246" s="11" t="s">
        <v>3</v>
      </c>
      <c r="E246" s="11" t="s">
        <v>29</v>
      </c>
      <c r="F246" s="11" t="s">
        <v>5</v>
      </c>
      <c r="G246" s="44" t="s">
        <v>174</v>
      </c>
      <c r="H246" s="45">
        <f>SUBTOTAL(103, $CI$12:$CI246)*1</f>
        <v>235</v>
      </c>
      <c r="I246" s="45" t="s">
        <v>172</v>
      </c>
      <c r="J246" s="46" t="s">
        <v>98</v>
      </c>
      <c r="K246" s="46" t="s">
        <v>175</v>
      </c>
      <c r="L246" s="41">
        <v>0</v>
      </c>
      <c r="M246" s="41">
        <v>0</v>
      </c>
      <c r="N246" s="41">
        <v>3400304.68</v>
      </c>
      <c r="O246" s="41">
        <v>0</v>
      </c>
      <c r="P246" s="41">
        <v>0</v>
      </c>
      <c r="Q246" s="41">
        <f t="shared" si="249"/>
        <v>0</v>
      </c>
      <c r="R246" s="197" t="str">
        <f t="shared" si="250"/>
        <v>nebija plānots</v>
      </c>
      <c r="S246" s="41">
        <v>0</v>
      </c>
      <c r="T246" s="41">
        <v>0</v>
      </c>
      <c r="U246" s="41">
        <f t="shared" si="298"/>
        <v>0</v>
      </c>
      <c r="V246" s="41">
        <f t="shared" si="251"/>
        <v>0</v>
      </c>
      <c r="W246" s="41">
        <f t="shared" si="252"/>
        <v>0</v>
      </c>
      <c r="X246" s="41">
        <f t="shared" si="253"/>
        <v>0</v>
      </c>
      <c r="Y246" s="197" t="str">
        <f t="shared" si="254"/>
        <v>nebija plānots</v>
      </c>
      <c r="Z246" s="41">
        <v>9909.7800000000007</v>
      </c>
      <c r="AA246" s="41">
        <v>9909.7800000000007</v>
      </c>
      <c r="AB246" s="41">
        <f t="shared" si="299"/>
        <v>0</v>
      </c>
      <c r="AC246" s="41">
        <f t="shared" si="255"/>
        <v>9909.7800000000007</v>
      </c>
      <c r="AD246" s="41">
        <f t="shared" si="256"/>
        <v>9909.7800000000007</v>
      </c>
      <c r="AE246" s="41">
        <f t="shared" si="257"/>
        <v>0</v>
      </c>
      <c r="AF246" s="109">
        <f t="shared" si="258"/>
        <v>0</v>
      </c>
      <c r="AG246" s="41">
        <v>0</v>
      </c>
      <c r="AH246" s="41">
        <v>0</v>
      </c>
      <c r="AI246" s="41">
        <f t="shared" si="300"/>
        <v>0</v>
      </c>
      <c r="AJ246" s="41">
        <f t="shared" si="259"/>
        <v>9909.7800000000007</v>
      </c>
      <c r="AK246" s="41">
        <f t="shared" si="260"/>
        <v>9909.7800000000007</v>
      </c>
      <c r="AL246" s="41">
        <f t="shared" si="261"/>
        <v>0</v>
      </c>
      <c r="AM246" s="109">
        <f t="shared" si="262"/>
        <v>0</v>
      </c>
      <c r="AN246" s="41">
        <v>0</v>
      </c>
      <c r="AO246" s="41">
        <v>0</v>
      </c>
      <c r="AP246" s="41">
        <f t="shared" si="301"/>
        <v>0</v>
      </c>
      <c r="AQ246" s="41">
        <f t="shared" si="263"/>
        <v>9909.7800000000007</v>
      </c>
      <c r="AR246" s="41">
        <f t="shared" si="264"/>
        <v>9909.7800000000007</v>
      </c>
      <c r="AS246" s="41">
        <f t="shared" si="265"/>
        <v>0</v>
      </c>
      <c r="AT246" s="109">
        <f t="shared" si="266"/>
        <v>0</v>
      </c>
      <c r="AU246" s="41">
        <v>73450.06</v>
      </c>
      <c r="AV246" s="41">
        <v>73450.06</v>
      </c>
      <c r="AW246" s="41">
        <f t="shared" si="302"/>
        <v>0</v>
      </c>
      <c r="AX246" s="41">
        <f t="shared" si="267"/>
        <v>83359.839999999997</v>
      </c>
      <c r="AY246" s="41">
        <f t="shared" si="268"/>
        <v>83359.839999999997</v>
      </c>
      <c r="AZ246" s="41">
        <f t="shared" si="269"/>
        <v>0</v>
      </c>
      <c r="BA246" s="109">
        <f t="shared" si="270"/>
        <v>0</v>
      </c>
      <c r="BB246" s="41">
        <v>0</v>
      </c>
      <c r="BC246" s="41">
        <v>0</v>
      </c>
      <c r="BD246" s="41">
        <f t="shared" si="303"/>
        <v>0</v>
      </c>
      <c r="BE246" s="41">
        <f t="shared" si="271"/>
        <v>83359.839999999997</v>
      </c>
      <c r="BF246" s="41">
        <f t="shared" si="272"/>
        <v>83359.839999999997</v>
      </c>
      <c r="BG246" s="41">
        <f t="shared" si="273"/>
        <v>0</v>
      </c>
      <c r="BH246" s="109">
        <f t="shared" si="274"/>
        <v>0</v>
      </c>
      <c r="BI246" s="41">
        <v>0</v>
      </c>
      <c r="BJ246" s="41">
        <v>0</v>
      </c>
      <c r="BK246" s="41">
        <f t="shared" si="304"/>
        <v>0</v>
      </c>
      <c r="BL246" s="41">
        <f t="shared" si="275"/>
        <v>83359.839999999997</v>
      </c>
      <c r="BM246" s="41">
        <f t="shared" si="276"/>
        <v>83359.839999999997</v>
      </c>
      <c r="BN246" s="41">
        <f t="shared" si="277"/>
        <v>0</v>
      </c>
      <c r="BO246" s="109">
        <f t="shared" si="278"/>
        <v>0</v>
      </c>
      <c r="BP246" s="41">
        <v>0</v>
      </c>
      <c r="BQ246" s="41">
        <v>0</v>
      </c>
      <c r="BR246" s="41">
        <f t="shared" si="293"/>
        <v>0</v>
      </c>
      <c r="BS246" s="41">
        <f t="shared" si="279"/>
        <v>83359.839999999997</v>
      </c>
      <c r="BT246" s="41">
        <f t="shared" si="280"/>
        <v>83359.839999999997</v>
      </c>
      <c r="BU246" s="41">
        <f t="shared" si="281"/>
        <v>0</v>
      </c>
      <c r="BV246" s="109">
        <f t="shared" si="282"/>
        <v>0</v>
      </c>
      <c r="BW246" s="41">
        <v>0</v>
      </c>
      <c r="BX246" s="41">
        <v>0</v>
      </c>
      <c r="BY246" s="41">
        <f t="shared" si="283"/>
        <v>0</v>
      </c>
      <c r="BZ246" s="41">
        <f t="shared" si="294"/>
        <v>83359.839999999997</v>
      </c>
      <c r="CA246" s="41">
        <f t="shared" si="297"/>
        <v>83359.839999999997</v>
      </c>
      <c r="CB246" s="41">
        <f t="shared" si="305"/>
        <v>0</v>
      </c>
      <c r="CC246" s="109">
        <f t="shared" si="284"/>
        <v>0</v>
      </c>
      <c r="CD246" s="41">
        <v>0</v>
      </c>
      <c r="CE246" s="41">
        <v>0</v>
      </c>
      <c r="CF246" s="41">
        <f t="shared" si="285"/>
        <v>0</v>
      </c>
      <c r="CG246" s="41">
        <f t="shared" si="286"/>
        <v>83359.839999999997</v>
      </c>
      <c r="CH246" s="41">
        <f t="shared" si="287"/>
        <v>83359.839999999997</v>
      </c>
      <c r="CI246" s="41">
        <f t="shared" si="288"/>
        <v>0</v>
      </c>
      <c r="CJ246" s="109">
        <f t="shared" si="289"/>
        <v>1</v>
      </c>
      <c r="CK246" s="41">
        <v>74288.28</v>
      </c>
      <c r="CL246" s="41">
        <f t="shared" si="295"/>
        <v>157648.12</v>
      </c>
      <c r="CM246" s="41">
        <v>157648.12</v>
      </c>
      <c r="CN246" s="158">
        <f t="shared" si="296"/>
        <v>0</v>
      </c>
      <c r="CO246" s="41">
        <v>0</v>
      </c>
      <c r="CP246" s="41">
        <v>0</v>
      </c>
      <c r="CQ246" s="41">
        <v>0</v>
      </c>
      <c r="CR246" s="41">
        <v>0</v>
      </c>
      <c r="CS246" s="41">
        <v>0</v>
      </c>
      <c r="CT246" s="41">
        <v>0</v>
      </c>
      <c r="CU246" s="41">
        <v>0</v>
      </c>
      <c r="CV246" s="41">
        <v>3916053.54</v>
      </c>
    </row>
    <row r="247" spans="1:101" ht="63" x14ac:dyDescent="0.25">
      <c r="A247" s="11" t="s">
        <v>172</v>
      </c>
      <c r="B247" s="11" t="s">
        <v>173</v>
      </c>
      <c r="C247" s="14" t="s">
        <v>575</v>
      </c>
      <c r="D247" s="11" t="s">
        <v>3</v>
      </c>
      <c r="E247" s="11" t="s">
        <v>29</v>
      </c>
      <c r="F247" s="11" t="s">
        <v>5</v>
      </c>
      <c r="G247" s="44" t="s">
        <v>629</v>
      </c>
      <c r="H247" s="45">
        <f>SUBTOTAL(103, $CI$12:$CI247)*1</f>
        <v>236</v>
      </c>
      <c r="I247" s="45" t="s">
        <v>172</v>
      </c>
      <c r="J247" s="46" t="s">
        <v>98</v>
      </c>
      <c r="K247" s="46" t="s">
        <v>630</v>
      </c>
      <c r="L247" s="41">
        <v>0</v>
      </c>
      <c r="M247" s="41">
        <v>0</v>
      </c>
      <c r="N247" s="41">
        <v>874497.26</v>
      </c>
      <c r="O247" s="41">
        <v>0</v>
      </c>
      <c r="P247" s="41">
        <v>0</v>
      </c>
      <c r="Q247" s="41">
        <f t="shared" si="249"/>
        <v>0</v>
      </c>
      <c r="R247" s="197" t="str">
        <f t="shared" si="250"/>
        <v>nebija plānots</v>
      </c>
      <c r="S247" s="41">
        <v>0</v>
      </c>
      <c r="T247" s="41">
        <v>0</v>
      </c>
      <c r="U247" s="41">
        <f t="shared" si="298"/>
        <v>0</v>
      </c>
      <c r="V247" s="41">
        <f t="shared" si="251"/>
        <v>0</v>
      </c>
      <c r="W247" s="41">
        <f t="shared" si="252"/>
        <v>0</v>
      </c>
      <c r="X247" s="41">
        <f t="shared" si="253"/>
        <v>0</v>
      </c>
      <c r="Y247" s="197" t="str">
        <f t="shared" si="254"/>
        <v>nebija plānots</v>
      </c>
      <c r="Z247" s="41">
        <v>0</v>
      </c>
      <c r="AA247" s="41">
        <v>0</v>
      </c>
      <c r="AB247" s="41">
        <f t="shared" si="299"/>
        <v>0</v>
      </c>
      <c r="AC247" s="41">
        <f t="shared" si="255"/>
        <v>0</v>
      </c>
      <c r="AD247" s="41">
        <f t="shared" si="256"/>
        <v>0</v>
      </c>
      <c r="AE247" s="41">
        <f t="shared" si="257"/>
        <v>0</v>
      </c>
      <c r="AF247" s="109" t="str">
        <f t="shared" si="258"/>
        <v>nebija plānots</v>
      </c>
      <c r="AG247" s="41">
        <v>0</v>
      </c>
      <c r="AH247" s="41">
        <v>0</v>
      </c>
      <c r="AI247" s="41">
        <f t="shared" si="300"/>
        <v>0</v>
      </c>
      <c r="AJ247" s="41">
        <f t="shared" si="259"/>
        <v>0</v>
      </c>
      <c r="AK247" s="41">
        <f t="shared" si="260"/>
        <v>0</v>
      </c>
      <c r="AL247" s="41">
        <f t="shared" si="261"/>
        <v>0</v>
      </c>
      <c r="AM247" s="109" t="str">
        <f t="shared" si="262"/>
        <v>nebija plānots</v>
      </c>
      <c r="AN247" s="41">
        <v>0</v>
      </c>
      <c r="AO247" s="41">
        <v>0</v>
      </c>
      <c r="AP247" s="41">
        <f t="shared" si="301"/>
        <v>0</v>
      </c>
      <c r="AQ247" s="41">
        <f t="shared" si="263"/>
        <v>0</v>
      </c>
      <c r="AR247" s="41">
        <f t="shared" si="264"/>
        <v>0</v>
      </c>
      <c r="AS247" s="41">
        <f t="shared" si="265"/>
        <v>0</v>
      </c>
      <c r="AT247" s="109" t="str">
        <f t="shared" si="266"/>
        <v>nebija plānots</v>
      </c>
      <c r="AU247" s="41">
        <v>0</v>
      </c>
      <c r="AV247" s="41">
        <v>0</v>
      </c>
      <c r="AW247" s="41">
        <f t="shared" si="302"/>
        <v>0</v>
      </c>
      <c r="AX247" s="41">
        <f t="shared" si="267"/>
        <v>0</v>
      </c>
      <c r="AY247" s="41">
        <f t="shared" si="268"/>
        <v>0</v>
      </c>
      <c r="AZ247" s="41">
        <f t="shared" si="269"/>
        <v>0</v>
      </c>
      <c r="BA247" s="109" t="str">
        <f t="shared" si="270"/>
        <v>nebija plānots</v>
      </c>
      <c r="BB247" s="41">
        <v>0</v>
      </c>
      <c r="BC247" s="41">
        <v>0</v>
      </c>
      <c r="BD247" s="41">
        <f t="shared" si="303"/>
        <v>0</v>
      </c>
      <c r="BE247" s="41">
        <f t="shared" si="271"/>
        <v>0</v>
      </c>
      <c r="BF247" s="41">
        <f t="shared" si="272"/>
        <v>0</v>
      </c>
      <c r="BG247" s="41">
        <f t="shared" si="273"/>
        <v>0</v>
      </c>
      <c r="BH247" s="109" t="str">
        <f t="shared" si="274"/>
        <v>nebija plānots</v>
      </c>
      <c r="BI247" s="41">
        <v>0</v>
      </c>
      <c r="BJ247" s="41">
        <v>0</v>
      </c>
      <c r="BK247" s="41">
        <f t="shared" si="304"/>
        <v>0</v>
      </c>
      <c r="BL247" s="41">
        <f t="shared" si="275"/>
        <v>0</v>
      </c>
      <c r="BM247" s="41">
        <f t="shared" si="276"/>
        <v>0</v>
      </c>
      <c r="BN247" s="41">
        <f t="shared" si="277"/>
        <v>0</v>
      </c>
      <c r="BO247" s="109" t="str">
        <f t="shared" si="278"/>
        <v>nebija plānots</v>
      </c>
      <c r="BP247" s="41">
        <v>0</v>
      </c>
      <c r="BQ247" s="41">
        <v>0</v>
      </c>
      <c r="BR247" s="41">
        <f t="shared" si="293"/>
        <v>0</v>
      </c>
      <c r="BS247" s="41">
        <f t="shared" si="279"/>
        <v>0</v>
      </c>
      <c r="BT247" s="41">
        <f t="shared" si="280"/>
        <v>0</v>
      </c>
      <c r="BU247" s="41">
        <f t="shared" si="281"/>
        <v>0</v>
      </c>
      <c r="BV247" s="109" t="str">
        <f t="shared" si="282"/>
        <v>nebija plānots</v>
      </c>
      <c r="BW247" s="41">
        <v>0</v>
      </c>
      <c r="BX247" s="41">
        <v>0</v>
      </c>
      <c r="BY247" s="41">
        <f t="shared" si="283"/>
        <v>0</v>
      </c>
      <c r="BZ247" s="41">
        <f t="shared" si="294"/>
        <v>0</v>
      </c>
      <c r="CA247" s="41">
        <f t="shared" si="297"/>
        <v>0</v>
      </c>
      <c r="CB247" s="41">
        <f t="shared" si="305"/>
        <v>0</v>
      </c>
      <c r="CC247" s="109" t="str">
        <f t="shared" si="284"/>
        <v>nebija plānots</v>
      </c>
      <c r="CD247" s="41">
        <v>0</v>
      </c>
      <c r="CE247" s="41">
        <v>0</v>
      </c>
      <c r="CF247" s="41">
        <f t="shared" si="285"/>
        <v>0</v>
      </c>
      <c r="CG247" s="41">
        <f t="shared" si="286"/>
        <v>0</v>
      </c>
      <c r="CH247" s="41">
        <f t="shared" si="287"/>
        <v>0</v>
      </c>
      <c r="CI247" s="41">
        <f t="shared" si="288"/>
        <v>0</v>
      </c>
      <c r="CJ247" s="109" t="str">
        <f t="shared" si="289"/>
        <v>nebija plānots</v>
      </c>
      <c r="CK247" s="41">
        <v>0</v>
      </c>
      <c r="CL247" s="41">
        <f t="shared" si="295"/>
        <v>0</v>
      </c>
      <c r="CM247" s="41">
        <v>0</v>
      </c>
      <c r="CN247" s="36">
        <f t="shared" si="296"/>
        <v>0</v>
      </c>
      <c r="CO247" s="41">
        <v>697042.5</v>
      </c>
      <c r="CP247" s="41">
        <v>3067650</v>
      </c>
      <c r="CQ247" s="41">
        <v>1021338.31</v>
      </c>
      <c r="CR247" s="41">
        <v>0</v>
      </c>
      <c r="CS247" s="41">
        <v>0</v>
      </c>
      <c r="CT247" s="41">
        <v>0</v>
      </c>
      <c r="CU247" s="41">
        <v>0</v>
      </c>
      <c r="CV247" s="41">
        <v>5660528.0700000003</v>
      </c>
    </row>
    <row r="248" spans="1:101" ht="63" x14ac:dyDescent="0.25">
      <c r="A248" s="119" t="s">
        <v>172</v>
      </c>
      <c r="B248" s="119" t="s">
        <v>173</v>
      </c>
      <c r="C248" s="120" t="s">
        <v>575</v>
      </c>
      <c r="D248" s="119" t="s">
        <v>3</v>
      </c>
      <c r="E248" s="119" t="s">
        <v>29</v>
      </c>
      <c r="F248" s="119" t="s">
        <v>5</v>
      </c>
      <c r="G248" s="43" t="s">
        <v>188</v>
      </c>
      <c r="H248" s="45">
        <f>SUBTOTAL(103, $CI$12:$CI248)*1</f>
        <v>237</v>
      </c>
      <c r="I248" s="45" t="s">
        <v>172</v>
      </c>
      <c r="J248" s="124" t="s">
        <v>98</v>
      </c>
      <c r="K248" s="124" t="s">
        <v>189</v>
      </c>
      <c r="L248" s="41">
        <v>0</v>
      </c>
      <c r="M248" s="41">
        <v>0</v>
      </c>
      <c r="N248" s="41">
        <v>7322373.2699999996</v>
      </c>
      <c r="O248" s="41">
        <v>0</v>
      </c>
      <c r="P248" s="41">
        <v>0</v>
      </c>
      <c r="Q248" s="41">
        <f t="shared" si="249"/>
        <v>0</v>
      </c>
      <c r="R248" s="197" t="str">
        <f t="shared" si="250"/>
        <v>nebija plānots</v>
      </c>
      <c r="S248" s="41">
        <v>0</v>
      </c>
      <c r="T248" s="41">
        <v>0</v>
      </c>
      <c r="U248" s="41">
        <f t="shared" si="298"/>
        <v>0</v>
      </c>
      <c r="V248" s="41">
        <f t="shared" si="251"/>
        <v>0</v>
      </c>
      <c r="W248" s="41">
        <f t="shared" si="252"/>
        <v>0</v>
      </c>
      <c r="X248" s="41">
        <f t="shared" si="253"/>
        <v>0</v>
      </c>
      <c r="Y248" s="197" t="str">
        <f t="shared" si="254"/>
        <v>nebija plānots</v>
      </c>
      <c r="Z248" s="41">
        <v>314032.11</v>
      </c>
      <c r="AA248" s="41">
        <v>0</v>
      </c>
      <c r="AB248" s="41">
        <f t="shared" si="299"/>
        <v>-314032.11</v>
      </c>
      <c r="AC248" s="41">
        <f t="shared" si="255"/>
        <v>314032.11</v>
      </c>
      <c r="AD248" s="41">
        <f t="shared" si="256"/>
        <v>0</v>
      </c>
      <c r="AE248" s="41">
        <f t="shared" si="257"/>
        <v>-314032</v>
      </c>
      <c r="AF248" s="109">
        <f t="shared" si="258"/>
        <v>1</v>
      </c>
      <c r="AG248" s="41">
        <v>0</v>
      </c>
      <c r="AH248" s="41">
        <v>0</v>
      </c>
      <c r="AI248" s="41">
        <f t="shared" si="300"/>
        <v>0</v>
      </c>
      <c r="AJ248" s="41">
        <f t="shared" si="259"/>
        <v>314032.11</v>
      </c>
      <c r="AK248" s="41">
        <f t="shared" si="260"/>
        <v>0</v>
      </c>
      <c r="AL248" s="41">
        <f t="shared" si="261"/>
        <v>-314032</v>
      </c>
      <c r="AM248" s="109">
        <f t="shared" si="262"/>
        <v>1</v>
      </c>
      <c r="AN248" s="41">
        <v>0</v>
      </c>
      <c r="AO248" s="41">
        <v>314032.11</v>
      </c>
      <c r="AP248" s="41">
        <f t="shared" si="301"/>
        <v>314032.11</v>
      </c>
      <c r="AQ248" s="41">
        <f t="shared" si="263"/>
        <v>314032.11</v>
      </c>
      <c r="AR248" s="41">
        <f t="shared" si="264"/>
        <v>314032.11</v>
      </c>
      <c r="AS248" s="41">
        <f t="shared" si="265"/>
        <v>0</v>
      </c>
      <c r="AT248" s="109">
        <f t="shared" si="266"/>
        <v>0</v>
      </c>
      <c r="AU248" s="41">
        <v>0</v>
      </c>
      <c r="AV248" s="41">
        <v>0</v>
      </c>
      <c r="AW248" s="41">
        <f t="shared" si="302"/>
        <v>0</v>
      </c>
      <c r="AX248" s="41">
        <f t="shared" si="267"/>
        <v>314032.11</v>
      </c>
      <c r="AY248" s="41">
        <f t="shared" si="268"/>
        <v>314032.11</v>
      </c>
      <c r="AZ248" s="41">
        <f t="shared" si="269"/>
        <v>0</v>
      </c>
      <c r="BA248" s="109">
        <f t="shared" si="270"/>
        <v>0</v>
      </c>
      <c r="BB248" s="41">
        <v>0</v>
      </c>
      <c r="BC248" s="41">
        <v>0</v>
      </c>
      <c r="BD248" s="41">
        <f t="shared" si="303"/>
        <v>0</v>
      </c>
      <c r="BE248" s="41">
        <f t="shared" si="271"/>
        <v>314032.11</v>
      </c>
      <c r="BF248" s="41">
        <f t="shared" si="272"/>
        <v>314032.11</v>
      </c>
      <c r="BG248" s="41">
        <f t="shared" si="273"/>
        <v>0</v>
      </c>
      <c r="BH248" s="109">
        <f t="shared" si="274"/>
        <v>0</v>
      </c>
      <c r="BI248" s="41">
        <v>0</v>
      </c>
      <c r="BJ248" s="41">
        <v>0</v>
      </c>
      <c r="BK248" s="41">
        <f t="shared" si="304"/>
        <v>0</v>
      </c>
      <c r="BL248" s="41">
        <f t="shared" si="275"/>
        <v>314032.11</v>
      </c>
      <c r="BM248" s="41">
        <f t="shared" si="276"/>
        <v>314032.11</v>
      </c>
      <c r="BN248" s="41">
        <f t="shared" si="277"/>
        <v>0</v>
      </c>
      <c r="BO248" s="109">
        <f t="shared" si="278"/>
        <v>0</v>
      </c>
      <c r="BP248" s="41">
        <v>0</v>
      </c>
      <c r="BQ248" s="41">
        <v>0</v>
      </c>
      <c r="BR248" s="41">
        <f t="shared" si="293"/>
        <v>0</v>
      </c>
      <c r="BS248" s="41">
        <f t="shared" si="279"/>
        <v>314032.11</v>
      </c>
      <c r="BT248" s="41">
        <f t="shared" si="280"/>
        <v>314032.11</v>
      </c>
      <c r="BU248" s="41">
        <f t="shared" si="281"/>
        <v>0</v>
      </c>
      <c r="BV248" s="109">
        <f t="shared" si="282"/>
        <v>0</v>
      </c>
      <c r="BW248" s="41">
        <v>0</v>
      </c>
      <c r="BX248" s="41">
        <v>0</v>
      </c>
      <c r="BY248" s="41">
        <f t="shared" si="283"/>
        <v>0</v>
      </c>
      <c r="BZ248" s="41">
        <f t="shared" si="294"/>
        <v>314032.11</v>
      </c>
      <c r="CA248" s="41">
        <f t="shared" si="297"/>
        <v>314032.11</v>
      </c>
      <c r="CB248" s="41">
        <f t="shared" si="305"/>
        <v>0</v>
      </c>
      <c r="CC248" s="109">
        <f t="shared" si="284"/>
        <v>0</v>
      </c>
      <c r="CD248" s="41">
        <v>0</v>
      </c>
      <c r="CE248" s="41">
        <v>0</v>
      </c>
      <c r="CF248" s="41">
        <f t="shared" si="285"/>
        <v>0</v>
      </c>
      <c r="CG248" s="41">
        <f t="shared" si="286"/>
        <v>314032.11</v>
      </c>
      <c r="CH248" s="41">
        <f t="shared" si="287"/>
        <v>314032.11</v>
      </c>
      <c r="CI248" s="41">
        <f t="shared" si="288"/>
        <v>0</v>
      </c>
      <c r="CJ248" s="109">
        <f t="shared" si="289"/>
        <v>1</v>
      </c>
      <c r="CK248" s="41">
        <v>0</v>
      </c>
      <c r="CL248" s="41">
        <f t="shared" si="295"/>
        <v>314032.11</v>
      </c>
      <c r="CM248" s="41">
        <v>314032.11</v>
      </c>
      <c r="CN248" s="158">
        <f t="shared" si="296"/>
        <v>0</v>
      </c>
      <c r="CO248" s="41">
        <v>0</v>
      </c>
      <c r="CP248" s="41">
        <v>0</v>
      </c>
      <c r="CQ248" s="41">
        <v>0</v>
      </c>
      <c r="CR248" s="41">
        <v>0</v>
      </c>
      <c r="CS248" s="41">
        <v>0</v>
      </c>
      <c r="CT248" s="41">
        <v>0</v>
      </c>
      <c r="CU248" s="41">
        <v>0</v>
      </c>
      <c r="CV248" s="41">
        <v>7636405.3799999999</v>
      </c>
      <c r="CW248" s="95"/>
    </row>
    <row r="249" spans="1:101" ht="47.25" x14ac:dyDescent="0.25">
      <c r="A249" s="18" t="s">
        <v>406</v>
      </c>
      <c r="B249" s="18" t="s">
        <v>411</v>
      </c>
      <c r="C249" s="19" t="s">
        <v>602</v>
      </c>
      <c r="D249" s="22">
        <v>1</v>
      </c>
      <c r="E249" s="18" t="s">
        <v>402</v>
      </c>
      <c r="F249" s="18" t="s">
        <v>77</v>
      </c>
      <c r="G249" s="18" t="s">
        <v>1216</v>
      </c>
      <c r="H249" s="45">
        <f>SUBTOTAL(103, $CI$12:$CI249)*1</f>
        <v>238</v>
      </c>
      <c r="I249" s="45" t="s">
        <v>406</v>
      </c>
      <c r="J249" s="32" t="s">
        <v>1010</v>
      </c>
      <c r="K249" s="32" t="s">
        <v>1217</v>
      </c>
      <c r="L249" s="77">
        <v>0</v>
      </c>
      <c r="M249" s="77">
        <v>0</v>
      </c>
      <c r="N249" s="77">
        <v>0</v>
      </c>
      <c r="O249" s="77">
        <f>N249+M249+L249</f>
        <v>0</v>
      </c>
      <c r="P249" s="77"/>
      <c r="Q249" s="41">
        <f t="shared" si="249"/>
        <v>0</v>
      </c>
      <c r="R249" s="197" t="str">
        <f t="shared" si="250"/>
        <v>nebija plānots</v>
      </c>
      <c r="S249" s="77">
        <v>0</v>
      </c>
      <c r="T249" s="77"/>
      <c r="U249" s="77"/>
      <c r="V249" s="41">
        <f t="shared" si="251"/>
        <v>0</v>
      </c>
      <c r="W249" s="41">
        <f t="shared" si="252"/>
        <v>0</v>
      </c>
      <c r="X249" s="41">
        <f t="shared" si="253"/>
        <v>0</v>
      </c>
      <c r="Y249" s="197" t="str">
        <f t="shared" si="254"/>
        <v>nebija plānots</v>
      </c>
      <c r="Z249" s="77">
        <v>0</v>
      </c>
      <c r="AA249" s="77"/>
      <c r="AB249" s="77"/>
      <c r="AC249" s="41">
        <f t="shared" si="255"/>
        <v>0</v>
      </c>
      <c r="AD249" s="41">
        <f t="shared" si="256"/>
        <v>0</v>
      </c>
      <c r="AE249" s="41">
        <f t="shared" si="257"/>
        <v>0</v>
      </c>
      <c r="AF249" s="109" t="str">
        <f t="shared" si="258"/>
        <v>nebija plānots</v>
      </c>
      <c r="AG249" s="77">
        <v>0</v>
      </c>
      <c r="AH249" s="77"/>
      <c r="AI249" s="77"/>
      <c r="AJ249" s="41">
        <f t="shared" si="259"/>
        <v>0</v>
      </c>
      <c r="AK249" s="41">
        <f t="shared" si="260"/>
        <v>0</v>
      </c>
      <c r="AL249" s="41">
        <f t="shared" si="261"/>
        <v>0</v>
      </c>
      <c r="AM249" s="109" t="str">
        <f t="shared" si="262"/>
        <v>nebija plānots</v>
      </c>
      <c r="AN249" s="77">
        <v>0</v>
      </c>
      <c r="AO249" s="77"/>
      <c r="AP249" s="77"/>
      <c r="AQ249" s="41">
        <f t="shared" si="263"/>
        <v>0</v>
      </c>
      <c r="AR249" s="41">
        <f t="shared" si="264"/>
        <v>0</v>
      </c>
      <c r="AS249" s="41">
        <f t="shared" si="265"/>
        <v>0</v>
      </c>
      <c r="AT249" s="109" t="str">
        <f t="shared" si="266"/>
        <v>nebija plānots</v>
      </c>
      <c r="AU249" s="77">
        <v>0</v>
      </c>
      <c r="AV249" s="77"/>
      <c r="AW249" s="77"/>
      <c r="AX249" s="41">
        <f t="shared" si="267"/>
        <v>0</v>
      </c>
      <c r="AY249" s="41">
        <f t="shared" si="268"/>
        <v>0</v>
      </c>
      <c r="AZ249" s="41">
        <f t="shared" si="269"/>
        <v>0</v>
      </c>
      <c r="BA249" s="109" t="str">
        <f t="shared" si="270"/>
        <v>nebija plānots</v>
      </c>
      <c r="BB249" s="77">
        <v>0</v>
      </c>
      <c r="BC249" s="77"/>
      <c r="BD249" s="77"/>
      <c r="BE249" s="41">
        <f t="shared" si="271"/>
        <v>0</v>
      </c>
      <c r="BF249" s="41">
        <f t="shared" si="272"/>
        <v>0</v>
      </c>
      <c r="BG249" s="41">
        <f t="shared" si="273"/>
        <v>0</v>
      </c>
      <c r="BH249" s="109" t="str">
        <f t="shared" si="274"/>
        <v>nebija plānots</v>
      </c>
      <c r="BI249" s="77">
        <v>0</v>
      </c>
      <c r="BJ249" s="77"/>
      <c r="BK249" s="77"/>
      <c r="BL249" s="41">
        <f t="shared" si="275"/>
        <v>0</v>
      </c>
      <c r="BM249" s="41">
        <f t="shared" si="276"/>
        <v>0</v>
      </c>
      <c r="BN249" s="41">
        <f t="shared" si="277"/>
        <v>0</v>
      </c>
      <c r="BO249" s="109" t="str">
        <f t="shared" si="278"/>
        <v>nebija plānots</v>
      </c>
      <c r="BP249" s="77">
        <v>0</v>
      </c>
      <c r="BQ249" s="77"/>
      <c r="BR249" s="77"/>
      <c r="BS249" s="41">
        <f t="shared" si="279"/>
        <v>0</v>
      </c>
      <c r="BT249" s="41">
        <f t="shared" si="280"/>
        <v>0</v>
      </c>
      <c r="BU249" s="41">
        <f t="shared" si="281"/>
        <v>0</v>
      </c>
      <c r="BV249" s="109" t="str">
        <f t="shared" si="282"/>
        <v>nebija plānots</v>
      </c>
      <c r="BW249" s="77">
        <v>0</v>
      </c>
      <c r="BX249" s="41">
        <v>0</v>
      </c>
      <c r="BY249" s="41">
        <f t="shared" si="283"/>
        <v>0</v>
      </c>
      <c r="BZ249" s="41">
        <f t="shared" si="294"/>
        <v>0</v>
      </c>
      <c r="CA249" s="41">
        <f t="shared" si="297"/>
        <v>0</v>
      </c>
      <c r="CB249" s="41">
        <f t="shared" si="305"/>
        <v>0</v>
      </c>
      <c r="CC249" s="109" t="str">
        <f t="shared" si="284"/>
        <v>nebija plānots</v>
      </c>
      <c r="CD249" s="77">
        <v>0</v>
      </c>
      <c r="CE249" s="41">
        <v>0</v>
      </c>
      <c r="CF249" s="41">
        <f t="shared" si="285"/>
        <v>0</v>
      </c>
      <c r="CG249" s="41">
        <f t="shared" si="286"/>
        <v>0</v>
      </c>
      <c r="CH249" s="41">
        <f t="shared" si="287"/>
        <v>0</v>
      </c>
      <c r="CI249" s="41">
        <f t="shared" si="288"/>
        <v>0</v>
      </c>
      <c r="CJ249" s="109" t="str">
        <f t="shared" si="289"/>
        <v>nebija plānots</v>
      </c>
      <c r="CK249" s="77">
        <v>0</v>
      </c>
      <c r="CL249" s="41">
        <f t="shared" si="295"/>
        <v>0</v>
      </c>
      <c r="CM249" s="41">
        <v>2040</v>
      </c>
      <c r="CN249" s="77"/>
      <c r="CO249" s="77">
        <v>18700</v>
      </c>
      <c r="CP249" s="77">
        <v>9476.65</v>
      </c>
      <c r="CQ249" s="77"/>
      <c r="CR249" s="77">
        <v>0</v>
      </c>
      <c r="CS249" s="77">
        <v>0</v>
      </c>
      <c r="CT249" s="77">
        <v>0</v>
      </c>
      <c r="CU249" s="77">
        <v>0</v>
      </c>
      <c r="CV249" s="77">
        <v>28176.65</v>
      </c>
      <c r="CW249" s="148"/>
    </row>
    <row r="250" spans="1:101" ht="78.75" x14ac:dyDescent="0.25">
      <c r="A250" s="55" t="s">
        <v>838</v>
      </c>
      <c r="B250" s="55" t="s">
        <v>839</v>
      </c>
      <c r="C250" s="81" t="s">
        <v>840</v>
      </c>
      <c r="D250" s="55">
        <v>1</v>
      </c>
      <c r="E250" s="55" t="s">
        <v>35</v>
      </c>
      <c r="F250" s="55" t="s">
        <v>5</v>
      </c>
      <c r="G250" s="55" t="s">
        <v>1360</v>
      </c>
      <c r="H250" s="45">
        <f>SUBTOTAL(103, $CI$12:$CI250)*1</f>
        <v>239</v>
      </c>
      <c r="I250" s="45" t="s">
        <v>838</v>
      </c>
      <c r="J250" s="128" t="s">
        <v>148</v>
      </c>
      <c r="K250" s="128" t="s">
        <v>1034</v>
      </c>
      <c r="L250" s="79">
        <v>0</v>
      </c>
      <c r="M250" s="79">
        <v>0</v>
      </c>
      <c r="N250" s="79">
        <v>0</v>
      </c>
      <c r="O250" s="79">
        <v>0</v>
      </c>
      <c r="P250" s="79"/>
      <c r="Q250" s="41">
        <f t="shared" si="249"/>
        <v>0</v>
      </c>
      <c r="R250" s="197" t="str">
        <f t="shared" si="250"/>
        <v>nebija plānots</v>
      </c>
      <c r="S250" s="79">
        <v>0</v>
      </c>
      <c r="T250" s="79"/>
      <c r="U250" s="79"/>
      <c r="V250" s="41">
        <f t="shared" si="251"/>
        <v>0</v>
      </c>
      <c r="W250" s="41">
        <f t="shared" si="252"/>
        <v>0</v>
      </c>
      <c r="X250" s="41">
        <f t="shared" si="253"/>
        <v>0</v>
      </c>
      <c r="Y250" s="197" t="str">
        <f t="shared" si="254"/>
        <v>nebija plānots</v>
      </c>
      <c r="Z250" s="79">
        <v>0</v>
      </c>
      <c r="AA250" s="79"/>
      <c r="AB250" s="79"/>
      <c r="AC250" s="41">
        <f t="shared" si="255"/>
        <v>0</v>
      </c>
      <c r="AD250" s="41">
        <f t="shared" si="256"/>
        <v>0</v>
      </c>
      <c r="AE250" s="41">
        <f t="shared" si="257"/>
        <v>0</v>
      </c>
      <c r="AF250" s="109" t="str">
        <f t="shared" si="258"/>
        <v>nebija plānots</v>
      </c>
      <c r="AG250" s="79">
        <v>0</v>
      </c>
      <c r="AH250" s="79"/>
      <c r="AI250" s="79"/>
      <c r="AJ250" s="41">
        <f t="shared" si="259"/>
        <v>0</v>
      </c>
      <c r="AK250" s="41">
        <f t="shared" si="260"/>
        <v>0</v>
      </c>
      <c r="AL250" s="41">
        <f t="shared" si="261"/>
        <v>0</v>
      </c>
      <c r="AM250" s="109" t="str">
        <f t="shared" si="262"/>
        <v>nebija plānots</v>
      </c>
      <c r="AN250" s="79">
        <v>0</v>
      </c>
      <c r="AO250" s="79"/>
      <c r="AP250" s="79"/>
      <c r="AQ250" s="41">
        <f t="shared" si="263"/>
        <v>0</v>
      </c>
      <c r="AR250" s="41">
        <f t="shared" si="264"/>
        <v>0</v>
      </c>
      <c r="AS250" s="41">
        <f t="shared" si="265"/>
        <v>0</v>
      </c>
      <c r="AT250" s="109" t="str">
        <f t="shared" si="266"/>
        <v>nebija plānots</v>
      </c>
      <c r="AU250" s="79">
        <v>0</v>
      </c>
      <c r="AV250" s="79"/>
      <c r="AW250" s="79"/>
      <c r="AX250" s="41">
        <f t="shared" si="267"/>
        <v>0</v>
      </c>
      <c r="AY250" s="41">
        <f t="shared" si="268"/>
        <v>0</v>
      </c>
      <c r="AZ250" s="41">
        <f t="shared" si="269"/>
        <v>0</v>
      </c>
      <c r="BA250" s="109" t="str">
        <f t="shared" si="270"/>
        <v>nebija plānots</v>
      </c>
      <c r="BB250" s="79">
        <v>0</v>
      </c>
      <c r="BC250" s="79"/>
      <c r="BD250" s="79"/>
      <c r="BE250" s="41">
        <f t="shared" si="271"/>
        <v>0</v>
      </c>
      <c r="BF250" s="41">
        <f t="shared" si="272"/>
        <v>0</v>
      </c>
      <c r="BG250" s="41">
        <f t="shared" si="273"/>
        <v>0</v>
      </c>
      <c r="BH250" s="109" t="str">
        <f t="shared" si="274"/>
        <v>nebija plānots</v>
      </c>
      <c r="BI250" s="79">
        <v>0</v>
      </c>
      <c r="BJ250" s="79"/>
      <c r="BK250" s="79"/>
      <c r="BL250" s="41">
        <f t="shared" si="275"/>
        <v>0</v>
      </c>
      <c r="BM250" s="41">
        <f t="shared" si="276"/>
        <v>0</v>
      </c>
      <c r="BN250" s="41">
        <f t="shared" si="277"/>
        <v>0</v>
      </c>
      <c r="BO250" s="109" t="str">
        <f t="shared" si="278"/>
        <v>nebija plānots</v>
      </c>
      <c r="BP250" s="79">
        <v>0</v>
      </c>
      <c r="BQ250" s="41">
        <v>162819</v>
      </c>
      <c r="BR250" s="41">
        <f t="shared" ref="BR250:BR277" si="306">BQ250-BP250</f>
        <v>162819</v>
      </c>
      <c r="BS250" s="41">
        <f t="shared" si="279"/>
        <v>0</v>
      </c>
      <c r="BT250" s="41">
        <f t="shared" si="280"/>
        <v>162819</v>
      </c>
      <c r="BU250" s="41">
        <f t="shared" si="281"/>
        <v>162819</v>
      </c>
      <c r="BV250" s="109" t="str">
        <f t="shared" si="282"/>
        <v>nebija plānots</v>
      </c>
      <c r="BW250" s="79">
        <v>0</v>
      </c>
      <c r="BX250" s="41">
        <v>0</v>
      </c>
      <c r="BY250" s="41">
        <f t="shared" si="283"/>
        <v>0</v>
      </c>
      <c r="BZ250" s="41">
        <f t="shared" si="294"/>
        <v>0</v>
      </c>
      <c r="CA250" s="41">
        <f t="shared" si="297"/>
        <v>162819</v>
      </c>
      <c r="CB250" s="41">
        <f t="shared" si="305"/>
        <v>162819</v>
      </c>
      <c r="CC250" s="109" t="str">
        <f t="shared" si="284"/>
        <v>nebija plānots</v>
      </c>
      <c r="CD250" s="79">
        <v>162819</v>
      </c>
      <c r="CE250" s="41">
        <v>0</v>
      </c>
      <c r="CF250" s="41">
        <f t="shared" si="285"/>
        <v>-162819</v>
      </c>
      <c r="CG250" s="41">
        <f t="shared" si="286"/>
        <v>162819</v>
      </c>
      <c r="CH250" s="41">
        <f t="shared" si="287"/>
        <v>162819</v>
      </c>
      <c r="CI250" s="41">
        <f t="shared" si="288"/>
        <v>0</v>
      </c>
      <c r="CJ250" s="109">
        <f t="shared" si="289"/>
        <v>1</v>
      </c>
      <c r="CK250" s="79">
        <v>0</v>
      </c>
      <c r="CL250" s="41">
        <f t="shared" si="295"/>
        <v>162819</v>
      </c>
      <c r="CM250" s="41">
        <v>343729</v>
      </c>
      <c r="CN250" s="158">
        <f t="shared" ref="CN250:CN277" si="307">CM250-CL250</f>
        <v>180910</v>
      </c>
      <c r="CO250" s="79">
        <v>18091</v>
      </c>
      <c r="CP250" s="79">
        <v>0</v>
      </c>
      <c r="CQ250" s="79">
        <v>0</v>
      </c>
      <c r="CR250" s="79">
        <v>0</v>
      </c>
      <c r="CS250" s="79">
        <v>0</v>
      </c>
      <c r="CT250" s="79">
        <v>0</v>
      </c>
      <c r="CU250" s="79">
        <v>0</v>
      </c>
      <c r="CV250" s="79">
        <v>180910</v>
      </c>
    </row>
    <row r="251" spans="1:101" ht="78.75" x14ac:dyDescent="0.25">
      <c r="A251" s="55" t="s">
        <v>838</v>
      </c>
      <c r="B251" s="55" t="s">
        <v>839</v>
      </c>
      <c r="C251" s="81" t="s">
        <v>840</v>
      </c>
      <c r="D251" s="55">
        <v>1</v>
      </c>
      <c r="E251" s="55" t="s">
        <v>35</v>
      </c>
      <c r="F251" s="55" t="s">
        <v>5</v>
      </c>
      <c r="G251" s="55" t="s">
        <v>1352</v>
      </c>
      <c r="H251" s="45">
        <f>SUBTOTAL(103, $CI$12:$CI251)*1</f>
        <v>240</v>
      </c>
      <c r="I251" s="45" t="s">
        <v>838</v>
      </c>
      <c r="J251" s="128" t="s">
        <v>148</v>
      </c>
      <c r="K251" s="128" t="s">
        <v>1035</v>
      </c>
      <c r="L251" s="79">
        <v>0</v>
      </c>
      <c r="M251" s="79">
        <v>0</v>
      </c>
      <c r="N251" s="79">
        <v>0</v>
      </c>
      <c r="O251" s="79">
        <v>0</v>
      </c>
      <c r="P251" s="79"/>
      <c r="Q251" s="41">
        <f t="shared" si="249"/>
        <v>0</v>
      </c>
      <c r="R251" s="197" t="str">
        <f t="shared" si="250"/>
        <v>nebija plānots</v>
      </c>
      <c r="S251" s="79">
        <v>0</v>
      </c>
      <c r="T251" s="79"/>
      <c r="U251" s="79"/>
      <c r="V251" s="41">
        <f t="shared" si="251"/>
        <v>0</v>
      </c>
      <c r="W251" s="41">
        <f t="shared" si="252"/>
        <v>0</v>
      </c>
      <c r="X251" s="41">
        <f t="shared" si="253"/>
        <v>0</v>
      </c>
      <c r="Y251" s="197" t="str">
        <f t="shared" si="254"/>
        <v>nebija plānots</v>
      </c>
      <c r="Z251" s="79">
        <v>0</v>
      </c>
      <c r="AA251" s="79"/>
      <c r="AB251" s="79"/>
      <c r="AC251" s="41">
        <f t="shared" si="255"/>
        <v>0</v>
      </c>
      <c r="AD251" s="41">
        <f t="shared" si="256"/>
        <v>0</v>
      </c>
      <c r="AE251" s="41">
        <f t="shared" si="257"/>
        <v>0</v>
      </c>
      <c r="AF251" s="109" t="str">
        <f t="shared" si="258"/>
        <v>nebija plānots</v>
      </c>
      <c r="AG251" s="79">
        <v>0</v>
      </c>
      <c r="AH251" s="79"/>
      <c r="AI251" s="79"/>
      <c r="AJ251" s="41">
        <f t="shared" si="259"/>
        <v>0</v>
      </c>
      <c r="AK251" s="41">
        <f t="shared" si="260"/>
        <v>0</v>
      </c>
      <c r="AL251" s="41">
        <f t="shared" si="261"/>
        <v>0</v>
      </c>
      <c r="AM251" s="109" t="str">
        <f t="shared" si="262"/>
        <v>nebija plānots</v>
      </c>
      <c r="AN251" s="79">
        <v>0</v>
      </c>
      <c r="AO251" s="79"/>
      <c r="AP251" s="79"/>
      <c r="AQ251" s="41">
        <f t="shared" si="263"/>
        <v>0</v>
      </c>
      <c r="AR251" s="41">
        <f t="shared" si="264"/>
        <v>0</v>
      </c>
      <c r="AS251" s="41">
        <f t="shared" si="265"/>
        <v>0</v>
      </c>
      <c r="AT251" s="109" t="str">
        <f t="shared" si="266"/>
        <v>nebija plānots</v>
      </c>
      <c r="AU251" s="79">
        <v>0</v>
      </c>
      <c r="AV251" s="79"/>
      <c r="AW251" s="79"/>
      <c r="AX251" s="41">
        <f t="shared" si="267"/>
        <v>0</v>
      </c>
      <c r="AY251" s="41">
        <f t="shared" si="268"/>
        <v>0</v>
      </c>
      <c r="AZ251" s="41">
        <f t="shared" si="269"/>
        <v>0</v>
      </c>
      <c r="BA251" s="109" t="str">
        <f t="shared" si="270"/>
        <v>nebija plānots</v>
      </c>
      <c r="BB251" s="79">
        <v>0</v>
      </c>
      <c r="BC251" s="79"/>
      <c r="BD251" s="79"/>
      <c r="BE251" s="41">
        <f t="shared" si="271"/>
        <v>0</v>
      </c>
      <c r="BF251" s="41">
        <f t="shared" si="272"/>
        <v>0</v>
      </c>
      <c r="BG251" s="41">
        <f t="shared" si="273"/>
        <v>0</v>
      </c>
      <c r="BH251" s="109" t="str">
        <f t="shared" si="274"/>
        <v>nebija plānots</v>
      </c>
      <c r="BI251" s="79">
        <v>0</v>
      </c>
      <c r="BJ251" s="79"/>
      <c r="BK251" s="79"/>
      <c r="BL251" s="41">
        <f t="shared" si="275"/>
        <v>0</v>
      </c>
      <c r="BM251" s="41">
        <f t="shared" si="276"/>
        <v>0</v>
      </c>
      <c r="BN251" s="41">
        <f t="shared" si="277"/>
        <v>0</v>
      </c>
      <c r="BO251" s="109" t="str">
        <f t="shared" si="278"/>
        <v>nebija plānots</v>
      </c>
      <c r="BP251" s="79">
        <v>0</v>
      </c>
      <c r="BQ251" s="41">
        <v>162819</v>
      </c>
      <c r="BR251" s="41">
        <f t="shared" si="306"/>
        <v>162819</v>
      </c>
      <c r="BS251" s="41">
        <f t="shared" si="279"/>
        <v>0</v>
      </c>
      <c r="BT251" s="41">
        <f t="shared" si="280"/>
        <v>162819</v>
      </c>
      <c r="BU251" s="41">
        <f t="shared" si="281"/>
        <v>162819</v>
      </c>
      <c r="BV251" s="109" t="str">
        <f t="shared" si="282"/>
        <v>nebija plānots</v>
      </c>
      <c r="BW251" s="79">
        <v>0</v>
      </c>
      <c r="BX251" s="41">
        <v>0</v>
      </c>
      <c r="BY251" s="41">
        <f t="shared" si="283"/>
        <v>0</v>
      </c>
      <c r="BZ251" s="41">
        <f t="shared" si="294"/>
        <v>0</v>
      </c>
      <c r="CA251" s="41">
        <f t="shared" si="297"/>
        <v>162819</v>
      </c>
      <c r="CB251" s="41">
        <f t="shared" si="305"/>
        <v>162819</v>
      </c>
      <c r="CC251" s="109" t="str">
        <f t="shared" si="284"/>
        <v>nebija plānots</v>
      </c>
      <c r="CD251" s="79">
        <v>162819</v>
      </c>
      <c r="CE251" s="41">
        <v>0</v>
      </c>
      <c r="CF251" s="41">
        <f t="shared" si="285"/>
        <v>-162819</v>
      </c>
      <c r="CG251" s="41">
        <f t="shared" si="286"/>
        <v>162819</v>
      </c>
      <c r="CH251" s="41">
        <f t="shared" si="287"/>
        <v>162819</v>
      </c>
      <c r="CI251" s="41">
        <f t="shared" si="288"/>
        <v>0</v>
      </c>
      <c r="CJ251" s="109">
        <f t="shared" si="289"/>
        <v>1</v>
      </c>
      <c r="CK251" s="79">
        <v>0</v>
      </c>
      <c r="CL251" s="41">
        <f t="shared" si="295"/>
        <v>162819</v>
      </c>
      <c r="CM251" s="41">
        <v>343729</v>
      </c>
      <c r="CN251" s="158">
        <f t="shared" si="307"/>
        <v>180910</v>
      </c>
      <c r="CO251" s="79">
        <v>18091</v>
      </c>
      <c r="CP251" s="79">
        <v>0</v>
      </c>
      <c r="CQ251" s="79">
        <v>0</v>
      </c>
      <c r="CR251" s="79">
        <v>0</v>
      </c>
      <c r="CS251" s="79">
        <v>0</v>
      </c>
      <c r="CT251" s="79">
        <v>0</v>
      </c>
      <c r="CU251" s="79">
        <v>0</v>
      </c>
      <c r="CV251" s="79">
        <v>180910</v>
      </c>
    </row>
    <row r="252" spans="1:101" ht="78.75" x14ac:dyDescent="0.25">
      <c r="A252" s="55" t="s">
        <v>838</v>
      </c>
      <c r="B252" s="55" t="s">
        <v>839</v>
      </c>
      <c r="C252" s="81" t="s">
        <v>840</v>
      </c>
      <c r="D252" s="55">
        <v>1</v>
      </c>
      <c r="E252" s="55" t="s">
        <v>35</v>
      </c>
      <c r="F252" s="55" t="s">
        <v>5</v>
      </c>
      <c r="G252" s="55" t="s">
        <v>1344</v>
      </c>
      <c r="H252" s="45">
        <f>SUBTOTAL(103, $CI$12:$CI252)*1</f>
        <v>241</v>
      </c>
      <c r="I252" s="45" t="s">
        <v>838</v>
      </c>
      <c r="J252" s="128" t="s">
        <v>148</v>
      </c>
      <c r="K252" s="128" t="s">
        <v>1036</v>
      </c>
      <c r="L252" s="79">
        <v>0</v>
      </c>
      <c r="M252" s="79">
        <v>0</v>
      </c>
      <c r="N252" s="79">
        <v>0</v>
      </c>
      <c r="O252" s="79">
        <v>0</v>
      </c>
      <c r="P252" s="79"/>
      <c r="Q252" s="41">
        <f t="shared" si="249"/>
        <v>0</v>
      </c>
      <c r="R252" s="197" t="str">
        <f t="shared" si="250"/>
        <v>nebija plānots</v>
      </c>
      <c r="S252" s="79">
        <v>0</v>
      </c>
      <c r="T252" s="79"/>
      <c r="U252" s="79"/>
      <c r="V252" s="41">
        <f t="shared" si="251"/>
        <v>0</v>
      </c>
      <c r="W252" s="41">
        <f t="shared" si="252"/>
        <v>0</v>
      </c>
      <c r="X252" s="41">
        <f t="shared" si="253"/>
        <v>0</v>
      </c>
      <c r="Y252" s="197" t="str">
        <f t="shared" si="254"/>
        <v>nebija plānots</v>
      </c>
      <c r="Z252" s="79">
        <v>0</v>
      </c>
      <c r="AA252" s="79"/>
      <c r="AB252" s="79"/>
      <c r="AC252" s="41">
        <f t="shared" si="255"/>
        <v>0</v>
      </c>
      <c r="AD252" s="41">
        <f t="shared" si="256"/>
        <v>0</v>
      </c>
      <c r="AE252" s="41">
        <f t="shared" si="257"/>
        <v>0</v>
      </c>
      <c r="AF252" s="109" t="str">
        <f t="shared" si="258"/>
        <v>nebija plānots</v>
      </c>
      <c r="AG252" s="79">
        <v>0</v>
      </c>
      <c r="AH252" s="79"/>
      <c r="AI252" s="79"/>
      <c r="AJ252" s="41">
        <f t="shared" si="259"/>
        <v>0</v>
      </c>
      <c r="AK252" s="41">
        <f t="shared" si="260"/>
        <v>0</v>
      </c>
      <c r="AL252" s="41">
        <f t="shared" si="261"/>
        <v>0</v>
      </c>
      <c r="AM252" s="109" t="str">
        <f t="shared" si="262"/>
        <v>nebija plānots</v>
      </c>
      <c r="AN252" s="79">
        <v>0</v>
      </c>
      <c r="AO252" s="79"/>
      <c r="AP252" s="79"/>
      <c r="AQ252" s="41">
        <f t="shared" si="263"/>
        <v>0</v>
      </c>
      <c r="AR252" s="41">
        <f t="shared" si="264"/>
        <v>0</v>
      </c>
      <c r="AS252" s="41">
        <f t="shared" si="265"/>
        <v>0</v>
      </c>
      <c r="AT252" s="109" t="str">
        <f t="shared" si="266"/>
        <v>nebija plānots</v>
      </c>
      <c r="AU252" s="79">
        <v>0</v>
      </c>
      <c r="AV252" s="79"/>
      <c r="AW252" s="79"/>
      <c r="AX252" s="41">
        <f t="shared" si="267"/>
        <v>0</v>
      </c>
      <c r="AY252" s="41">
        <f t="shared" si="268"/>
        <v>0</v>
      </c>
      <c r="AZ252" s="41">
        <f t="shared" si="269"/>
        <v>0</v>
      </c>
      <c r="BA252" s="109" t="str">
        <f t="shared" si="270"/>
        <v>nebija plānots</v>
      </c>
      <c r="BB252" s="79">
        <v>0</v>
      </c>
      <c r="BC252" s="79"/>
      <c r="BD252" s="79"/>
      <c r="BE252" s="41">
        <f t="shared" si="271"/>
        <v>0</v>
      </c>
      <c r="BF252" s="41">
        <f t="shared" si="272"/>
        <v>0</v>
      </c>
      <c r="BG252" s="41">
        <f t="shared" si="273"/>
        <v>0</v>
      </c>
      <c r="BH252" s="109" t="str">
        <f t="shared" si="274"/>
        <v>nebija plānots</v>
      </c>
      <c r="BI252" s="79">
        <v>0</v>
      </c>
      <c r="BJ252" s="79"/>
      <c r="BK252" s="79"/>
      <c r="BL252" s="41">
        <f t="shared" si="275"/>
        <v>0</v>
      </c>
      <c r="BM252" s="41">
        <f t="shared" si="276"/>
        <v>0</v>
      </c>
      <c r="BN252" s="41">
        <f t="shared" si="277"/>
        <v>0</v>
      </c>
      <c r="BO252" s="109" t="str">
        <f t="shared" si="278"/>
        <v>nebija plānots</v>
      </c>
      <c r="BP252" s="79">
        <v>0</v>
      </c>
      <c r="BQ252" s="41">
        <v>162819</v>
      </c>
      <c r="BR252" s="41">
        <f t="shared" si="306"/>
        <v>162819</v>
      </c>
      <c r="BS252" s="41">
        <f t="shared" si="279"/>
        <v>0</v>
      </c>
      <c r="BT252" s="41">
        <f t="shared" si="280"/>
        <v>162819</v>
      </c>
      <c r="BU252" s="41">
        <f t="shared" si="281"/>
        <v>162819</v>
      </c>
      <c r="BV252" s="109" t="str">
        <f t="shared" si="282"/>
        <v>nebija plānots</v>
      </c>
      <c r="BW252" s="79">
        <v>0</v>
      </c>
      <c r="BX252" s="41">
        <v>0</v>
      </c>
      <c r="BY252" s="41">
        <f t="shared" si="283"/>
        <v>0</v>
      </c>
      <c r="BZ252" s="41">
        <f t="shared" si="294"/>
        <v>0</v>
      </c>
      <c r="CA252" s="41">
        <f t="shared" si="297"/>
        <v>162819</v>
      </c>
      <c r="CB252" s="41">
        <f t="shared" si="305"/>
        <v>162819</v>
      </c>
      <c r="CC252" s="109" t="str">
        <f t="shared" si="284"/>
        <v>nebija plānots</v>
      </c>
      <c r="CD252" s="79">
        <v>162819</v>
      </c>
      <c r="CE252" s="41">
        <v>0</v>
      </c>
      <c r="CF252" s="41">
        <f t="shared" si="285"/>
        <v>-162819</v>
      </c>
      <c r="CG252" s="41">
        <f t="shared" si="286"/>
        <v>162819</v>
      </c>
      <c r="CH252" s="41">
        <f t="shared" si="287"/>
        <v>162819</v>
      </c>
      <c r="CI252" s="41">
        <f t="shared" si="288"/>
        <v>0</v>
      </c>
      <c r="CJ252" s="109">
        <f t="shared" si="289"/>
        <v>1</v>
      </c>
      <c r="CK252" s="79">
        <v>0</v>
      </c>
      <c r="CL252" s="41">
        <f t="shared" si="295"/>
        <v>162819</v>
      </c>
      <c r="CM252" s="41">
        <v>343729</v>
      </c>
      <c r="CN252" s="158">
        <f t="shared" si="307"/>
        <v>180910</v>
      </c>
      <c r="CO252" s="79">
        <v>18091</v>
      </c>
      <c r="CP252" s="79">
        <v>0</v>
      </c>
      <c r="CQ252" s="79">
        <v>0</v>
      </c>
      <c r="CR252" s="79">
        <v>0</v>
      </c>
      <c r="CS252" s="79">
        <v>0</v>
      </c>
      <c r="CT252" s="79">
        <v>0</v>
      </c>
      <c r="CU252" s="79">
        <v>0</v>
      </c>
      <c r="CV252" s="79">
        <v>180910</v>
      </c>
    </row>
    <row r="253" spans="1:101" ht="78.75" x14ac:dyDescent="0.25">
      <c r="A253" s="55" t="s">
        <v>838</v>
      </c>
      <c r="B253" s="55" t="s">
        <v>839</v>
      </c>
      <c r="C253" s="81" t="s">
        <v>840</v>
      </c>
      <c r="D253" s="55">
        <v>1</v>
      </c>
      <c r="E253" s="55" t="s">
        <v>35</v>
      </c>
      <c r="F253" s="55" t="s">
        <v>5</v>
      </c>
      <c r="G253" s="55" t="s">
        <v>1347</v>
      </c>
      <c r="H253" s="45">
        <f>SUBTOTAL(103, $CI$12:$CI253)*1</f>
        <v>242</v>
      </c>
      <c r="I253" s="45" t="s">
        <v>838</v>
      </c>
      <c r="J253" s="128" t="s">
        <v>148</v>
      </c>
      <c r="K253" s="128" t="s">
        <v>1037</v>
      </c>
      <c r="L253" s="79">
        <v>0</v>
      </c>
      <c r="M253" s="79">
        <v>0</v>
      </c>
      <c r="N253" s="79">
        <v>0</v>
      </c>
      <c r="O253" s="79">
        <v>0</v>
      </c>
      <c r="P253" s="79"/>
      <c r="Q253" s="41">
        <f t="shared" si="249"/>
        <v>0</v>
      </c>
      <c r="R253" s="197" t="str">
        <f t="shared" si="250"/>
        <v>nebija plānots</v>
      </c>
      <c r="S253" s="79">
        <v>0</v>
      </c>
      <c r="T253" s="79"/>
      <c r="U253" s="79"/>
      <c r="V253" s="41">
        <f t="shared" si="251"/>
        <v>0</v>
      </c>
      <c r="W253" s="41">
        <f t="shared" si="252"/>
        <v>0</v>
      </c>
      <c r="X253" s="41">
        <f t="shared" si="253"/>
        <v>0</v>
      </c>
      <c r="Y253" s="197" t="str">
        <f t="shared" si="254"/>
        <v>nebija plānots</v>
      </c>
      <c r="Z253" s="79">
        <v>0</v>
      </c>
      <c r="AA253" s="79"/>
      <c r="AB253" s="79"/>
      <c r="AC253" s="41">
        <f t="shared" si="255"/>
        <v>0</v>
      </c>
      <c r="AD253" s="41">
        <f t="shared" si="256"/>
        <v>0</v>
      </c>
      <c r="AE253" s="41">
        <f t="shared" si="257"/>
        <v>0</v>
      </c>
      <c r="AF253" s="109" t="str">
        <f t="shared" si="258"/>
        <v>nebija plānots</v>
      </c>
      <c r="AG253" s="79">
        <v>0</v>
      </c>
      <c r="AH253" s="79"/>
      <c r="AI253" s="79"/>
      <c r="AJ253" s="41">
        <f t="shared" si="259"/>
        <v>0</v>
      </c>
      <c r="AK253" s="41">
        <f t="shared" si="260"/>
        <v>0</v>
      </c>
      <c r="AL253" s="41">
        <f t="shared" si="261"/>
        <v>0</v>
      </c>
      <c r="AM253" s="109" t="str">
        <f t="shared" si="262"/>
        <v>nebija plānots</v>
      </c>
      <c r="AN253" s="79">
        <v>0</v>
      </c>
      <c r="AO253" s="79"/>
      <c r="AP253" s="79"/>
      <c r="AQ253" s="41">
        <f t="shared" si="263"/>
        <v>0</v>
      </c>
      <c r="AR253" s="41">
        <f t="shared" si="264"/>
        <v>0</v>
      </c>
      <c r="AS253" s="41">
        <f t="shared" si="265"/>
        <v>0</v>
      </c>
      <c r="AT253" s="109" t="str">
        <f t="shared" si="266"/>
        <v>nebija plānots</v>
      </c>
      <c r="AU253" s="79">
        <v>0</v>
      </c>
      <c r="AV253" s="79"/>
      <c r="AW253" s="79"/>
      <c r="AX253" s="41">
        <f t="shared" si="267"/>
        <v>0</v>
      </c>
      <c r="AY253" s="41">
        <f t="shared" si="268"/>
        <v>0</v>
      </c>
      <c r="AZ253" s="41">
        <f t="shared" si="269"/>
        <v>0</v>
      </c>
      <c r="BA253" s="109" t="str">
        <f t="shared" si="270"/>
        <v>nebija plānots</v>
      </c>
      <c r="BB253" s="79">
        <v>0</v>
      </c>
      <c r="BC253" s="79"/>
      <c r="BD253" s="79"/>
      <c r="BE253" s="41">
        <f t="shared" si="271"/>
        <v>0</v>
      </c>
      <c r="BF253" s="41">
        <f t="shared" si="272"/>
        <v>0</v>
      </c>
      <c r="BG253" s="41">
        <f t="shared" si="273"/>
        <v>0</v>
      </c>
      <c r="BH253" s="109" t="str">
        <f t="shared" si="274"/>
        <v>nebija plānots</v>
      </c>
      <c r="BI253" s="79">
        <v>0</v>
      </c>
      <c r="BJ253" s="79"/>
      <c r="BK253" s="79"/>
      <c r="BL253" s="41">
        <f t="shared" si="275"/>
        <v>0</v>
      </c>
      <c r="BM253" s="41">
        <f t="shared" si="276"/>
        <v>0</v>
      </c>
      <c r="BN253" s="41">
        <f t="shared" si="277"/>
        <v>0</v>
      </c>
      <c r="BO253" s="109" t="str">
        <f t="shared" si="278"/>
        <v>nebija plānots</v>
      </c>
      <c r="BP253" s="79">
        <v>0</v>
      </c>
      <c r="BQ253" s="41">
        <v>162819</v>
      </c>
      <c r="BR253" s="41">
        <f t="shared" si="306"/>
        <v>162819</v>
      </c>
      <c r="BS253" s="41">
        <f t="shared" si="279"/>
        <v>0</v>
      </c>
      <c r="BT253" s="41">
        <f t="shared" si="280"/>
        <v>162819</v>
      </c>
      <c r="BU253" s="41">
        <f t="shared" si="281"/>
        <v>162819</v>
      </c>
      <c r="BV253" s="109" t="str">
        <f t="shared" si="282"/>
        <v>nebija plānots</v>
      </c>
      <c r="BW253" s="79">
        <v>0</v>
      </c>
      <c r="BX253" s="41">
        <v>0</v>
      </c>
      <c r="BY253" s="41">
        <f t="shared" si="283"/>
        <v>0</v>
      </c>
      <c r="BZ253" s="41">
        <f t="shared" si="294"/>
        <v>0</v>
      </c>
      <c r="CA253" s="41">
        <f t="shared" si="297"/>
        <v>162819</v>
      </c>
      <c r="CB253" s="41">
        <f t="shared" si="305"/>
        <v>162819</v>
      </c>
      <c r="CC253" s="109" t="str">
        <f t="shared" si="284"/>
        <v>nebija plānots</v>
      </c>
      <c r="CD253" s="79">
        <v>162819</v>
      </c>
      <c r="CE253" s="41">
        <v>0</v>
      </c>
      <c r="CF253" s="41">
        <f t="shared" si="285"/>
        <v>-162819</v>
      </c>
      <c r="CG253" s="41">
        <f t="shared" si="286"/>
        <v>162819</v>
      </c>
      <c r="CH253" s="41">
        <f t="shared" si="287"/>
        <v>162819</v>
      </c>
      <c r="CI253" s="41">
        <f t="shared" si="288"/>
        <v>0</v>
      </c>
      <c r="CJ253" s="109">
        <f t="shared" si="289"/>
        <v>1</v>
      </c>
      <c r="CK253" s="79">
        <v>0</v>
      </c>
      <c r="CL253" s="41">
        <f t="shared" si="295"/>
        <v>162819</v>
      </c>
      <c r="CM253" s="41">
        <v>343729</v>
      </c>
      <c r="CN253" s="158">
        <f t="shared" si="307"/>
        <v>180910</v>
      </c>
      <c r="CO253" s="79">
        <v>18091</v>
      </c>
      <c r="CP253" s="79">
        <v>0</v>
      </c>
      <c r="CQ253" s="79">
        <v>0</v>
      </c>
      <c r="CR253" s="79">
        <v>0</v>
      </c>
      <c r="CS253" s="79">
        <v>0</v>
      </c>
      <c r="CT253" s="79">
        <v>0</v>
      </c>
      <c r="CU253" s="79">
        <v>0</v>
      </c>
      <c r="CV253" s="79">
        <v>180910</v>
      </c>
    </row>
    <row r="254" spans="1:101" ht="78.75" x14ac:dyDescent="0.25">
      <c r="A254" s="55" t="s">
        <v>838</v>
      </c>
      <c r="B254" s="55" t="s">
        <v>839</v>
      </c>
      <c r="C254" s="81" t="s">
        <v>840</v>
      </c>
      <c r="D254" s="55">
        <v>1</v>
      </c>
      <c r="E254" s="55" t="s">
        <v>35</v>
      </c>
      <c r="F254" s="55" t="s">
        <v>5</v>
      </c>
      <c r="G254" s="55" t="s">
        <v>1346</v>
      </c>
      <c r="H254" s="45">
        <f>SUBTOTAL(103, $CI$12:$CI254)*1</f>
        <v>243</v>
      </c>
      <c r="I254" s="45" t="s">
        <v>838</v>
      </c>
      <c r="J254" s="128" t="s">
        <v>148</v>
      </c>
      <c r="K254" s="128" t="s">
        <v>1038</v>
      </c>
      <c r="L254" s="79">
        <v>0</v>
      </c>
      <c r="M254" s="79">
        <v>0</v>
      </c>
      <c r="N254" s="79">
        <v>0</v>
      </c>
      <c r="O254" s="79">
        <v>0</v>
      </c>
      <c r="P254" s="79"/>
      <c r="Q254" s="41">
        <f t="shared" si="249"/>
        <v>0</v>
      </c>
      <c r="R254" s="197" t="str">
        <f t="shared" si="250"/>
        <v>nebija plānots</v>
      </c>
      <c r="S254" s="79">
        <v>0</v>
      </c>
      <c r="T254" s="79"/>
      <c r="U254" s="79"/>
      <c r="V254" s="41">
        <f t="shared" si="251"/>
        <v>0</v>
      </c>
      <c r="W254" s="41">
        <f t="shared" si="252"/>
        <v>0</v>
      </c>
      <c r="X254" s="41">
        <f t="shared" si="253"/>
        <v>0</v>
      </c>
      <c r="Y254" s="197" t="str">
        <f t="shared" si="254"/>
        <v>nebija plānots</v>
      </c>
      <c r="Z254" s="79">
        <v>0</v>
      </c>
      <c r="AA254" s="79"/>
      <c r="AB254" s="79"/>
      <c r="AC254" s="41">
        <f t="shared" si="255"/>
        <v>0</v>
      </c>
      <c r="AD254" s="41">
        <f t="shared" si="256"/>
        <v>0</v>
      </c>
      <c r="AE254" s="41">
        <f t="shared" si="257"/>
        <v>0</v>
      </c>
      <c r="AF254" s="109" t="str">
        <f t="shared" si="258"/>
        <v>nebija plānots</v>
      </c>
      <c r="AG254" s="79">
        <v>0</v>
      </c>
      <c r="AH254" s="79"/>
      <c r="AI254" s="79"/>
      <c r="AJ254" s="41">
        <f t="shared" si="259"/>
        <v>0</v>
      </c>
      <c r="AK254" s="41">
        <f t="shared" si="260"/>
        <v>0</v>
      </c>
      <c r="AL254" s="41">
        <f t="shared" si="261"/>
        <v>0</v>
      </c>
      <c r="AM254" s="109" t="str">
        <f t="shared" si="262"/>
        <v>nebija plānots</v>
      </c>
      <c r="AN254" s="79">
        <v>0</v>
      </c>
      <c r="AO254" s="79"/>
      <c r="AP254" s="79"/>
      <c r="AQ254" s="41">
        <f t="shared" si="263"/>
        <v>0</v>
      </c>
      <c r="AR254" s="41">
        <f t="shared" si="264"/>
        <v>0</v>
      </c>
      <c r="AS254" s="41">
        <f t="shared" si="265"/>
        <v>0</v>
      </c>
      <c r="AT254" s="109" t="str">
        <f t="shared" si="266"/>
        <v>nebija plānots</v>
      </c>
      <c r="AU254" s="79">
        <v>0</v>
      </c>
      <c r="AV254" s="79"/>
      <c r="AW254" s="79"/>
      <c r="AX254" s="41">
        <f t="shared" si="267"/>
        <v>0</v>
      </c>
      <c r="AY254" s="41">
        <f t="shared" si="268"/>
        <v>0</v>
      </c>
      <c r="AZ254" s="41">
        <f t="shared" si="269"/>
        <v>0</v>
      </c>
      <c r="BA254" s="109" t="str">
        <f t="shared" si="270"/>
        <v>nebija plānots</v>
      </c>
      <c r="BB254" s="79">
        <v>0</v>
      </c>
      <c r="BC254" s="79"/>
      <c r="BD254" s="79"/>
      <c r="BE254" s="41">
        <f t="shared" si="271"/>
        <v>0</v>
      </c>
      <c r="BF254" s="41">
        <f t="shared" si="272"/>
        <v>0</v>
      </c>
      <c r="BG254" s="41">
        <f t="shared" si="273"/>
        <v>0</v>
      </c>
      <c r="BH254" s="109" t="str">
        <f t="shared" si="274"/>
        <v>nebija plānots</v>
      </c>
      <c r="BI254" s="79">
        <v>0</v>
      </c>
      <c r="BJ254" s="79"/>
      <c r="BK254" s="79"/>
      <c r="BL254" s="41">
        <f t="shared" si="275"/>
        <v>0</v>
      </c>
      <c r="BM254" s="41">
        <f t="shared" si="276"/>
        <v>0</v>
      </c>
      <c r="BN254" s="41">
        <f t="shared" si="277"/>
        <v>0</v>
      </c>
      <c r="BO254" s="109" t="str">
        <f t="shared" si="278"/>
        <v>nebija plānots</v>
      </c>
      <c r="BP254" s="79">
        <v>0</v>
      </c>
      <c r="BQ254" s="41">
        <v>162819</v>
      </c>
      <c r="BR254" s="41">
        <f t="shared" si="306"/>
        <v>162819</v>
      </c>
      <c r="BS254" s="41">
        <f t="shared" si="279"/>
        <v>0</v>
      </c>
      <c r="BT254" s="41">
        <f t="shared" si="280"/>
        <v>162819</v>
      </c>
      <c r="BU254" s="41">
        <f t="shared" si="281"/>
        <v>162819</v>
      </c>
      <c r="BV254" s="109" t="str">
        <f t="shared" si="282"/>
        <v>nebija plānots</v>
      </c>
      <c r="BW254" s="79">
        <v>0</v>
      </c>
      <c r="BX254" s="41">
        <v>0</v>
      </c>
      <c r="BY254" s="41">
        <f t="shared" si="283"/>
        <v>0</v>
      </c>
      <c r="BZ254" s="41">
        <f t="shared" ref="BZ254:BZ285" si="308">BP254+BI254+BB254+AU254+AN254+AG254+Z254+S254+O254+BW254</f>
        <v>0</v>
      </c>
      <c r="CA254" s="41">
        <f t="shared" si="297"/>
        <v>162819</v>
      </c>
      <c r="CB254" s="41">
        <f t="shared" si="305"/>
        <v>162819</v>
      </c>
      <c r="CC254" s="109" t="str">
        <f t="shared" si="284"/>
        <v>nebija plānots</v>
      </c>
      <c r="CD254" s="79">
        <v>162819</v>
      </c>
      <c r="CE254" s="41">
        <v>0</v>
      </c>
      <c r="CF254" s="41">
        <f t="shared" si="285"/>
        <v>-162819</v>
      </c>
      <c r="CG254" s="41">
        <f t="shared" si="286"/>
        <v>162819</v>
      </c>
      <c r="CH254" s="41">
        <f t="shared" si="287"/>
        <v>162819</v>
      </c>
      <c r="CI254" s="41">
        <f t="shared" si="288"/>
        <v>0</v>
      </c>
      <c r="CJ254" s="109">
        <f t="shared" si="289"/>
        <v>1</v>
      </c>
      <c r="CK254" s="79">
        <v>0</v>
      </c>
      <c r="CL254" s="41">
        <f t="shared" ref="CL254:CL285" si="309">CK254+CD254+BW254+BP254+BI254+BB254+AN254+AG254+Z254+S254+O254+AU254</f>
        <v>162819</v>
      </c>
      <c r="CM254" s="41">
        <v>343729</v>
      </c>
      <c r="CN254" s="158">
        <f t="shared" si="307"/>
        <v>180910</v>
      </c>
      <c r="CO254" s="79">
        <v>18091</v>
      </c>
      <c r="CP254" s="79">
        <v>0</v>
      </c>
      <c r="CQ254" s="79">
        <v>0</v>
      </c>
      <c r="CR254" s="79">
        <v>0</v>
      </c>
      <c r="CS254" s="79">
        <v>0</v>
      </c>
      <c r="CT254" s="79">
        <v>0</v>
      </c>
      <c r="CU254" s="79">
        <v>0</v>
      </c>
      <c r="CV254" s="79">
        <v>180910</v>
      </c>
      <c r="CW254" s="2"/>
    </row>
    <row r="255" spans="1:101" ht="78.75" x14ac:dyDescent="0.25">
      <c r="A255" s="55" t="s">
        <v>838</v>
      </c>
      <c r="B255" s="55" t="s">
        <v>839</v>
      </c>
      <c r="C255" s="81" t="s">
        <v>840</v>
      </c>
      <c r="D255" s="55">
        <v>1</v>
      </c>
      <c r="E255" s="55" t="s">
        <v>35</v>
      </c>
      <c r="F255" s="55" t="s">
        <v>5</v>
      </c>
      <c r="G255" s="55" t="s">
        <v>1339</v>
      </c>
      <c r="H255" s="45">
        <f>SUBTOTAL(103, $CI$12:$CI255)*1</f>
        <v>244</v>
      </c>
      <c r="I255" s="45" t="s">
        <v>838</v>
      </c>
      <c r="J255" s="128" t="s">
        <v>148</v>
      </c>
      <c r="K255" s="128" t="s">
        <v>1039</v>
      </c>
      <c r="L255" s="79">
        <v>0</v>
      </c>
      <c r="M255" s="79">
        <v>0</v>
      </c>
      <c r="N255" s="79">
        <v>0</v>
      </c>
      <c r="O255" s="79">
        <v>0</v>
      </c>
      <c r="P255" s="79"/>
      <c r="Q255" s="41">
        <f t="shared" si="249"/>
        <v>0</v>
      </c>
      <c r="R255" s="197" t="str">
        <f t="shared" si="250"/>
        <v>nebija plānots</v>
      </c>
      <c r="S255" s="79">
        <v>0</v>
      </c>
      <c r="T255" s="79"/>
      <c r="U255" s="79"/>
      <c r="V255" s="41">
        <f t="shared" si="251"/>
        <v>0</v>
      </c>
      <c r="W255" s="41">
        <f t="shared" si="252"/>
        <v>0</v>
      </c>
      <c r="X255" s="41">
        <f t="shared" si="253"/>
        <v>0</v>
      </c>
      <c r="Y255" s="197" t="str">
        <f t="shared" si="254"/>
        <v>nebija plānots</v>
      </c>
      <c r="Z255" s="79">
        <v>0</v>
      </c>
      <c r="AA255" s="79"/>
      <c r="AB255" s="79"/>
      <c r="AC255" s="41">
        <f t="shared" si="255"/>
        <v>0</v>
      </c>
      <c r="AD255" s="41">
        <f t="shared" si="256"/>
        <v>0</v>
      </c>
      <c r="AE255" s="41">
        <f t="shared" si="257"/>
        <v>0</v>
      </c>
      <c r="AF255" s="109" t="str">
        <f t="shared" si="258"/>
        <v>nebija plānots</v>
      </c>
      <c r="AG255" s="79">
        <v>0</v>
      </c>
      <c r="AH255" s="79"/>
      <c r="AI255" s="79"/>
      <c r="AJ255" s="41">
        <f t="shared" si="259"/>
        <v>0</v>
      </c>
      <c r="AK255" s="41">
        <f t="shared" si="260"/>
        <v>0</v>
      </c>
      <c r="AL255" s="41">
        <f t="shared" si="261"/>
        <v>0</v>
      </c>
      <c r="AM255" s="109" t="str">
        <f t="shared" si="262"/>
        <v>nebija plānots</v>
      </c>
      <c r="AN255" s="79">
        <v>0</v>
      </c>
      <c r="AO255" s="79"/>
      <c r="AP255" s="79"/>
      <c r="AQ255" s="41">
        <f t="shared" si="263"/>
        <v>0</v>
      </c>
      <c r="AR255" s="41">
        <f t="shared" si="264"/>
        <v>0</v>
      </c>
      <c r="AS255" s="41">
        <f t="shared" si="265"/>
        <v>0</v>
      </c>
      <c r="AT255" s="109" t="str">
        <f t="shared" si="266"/>
        <v>nebija plānots</v>
      </c>
      <c r="AU255" s="79">
        <v>0</v>
      </c>
      <c r="AV255" s="79"/>
      <c r="AW255" s="79"/>
      <c r="AX255" s="41">
        <f t="shared" si="267"/>
        <v>0</v>
      </c>
      <c r="AY255" s="41">
        <f t="shared" si="268"/>
        <v>0</v>
      </c>
      <c r="AZ255" s="41">
        <f t="shared" si="269"/>
        <v>0</v>
      </c>
      <c r="BA255" s="109" t="str">
        <f t="shared" si="270"/>
        <v>nebija plānots</v>
      </c>
      <c r="BB255" s="79">
        <v>0</v>
      </c>
      <c r="BC255" s="79"/>
      <c r="BD255" s="79"/>
      <c r="BE255" s="41">
        <f t="shared" si="271"/>
        <v>0</v>
      </c>
      <c r="BF255" s="41">
        <f t="shared" si="272"/>
        <v>0</v>
      </c>
      <c r="BG255" s="41">
        <f t="shared" si="273"/>
        <v>0</v>
      </c>
      <c r="BH255" s="109" t="str">
        <f t="shared" si="274"/>
        <v>nebija plānots</v>
      </c>
      <c r="BI255" s="79">
        <v>0</v>
      </c>
      <c r="BJ255" s="79"/>
      <c r="BK255" s="79"/>
      <c r="BL255" s="41">
        <f t="shared" si="275"/>
        <v>0</v>
      </c>
      <c r="BM255" s="41">
        <f t="shared" si="276"/>
        <v>0</v>
      </c>
      <c r="BN255" s="41">
        <f t="shared" si="277"/>
        <v>0</v>
      </c>
      <c r="BO255" s="109" t="str">
        <f t="shared" si="278"/>
        <v>nebija plānots</v>
      </c>
      <c r="BP255" s="79">
        <v>0</v>
      </c>
      <c r="BQ255" s="41">
        <v>162819</v>
      </c>
      <c r="BR255" s="41">
        <f t="shared" si="306"/>
        <v>162819</v>
      </c>
      <c r="BS255" s="41">
        <f t="shared" si="279"/>
        <v>0</v>
      </c>
      <c r="BT255" s="41">
        <f t="shared" si="280"/>
        <v>162819</v>
      </c>
      <c r="BU255" s="41">
        <f t="shared" si="281"/>
        <v>162819</v>
      </c>
      <c r="BV255" s="109" t="str">
        <f t="shared" si="282"/>
        <v>nebija plānots</v>
      </c>
      <c r="BW255" s="79">
        <v>0</v>
      </c>
      <c r="BX255" s="41">
        <v>0</v>
      </c>
      <c r="BY255" s="41">
        <f t="shared" si="283"/>
        <v>0</v>
      </c>
      <c r="BZ255" s="41">
        <f t="shared" si="308"/>
        <v>0</v>
      </c>
      <c r="CA255" s="41">
        <f t="shared" si="297"/>
        <v>162819</v>
      </c>
      <c r="CB255" s="41">
        <f t="shared" si="305"/>
        <v>162819</v>
      </c>
      <c r="CC255" s="109" t="str">
        <f t="shared" si="284"/>
        <v>nebija plānots</v>
      </c>
      <c r="CD255" s="79">
        <v>162819</v>
      </c>
      <c r="CE255" s="41">
        <v>0</v>
      </c>
      <c r="CF255" s="41">
        <f t="shared" si="285"/>
        <v>-162819</v>
      </c>
      <c r="CG255" s="41">
        <f t="shared" si="286"/>
        <v>162819</v>
      </c>
      <c r="CH255" s="41">
        <f t="shared" si="287"/>
        <v>162819</v>
      </c>
      <c r="CI255" s="41">
        <f t="shared" si="288"/>
        <v>0</v>
      </c>
      <c r="CJ255" s="109">
        <f t="shared" si="289"/>
        <v>1</v>
      </c>
      <c r="CK255" s="79">
        <v>0</v>
      </c>
      <c r="CL255" s="41">
        <f t="shared" si="309"/>
        <v>162819</v>
      </c>
      <c r="CM255" s="41">
        <v>343729</v>
      </c>
      <c r="CN255" s="158">
        <f t="shared" si="307"/>
        <v>180910</v>
      </c>
      <c r="CO255" s="79">
        <v>18091</v>
      </c>
      <c r="CP255" s="79">
        <v>0</v>
      </c>
      <c r="CQ255" s="79">
        <v>0</v>
      </c>
      <c r="CR255" s="79">
        <v>0</v>
      </c>
      <c r="CS255" s="79">
        <v>0</v>
      </c>
      <c r="CT255" s="79">
        <v>0</v>
      </c>
      <c r="CU255" s="79">
        <v>0</v>
      </c>
      <c r="CV255" s="79">
        <v>180910</v>
      </c>
    </row>
    <row r="256" spans="1:101" ht="78.75" x14ac:dyDescent="0.25">
      <c r="A256" s="55" t="s">
        <v>838</v>
      </c>
      <c r="B256" s="55" t="s">
        <v>839</v>
      </c>
      <c r="C256" s="81" t="s">
        <v>840</v>
      </c>
      <c r="D256" s="55">
        <v>1</v>
      </c>
      <c r="E256" s="55" t="s">
        <v>35</v>
      </c>
      <c r="F256" s="55" t="s">
        <v>5</v>
      </c>
      <c r="G256" s="55" t="s">
        <v>1341</v>
      </c>
      <c r="H256" s="45">
        <f>SUBTOTAL(103, $CI$12:$CI256)*1</f>
        <v>245</v>
      </c>
      <c r="I256" s="45" t="s">
        <v>838</v>
      </c>
      <c r="J256" s="128" t="s">
        <v>148</v>
      </c>
      <c r="K256" s="128" t="s">
        <v>1040</v>
      </c>
      <c r="L256" s="79">
        <v>0</v>
      </c>
      <c r="M256" s="79">
        <v>0</v>
      </c>
      <c r="N256" s="79">
        <v>0</v>
      </c>
      <c r="O256" s="79">
        <v>0</v>
      </c>
      <c r="P256" s="79"/>
      <c r="Q256" s="41">
        <f t="shared" si="249"/>
        <v>0</v>
      </c>
      <c r="R256" s="197" t="str">
        <f t="shared" si="250"/>
        <v>nebija plānots</v>
      </c>
      <c r="S256" s="79">
        <v>0</v>
      </c>
      <c r="T256" s="79"/>
      <c r="U256" s="79"/>
      <c r="V256" s="41">
        <f t="shared" si="251"/>
        <v>0</v>
      </c>
      <c r="W256" s="41">
        <f t="shared" si="252"/>
        <v>0</v>
      </c>
      <c r="X256" s="41">
        <f t="shared" si="253"/>
        <v>0</v>
      </c>
      <c r="Y256" s="197" t="str">
        <f t="shared" si="254"/>
        <v>nebija plānots</v>
      </c>
      <c r="Z256" s="79">
        <v>0</v>
      </c>
      <c r="AA256" s="79"/>
      <c r="AB256" s="79"/>
      <c r="AC256" s="41">
        <f t="shared" si="255"/>
        <v>0</v>
      </c>
      <c r="AD256" s="41">
        <f t="shared" si="256"/>
        <v>0</v>
      </c>
      <c r="AE256" s="41">
        <f t="shared" si="257"/>
        <v>0</v>
      </c>
      <c r="AF256" s="109" t="str">
        <f t="shared" si="258"/>
        <v>nebija plānots</v>
      </c>
      <c r="AG256" s="79">
        <v>0</v>
      </c>
      <c r="AH256" s="79"/>
      <c r="AI256" s="79"/>
      <c r="AJ256" s="41">
        <f t="shared" si="259"/>
        <v>0</v>
      </c>
      <c r="AK256" s="41">
        <f t="shared" si="260"/>
        <v>0</v>
      </c>
      <c r="AL256" s="41">
        <f t="shared" si="261"/>
        <v>0</v>
      </c>
      <c r="AM256" s="109" t="str">
        <f t="shared" si="262"/>
        <v>nebija plānots</v>
      </c>
      <c r="AN256" s="79">
        <v>0</v>
      </c>
      <c r="AO256" s="79"/>
      <c r="AP256" s="79"/>
      <c r="AQ256" s="41">
        <f t="shared" si="263"/>
        <v>0</v>
      </c>
      <c r="AR256" s="41">
        <f t="shared" si="264"/>
        <v>0</v>
      </c>
      <c r="AS256" s="41">
        <f t="shared" si="265"/>
        <v>0</v>
      </c>
      <c r="AT256" s="109" t="str">
        <f t="shared" si="266"/>
        <v>nebija plānots</v>
      </c>
      <c r="AU256" s="79">
        <v>0</v>
      </c>
      <c r="AV256" s="79"/>
      <c r="AW256" s="79"/>
      <c r="AX256" s="41">
        <f t="shared" si="267"/>
        <v>0</v>
      </c>
      <c r="AY256" s="41">
        <f t="shared" si="268"/>
        <v>0</v>
      </c>
      <c r="AZ256" s="41">
        <f t="shared" si="269"/>
        <v>0</v>
      </c>
      <c r="BA256" s="109" t="str">
        <f t="shared" si="270"/>
        <v>nebija plānots</v>
      </c>
      <c r="BB256" s="79">
        <v>0</v>
      </c>
      <c r="BC256" s="79"/>
      <c r="BD256" s="79"/>
      <c r="BE256" s="41">
        <f t="shared" si="271"/>
        <v>0</v>
      </c>
      <c r="BF256" s="41">
        <f t="shared" si="272"/>
        <v>0</v>
      </c>
      <c r="BG256" s="41">
        <f t="shared" si="273"/>
        <v>0</v>
      </c>
      <c r="BH256" s="109" t="str">
        <f t="shared" si="274"/>
        <v>nebija plānots</v>
      </c>
      <c r="BI256" s="79">
        <v>0</v>
      </c>
      <c r="BJ256" s="79"/>
      <c r="BK256" s="79"/>
      <c r="BL256" s="41">
        <f t="shared" si="275"/>
        <v>0</v>
      </c>
      <c r="BM256" s="41">
        <f t="shared" si="276"/>
        <v>0</v>
      </c>
      <c r="BN256" s="41">
        <f t="shared" si="277"/>
        <v>0</v>
      </c>
      <c r="BO256" s="109" t="str">
        <f t="shared" si="278"/>
        <v>nebija plānots</v>
      </c>
      <c r="BP256" s="79">
        <v>0</v>
      </c>
      <c r="BQ256" s="41">
        <v>162819</v>
      </c>
      <c r="BR256" s="41">
        <f t="shared" si="306"/>
        <v>162819</v>
      </c>
      <c r="BS256" s="41">
        <f t="shared" si="279"/>
        <v>0</v>
      </c>
      <c r="BT256" s="41">
        <f t="shared" si="280"/>
        <v>162819</v>
      </c>
      <c r="BU256" s="41">
        <f t="shared" si="281"/>
        <v>162819</v>
      </c>
      <c r="BV256" s="109" t="str">
        <f t="shared" si="282"/>
        <v>nebija plānots</v>
      </c>
      <c r="BW256" s="79">
        <v>0</v>
      </c>
      <c r="BX256" s="41">
        <v>0</v>
      </c>
      <c r="BY256" s="41">
        <f t="shared" si="283"/>
        <v>0</v>
      </c>
      <c r="BZ256" s="41">
        <f t="shared" si="308"/>
        <v>0</v>
      </c>
      <c r="CA256" s="41">
        <f t="shared" si="297"/>
        <v>162819</v>
      </c>
      <c r="CB256" s="41">
        <f t="shared" si="305"/>
        <v>162819</v>
      </c>
      <c r="CC256" s="109" t="str">
        <f t="shared" si="284"/>
        <v>nebija plānots</v>
      </c>
      <c r="CD256" s="79">
        <v>162819</v>
      </c>
      <c r="CE256" s="41">
        <v>0</v>
      </c>
      <c r="CF256" s="41">
        <f t="shared" si="285"/>
        <v>-162819</v>
      </c>
      <c r="CG256" s="41">
        <f t="shared" si="286"/>
        <v>162819</v>
      </c>
      <c r="CH256" s="41">
        <f t="shared" si="287"/>
        <v>162819</v>
      </c>
      <c r="CI256" s="41">
        <f t="shared" si="288"/>
        <v>0</v>
      </c>
      <c r="CJ256" s="109">
        <f t="shared" si="289"/>
        <v>1</v>
      </c>
      <c r="CK256" s="79">
        <v>0</v>
      </c>
      <c r="CL256" s="41">
        <f t="shared" si="309"/>
        <v>162819</v>
      </c>
      <c r="CM256" s="41">
        <v>343729</v>
      </c>
      <c r="CN256" s="158">
        <f t="shared" si="307"/>
        <v>180910</v>
      </c>
      <c r="CO256" s="79">
        <v>18091</v>
      </c>
      <c r="CP256" s="79">
        <v>0</v>
      </c>
      <c r="CQ256" s="79">
        <v>0</v>
      </c>
      <c r="CR256" s="79">
        <v>0</v>
      </c>
      <c r="CS256" s="79">
        <v>0</v>
      </c>
      <c r="CT256" s="79">
        <v>0</v>
      </c>
      <c r="CU256" s="79">
        <v>0</v>
      </c>
      <c r="CV256" s="79">
        <v>180910</v>
      </c>
    </row>
    <row r="257" spans="1:101" ht="78.75" x14ac:dyDescent="0.25">
      <c r="A257" s="55" t="s">
        <v>838</v>
      </c>
      <c r="B257" s="55" t="s">
        <v>839</v>
      </c>
      <c r="C257" s="81" t="s">
        <v>840</v>
      </c>
      <c r="D257" s="55">
        <v>1</v>
      </c>
      <c r="E257" s="55" t="s">
        <v>35</v>
      </c>
      <c r="F257" s="55" t="s">
        <v>5</v>
      </c>
      <c r="G257" s="55" t="s">
        <v>1342</v>
      </c>
      <c r="H257" s="45">
        <f>SUBTOTAL(103, $CI$12:$CI257)*1</f>
        <v>246</v>
      </c>
      <c r="I257" s="45" t="s">
        <v>838</v>
      </c>
      <c r="J257" s="128" t="s">
        <v>148</v>
      </c>
      <c r="K257" s="128" t="s">
        <v>1041</v>
      </c>
      <c r="L257" s="79">
        <v>0</v>
      </c>
      <c r="M257" s="79">
        <v>0</v>
      </c>
      <c r="N257" s="79">
        <v>0</v>
      </c>
      <c r="O257" s="79">
        <v>0</v>
      </c>
      <c r="P257" s="79"/>
      <c r="Q257" s="41">
        <f t="shared" si="249"/>
        <v>0</v>
      </c>
      <c r="R257" s="197" t="str">
        <f t="shared" si="250"/>
        <v>nebija plānots</v>
      </c>
      <c r="S257" s="79">
        <v>0</v>
      </c>
      <c r="T257" s="79"/>
      <c r="U257" s="79"/>
      <c r="V257" s="41">
        <f t="shared" si="251"/>
        <v>0</v>
      </c>
      <c r="W257" s="41">
        <f t="shared" si="252"/>
        <v>0</v>
      </c>
      <c r="X257" s="41">
        <f t="shared" si="253"/>
        <v>0</v>
      </c>
      <c r="Y257" s="197" t="str">
        <f t="shared" si="254"/>
        <v>nebija plānots</v>
      </c>
      <c r="Z257" s="79">
        <v>0</v>
      </c>
      <c r="AA257" s="79"/>
      <c r="AB257" s="79"/>
      <c r="AC257" s="41">
        <f t="shared" si="255"/>
        <v>0</v>
      </c>
      <c r="AD257" s="41">
        <f t="shared" si="256"/>
        <v>0</v>
      </c>
      <c r="AE257" s="41">
        <f t="shared" si="257"/>
        <v>0</v>
      </c>
      <c r="AF257" s="109" t="str">
        <f t="shared" si="258"/>
        <v>nebija plānots</v>
      </c>
      <c r="AG257" s="79">
        <v>0</v>
      </c>
      <c r="AH257" s="79"/>
      <c r="AI257" s="79"/>
      <c r="AJ257" s="41">
        <f t="shared" si="259"/>
        <v>0</v>
      </c>
      <c r="AK257" s="41">
        <f t="shared" si="260"/>
        <v>0</v>
      </c>
      <c r="AL257" s="41">
        <f t="shared" si="261"/>
        <v>0</v>
      </c>
      <c r="AM257" s="109" t="str">
        <f t="shared" si="262"/>
        <v>nebija plānots</v>
      </c>
      <c r="AN257" s="79">
        <v>0</v>
      </c>
      <c r="AO257" s="79"/>
      <c r="AP257" s="79"/>
      <c r="AQ257" s="41">
        <f t="shared" si="263"/>
        <v>0</v>
      </c>
      <c r="AR257" s="41">
        <f t="shared" si="264"/>
        <v>0</v>
      </c>
      <c r="AS257" s="41">
        <f t="shared" si="265"/>
        <v>0</v>
      </c>
      <c r="AT257" s="109" t="str">
        <f t="shared" si="266"/>
        <v>nebija plānots</v>
      </c>
      <c r="AU257" s="79">
        <v>0</v>
      </c>
      <c r="AV257" s="79"/>
      <c r="AW257" s="79"/>
      <c r="AX257" s="41">
        <f t="shared" si="267"/>
        <v>0</v>
      </c>
      <c r="AY257" s="41">
        <f t="shared" si="268"/>
        <v>0</v>
      </c>
      <c r="AZ257" s="41">
        <f t="shared" si="269"/>
        <v>0</v>
      </c>
      <c r="BA257" s="109" t="str">
        <f t="shared" si="270"/>
        <v>nebija plānots</v>
      </c>
      <c r="BB257" s="79">
        <v>0</v>
      </c>
      <c r="BC257" s="79"/>
      <c r="BD257" s="79"/>
      <c r="BE257" s="41">
        <f t="shared" si="271"/>
        <v>0</v>
      </c>
      <c r="BF257" s="41">
        <f t="shared" si="272"/>
        <v>0</v>
      </c>
      <c r="BG257" s="41">
        <f t="shared" si="273"/>
        <v>0</v>
      </c>
      <c r="BH257" s="109" t="str">
        <f t="shared" si="274"/>
        <v>nebija plānots</v>
      </c>
      <c r="BI257" s="79">
        <v>0</v>
      </c>
      <c r="BJ257" s="79"/>
      <c r="BK257" s="79"/>
      <c r="BL257" s="41">
        <f t="shared" si="275"/>
        <v>0</v>
      </c>
      <c r="BM257" s="41">
        <f t="shared" si="276"/>
        <v>0</v>
      </c>
      <c r="BN257" s="41">
        <f t="shared" si="277"/>
        <v>0</v>
      </c>
      <c r="BO257" s="109" t="str">
        <f t="shared" si="278"/>
        <v>nebija plānots</v>
      </c>
      <c r="BP257" s="79">
        <v>0</v>
      </c>
      <c r="BQ257" s="41">
        <v>162819</v>
      </c>
      <c r="BR257" s="41">
        <f t="shared" si="306"/>
        <v>162819</v>
      </c>
      <c r="BS257" s="41">
        <f t="shared" si="279"/>
        <v>0</v>
      </c>
      <c r="BT257" s="41">
        <f t="shared" si="280"/>
        <v>162819</v>
      </c>
      <c r="BU257" s="41">
        <f t="shared" si="281"/>
        <v>162819</v>
      </c>
      <c r="BV257" s="109" t="str">
        <f t="shared" si="282"/>
        <v>nebija plānots</v>
      </c>
      <c r="BW257" s="79">
        <v>0</v>
      </c>
      <c r="BX257" s="41">
        <v>0</v>
      </c>
      <c r="BY257" s="41">
        <f t="shared" si="283"/>
        <v>0</v>
      </c>
      <c r="BZ257" s="41">
        <f t="shared" si="308"/>
        <v>0</v>
      </c>
      <c r="CA257" s="41">
        <f t="shared" si="297"/>
        <v>162819</v>
      </c>
      <c r="CB257" s="41">
        <f t="shared" si="305"/>
        <v>162819</v>
      </c>
      <c r="CC257" s="109" t="str">
        <f t="shared" si="284"/>
        <v>nebija plānots</v>
      </c>
      <c r="CD257" s="79">
        <v>162819</v>
      </c>
      <c r="CE257" s="41">
        <v>0</v>
      </c>
      <c r="CF257" s="41">
        <f t="shared" si="285"/>
        <v>-162819</v>
      </c>
      <c r="CG257" s="41">
        <f t="shared" si="286"/>
        <v>162819</v>
      </c>
      <c r="CH257" s="41">
        <f t="shared" si="287"/>
        <v>162819</v>
      </c>
      <c r="CI257" s="41">
        <f t="shared" si="288"/>
        <v>0</v>
      </c>
      <c r="CJ257" s="109">
        <f t="shared" si="289"/>
        <v>1</v>
      </c>
      <c r="CK257" s="79">
        <v>0</v>
      </c>
      <c r="CL257" s="41">
        <f t="shared" si="309"/>
        <v>162819</v>
      </c>
      <c r="CM257" s="41">
        <v>343729</v>
      </c>
      <c r="CN257" s="158">
        <f t="shared" si="307"/>
        <v>180910</v>
      </c>
      <c r="CO257" s="79">
        <v>18091</v>
      </c>
      <c r="CP257" s="79">
        <v>0</v>
      </c>
      <c r="CQ257" s="79">
        <v>0</v>
      </c>
      <c r="CR257" s="79">
        <v>0</v>
      </c>
      <c r="CS257" s="79">
        <v>0</v>
      </c>
      <c r="CT257" s="79">
        <v>0</v>
      </c>
      <c r="CU257" s="79">
        <v>0</v>
      </c>
      <c r="CV257" s="79">
        <v>180910</v>
      </c>
    </row>
    <row r="258" spans="1:101" ht="78.75" x14ac:dyDescent="0.25">
      <c r="A258" s="130" t="s">
        <v>838</v>
      </c>
      <c r="B258" s="55" t="s">
        <v>839</v>
      </c>
      <c r="C258" s="81" t="s">
        <v>840</v>
      </c>
      <c r="D258" s="55">
        <v>1</v>
      </c>
      <c r="E258" s="55" t="s">
        <v>35</v>
      </c>
      <c r="F258" s="55" t="s">
        <v>5</v>
      </c>
      <c r="G258" s="55" t="s">
        <v>1349</v>
      </c>
      <c r="H258" s="45">
        <f>SUBTOTAL(103, $CI$12:$CI258)*1</f>
        <v>247</v>
      </c>
      <c r="I258" s="45" t="s">
        <v>838</v>
      </c>
      <c r="J258" s="128" t="s">
        <v>148</v>
      </c>
      <c r="K258" s="128" t="s">
        <v>1042</v>
      </c>
      <c r="L258" s="79">
        <v>0</v>
      </c>
      <c r="M258" s="79">
        <v>0</v>
      </c>
      <c r="N258" s="79">
        <v>0</v>
      </c>
      <c r="O258" s="79">
        <v>0</v>
      </c>
      <c r="P258" s="79"/>
      <c r="Q258" s="41">
        <f t="shared" si="249"/>
        <v>0</v>
      </c>
      <c r="R258" s="197" t="str">
        <f t="shared" si="250"/>
        <v>nebija plānots</v>
      </c>
      <c r="S258" s="79">
        <v>0</v>
      </c>
      <c r="T258" s="79"/>
      <c r="U258" s="79"/>
      <c r="V258" s="41">
        <f t="shared" si="251"/>
        <v>0</v>
      </c>
      <c r="W258" s="41">
        <f t="shared" si="252"/>
        <v>0</v>
      </c>
      <c r="X258" s="41">
        <f t="shared" si="253"/>
        <v>0</v>
      </c>
      <c r="Y258" s="197" t="str">
        <f t="shared" si="254"/>
        <v>nebija plānots</v>
      </c>
      <c r="Z258" s="79">
        <v>0</v>
      </c>
      <c r="AA258" s="79"/>
      <c r="AB258" s="79"/>
      <c r="AC258" s="41">
        <f t="shared" si="255"/>
        <v>0</v>
      </c>
      <c r="AD258" s="41">
        <f t="shared" si="256"/>
        <v>0</v>
      </c>
      <c r="AE258" s="41">
        <f t="shared" si="257"/>
        <v>0</v>
      </c>
      <c r="AF258" s="109" t="str">
        <f t="shared" si="258"/>
        <v>nebija plānots</v>
      </c>
      <c r="AG258" s="79">
        <v>0</v>
      </c>
      <c r="AH258" s="79"/>
      <c r="AI258" s="79"/>
      <c r="AJ258" s="41">
        <f t="shared" si="259"/>
        <v>0</v>
      </c>
      <c r="AK258" s="41">
        <f t="shared" si="260"/>
        <v>0</v>
      </c>
      <c r="AL258" s="41">
        <f t="shared" si="261"/>
        <v>0</v>
      </c>
      <c r="AM258" s="109" t="str">
        <f t="shared" si="262"/>
        <v>nebija plānots</v>
      </c>
      <c r="AN258" s="79">
        <v>0</v>
      </c>
      <c r="AO258" s="79"/>
      <c r="AP258" s="79"/>
      <c r="AQ258" s="41">
        <f t="shared" si="263"/>
        <v>0</v>
      </c>
      <c r="AR258" s="41">
        <f t="shared" si="264"/>
        <v>0</v>
      </c>
      <c r="AS258" s="41">
        <f t="shared" si="265"/>
        <v>0</v>
      </c>
      <c r="AT258" s="109" t="str">
        <f t="shared" si="266"/>
        <v>nebija plānots</v>
      </c>
      <c r="AU258" s="79">
        <v>0</v>
      </c>
      <c r="AV258" s="79"/>
      <c r="AW258" s="79"/>
      <c r="AX258" s="41">
        <f t="shared" si="267"/>
        <v>0</v>
      </c>
      <c r="AY258" s="41">
        <f t="shared" si="268"/>
        <v>0</v>
      </c>
      <c r="AZ258" s="41">
        <f t="shared" si="269"/>
        <v>0</v>
      </c>
      <c r="BA258" s="109" t="str">
        <f t="shared" si="270"/>
        <v>nebija plānots</v>
      </c>
      <c r="BB258" s="79">
        <v>0</v>
      </c>
      <c r="BC258" s="79"/>
      <c r="BD258" s="79"/>
      <c r="BE258" s="41">
        <f t="shared" si="271"/>
        <v>0</v>
      </c>
      <c r="BF258" s="41">
        <f t="shared" si="272"/>
        <v>0</v>
      </c>
      <c r="BG258" s="41">
        <f t="shared" si="273"/>
        <v>0</v>
      </c>
      <c r="BH258" s="109" t="str">
        <f t="shared" si="274"/>
        <v>nebija plānots</v>
      </c>
      <c r="BI258" s="79">
        <v>0</v>
      </c>
      <c r="BJ258" s="79"/>
      <c r="BK258" s="79"/>
      <c r="BL258" s="41">
        <f t="shared" si="275"/>
        <v>0</v>
      </c>
      <c r="BM258" s="41">
        <f t="shared" si="276"/>
        <v>0</v>
      </c>
      <c r="BN258" s="41">
        <f t="shared" si="277"/>
        <v>0</v>
      </c>
      <c r="BO258" s="109" t="str">
        <f t="shared" si="278"/>
        <v>nebija plānots</v>
      </c>
      <c r="BP258" s="79">
        <v>0</v>
      </c>
      <c r="BQ258" s="41">
        <v>162819</v>
      </c>
      <c r="BR258" s="41">
        <f t="shared" si="306"/>
        <v>162819</v>
      </c>
      <c r="BS258" s="41">
        <f t="shared" si="279"/>
        <v>0</v>
      </c>
      <c r="BT258" s="41">
        <f t="shared" si="280"/>
        <v>162819</v>
      </c>
      <c r="BU258" s="41">
        <f t="shared" si="281"/>
        <v>162819</v>
      </c>
      <c r="BV258" s="109" t="str">
        <f t="shared" si="282"/>
        <v>nebija plānots</v>
      </c>
      <c r="BW258" s="79">
        <v>0</v>
      </c>
      <c r="BX258" s="41">
        <v>0</v>
      </c>
      <c r="BY258" s="41">
        <f t="shared" si="283"/>
        <v>0</v>
      </c>
      <c r="BZ258" s="41">
        <f t="shared" si="308"/>
        <v>0</v>
      </c>
      <c r="CA258" s="41">
        <f t="shared" si="297"/>
        <v>162819</v>
      </c>
      <c r="CB258" s="41">
        <f t="shared" si="305"/>
        <v>162819</v>
      </c>
      <c r="CC258" s="109" t="str">
        <f t="shared" si="284"/>
        <v>nebija plānots</v>
      </c>
      <c r="CD258" s="79">
        <v>162819</v>
      </c>
      <c r="CE258" s="41">
        <v>0</v>
      </c>
      <c r="CF258" s="41">
        <f t="shared" si="285"/>
        <v>-162819</v>
      </c>
      <c r="CG258" s="41">
        <f t="shared" si="286"/>
        <v>162819</v>
      </c>
      <c r="CH258" s="41">
        <f t="shared" si="287"/>
        <v>162819</v>
      </c>
      <c r="CI258" s="41">
        <f t="shared" si="288"/>
        <v>0</v>
      </c>
      <c r="CJ258" s="109">
        <f t="shared" si="289"/>
        <v>1</v>
      </c>
      <c r="CK258" s="79">
        <v>0</v>
      </c>
      <c r="CL258" s="41">
        <f t="shared" si="309"/>
        <v>162819</v>
      </c>
      <c r="CM258" s="41">
        <v>343729</v>
      </c>
      <c r="CN258" s="158">
        <f t="shared" si="307"/>
        <v>180910</v>
      </c>
      <c r="CO258" s="79">
        <v>18091</v>
      </c>
      <c r="CP258" s="79">
        <v>0</v>
      </c>
      <c r="CQ258" s="79">
        <v>0</v>
      </c>
      <c r="CR258" s="79">
        <v>0</v>
      </c>
      <c r="CS258" s="79">
        <v>0</v>
      </c>
      <c r="CT258" s="79">
        <v>0</v>
      </c>
      <c r="CU258" s="79">
        <v>0</v>
      </c>
      <c r="CV258" s="79">
        <v>180910</v>
      </c>
    </row>
    <row r="259" spans="1:101" ht="78.75" x14ac:dyDescent="0.25">
      <c r="A259" s="130" t="s">
        <v>838</v>
      </c>
      <c r="B259" s="55" t="s">
        <v>839</v>
      </c>
      <c r="C259" s="81" t="s">
        <v>840</v>
      </c>
      <c r="D259" s="55">
        <v>1</v>
      </c>
      <c r="E259" s="55" t="s">
        <v>35</v>
      </c>
      <c r="F259" s="55" t="s">
        <v>5</v>
      </c>
      <c r="G259" s="55" t="s">
        <v>1361</v>
      </c>
      <c r="H259" s="45">
        <f>SUBTOTAL(103, $CI$12:$CI259)*1</f>
        <v>248</v>
      </c>
      <c r="I259" s="45" t="s">
        <v>838</v>
      </c>
      <c r="J259" s="128" t="s">
        <v>148</v>
      </c>
      <c r="K259" s="128" t="s">
        <v>1043</v>
      </c>
      <c r="L259" s="79">
        <v>0</v>
      </c>
      <c r="M259" s="79">
        <v>0</v>
      </c>
      <c r="N259" s="79">
        <v>0</v>
      </c>
      <c r="O259" s="79">
        <v>0</v>
      </c>
      <c r="P259" s="79"/>
      <c r="Q259" s="41">
        <f t="shared" si="249"/>
        <v>0</v>
      </c>
      <c r="R259" s="197" t="str">
        <f t="shared" si="250"/>
        <v>nebija plānots</v>
      </c>
      <c r="S259" s="79">
        <v>0</v>
      </c>
      <c r="T259" s="79"/>
      <c r="U259" s="79"/>
      <c r="V259" s="41">
        <f t="shared" si="251"/>
        <v>0</v>
      </c>
      <c r="W259" s="41">
        <f t="shared" si="252"/>
        <v>0</v>
      </c>
      <c r="X259" s="41">
        <f t="shared" si="253"/>
        <v>0</v>
      </c>
      <c r="Y259" s="197" t="str">
        <f t="shared" si="254"/>
        <v>nebija plānots</v>
      </c>
      <c r="Z259" s="79">
        <v>0</v>
      </c>
      <c r="AA259" s="79"/>
      <c r="AB259" s="79"/>
      <c r="AC259" s="41">
        <f t="shared" si="255"/>
        <v>0</v>
      </c>
      <c r="AD259" s="41">
        <f t="shared" si="256"/>
        <v>0</v>
      </c>
      <c r="AE259" s="41">
        <f t="shared" si="257"/>
        <v>0</v>
      </c>
      <c r="AF259" s="109" t="str">
        <f t="shared" si="258"/>
        <v>nebija plānots</v>
      </c>
      <c r="AG259" s="79">
        <v>0</v>
      </c>
      <c r="AH259" s="79"/>
      <c r="AI259" s="79"/>
      <c r="AJ259" s="41">
        <f t="shared" si="259"/>
        <v>0</v>
      </c>
      <c r="AK259" s="41">
        <f t="shared" si="260"/>
        <v>0</v>
      </c>
      <c r="AL259" s="41">
        <f t="shared" si="261"/>
        <v>0</v>
      </c>
      <c r="AM259" s="109" t="str">
        <f t="shared" si="262"/>
        <v>nebija plānots</v>
      </c>
      <c r="AN259" s="79">
        <v>0</v>
      </c>
      <c r="AO259" s="79"/>
      <c r="AP259" s="79"/>
      <c r="AQ259" s="41">
        <f t="shared" si="263"/>
        <v>0</v>
      </c>
      <c r="AR259" s="41">
        <f t="shared" si="264"/>
        <v>0</v>
      </c>
      <c r="AS259" s="41">
        <f t="shared" si="265"/>
        <v>0</v>
      </c>
      <c r="AT259" s="109" t="str">
        <f t="shared" si="266"/>
        <v>nebija plānots</v>
      </c>
      <c r="AU259" s="79">
        <v>0</v>
      </c>
      <c r="AV259" s="79"/>
      <c r="AW259" s="79"/>
      <c r="AX259" s="41">
        <f t="shared" si="267"/>
        <v>0</v>
      </c>
      <c r="AY259" s="41">
        <f t="shared" si="268"/>
        <v>0</v>
      </c>
      <c r="AZ259" s="41">
        <f t="shared" si="269"/>
        <v>0</v>
      </c>
      <c r="BA259" s="109" t="str">
        <f t="shared" si="270"/>
        <v>nebija plānots</v>
      </c>
      <c r="BB259" s="79">
        <v>0</v>
      </c>
      <c r="BC259" s="79"/>
      <c r="BD259" s="79"/>
      <c r="BE259" s="41">
        <f t="shared" si="271"/>
        <v>0</v>
      </c>
      <c r="BF259" s="41">
        <f t="shared" si="272"/>
        <v>0</v>
      </c>
      <c r="BG259" s="41">
        <f t="shared" si="273"/>
        <v>0</v>
      </c>
      <c r="BH259" s="109" t="str">
        <f t="shared" si="274"/>
        <v>nebija plānots</v>
      </c>
      <c r="BI259" s="79">
        <v>0</v>
      </c>
      <c r="BJ259" s="79"/>
      <c r="BK259" s="79"/>
      <c r="BL259" s="41">
        <f t="shared" si="275"/>
        <v>0</v>
      </c>
      <c r="BM259" s="41">
        <f t="shared" si="276"/>
        <v>0</v>
      </c>
      <c r="BN259" s="41">
        <f t="shared" si="277"/>
        <v>0</v>
      </c>
      <c r="BO259" s="109" t="str">
        <f t="shared" si="278"/>
        <v>nebija plānots</v>
      </c>
      <c r="BP259" s="79">
        <v>0</v>
      </c>
      <c r="BQ259" s="41">
        <v>162819</v>
      </c>
      <c r="BR259" s="41">
        <f t="shared" si="306"/>
        <v>162819</v>
      </c>
      <c r="BS259" s="41">
        <f t="shared" si="279"/>
        <v>0</v>
      </c>
      <c r="BT259" s="41">
        <f t="shared" si="280"/>
        <v>162819</v>
      </c>
      <c r="BU259" s="41">
        <f t="shared" si="281"/>
        <v>162819</v>
      </c>
      <c r="BV259" s="109" t="str">
        <f t="shared" si="282"/>
        <v>nebija plānots</v>
      </c>
      <c r="BW259" s="79">
        <v>0</v>
      </c>
      <c r="BX259" s="41">
        <v>0</v>
      </c>
      <c r="BY259" s="41">
        <f t="shared" si="283"/>
        <v>0</v>
      </c>
      <c r="BZ259" s="41">
        <f t="shared" si="308"/>
        <v>0</v>
      </c>
      <c r="CA259" s="41">
        <f t="shared" si="297"/>
        <v>162819</v>
      </c>
      <c r="CB259" s="41">
        <f t="shared" si="305"/>
        <v>162819</v>
      </c>
      <c r="CC259" s="109" t="str">
        <f t="shared" si="284"/>
        <v>nebija plānots</v>
      </c>
      <c r="CD259" s="79">
        <v>162819</v>
      </c>
      <c r="CE259" s="41">
        <v>0</v>
      </c>
      <c r="CF259" s="41">
        <f t="shared" si="285"/>
        <v>-162819</v>
      </c>
      <c r="CG259" s="41">
        <f t="shared" si="286"/>
        <v>162819</v>
      </c>
      <c r="CH259" s="41">
        <f t="shared" si="287"/>
        <v>162819</v>
      </c>
      <c r="CI259" s="41">
        <f t="shared" si="288"/>
        <v>0</v>
      </c>
      <c r="CJ259" s="109">
        <f t="shared" si="289"/>
        <v>1</v>
      </c>
      <c r="CK259" s="79">
        <v>0</v>
      </c>
      <c r="CL259" s="41">
        <f t="shared" si="309"/>
        <v>162819</v>
      </c>
      <c r="CM259" s="41">
        <v>343729</v>
      </c>
      <c r="CN259" s="158">
        <f t="shared" si="307"/>
        <v>180910</v>
      </c>
      <c r="CO259" s="79">
        <v>18091</v>
      </c>
      <c r="CP259" s="79">
        <v>0</v>
      </c>
      <c r="CQ259" s="79">
        <v>0</v>
      </c>
      <c r="CR259" s="79">
        <v>0</v>
      </c>
      <c r="CS259" s="79">
        <v>0</v>
      </c>
      <c r="CT259" s="79">
        <v>0</v>
      </c>
      <c r="CU259" s="79">
        <v>0</v>
      </c>
      <c r="CV259" s="79">
        <v>180910</v>
      </c>
    </row>
    <row r="260" spans="1:101" ht="78.75" x14ac:dyDescent="0.25">
      <c r="A260" s="130" t="s">
        <v>838</v>
      </c>
      <c r="B260" s="55" t="s">
        <v>839</v>
      </c>
      <c r="C260" s="81" t="s">
        <v>840</v>
      </c>
      <c r="D260" s="55">
        <v>1</v>
      </c>
      <c r="E260" s="55" t="s">
        <v>35</v>
      </c>
      <c r="F260" s="55" t="s">
        <v>5</v>
      </c>
      <c r="G260" s="55" t="s">
        <v>1351</v>
      </c>
      <c r="H260" s="45">
        <f>SUBTOTAL(103, $CI$12:$CI260)*1</f>
        <v>249</v>
      </c>
      <c r="I260" s="45" t="s">
        <v>838</v>
      </c>
      <c r="J260" s="128" t="s">
        <v>148</v>
      </c>
      <c r="K260" s="128" t="s">
        <v>1044</v>
      </c>
      <c r="L260" s="79">
        <v>0</v>
      </c>
      <c r="M260" s="79">
        <v>0</v>
      </c>
      <c r="N260" s="79">
        <v>0</v>
      </c>
      <c r="O260" s="79">
        <v>0</v>
      </c>
      <c r="P260" s="79"/>
      <c r="Q260" s="41">
        <f t="shared" si="249"/>
        <v>0</v>
      </c>
      <c r="R260" s="197" t="str">
        <f t="shared" si="250"/>
        <v>nebija plānots</v>
      </c>
      <c r="S260" s="79">
        <v>0</v>
      </c>
      <c r="T260" s="79"/>
      <c r="U260" s="79"/>
      <c r="V260" s="41">
        <f t="shared" si="251"/>
        <v>0</v>
      </c>
      <c r="W260" s="41">
        <f t="shared" si="252"/>
        <v>0</v>
      </c>
      <c r="X260" s="41">
        <f t="shared" si="253"/>
        <v>0</v>
      </c>
      <c r="Y260" s="197" t="str">
        <f t="shared" si="254"/>
        <v>nebija plānots</v>
      </c>
      <c r="Z260" s="79">
        <v>0</v>
      </c>
      <c r="AA260" s="79"/>
      <c r="AB260" s="79"/>
      <c r="AC260" s="41">
        <f t="shared" si="255"/>
        <v>0</v>
      </c>
      <c r="AD260" s="41">
        <f t="shared" si="256"/>
        <v>0</v>
      </c>
      <c r="AE260" s="41">
        <f t="shared" si="257"/>
        <v>0</v>
      </c>
      <c r="AF260" s="109" t="str">
        <f t="shared" si="258"/>
        <v>nebija plānots</v>
      </c>
      <c r="AG260" s="79">
        <v>0</v>
      </c>
      <c r="AH260" s="79"/>
      <c r="AI260" s="79"/>
      <c r="AJ260" s="41">
        <f t="shared" si="259"/>
        <v>0</v>
      </c>
      <c r="AK260" s="41">
        <f t="shared" si="260"/>
        <v>0</v>
      </c>
      <c r="AL260" s="41">
        <f t="shared" si="261"/>
        <v>0</v>
      </c>
      <c r="AM260" s="109" t="str">
        <f t="shared" si="262"/>
        <v>nebija plānots</v>
      </c>
      <c r="AN260" s="79">
        <v>0</v>
      </c>
      <c r="AO260" s="79"/>
      <c r="AP260" s="79"/>
      <c r="AQ260" s="41">
        <f t="shared" si="263"/>
        <v>0</v>
      </c>
      <c r="AR260" s="41">
        <f t="shared" si="264"/>
        <v>0</v>
      </c>
      <c r="AS260" s="41">
        <f t="shared" si="265"/>
        <v>0</v>
      </c>
      <c r="AT260" s="109" t="str">
        <f t="shared" si="266"/>
        <v>nebija plānots</v>
      </c>
      <c r="AU260" s="79">
        <v>0</v>
      </c>
      <c r="AV260" s="79"/>
      <c r="AW260" s="79"/>
      <c r="AX260" s="41">
        <f t="shared" si="267"/>
        <v>0</v>
      </c>
      <c r="AY260" s="41">
        <f t="shared" si="268"/>
        <v>0</v>
      </c>
      <c r="AZ260" s="41">
        <f t="shared" si="269"/>
        <v>0</v>
      </c>
      <c r="BA260" s="109" t="str">
        <f t="shared" si="270"/>
        <v>nebija plānots</v>
      </c>
      <c r="BB260" s="79">
        <v>0</v>
      </c>
      <c r="BC260" s="79"/>
      <c r="BD260" s="79"/>
      <c r="BE260" s="41">
        <f t="shared" si="271"/>
        <v>0</v>
      </c>
      <c r="BF260" s="41">
        <f t="shared" si="272"/>
        <v>0</v>
      </c>
      <c r="BG260" s="41">
        <f t="shared" si="273"/>
        <v>0</v>
      </c>
      <c r="BH260" s="109" t="str">
        <f t="shared" si="274"/>
        <v>nebija plānots</v>
      </c>
      <c r="BI260" s="79">
        <v>0</v>
      </c>
      <c r="BJ260" s="79"/>
      <c r="BK260" s="79"/>
      <c r="BL260" s="41">
        <f t="shared" si="275"/>
        <v>0</v>
      </c>
      <c r="BM260" s="41">
        <f t="shared" si="276"/>
        <v>0</v>
      </c>
      <c r="BN260" s="41">
        <f t="shared" si="277"/>
        <v>0</v>
      </c>
      <c r="BO260" s="109" t="str">
        <f t="shared" si="278"/>
        <v>nebija plānots</v>
      </c>
      <c r="BP260" s="79">
        <v>0</v>
      </c>
      <c r="BQ260" s="41">
        <v>162819</v>
      </c>
      <c r="BR260" s="41">
        <f t="shared" si="306"/>
        <v>162819</v>
      </c>
      <c r="BS260" s="41">
        <f t="shared" si="279"/>
        <v>0</v>
      </c>
      <c r="BT260" s="41">
        <f t="shared" si="280"/>
        <v>162819</v>
      </c>
      <c r="BU260" s="41">
        <f t="shared" si="281"/>
        <v>162819</v>
      </c>
      <c r="BV260" s="109" t="str">
        <f t="shared" si="282"/>
        <v>nebija plānots</v>
      </c>
      <c r="BW260" s="79">
        <v>0</v>
      </c>
      <c r="BX260" s="41">
        <v>0</v>
      </c>
      <c r="BY260" s="41">
        <f t="shared" si="283"/>
        <v>0</v>
      </c>
      <c r="BZ260" s="41">
        <f t="shared" si="308"/>
        <v>0</v>
      </c>
      <c r="CA260" s="41">
        <f t="shared" si="297"/>
        <v>162819</v>
      </c>
      <c r="CB260" s="41">
        <f t="shared" si="305"/>
        <v>162819</v>
      </c>
      <c r="CC260" s="109" t="str">
        <f t="shared" si="284"/>
        <v>nebija plānots</v>
      </c>
      <c r="CD260" s="79">
        <v>162819</v>
      </c>
      <c r="CE260" s="41">
        <v>0</v>
      </c>
      <c r="CF260" s="41">
        <f t="shared" si="285"/>
        <v>-162819</v>
      </c>
      <c r="CG260" s="41">
        <f t="shared" si="286"/>
        <v>162819</v>
      </c>
      <c r="CH260" s="41">
        <f t="shared" si="287"/>
        <v>162819</v>
      </c>
      <c r="CI260" s="41">
        <f t="shared" si="288"/>
        <v>0</v>
      </c>
      <c r="CJ260" s="109">
        <f t="shared" si="289"/>
        <v>1</v>
      </c>
      <c r="CK260" s="79">
        <v>0</v>
      </c>
      <c r="CL260" s="41">
        <f t="shared" si="309"/>
        <v>162819</v>
      </c>
      <c r="CM260" s="41">
        <v>343729</v>
      </c>
      <c r="CN260" s="158">
        <f t="shared" si="307"/>
        <v>180910</v>
      </c>
      <c r="CO260" s="79">
        <v>18091</v>
      </c>
      <c r="CP260" s="79">
        <v>0</v>
      </c>
      <c r="CQ260" s="79">
        <v>0</v>
      </c>
      <c r="CR260" s="79">
        <v>0</v>
      </c>
      <c r="CS260" s="79">
        <v>0</v>
      </c>
      <c r="CT260" s="79">
        <v>0</v>
      </c>
      <c r="CU260" s="79">
        <v>0</v>
      </c>
      <c r="CV260" s="79">
        <v>180910</v>
      </c>
    </row>
    <row r="261" spans="1:101" ht="78.75" x14ac:dyDescent="0.25">
      <c r="A261" s="130" t="s">
        <v>838</v>
      </c>
      <c r="B261" s="55" t="s">
        <v>839</v>
      </c>
      <c r="C261" s="81" t="s">
        <v>840</v>
      </c>
      <c r="D261" s="55">
        <v>1</v>
      </c>
      <c r="E261" s="55" t="s">
        <v>35</v>
      </c>
      <c r="F261" s="55" t="s">
        <v>5</v>
      </c>
      <c r="G261" s="55" t="s">
        <v>1362</v>
      </c>
      <c r="H261" s="45">
        <f>SUBTOTAL(103, $CI$12:$CI261)*1</f>
        <v>250</v>
      </c>
      <c r="I261" s="45" t="s">
        <v>838</v>
      </c>
      <c r="J261" s="128" t="s">
        <v>148</v>
      </c>
      <c r="K261" s="128" t="s">
        <v>1045</v>
      </c>
      <c r="L261" s="79">
        <v>0</v>
      </c>
      <c r="M261" s="79">
        <v>0</v>
      </c>
      <c r="N261" s="79">
        <v>0</v>
      </c>
      <c r="O261" s="79">
        <v>0</v>
      </c>
      <c r="P261" s="79"/>
      <c r="Q261" s="41">
        <f t="shared" si="249"/>
        <v>0</v>
      </c>
      <c r="R261" s="197" t="str">
        <f t="shared" si="250"/>
        <v>nebija plānots</v>
      </c>
      <c r="S261" s="79">
        <v>0</v>
      </c>
      <c r="T261" s="79"/>
      <c r="U261" s="79"/>
      <c r="V261" s="41">
        <f t="shared" si="251"/>
        <v>0</v>
      </c>
      <c r="W261" s="41">
        <f t="shared" si="252"/>
        <v>0</v>
      </c>
      <c r="X261" s="41">
        <f t="shared" si="253"/>
        <v>0</v>
      </c>
      <c r="Y261" s="197" t="str">
        <f t="shared" si="254"/>
        <v>nebija plānots</v>
      </c>
      <c r="Z261" s="79">
        <v>0</v>
      </c>
      <c r="AA261" s="79"/>
      <c r="AB261" s="79"/>
      <c r="AC261" s="41">
        <f t="shared" si="255"/>
        <v>0</v>
      </c>
      <c r="AD261" s="41">
        <f t="shared" si="256"/>
        <v>0</v>
      </c>
      <c r="AE261" s="41">
        <f t="shared" si="257"/>
        <v>0</v>
      </c>
      <c r="AF261" s="109" t="str">
        <f t="shared" si="258"/>
        <v>nebija plānots</v>
      </c>
      <c r="AG261" s="79">
        <v>0</v>
      </c>
      <c r="AH261" s="79"/>
      <c r="AI261" s="79"/>
      <c r="AJ261" s="41">
        <f t="shared" si="259"/>
        <v>0</v>
      </c>
      <c r="AK261" s="41">
        <f t="shared" si="260"/>
        <v>0</v>
      </c>
      <c r="AL261" s="41">
        <f t="shared" si="261"/>
        <v>0</v>
      </c>
      <c r="AM261" s="109" t="str">
        <f t="shared" si="262"/>
        <v>nebija plānots</v>
      </c>
      <c r="AN261" s="79">
        <v>0</v>
      </c>
      <c r="AO261" s="79"/>
      <c r="AP261" s="79"/>
      <c r="AQ261" s="41">
        <f t="shared" si="263"/>
        <v>0</v>
      </c>
      <c r="AR261" s="41">
        <f t="shared" si="264"/>
        <v>0</v>
      </c>
      <c r="AS261" s="41">
        <f t="shared" si="265"/>
        <v>0</v>
      </c>
      <c r="AT261" s="109" t="str">
        <f t="shared" si="266"/>
        <v>nebija plānots</v>
      </c>
      <c r="AU261" s="79">
        <v>0</v>
      </c>
      <c r="AV261" s="79"/>
      <c r="AW261" s="79"/>
      <c r="AX261" s="41">
        <f t="shared" si="267"/>
        <v>0</v>
      </c>
      <c r="AY261" s="41">
        <f t="shared" si="268"/>
        <v>0</v>
      </c>
      <c r="AZ261" s="41">
        <f t="shared" si="269"/>
        <v>0</v>
      </c>
      <c r="BA261" s="109" t="str">
        <f t="shared" si="270"/>
        <v>nebija plānots</v>
      </c>
      <c r="BB261" s="79">
        <v>0</v>
      </c>
      <c r="BC261" s="79"/>
      <c r="BD261" s="79"/>
      <c r="BE261" s="41">
        <f t="shared" si="271"/>
        <v>0</v>
      </c>
      <c r="BF261" s="41">
        <f t="shared" si="272"/>
        <v>0</v>
      </c>
      <c r="BG261" s="41">
        <f t="shared" si="273"/>
        <v>0</v>
      </c>
      <c r="BH261" s="109" t="str">
        <f t="shared" si="274"/>
        <v>nebija plānots</v>
      </c>
      <c r="BI261" s="79">
        <v>0</v>
      </c>
      <c r="BJ261" s="79"/>
      <c r="BK261" s="79"/>
      <c r="BL261" s="41">
        <f t="shared" si="275"/>
        <v>0</v>
      </c>
      <c r="BM261" s="41">
        <f t="shared" si="276"/>
        <v>0</v>
      </c>
      <c r="BN261" s="41">
        <f t="shared" si="277"/>
        <v>0</v>
      </c>
      <c r="BO261" s="109" t="str">
        <f t="shared" si="278"/>
        <v>nebija plānots</v>
      </c>
      <c r="BP261" s="79">
        <v>0</v>
      </c>
      <c r="BQ261" s="41">
        <v>162819</v>
      </c>
      <c r="BR261" s="41">
        <f t="shared" si="306"/>
        <v>162819</v>
      </c>
      <c r="BS261" s="41">
        <f t="shared" si="279"/>
        <v>0</v>
      </c>
      <c r="BT261" s="41">
        <f t="shared" si="280"/>
        <v>162819</v>
      </c>
      <c r="BU261" s="41">
        <f t="shared" si="281"/>
        <v>162819</v>
      </c>
      <c r="BV261" s="109" t="str">
        <f t="shared" si="282"/>
        <v>nebija plānots</v>
      </c>
      <c r="BW261" s="79">
        <v>0</v>
      </c>
      <c r="BX261" s="41">
        <v>0</v>
      </c>
      <c r="BY261" s="41">
        <f t="shared" si="283"/>
        <v>0</v>
      </c>
      <c r="BZ261" s="41">
        <f t="shared" si="308"/>
        <v>0</v>
      </c>
      <c r="CA261" s="41">
        <f t="shared" si="297"/>
        <v>162819</v>
      </c>
      <c r="CB261" s="41">
        <f t="shared" si="305"/>
        <v>162819</v>
      </c>
      <c r="CC261" s="109" t="str">
        <f t="shared" si="284"/>
        <v>nebija plānots</v>
      </c>
      <c r="CD261" s="79">
        <v>162819</v>
      </c>
      <c r="CE261" s="41">
        <v>0</v>
      </c>
      <c r="CF261" s="41">
        <f t="shared" si="285"/>
        <v>-162819</v>
      </c>
      <c r="CG261" s="41">
        <f t="shared" si="286"/>
        <v>162819</v>
      </c>
      <c r="CH261" s="41">
        <f t="shared" si="287"/>
        <v>162819</v>
      </c>
      <c r="CI261" s="41">
        <f t="shared" si="288"/>
        <v>0</v>
      </c>
      <c r="CJ261" s="109">
        <f t="shared" si="289"/>
        <v>1</v>
      </c>
      <c r="CK261" s="79">
        <v>0</v>
      </c>
      <c r="CL261" s="41">
        <f t="shared" si="309"/>
        <v>162819</v>
      </c>
      <c r="CM261" s="41">
        <v>343729</v>
      </c>
      <c r="CN261" s="158">
        <f t="shared" si="307"/>
        <v>180910</v>
      </c>
      <c r="CO261" s="79">
        <v>18091</v>
      </c>
      <c r="CP261" s="79">
        <v>0</v>
      </c>
      <c r="CQ261" s="79">
        <v>0</v>
      </c>
      <c r="CR261" s="79">
        <v>0</v>
      </c>
      <c r="CS261" s="79">
        <v>0</v>
      </c>
      <c r="CT261" s="79">
        <v>0</v>
      </c>
      <c r="CU261" s="79">
        <v>0</v>
      </c>
      <c r="CV261" s="79">
        <v>180910</v>
      </c>
      <c r="CW261" s="2"/>
    </row>
    <row r="262" spans="1:101" ht="78.75" x14ac:dyDescent="0.25">
      <c r="A262" s="130" t="s">
        <v>838</v>
      </c>
      <c r="B262" s="55" t="s">
        <v>839</v>
      </c>
      <c r="C262" s="81" t="s">
        <v>840</v>
      </c>
      <c r="D262" s="55">
        <v>1</v>
      </c>
      <c r="E262" s="55" t="s">
        <v>35</v>
      </c>
      <c r="F262" s="55" t="s">
        <v>5</v>
      </c>
      <c r="G262" s="55" t="s">
        <v>1338</v>
      </c>
      <c r="H262" s="45">
        <f>SUBTOTAL(103, $CI$12:$CI262)*1</f>
        <v>251</v>
      </c>
      <c r="I262" s="45" t="s">
        <v>838</v>
      </c>
      <c r="J262" s="128" t="s">
        <v>148</v>
      </c>
      <c r="K262" s="128" t="s">
        <v>1046</v>
      </c>
      <c r="L262" s="79">
        <v>0</v>
      </c>
      <c r="M262" s="79">
        <v>0</v>
      </c>
      <c r="N262" s="79">
        <v>0</v>
      </c>
      <c r="O262" s="79">
        <v>0</v>
      </c>
      <c r="P262" s="79"/>
      <c r="Q262" s="41">
        <f t="shared" si="249"/>
        <v>0</v>
      </c>
      <c r="R262" s="197" t="str">
        <f t="shared" si="250"/>
        <v>nebija plānots</v>
      </c>
      <c r="S262" s="79">
        <v>0</v>
      </c>
      <c r="T262" s="79"/>
      <c r="U262" s="79"/>
      <c r="V262" s="41">
        <f t="shared" si="251"/>
        <v>0</v>
      </c>
      <c r="W262" s="41">
        <f t="shared" si="252"/>
        <v>0</v>
      </c>
      <c r="X262" s="41">
        <f t="shared" si="253"/>
        <v>0</v>
      </c>
      <c r="Y262" s="197" t="str">
        <f t="shared" si="254"/>
        <v>nebija plānots</v>
      </c>
      <c r="Z262" s="79">
        <v>0</v>
      </c>
      <c r="AA262" s="79"/>
      <c r="AB262" s="79"/>
      <c r="AC262" s="41">
        <f t="shared" si="255"/>
        <v>0</v>
      </c>
      <c r="AD262" s="41">
        <f t="shared" si="256"/>
        <v>0</v>
      </c>
      <c r="AE262" s="41">
        <f t="shared" si="257"/>
        <v>0</v>
      </c>
      <c r="AF262" s="109" t="str">
        <f t="shared" si="258"/>
        <v>nebija plānots</v>
      </c>
      <c r="AG262" s="79">
        <v>0</v>
      </c>
      <c r="AH262" s="79"/>
      <c r="AI262" s="79"/>
      <c r="AJ262" s="41">
        <f t="shared" si="259"/>
        <v>0</v>
      </c>
      <c r="AK262" s="41">
        <f t="shared" si="260"/>
        <v>0</v>
      </c>
      <c r="AL262" s="41">
        <f t="shared" si="261"/>
        <v>0</v>
      </c>
      <c r="AM262" s="109" t="str">
        <f t="shared" si="262"/>
        <v>nebija plānots</v>
      </c>
      <c r="AN262" s="79">
        <v>0</v>
      </c>
      <c r="AO262" s="79"/>
      <c r="AP262" s="79"/>
      <c r="AQ262" s="41">
        <f t="shared" si="263"/>
        <v>0</v>
      </c>
      <c r="AR262" s="41">
        <f t="shared" si="264"/>
        <v>0</v>
      </c>
      <c r="AS262" s="41">
        <f t="shared" si="265"/>
        <v>0</v>
      </c>
      <c r="AT262" s="109" t="str">
        <f t="shared" si="266"/>
        <v>nebija plānots</v>
      </c>
      <c r="AU262" s="79">
        <v>0</v>
      </c>
      <c r="AV262" s="79"/>
      <c r="AW262" s="79"/>
      <c r="AX262" s="41">
        <f t="shared" si="267"/>
        <v>0</v>
      </c>
      <c r="AY262" s="41">
        <f t="shared" si="268"/>
        <v>0</v>
      </c>
      <c r="AZ262" s="41">
        <f t="shared" si="269"/>
        <v>0</v>
      </c>
      <c r="BA262" s="109" t="str">
        <f t="shared" si="270"/>
        <v>nebija plānots</v>
      </c>
      <c r="BB262" s="79">
        <v>0</v>
      </c>
      <c r="BC262" s="79"/>
      <c r="BD262" s="79"/>
      <c r="BE262" s="41">
        <f t="shared" si="271"/>
        <v>0</v>
      </c>
      <c r="BF262" s="41">
        <f t="shared" si="272"/>
        <v>0</v>
      </c>
      <c r="BG262" s="41">
        <f t="shared" si="273"/>
        <v>0</v>
      </c>
      <c r="BH262" s="109" t="str">
        <f t="shared" si="274"/>
        <v>nebija plānots</v>
      </c>
      <c r="BI262" s="79">
        <v>0</v>
      </c>
      <c r="BJ262" s="79"/>
      <c r="BK262" s="79"/>
      <c r="BL262" s="41">
        <f t="shared" si="275"/>
        <v>0</v>
      </c>
      <c r="BM262" s="41">
        <f t="shared" si="276"/>
        <v>0</v>
      </c>
      <c r="BN262" s="41">
        <f t="shared" si="277"/>
        <v>0</v>
      </c>
      <c r="BO262" s="109" t="str">
        <f t="shared" si="278"/>
        <v>nebija plānots</v>
      </c>
      <c r="BP262" s="79">
        <v>0</v>
      </c>
      <c r="BQ262" s="41">
        <v>162819</v>
      </c>
      <c r="BR262" s="41">
        <f t="shared" si="306"/>
        <v>162819</v>
      </c>
      <c r="BS262" s="41">
        <f t="shared" si="279"/>
        <v>0</v>
      </c>
      <c r="BT262" s="41">
        <f t="shared" si="280"/>
        <v>162819</v>
      </c>
      <c r="BU262" s="41">
        <f t="shared" si="281"/>
        <v>162819</v>
      </c>
      <c r="BV262" s="109" t="str">
        <f t="shared" si="282"/>
        <v>nebija plānots</v>
      </c>
      <c r="BW262" s="79">
        <v>0</v>
      </c>
      <c r="BX262" s="41">
        <v>0</v>
      </c>
      <c r="BY262" s="41">
        <f t="shared" si="283"/>
        <v>0</v>
      </c>
      <c r="BZ262" s="41">
        <f t="shared" si="308"/>
        <v>0</v>
      </c>
      <c r="CA262" s="41">
        <f t="shared" si="297"/>
        <v>162819</v>
      </c>
      <c r="CB262" s="41">
        <f t="shared" si="305"/>
        <v>162819</v>
      </c>
      <c r="CC262" s="109" t="str">
        <f t="shared" si="284"/>
        <v>nebija plānots</v>
      </c>
      <c r="CD262" s="79">
        <v>162819</v>
      </c>
      <c r="CE262" s="41">
        <v>0</v>
      </c>
      <c r="CF262" s="41">
        <f t="shared" si="285"/>
        <v>-162819</v>
      </c>
      <c r="CG262" s="41">
        <f t="shared" si="286"/>
        <v>162819</v>
      </c>
      <c r="CH262" s="41">
        <f t="shared" si="287"/>
        <v>162819</v>
      </c>
      <c r="CI262" s="41">
        <f t="shared" si="288"/>
        <v>0</v>
      </c>
      <c r="CJ262" s="109">
        <f t="shared" si="289"/>
        <v>1</v>
      </c>
      <c r="CK262" s="79">
        <v>0</v>
      </c>
      <c r="CL262" s="41">
        <f t="shared" si="309"/>
        <v>162819</v>
      </c>
      <c r="CM262" s="41">
        <v>343729</v>
      </c>
      <c r="CN262" s="158">
        <f t="shared" si="307"/>
        <v>180910</v>
      </c>
      <c r="CO262" s="79">
        <v>18091</v>
      </c>
      <c r="CP262" s="79">
        <v>0</v>
      </c>
      <c r="CQ262" s="79">
        <v>0</v>
      </c>
      <c r="CR262" s="79">
        <v>0</v>
      </c>
      <c r="CS262" s="79">
        <v>0</v>
      </c>
      <c r="CT262" s="79">
        <v>0</v>
      </c>
      <c r="CU262" s="79">
        <v>0</v>
      </c>
      <c r="CV262" s="79">
        <v>180910</v>
      </c>
    </row>
    <row r="263" spans="1:101" ht="78.75" x14ac:dyDescent="0.25">
      <c r="A263" s="116" t="s">
        <v>838</v>
      </c>
      <c r="B263" s="55" t="s">
        <v>839</v>
      </c>
      <c r="C263" s="81" t="s">
        <v>840</v>
      </c>
      <c r="D263" s="55">
        <v>1</v>
      </c>
      <c r="E263" s="55" t="s">
        <v>35</v>
      </c>
      <c r="F263" s="55" t="s">
        <v>5</v>
      </c>
      <c r="G263" s="55" t="s">
        <v>1340</v>
      </c>
      <c r="H263" s="45">
        <f>SUBTOTAL(103, $CI$12:$CI263)*1</f>
        <v>252</v>
      </c>
      <c r="I263" s="45" t="s">
        <v>838</v>
      </c>
      <c r="J263" s="128" t="s">
        <v>148</v>
      </c>
      <c r="K263" s="128" t="s">
        <v>1047</v>
      </c>
      <c r="L263" s="79">
        <v>0</v>
      </c>
      <c r="M263" s="79">
        <v>0</v>
      </c>
      <c r="N263" s="79">
        <v>0</v>
      </c>
      <c r="O263" s="79">
        <v>0</v>
      </c>
      <c r="P263" s="79"/>
      <c r="Q263" s="41">
        <f t="shared" si="249"/>
        <v>0</v>
      </c>
      <c r="R263" s="197" t="str">
        <f t="shared" si="250"/>
        <v>nebija plānots</v>
      </c>
      <c r="S263" s="79">
        <v>0</v>
      </c>
      <c r="T263" s="79"/>
      <c r="U263" s="79"/>
      <c r="V263" s="41">
        <f t="shared" si="251"/>
        <v>0</v>
      </c>
      <c r="W263" s="41">
        <f t="shared" si="252"/>
        <v>0</v>
      </c>
      <c r="X263" s="41">
        <f t="shared" si="253"/>
        <v>0</v>
      </c>
      <c r="Y263" s="197" t="str">
        <f t="shared" si="254"/>
        <v>nebija plānots</v>
      </c>
      <c r="Z263" s="79">
        <v>0</v>
      </c>
      <c r="AA263" s="79"/>
      <c r="AB263" s="79"/>
      <c r="AC263" s="41">
        <f t="shared" si="255"/>
        <v>0</v>
      </c>
      <c r="AD263" s="41">
        <f t="shared" si="256"/>
        <v>0</v>
      </c>
      <c r="AE263" s="41">
        <f t="shared" si="257"/>
        <v>0</v>
      </c>
      <c r="AF263" s="109" t="str">
        <f t="shared" si="258"/>
        <v>nebija plānots</v>
      </c>
      <c r="AG263" s="79">
        <v>0</v>
      </c>
      <c r="AH263" s="79"/>
      <c r="AI263" s="79"/>
      <c r="AJ263" s="41">
        <f t="shared" si="259"/>
        <v>0</v>
      </c>
      <c r="AK263" s="41">
        <f t="shared" si="260"/>
        <v>0</v>
      </c>
      <c r="AL263" s="41">
        <f t="shared" si="261"/>
        <v>0</v>
      </c>
      <c r="AM263" s="109" t="str">
        <f t="shared" si="262"/>
        <v>nebija plānots</v>
      </c>
      <c r="AN263" s="79">
        <v>0</v>
      </c>
      <c r="AO263" s="79"/>
      <c r="AP263" s="79"/>
      <c r="AQ263" s="41">
        <f t="shared" si="263"/>
        <v>0</v>
      </c>
      <c r="AR263" s="41">
        <f t="shared" si="264"/>
        <v>0</v>
      </c>
      <c r="AS263" s="41">
        <f t="shared" si="265"/>
        <v>0</v>
      </c>
      <c r="AT263" s="109" t="str">
        <f t="shared" si="266"/>
        <v>nebija plānots</v>
      </c>
      <c r="AU263" s="79">
        <v>0</v>
      </c>
      <c r="AV263" s="79"/>
      <c r="AW263" s="79"/>
      <c r="AX263" s="41">
        <f t="shared" si="267"/>
        <v>0</v>
      </c>
      <c r="AY263" s="41">
        <f t="shared" si="268"/>
        <v>0</v>
      </c>
      <c r="AZ263" s="41">
        <f t="shared" si="269"/>
        <v>0</v>
      </c>
      <c r="BA263" s="109" t="str">
        <f t="shared" si="270"/>
        <v>nebija plānots</v>
      </c>
      <c r="BB263" s="79">
        <v>0</v>
      </c>
      <c r="BC263" s="79"/>
      <c r="BD263" s="79"/>
      <c r="BE263" s="41">
        <f t="shared" si="271"/>
        <v>0</v>
      </c>
      <c r="BF263" s="41">
        <f t="shared" si="272"/>
        <v>0</v>
      </c>
      <c r="BG263" s="41">
        <f t="shared" si="273"/>
        <v>0</v>
      </c>
      <c r="BH263" s="109" t="str">
        <f t="shared" si="274"/>
        <v>nebija plānots</v>
      </c>
      <c r="BI263" s="79">
        <v>0</v>
      </c>
      <c r="BJ263" s="79"/>
      <c r="BK263" s="79"/>
      <c r="BL263" s="41">
        <f t="shared" si="275"/>
        <v>0</v>
      </c>
      <c r="BM263" s="41">
        <f t="shared" si="276"/>
        <v>0</v>
      </c>
      <c r="BN263" s="41">
        <f t="shared" si="277"/>
        <v>0</v>
      </c>
      <c r="BO263" s="109" t="str">
        <f t="shared" si="278"/>
        <v>nebija plānots</v>
      </c>
      <c r="BP263" s="79">
        <v>0</v>
      </c>
      <c r="BQ263" s="41">
        <v>162819</v>
      </c>
      <c r="BR263" s="41">
        <f t="shared" si="306"/>
        <v>162819</v>
      </c>
      <c r="BS263" s="41">
        <f t="shared" si="279"/>
        <v>0</v>
      </c>
      <c r="BT263" s="41">
        <f t="shared" si="280"/>
        <v>162819</v>
      </c>
      <c r="BU263" s="41">
        <f t="shared" si="281"/>
        <v>162819</v>
      </c>
      <c r="BV263" s="109" t="str">
        <f t="shared" si="282"/>
        <v>nebija plānots</v>
      </c>
      <c r="BW263" s="79">
        <v>0</v>
      </c>
      <c r="BX263" s="41">
        <v>0</v>
      </c>
      <c r="BY263" s="41">
        <f t="shared" si="283"/>
        <v>0</v>
      </c>
      <c r="BZ263" s="41">
        <f t="shared" si="308"/>
        <v>0</v>
      </c>
      <c r="CA263" s="41">
        <f t="shared" si="297"/>
        <v>162819</v>
      </c>
      <c r="CB263" s="41">
        <f t="shared" si="305"/>
        <v>162819</v>
      </c>
      <c r="CC263" s="109" t="str">
        <f t="shared" si="284"/>
        <v>nebija plānots</v>
      </c>
      <c r="CD263" s="79">
        <v>162819</v>
      </c>
      <c r="CE263" s="41">
        <v>0</v>
      </c>
      <c r="CF263" s="41">
        <f t="shared" si="285"/>
        <v>-162819</v>
      </c>
      <c r="CG263" s="41">
        <f t="shared" si="286"/>
        <v>162819</v>
      </c>
      <c r="CH263" s="41">
        <f t="shared" si="287"/>
        <v>162819</v>
      </c>
      <c r="CI263" s="41">
        <f t="shared" si="288"/>
        <v>0</v>
      </c>
      <c r="CJ263" s="109">
        <f t="shared" si="289"/>
        <v>1</v>
      </c>
      <c r="CK263" s="79">
        <v>0</v>
      </c>
      <c r="CL263" s="41">
        <f t="shared" si="309"/>
        <v>162819</v>
      </c>
      <c r="CM263" s="41">
        <v>343729</v>
      </c>
      <c r="CN263" s="158">
        <f t="shared" si="307"/>
        <v>180910</v>
      </c>
      <c r="CO263" s="79">
        <v>18091</v>
      </c>
      <c r="CP263" s="79">
        <v>0</v>
      </c>
      <c r="CQ263" s="79">
        <v>0</v>
      </c>
      <c r="CR263" s="79">
        <v>0</v>
      </c>
      <c r="CS263" s="79">
        <v>0</v>
      </c>
      <c r="CT263" s="79">
        <v>0</v>
      </c>
      <c r="CU263" s="79">
        <v>0</v>
      </c>
      <c r="CV263" s="79">
        <v>180910</v>
      </c>
      <c r="CW263" s="2"/>
    </row>
    <row r="264" spans="1:101" s="29" customFormat="1" ht="78.75" x14ac:dyDescent="0.25">
      <c r="A264" s="130" t="s">
        <v>838</v>
      </c>
      <c r="B264" s="55" t="s">
        <v>839</v>
      </c>
      <c r="C264" s="81" t="s">
        <v>840</v>
      </c>
      <c r="D264" s="55">
        <v>1</v>
      </c>
      <c r="E264" s="55" t="s">
        <v>35</v>
      </c>
      <c r="F264" s="55" t="s">
        <v>5</v>
      </c>
      <c r="G264" s="55" t="s">
        <v>1363</v>
      </c>
      <c r="H264" s="45">
        <f>SUBTOTAL(103, $CI$12:$CI264)*1</f>
        <v>253</v>
      </c>
      <c r="I264" s="45" t="s">
        <v>838</v>
      </c>
      <c r="J264" s="128" t="s">
        <v>148</v>
      </c>
      <c r="K264" s="128" t="s">
        <v>1048</v>
      </c>
      <c r="L264" s="79">
        <v>0</v>
      </c>
      <c r="M264" s="79">
        <v>0</v>
      </c>
      <c r="N264" s="79">
        <v>0</v>
      </c>
      <c r="O264" s="79">
        <v>0</v>
      </c>
      <c r="P264" s="79"/>
      <c r="Q264" s="41">
        <f t="shared" si="249"/>
        <v>0</v>
      </c>
      <c r="R264" s="197" t="str">
        <f t="shared" si="250"/>
        <v>nebija plānots</v>
      </c>
      <c r="S264" s="79">
        <v>0</v>
      </c>
      <c r="T264" s="79"/>
      <c r="U264" s="79"/>
      <c r="V264" s="41">
        <f t="shared" si="251"/>
        <v>0</v>
      </c>
      <c r="W264" s="41">
        <f t="shared" si="252"/>
        <v>0</v>
      </c>
      <c r="X264" s="41">
        <f t="shared" si="253"/>
        <v>0</v>
      </c>
      <c r="Y264" s="197" t="str">
        <f t="shared" si="254"/>
        <v>nebija plānots</v>
      </c>
      <c r="Z264" s="79">
        <v>0</v>
      </c>
      <c r="AA264" s="79"/>
      <c r="AB264" s="79"/>
      <c r="AC264" s="41">
        <f t="shared" si="255"/>
        <v>0</v>
      </c>
      <c r="AD264" s="41">
        <f t="shared" si="256"/>
        <v>0</v>
      </c>
      <c r="AE264" s="41">
        <f t="shared" si="257"/>
        <v>0</v>
      </c>
      <c r="AF264" s="109" t="str">
        <f t="shared" si="258"/>
        <v>nebija plānots</v>
      </c>
      <c r="AG264" s="79">
        <v>0</v>
      </c>
      <c r="AH264" s="79"/>
      <c r="AI264" s="79"/>
      <c r="AJ264" s="41">
        <f t="shared" si="259"/>
        <v>0</v>
      </c>
      <c r="AK264" s="41">
        <f t="shared" si="260"/>
        <v>0</v>
      </c>
      <c r="AL264" s="41">
        <f t="shared" si="261"/>
        <v>0</v>
      </c>
      <c r="AM264" s="109" t="str">
        <f t="shared" si="262"/>
        <v>nebija plānots</v>
      </c>
      <c r="AN264" s="79">
        <v>0</v>
      </c>
      <c r="AO264" s="79"/>
      <c r="AP264" s="79"/>
      <c r="AQ264" s="41">
        <f t="shared" si="263"/>
        <v>0</v>
      </c>
      <c r="AR264" s="41">
        <f t="shared" si="264"/>
        <v>0</v>
      </c>
      <c r="AS264" s="41">
        <f t="shared" si="265"/>
        <v>0</v>
      </c>
      <c r="AT264" s="109" t="str">
        <f t="shared" si="266"/>
        <v>nebija plānots</v>
      </c>
      <c r="AU264" s="79">
        <v>0</v>
      </c>
      <c r="AV264" s="79"/>
      <c r="AW264" s="79"/>
      <c r="AX264" s="41">
        <f t="shared" si="267"/>
        <v>0</v>
      </c>
      <c r="AY264" s="41">
        <f t="shared" si="268"/>
        <v>0</v>
      </c>
      <c r="AZ264" s="41">
        <f t="shared" si="269"/>
        <v>0</v>
      </c>
      <c r="BA264" s="109" t="str">
        <f t="shared" si="270"/>
        <v>nebija plānots</v>
      </c>
      <c r="BB264" s="79">
        <v>0</v>
      </c>
      <c r="BC264" s="79"/>
      <c r="BD264" s="79"/>
      <c r="BE264" s="41">
        <f t="shared" si="271"/>
        <v>0</v>
      </c>
      <c r="BF264" s="41">
        <f t="shared" si="272"/>
        <v>0</v>
      </c>
      <c r="BG264" s="41">
        <f t="shared" si="273"/>
        <v>0</v>
      </c>
      <c r="BH264" s="109" t="str">
        <f t="shared" si="274"/>
        <v>nebija plānots</v>
      </c>
      <c r="BI264" s="79">
        <v>0</v>
      </c>
      <c r="BJ264" s="79"/>
      <c r="BK264" s="79"/>
      <c r="BL264" s="41">
        <f t="shared" si="275"/>
        <v>0</v>
      </c>
      <c r="BM264" s="41">
        <f t="shared" si="276"/>
        <v>0</v>
      </c>
      <c r="BN264" s="41">
        <f t="shared" si="277"/>
        <v>0</v>
      </c>
      <c r="BO264" s="109" t="str">
        <f t="shared" si="278"/>
        <v>nebija plānots</v>
      </c>
      <c r="BP264" s="79">
        <v>0</v>
      </c>
      <c r="BQ264" s="41">
        <v>162819</v>
      </c>
      <c r="BR264" s="41">
        <f t="shared" si="306"/>
        <v>162819</v>
      </c>
      <c r="BS264" s="41">
        <f t="shared" si="279"/>
        <v>0</v>
      </c>
      <c r="BT264" s="41">
        <f t="shared" si="280"/>
        <v>162819</v>
      </c>
      <c r="BU264" s="41">
        <f t="shared" si="281"/>
        <v>162819</v>
      </c>
      <c r="BV264" s="109" t="str">
        <f t="shared" si="282"/>
        <v>nebija plānots</v>
      </c>
      <c r="BW264" s="79">
        <v>0</v>
      </c>
      <c r="BX264" s="41">
        <v>0</v>
      </c>
      <c r="BY264" s="41">
        <f t="shared" si="283"/>
        <v>0</v>
      </c>
      <c r="BZ264" s="41">
        <f t="shared" si="308"/>
        <v>0</v>
      </c>
      <c r="CA264" s="41">
        <f t="shared" si="297"/>
        <v>162819</v>
      </c>
      <c r="CB264" s="41">
        <f t="shared" si="305"/>
        <v>162819</v>
      </c>
      <c r="CC264" s="109" t="str">
        <f t="shared" si="284"/>
        <v>nebija plānots</v>
      </c>
      <c r="CD264" s="79">
        <v>162819</v>
      </c>
      <c r="CE264" s="41">
        <v>0</v>
      </c>
      <c r="CF264" s="41">
        <f t="shared" si="285"/>
        <v>-162819</v>
      </c>
      <c r="CG264" s="41">
        <f t="shared" si="286"/>
        <v>162819</v>
      </c>
      <c r="CH264" s="41">
        <f t="shared" si="287"/>
        <v>162819</v>
      </c>
      <c r="CI264" s="41">
        <f t="shared" si="288"/>
        <v>0</v>
      </c>
      <c r="CJ264" s="109">
        <f t="shared" si="289"/>
        <v>1</v>
      </c>
      <c r="CK264" s="79">
        <v>0</v>
      </c>
      <c r="CL264" s="41">
        <f t="shared" si="309"/>
        <v>162819</v>
      </c>
      <c r="CM264" s="41">
        <v>343729</v>
      </c>
      <c r="CN264" s="158">
        <f t="shared" si="307"/>
        <v>180910</v>
      </c>
      <c r="CO264" s="79">
        <v>18091</v>
      </c>
      <c r="CP264" s="79">
        <v>0</v>
      </c>
      <c r="CQ264" s="79">
        <v>0</v>
      </c>
      <c r="CR264" s="79">
        <v>0</v>
      </c>
      <c r="CS264" s="79">
        <v>0</v>
      </c>
      <c r="CT264" s="79">
        <v>0</v>
      </c>
      <c r="CU264" s="79">
        <v>0</v>
      </c>
      <c r="CV264" s="79">
        <v>180910</v>
      </c>
      <c r="CW264" s="8"/>
    </row>
    <row r="265" spans="1:101" s="29" customFormat="1" ht="78.75" x14ac:dyDescent="0.25">
      <c r="A265" s="130" t="s">
        <v>838</v>
      </c>
      <c r="B265" s="55" t="s">
        <v>839</v>
      </c>
      <c r="C265" s="81" t="s">
        <v>840</v>
      </c>
      <c r="D265" s="55">
        <v>1</v>
      </c>
      <c r="E265" s="55" t="s">
        <v>35</v>
      </c>
      <c r="F265" s="55" t="s">
        <v>5</v>
      </c>
      <c r="G265" s="55" t="s">
        <v>1345</v>
      </c>
      <c r="H265" s="45">
        <f>SUBTOTAL(103, $CI$12:$CI265)*1</f>
        <v>254</v>
      </c>
      <c r="I265" s="45" t="s">
        <v>838</v>
      </c>
      <c r="J265" s="128" t="s">
        <v>148</v>
      </c>
      <c r="K265" s="128" t="s">
        <v>1049</v>
      </c>
      <c r="L265" s="79">
        <v>0</v>
      </c>
      <c r="M265" s="79">
        <v>0</v>
      </c>
      <c r="N265" s="79">
        <v>0</v>
      </c>
      <c r="O265" s="79">
        <v>0</v>
      </c>
      <c r="P265" s="79"/>
      <c r="Q265" s="41">
        <f t="shared" si="249"/>
        <v>0</v>
      </c>
      <c r="R265" s="197" t="str">
        <f t="shared" si="250"/>
        <v>nebija plānots</v>
      </c>
      <c r="S265" s="79">
        <v>0</v>
      </c>
      <c r="T265" s="79"/>
      <c r="U265" s="79"/>
      <c r="V265" s="41">
        <f t="shared" si="251"/>
        <v>0</v>
      </c>
      <c r="W265" s="41">
        <f t="shared" si="252"/>
        <v>0</v>
      </c>
      <c r="X265" s="41">
        <f t="shared" si="253"/>
        <v>0</v>
      </c>
      <c r="Y265" s="197" t="str">
        <f t="shared" si="254"/>
        <v>nebija plānots</v>
      </c>
      <c r="Z265" s="79">
        <v>0</v>
      </c>
      <c r="AA265" s="79"/>
      <c r="AB265" s="79"/>
      <c r="AC265" s="41">
        <f t="shared" si="255"/>
        <v>0</v>
      </c>
      <c r="AD265" s="41">
        <f t="shared" si="256"/>
        <v>0</v>
      </c>
      <c r="AE265" s="41">
        <f t="shared" si="257"/>
        <v>0</v>
      </c>
      <c r="AF265" s="109" t="str">
        <f t="shared" si="258"/>
        <v>nebija plānots</v>
      </c>
      <c r="AG265" s="79">
        <v>0</v>
      </c>
      <c r="AH265" s="79"/>
      <c r="AI265" s="79"/>
      <c r="AJ265" s="41">
        <f t="shared" si="259"/>
        <v>0</v>
      </c>
      <c r="AK265" s="41">
        <f t="shared" si="260"/>
        <v>0</v>
      </c>
      <c r="AL265" s="41">
        <f t="shared" si="261"/>
        <v>0</v>
      </c>
      <c r="AM265" s="109" t="str">
        <f t="shared" si="262"/>
        <v>nebija plānots</v>
      </c>
      <c r="AN265" s="79">
        <v>0</v>
      </c>
      <c r="AO265" s="79"/>
      <c r="AP265" s="79"/>
      <c r="AQ265" s="41">
        <f t="shared" si="263"/>
        <v>0</v>
      </c>
      <c r="AR265" s="41">
        <f t="shared" si="264"/>
        <v>0</v>
      </c>
      <c r="AS265" s="41">
        <f t="shared" si="265"/>
        <v>0</v>
      </c>
      <c r="AT265" s="109" t="str">
        <f t="shared" si="266"/>
        <v>nebija plānots</v>
      </c>
      <c r="AU265" s="79">
        <v>0</v>
      </c>
      <c r="AV265" s="79"/>
      <c r="AW265" s="79"/>
      <c r="AX265" s="41">
        <f t="shared" si="267"/>
        <v>0</v>
      </c>
      <c r="AY265" s="41">
        <f t="shared" si="268"/>
        <v>0</v>
      </c>
      <c r="AZ265" s="41">
        <f t="shared" si="269"/>
        <v>0</v>
      </c>
      <c r="BA265" s="109" t="str">
        <f t="shared" si="270"/>
        <v>nebija plānots</v>
      </c>
      <c r="BB265" s="79">
        <v>0</v>
      </c>
      <c r="BC265" s="79"/>
      <c r="BD265" s="79"/>
      <c r="BE265" s="41">
        <f t="shared" si="271"/>
        <v>0</v>
      </c>
      <c r="BF265" s="41">
        <f t="shared" si="272"/>
        <v>0</v>
      </c>
      <c r="BG265" s="41">
        <f t="shared" si="273"/>
        <v>0</v>
      </c>
      <c r="BH265" s="109" t="str">
        <f t="shared" si="274"/>
        <v>nebija plānots</v>
      </c>
      <c r="BI265" s="79">
        <v>0</v>
      </c>
      <c r="BJ265" s="79"/>
      <c r="BK265" s="79"/>
      <c r="BL265" s="41">
        <f t="shared" si="275"/>
        <v>0</v>
      </c>
      <c r="BM265" s="41">
        <f t="shared" si="276"/>
        <v>0</v>
      </c>
      <c r="BN265" s="41">
        <f t="shared" si="277"/>
        <v>0</v>
      </c>
      <c r="BO265" s="109" t="str">
        <f t="shared" si="278"/>
        <v>nebija plānots</v>
      </c>
      <c r="BP265" s="79">
        <v>0</v>
      </c>
      <c r="BQ265" s="41">
        <v>162819</v>
      </c>
      <c r="BR265" s="41">
        <f t="shared" si="306"/>
        <v>162819</v>
      </c>
      <c r="BS265" s="41">
        <f t="shared" si="279"/>
        <v>0</v>
      </c>
      <c r="BT265" s="41">
        <f t="shared" si="280"/>
        <v>162819</v>
      </c>
      <c r="BU265" s="41">
        <f t="shared" si="281"/>
        <v>162819</v>
      </c>
      <c r="BV265" s="109" t="str">
        <f t="shared" si="282"/>
        <v>nebija plānots</v>
      </c>
      <c r="BW265" s="79">
        <v>0</v>
      </c>
      <c r="BX265" s="41">
        <v>0</v>
      </c>
      <c r="BY265" s="41">
        <f t="shared" si="283"/>
        <v>0</v>
      </c>
      <c r="BZ265" s="41">
        <f t="shared" si="308"/>
        <v>0</v>
      </c>
      <c r="CA265" s="41">
        <f t="shared" si="297"/>
        <v>162819</v>
      </c>
      <c r="CB265" s="41">
        <f t="shared" si="305"/>
        <v>162819</v>
      </c>
      <c r="CC265" s="109" t="str">
        <f t="shared" si="284"/>
        <v>nebija plānots</v>
      </c>
      <c r="CD265" s="79">
        <v>162819</v>
      </c>
      <c r="CE265" s="41">
        <v>0</v>
      </c>
      <c r="CF265" s="41">
        <f t="shared" si="285"/>
        <v>-162819</v>
      </c>
      <c r="CG265" s="41">
        <f t="shared" si="286"/>
        <v>162819</v>
      </c>
      <c r="CH265" s="41">
        <f t="shared" si="287"/>
        <v>162819</v>
      </c>
      <c r="CI265" s="41">
        <f t="shared" si="288"/>
        <v>0</v>
      </c>
      <c r="CJ265" s="109">
        <f t="shared" si="289"/>
        <v>1</v>
      </c>
      <c r="CK265" s="79">
        <v>0</v>
      </c>
      <c r="CL265" s="41">
        <f t="shared" si="309"/>
        <v>162819</v>
      </c>
      <c r="CM265" s="41">
        <v>343729</v>
      </c>
      <c r="CN265" s="158">
        <f t="shared" si="307"/>
        <v>180910</v>
      </c>
      <c r="CO265" s="79">
        <v>18091</v>
      </c>
      <c r="CP265" s="79">
        <v>0</v>
      </c>
      <c r="CQ265" s="79">
        <v>0</v>
      </c>
      <c r="CR265" s="79">
        <v>0</v>
      </c>
      <c r="CS265" s="79">
        <v>0</v>
      </c>
      <c r="CT265" s="79">
        <v>0</v>
      </c>
      <c r="CU265" s="79">
        <v>0</v>
      </c>
      <c r="CV265" s="79">
        <v>180910</v>
      </c>
      <c r="CW265" s="8"/>
    </row>
    <row r="266" spans="1:101" s="29" customFormat="1" ht="78.75" x14ac:dyDescent="0.25">
      <c r="A266" s="130" t="s">
        <v>838</v>
      </c>
      <c r="B266" s="55" t="s">
        <v>839</v>
      </c>
      <c r="C266" s="81" t="s">
        <v>840</v>
      </c>
      <c r="D266" s="55">
        <v>1</v>
      </c>
      <c r="E266" s="55" t="s">
        <v>35</v>
      </c>
      <c r="F266" s="55" t="s">
        <v>5</v>
      </c>
      <c r="G266" s="55" t="s">
        <v>1353</v>
      </c>
      <c r="H266" s="45">
        <f>SUBTOTAL(103, $CI$12:$CI266)*1</f>
        <v>255</v>
      </c>
      <c r="I266" s="45" t="s">
        <v>838</v>
      </c>
      <c r="J266" s="128" t="s">
        <v>148</v>
      </c>
      <c r="K266" s="128" t="s">
        <v>1050</v>
      </c>
      <c r="L266" s="79">
        <v>0</v>
      </c>
      <c r="M266" s="79">
        <v>0</v>
      </c>
      <c r="N266" s="79">
        <v>0</v>
      </c>
      <c r="O266" s="79">
        <v>0</v>
      </c>
      <c r="P266" s="79"/>
      <c r="Q266" s="41">
        <f t="shared" si="249"/>
        <v>0</v>
      </c>
      <c r="R266" s="197" t="str">
        <f t="shared" si="250"/>
        <v>nebija plānots</v>
      </c>
      <c r="S266" s="79">
        <v>0</v>
      </c>
      <c r="T266" s="79"/>
      <c r="U266" s="79"/>
      <c r="V266" s="41">
        <f t="shared" si="251"/>
        <v>0</v>
      </c>
      <c r="W266" s="41">
        <f t="shared" si="252"/>
        <v>0</v>
      </c>
      <c r="X266" s="41">
        <f t="shared" si="253"/>
        <v>0</v>
      </c>
      <c r="Y266" s="197" t="str">
        <f t="shared" si="254"/>
        <v>nebija plānots</v>
      </c>
      <c r="Z266" s="79">
        <v>0</v>
      </c>
      <c r="AA266" s="79"/>
      <c r="AB266" s="79"/>
      <c r="AC266" s="41">
        <f t="shared" si="255"/>
        <v>0</v>
      </c>
      <c r="AD266" s="41">
        <f t="shared" si="256"/>
        <v>0</v>
      </c>
      <c r="AE266" s="41">
        <f t="shared" si="257"/>
        <v>0</v>
      </c>
      <c r="AF266" s="109" t="str">
        <f t="shared" si="258"/>
        <v>nebija plānots</v>
      </c>
      <c r="AG266" s="79">
        <v>0</v>
      </c>
      <c r="AH266" s="79"/>
      <c r="AI266" s="79"/>
      <c r="AJ266" s="41">
        <f t="shared" si="259"/>
        <v>0</v>
      </c>
      <c r="AK266" s="41">
        <f t="shared" si="260"/>
        <v>0</v>
      </c>
      <c r="AL266" s="41">
        <f t="shared" si="261"/>
        <v>0</v>
      </c>
      <c r="AM266" s="109" t="str">
        <f t="shared" si="262"/>
        <v>nebija plānots</v>
      </c>
      <c r="AN266" s="79">
        <v>0</v>
      </c>
      <c r="AO266" s="79"/>
      <c r="AP266" s="79"/>
      <c r="AQ266" s="41">
        <f t="shared" si="263"/>
        <v>0</v>
      </c>
      <c r="AR266" s="41">
        <f t="shared" si="264"/>
        <v>0</v>
      </c>
      <c r="AS266" s="41">
        <f t="shared" si="265"/>
        <v>0</v>
      </c>
      <c r="AT266" s="109" t="str">
        <f t="shared" si="266"/>
        <v>nebija plānots</v>
      </c>
      <c r="AU266" s="79">
        <v>0</v>
      </c>
      <c r="AV266" s="79"/>
      <c r="AW266" s="79"/>
      <c r="AX266" s="41">
        <f t="shared" si="267"/>
        <v>0</v>
      </c>
      <c r="AY266" s="41">
        <f t="shared" si="268"/>
        <v>0</v>
      </c>
      <c r="AZ266" s="41">
        <f t="shared" si="269"/>
        <v>0</v>
      </c>
      <c r="BA266" s="109" t="str">
        <f t="shared" si="270"/>
        <v>nebija plānots</v>
      </c>
      <c r="BB266" s="79">
        <v>0</v>
      </c>
      <c r="BC266" s="79"/>
      <c r="BD266" s="79"/>
      <c r="BE266" s="41">
        <f t="shared" si="271"/>
        <v>0</v>
      </c>
      <c r="BF266" s="41">
        <f t="shared" si="272"/>
        <v>0</v>
      </c>
      <c r="BG266" s="41">
        <f t="shared" si="273"/>
        <v>0</v>
      </c>
      <c r="BH266" s="109" t="str">
        <f t="shared" si="274"/>
        <v>nebija plānots</v>
      </c>
      <c r="BI266" s="79">
        <v>0</v>
      </c>
      <c r="BJ266" s="79"/>
      <c r="BK266" s="79"/>
      <c r="BL266" s="41">
        <f t="shared" si="275"/>
        <v>0</v>
      </c>
      <c r="BM266" s="41">
        <f t="shared" si="276"/>
        <v>0</v>
      </c>
      <c r="BN266" s="41">
        <f t="shared" si="277"/>
        <v>0</v>
      </c>
      <c r="BO266" s="109" t="str">
        <f t="shared" si="278"/>
        <v>nebija plānots</v>
      </c>
      <c r="BP266" s="79">
        <v>0</v>
      </c>
      <c r="BQ266" s="41">
        <v>162819</v>
      </c>
      <c r="BR266" s="41">
        <f t="shared" si="306"/>
        <v>162819</v>
      </c>
      <c r="BS266" s="41">
        <f t="shared" si="279"/>
        <v>0</v>
      </c>
      <c r="BT266" s="41">
        <f t="shared" si="280"/>
        <v>162819</v>
      </c>
      <c r="BU266" s="41">
        <f t="shared" si="281"/>
        <v>162819</v>
      </c>
      <c r="BV266" s="109" t="str">
        <f t="shared" si="282"/>
        <v>nebija plānots</v>
      </c>
      <c r="BW266" s="79">
        <v>0</v>
      </c>
      <c r="BX266" s="41">
        <v>0</v>
      </c>
      <c r="BY266" s="41">
        <f t="shared" si="283"/>
        <v>0</v>
      </c>
      <c r="BZ266" s="41">
        <f t="shared" si="308"/>
        <v>0</v>
      </c>
      <c r="CA266" s="41">
        <f t="shared" si="297"/>
        <v>162819</v>
      </c>
      <c r="CB266" s="41">
        <f t="shared" si="305"/>
        <v>162819</v>
      </c>
      <c r="CC266" s="109" t="str">
        <f t="shared" si="284"/>
        <v>nebija plānots</v>
      </c>
      <c r="CD266" s="79">
        <v>162819</v>
      </c>
      <c r="CE266" s="41">
        <v>0</v>
      </c>
      <c r="CF266" s="41">
        <f t="shared" si="285"/>
        <v>-162819</v>
      </c>
      <c r="CG266" s="41">
        <f t="shared" si="286"/>
        <v>162819</v>
      </c>
      <c r="CH266" s="41">
        <f t="shared" si="287"/>
        <v>162819</v>
      </c>
      <c r="CI266" s="41">
        <f t="shared" si="288"/>
        <v>0</v>
      </c>
      <c r="CJ266" s="109">
        <f t="shared" si="289"/>
        <v>1</v>
      </c>
      <c r="CK266" s="79">
        <v>0</v>
      </c>
      <c r="CL266" s="41">
        <f t="shared" si="309"/>
        <v>162819</v>
      </c>
      <c r="CM266" s="41">
        <v>343729</v>
      </c>
      <c r="CN266" s="158">
        <f t="shared" si="307"/>
        <v>180910</v>
      </c>
      <c r="CO266" s="79">
        <v>18091</v>
      </c>
      <c r="CP266" s="79">
        <v>0</v>
      </c>
      <c r="CQ266" s="79">
        <v>0</v>
      </c>
      <c r="CR266" s="79">
        <v>0</v>
      </c>
      <c r="CS266" s="79">
        <v>0</v>
      </c>
      <c r="CT266" s="79">
        <v>0</v>
      </c>
      <c r="CU266" s="79">
        <v>0</v>
      </c>
      <c r="CV266" s="79">
        <v>180910</v>
      </c>
      <c r="CW266" s="8"/>
    </row>
    <row r="267" spans="1:101" s="29" customFormat="1" ht="78.75" x14ac:dyDescent="0.25">
      <c r="A267" s="130" t="s">
        <v>838</v>
      </c>
      <c r="B267" s="55" t="s">
        <v>839</v>
      </c>
      <c r="C267" s="81" t="s">
        <v>840</v>
      </c>
      <c r="D267" s="55">
        <v>1</v>
      </c>
      <c r="E267" s="55" t="s">
        <v>35</v>
      </c>
      <c r="F267" s="55" t="s">
        <v>5</v>
      </c>
      <c r="G267" s="55" t="s">
        <v>1348</v>
      </c>
      <c r="H267" s="45">
        <f>SUBTOTAL(103, $CI$12:$CI267)*1</f>
        <v>256</v>
      </c>
      <c r="I267" s="45" t="s">
        <v>838</v>
      </c>
      <c r="J267" s="128" t="s">
        <v>148</v>
      </c>
      <c r="K267" s="128" t="s">
        <v>1051</v>
      </c>
      <c r="L267" s="79">
        <v>0</v>
      </c>
      <c r="M267" s="79">
        <v>0</v>
      </c>
      <c r="N267" s="79">
        <v>0</v>
      </c>
      <c r="O267" s="79">
        <v>0</v>
      </c>
      <c r="P267" s="79"/>
      <c r="Q267" s="41">
        <f t="shared" si="249"/>
        <v>0</v>
      </c>
      <c r="R267" s="197" t="str">
        <f t="shared" si="250"/>
        <v>nebija plānots</v>
      </c>
      <c r="S267" s="79">
        <v>0</v>
      </c>
      <c r="T267" s="79"/>
      <c r="U267" s="79"/>
      <c r="V267" s="41">
        <f t="shared" si="251"/>
        <v>0</v>
      </c>
      <c r="W267" s="41">
        <f t="shared" si="252"/>
        <v>0</v>
      </c>
      <c r="X267" s="41">
        <f t="shared" si="253"/>
        <v>0</v>
      </c>
      <c r="Y267" s="197" t="str">
        <f t="shared" si="254"/>
        <v>nebija plānots</v>
      </c>
      <c r="Z267" s="79">
        <v>0</v>
      </c>
      <c r="AA267" s="79"/>
      <c r="AB267" s="79"/>
      <c r="AC267" s="41">
        <f t="shared" si="255"/>
        <v>0</v>
      </c>
      <c r="AD267" s="41">
        <f t="shared" si="256"/>
        <v>0</v>
      </c>
      <c r="AE267" s="41">
        <f t="shared" si="257"/>
        <v>0</v>
      </c>
      <c r="AF267" s="109" t="str">
        <f t="shared" si="258"/>
        <v>nebija plānots</v>
      </c>
      <c r="AG267" s="79">
        <v>0</v>
      </c>
      <c r="AH267" s="79"/>
      <c r="AI267" s="79"/>
      <c r="AJ267" s="41">
        <f t="shared" si="259"/>
        <v>0</v>
      </c>
      <c r="AK267" s="41">
        <f t="shared" si="260"/>
        <v>0</v>
      </c>
      <c r="AL267" s="41">
        <f t="shared" si="261"/>
        <v>0</v>
      </c>
      <c r="AM267" s="109" t="str">
        <f t="shared" si="262"/>
        <v>nebija plānots</v>
      </c>
      <c r="AN267" s="79">
        <v>0</v>
      </c>
      <c r="AO267" s="79"/>
      <c r="AP267" s="79"/>
      <c r="AQ267" s="41">
        <f t="shared" si="263"/>
        <v>0</v>
      </c>
      <c r="AR267" s="41">
        <f t="shared" si="264"/>
        <v>0</v>
      </c>
      <c r="AS267" s="41">
        <f t="shared" si="265"/>
        <v>0</v>
      </c>
      <c r="AT267" s="109" t="str">
        <f t="shared" si="266"/>
        <v>nebija plānots</v>
      </c>
      <c r="AU267" s="79">
        <v>0</v>
      </c>
      <c r="AV267" s="79"/>
      <c r="AW267" s="79"/>
      <c r="AX267" s="41">
        <f t="shared" si="267"/>
        <v>0</v>
      </c>
      <c r="AY267" s="41">
        <f t="shared" si="268"/>
        <v>0</v>
      </c>
      <c r="AZ267" s="41">
        <f t="shared" si="269"/>
        <v>0</v>
      </c>
      <c r="BA267" s="109" t="str">
        <f t="shared" si="270"/>
        <v>nebija plānots</v>
      </c>
      <c r="BB267" s="79">
        <v>0</v>
      </c>
      <c r="BC267" s="79"/>
      <c r="BD267" s="79"/>
      <c r="BE267" s="41">
        <f t="shared" si="271"/>
        <v>0</v>
      </c>
      <c r="BF267" s="41">
        <f t="shared" si="272"/>
        <v>0</v>
      </c>
      <c r="BG267" s="41">
        <f t="shared" si="273"/>
        <v>0</v>
      </c>
      <c r="BH267" s="109" t="str">
        <f t="shared" si="274"/>
        <v>nebija plānots</v>
      </c>
      <c r="BI267" s="79">
        <v>0</v>
      </c>
      <c r="BJ267" s="79"/>
      <c r="BK267" s="79"/>
      <c r="BL267" s="41">
        <f t="shared" si="275"/>
        <v>0</v>
      </c>
      <c r="BM267" s="41">
        <f t="shared" si="276"/>
        <v>0</v>
      </c>
      <c r="BN267" s="41">
        <f t="shared" si="277"/>
        <v>0</v>
      </c>
      <c r="BO267" s="109" t="str">
        <f t="shared" si="278"/>
        <v>nebija plānots</v>
      </c>
      <c r="BP267" s="79">
        <v>0</v>
      </c>
      <c r="BQ267" s="41">
        <v>162819</v>
      </c>
      <c r="BR267" s="41">
        <f t="shared" si="306"/>
        <v>162819</v>
      </c>
      <c r="BS267" s="41">
        <f t="shared" si="279"/>
        <v>0</v>
      </c>
      <c r="BT267" s="41">
        <f t="shared" si="280"/>
        <v>162819</v>
      </c>
      <c r="BU267" s="41">
        <f t="shared" si="281"/>
        <v>162819</v>
      </c>
      <c r="BV267" s="109" t="str">
        <f t="shared" si="282"/>
        <v>nebija plānots</v>
      </c>
      <c r="BW267" s="79">
        <v>0</v>
      </c>
      <c r="BX267" s="41">
        <v>0</v>
      </c>
      <c r="BY267" s="41">
        <f t="shared" si="283"/>
        <v>0</v>
      </c>
      <c r="BZ267" s="41">
        <f t="shared" si="308"/>
        <v>0</v>
      </c>
      <c r="CA267" s="41">
        <f t="shared" si="297"/>
        <v>162819</v>
      </c>
      <c r="CB267" s="41">
        <f t="shared" si="305"/>
        <v>162819</v>
      </c>
      <c r="CC267" s="109" t="str">
        <f t="shared" si="284"/>
        <v>nebija plānots</v>
      </c>
      <c r="CD267" s="79">
        <v>162819</v>
      </c>
      <c r="CE267" s="41">
        <v>0</v>
      </c>
      <c r="CF267" s="41">
        <f t="shared" si="285"/>
        <v>-162819</v>
      </c>
      <c r="CG267" s="41">
        <f t="shared" si="286"/>
        <v>162819</v>
      </c>
      <c r="CH267" s="41">
        <f t="shared" si="287"/>
        <v>162819</v>
      </c>
      <c r="CI267" s="41">
        <f t="shared" si="288"/>
        <v>0</v>
      </c>
      <c r="CJ267" s="109">
        <f t="shared" si="289"/>
        <v>1</v>
      </c>
      <c r="CK267" s="79">
        <v>0</v>
      </c>
      <c r="CL267" s="41">
        <f t="shared" si="309"/>
        <v>162819</v>
      </c>
      <c r="CM267" s="41">
        <v>343729</v>
      </c>
      <c r="CN267" s="158">
        <f t="shared" si="307"/>
        <v>180910</v>
      </c>
      <c r="CO267" s="79">
        <v>18091</v>
      </c>
      <c r="CP267" s="79">
        <v>0</v>
      </c>
      <c r="CQ267" s="79">
        <v>0</v>
      </c>
      <c r="CR267" s="79">
        <v>0</v>
      </c>
      <c r="CS267" s="79">
        <v>0</v>
      </c>
      <c r="CT267" s="79">
        <v>0</v>
      </c>
      <c r="CU267" s="79">
        <v>0</v>
      </c>
      <c r="CV267" s="79">
        <v>180910</v>
      </c>
      <c r="CW267" s="8"/>
    </row>
    <row r="268" spans="1:101" s="29" customFormat="1" ht="78.75" x14ac:dyDescent="0.25">
      <c r="A268" s="130" t="s">
        <v>838</v>
      </c>
      <c r="B268" s="55" t="s">
        <v>839</v>
      </c>
      <c r="C268" s="81" t="s">
        <v>840</v>
      </c>
      <c r="D268" s="55">
        <v>1</v>
      </c>
      <c r="E268" s="55" t="s">
        <v>35</v>
      </c>
      <c r="F268" s="55" t="s">
        <v>5</v>
      </c>
      <c r="G268" s="55" t="s">
        <v>1364</v>
      </c>
      <c r="H268" s="45">
        <f>SUBTOTAL(103, $CI$12:$CI268)*1</f>
        <v>257</v>
      </c>
      <c r="I268" s="45" t="s">
        <v>838</v>
      </c>
      <c r="J268" s="128" t="s">
        <v>148</v>
      </c>
      <c r="K268" s="128" t="s">
        <v>1052</v>
      </c>
      <c r="L268" s="79">
        <v>0</v>
      </c>
      <c r="M268" s="79">
        <v>0</v>
      </c>
      <c r="N268" s="79">
        <v>0</v>
      </c>
      <c r="O268" s="79">
        <v>0</v>
      </c>
      <c r="P268" s="79"/>
      <c r="Q268" s="41">
        <f t="shared" ref="Q268:Q331" si="310">ROUND(P268-O268,0)</f>
        <v>0</v>
      </c>
      <c r="R268" s="197" t="str">
        <f t="shared" ref="R268:R331" si="311">IFERROR(1-(P268/O268),"nebija plānots")</f>
        <v>nebija plānots</v>
      </c>
      <c r="S268" s="79">
        <v>0</v>
      </c>
      <c r="T268" s="79"/>
      <c r="U268" s="79"/>
      <c r="V268" s="41">
        <f t="shared" ref="V268:V331" si="312">S268+O268</f>
        <v>0</v>
      </c>
      <c r="W268" s="41">
        <f t="shared" ref="W268:W331" si="313">T268+P268</f>
        <v>0</v>
      </c>
      <c r="X268" s="41">
        <f t="shared" ref="X268:X331" si="314">ROUND(U268+Q268,0)</f>
        <v>0</v>
      </c>
      <c r="Y268" s="197" t="str">
        <f t="shared" ref="Y268:Y331" si="315">IFERROR(1-(W268/V268),"nebija plānots")</f>
        <v>nebija plānots</v>
      </c>
      <c r="Z268" s="79">
        <v>0</v>
      </c>
      <c r="AA268" s="79"/>
      <c r="AB268" s="79"/>
      <c r="AC268" s="41">
        <f t="shared" ref="AC268:AC331" si="316">V268+Z268</f>
        <v>0</v>
      </c>
      <c r="AD268" s="41">
        <f t="shared" ref="AD268:AD331" si="317">W268+AA268</f>
        <v>0</v>
      </c>
      <c r="AE268" s="41">
        <f t="shared" ref="AE268:AE331" si="318">ROUND(X268+AB268,0)</f>
        <v>0</v>
      </c>
      <c r="AF268" s="109" t="str">
        <f t="shared" ref="AF268:AF331" si="319">IFERROR(1-(AD268/AC268),"nebija plānots")</f>
        <v>nebija plānots</v>
      </c>
      <c r="AG268" s="79">
        <v>0</v>
      </c>
      <c r="AH268" s="79"/>
      <c r="AI268" s="79"/>
      <c r="AJ268" s="41">
        <f t="shared" ref="AJ268:AJ331" si="320">AG268+AC268</f>
        <v>0</v>
      </c>
      <c r="AK268" s="41">
        <f t="shared" ref="AK268:AK331" si="321">AH268+AD268</f>
        <v>0</v>
      </c>
      <c r="AL268" s="41">
        <f t="shared" ref="AL268:AL331" si="322">ROUND(AI268+AE268,0)</f>
        <v>0</v>
      </c>
      <c r="AM268" s="109" t="str">
        <f t="shared" ref="AM268:AM331" si="323">IFERROR(1-(AK268/AJ268),"nebija plānots")</f>
        <v>nebija plānots</v>
      </c>
      <c r="AN268" s="79">
        <v>0</v>
      </c>
      <c r="AO268" s="79"/>
      <c r="AP268" s="79"/>
      <c r="AQ268" s="41">
        <f t="shared" ref="AQ268:AQ331" si="324">AN268+AJ268</f>
        <v>0</v>
      </c>
      <c r="AR268" s="41">
        <f t="shared" ref="AR268:AR331" si="325">AO268+AK268</f>
        <v>0</v>
      </c>
      <c r="AS268" s="41">
        <f t="shared" ref="AS268:AS331" si="326">ROUND(AP268+AL268,0)</f>
        <v>0</v>
      </c>
      <c r="AT268" s="109" t="str">
        <f t="shared" ref="AT268:AT331" si="327">IFERROR(1-(AR268/AQ268),"nebija plānots")</f>
        <v>nebija plānots</v>
      </c>
      <c r="AU268" s="79">
        <v>0</v>
      </c>
      <c r="AV268" s="79"/>
      <c r="AW268" s="79"/>
      <c r="AX268" s="41">
        <f t="shared" ref="AX268:AX331" si="328">AU268+AQ268</f>
        <v>0</v>
      </c>
      <c r="AY268" s="41">
        <f t="shared" ref="AY268:AY331" si="329">AV268+AR268</f>
        <v>0</v>
      </c>
      <c r="AZ268" s="41">
        <f t="shared" ref="AZ268:AZ331" si="330">ROUND(AW268+AS268,0)</f>
        <v>0</v>
      </c>
      <c r="BA268" s="109" t="str">
        <f t="shared" ref="BA268:BA331" si="331">IFERROR(1-(AY268/AX268),"nebija plānots")</f>
        <v>nebija plānots</v>
      </c>
      <c r="BB268" s="79">
        <v>0</v>
      </c>
      <c r="BC268" s="79"/>
      <c r="BD268" s="79"/>
      <c r="BE268" s="41">
        <f t="shared" ref="BE268:BE331" si="332">BB268+AX268</f>
        <v>0</v>
      </c>
      <c r="BF268" s="41">
        <f t="shared" ref="BF268:BF331" si="333">BC268+AY268</f>
        <v>0</v>
      </c>
      <c r="BG268" s="41">
        <f t="shared" ref="BG268:BG331" si="334">ROUND(BD268+AZ268,0)</f>
        <v>0</v>
      </c>
      <c r="BH268" s="109" t="str">
        <f t="shared" ref="BH268:BH331" si="335">IFERROR(1-(BF268/BE268),"nebija plānots")</f>
        <v>nebija plānots</v>
      </c>
      <c r="BI268" s="79">
        <v>0</v>
      </c>
      <c r="BJ268" s="79"/>
      <c r="BK268" s="79"/>
      <c r="BL268" s="41">
        <f t="shared" ref="BL268:BL331" si="336">BI268+BE268</f>
        <v>0</v>
      </c>
      <c r="BM268" s="41">
        <f t="shared" ref="BM268:BM331" si="337">BJ268+BF268</f>
        <v>0</v>
      </c>
      <c r="BN268" s="41">
        <f t="shared" ref="BN268:BN331" si="338">ROUND(BK268+BG268,0)</f>
        <v>0</v>
      </c>
      <c r="BO268" s="109" t="str">
        <f t="shared" ref="BO268:BO331" si="339">IFERROR(1-(BM268/BL268),"nebija plānots")</f>
        <v>nebija plānots</v>
      </c>
      <c r="BP268" s="79">
        <v>0</v>
      </c>
      <c r="BQ268" s="41">
        <v>162819</v>
      </c>
      <c r="BR268" s="41">
        <f t="shared" si="306"/>
        <v>162819</v>
      </c>
      <c r="BS268" s="41">
        <f t="shared" ref="BS268:BS331" si="340">BP268+BL268</f>
        <v>0</v>
      </c>
      <c r="BT268" s="41">
        <f t="shared" ref="BT268:BT331" si="341">BQ268+BM268</f>
        <v>162819</v>
      </c>
      <c r="BU268" s="41">
        <f t="shared" ref="BU268:BU331" si="342">ROUND(BR268+BN268,0)</f>
        <v>162819</v>
      </c>
      <c r="BV268" s="109" t="str">
        <f t="shared" ref="BV268:BV331" si="343">IFERROR(1-(BT268/BS268),"nebija plānots")</f>
        <v>nebija plānots</v>
      </c>
      <c r="BW268" s="79">
        <v>0</v>
      </c>
      <c r="BX268" s="41">
        <v>0</v>
      </c>
      <c r="BY268" s="41">
        <f t="shared" ref="BY268:BY299" si="344">BX268-BW268</f>
        <v>0</v>
      </c>
      <c r="BZ268" s="41">
        <f t="shared" si="308"/>
        <v>0</v>
      </c>
      <c r="CA268" s="41">
        <f t="shared" si="297"/>
        <v>162819</v>
      </c>
      <c r="CB268" s="41">
        <f t="shared" si="305"/>
        <v>162819</v>
      </c>
      <c r="CC268" s="109" t="str">
        <f t="shared" ref="CC268:CC331" si="345">IFERROR(1-(CA268/BZ268),"nebija plānots")</f>
        <v>nebija plānots</v>
      </c>
      <c r="CD268" s="79">
        <v>162819</v>
      </c>
      <c r="CE268" s="41">
        <v>0</v>
      </c>
      <c r="CF268" s="41">
        <f t="shared" ref="CF268:CF331" si="346">CE268-CD268</f>
        <v>-162819</v>
      </c>
      <c r="CG268" s="41">
        <f t="shared" ref="CG268:CG331" si="347">BZ268+CD268</f>
        <v>162819</v>
      </c>
      <c r="CH268" s="41">
        <f t="shared" ref="CH268:CH331" si="348">CA268+CE268</f>
        <v>162819</v>
      </c>
      <c r="CI268" s="41">
        <f t="shared" ref="CI268:CI331" si="349">CB268+CF268</f>
        <v>0</v>
      </c>
      <c r="CJ268" s="109">
        <f t="shared" ref="CJ268:CJ331" si="350">IFERROR(CH268/CG268, "nebija plānots")</f>
        <v>1</v>
      </c>
      <c r="CK268" s="79">
        <v>0</v>
      </c>
      <c r="CL268" s="41">
        <f t="shared" si="309"/>
        <v>162819</v>
      </c>
      <c r="CM268" s="41">
        <v>343729</v>
      </c>
      <c r="CN268" s="158">
        <f t="shared" si="307"/>
        <v>180910</v>
      </c>
      <c r="CO268" s="79">
        <v>18091</v>
      </c>
      <c r="CP268" s="79">
        <v>0</v>
      </c>
      <c r="CQ268" s="79">
        <v>0</v>
      </c>
      <c r="CR268" s="79">
        <v>0</v>
      </c>
      <c r="CS268" s="79">
        <v>0</v>
      </c>
      <c r="CT268" s="79">
        <v>0</v>
      </c>
      <c r="CU268" s="79">
        <v>0</v>
      </c>
      <c r="CV268" s="79">
        <v>180910</v>
      </c>
      <c r="CW268" s="95"/>
    </row>
    <row r="269" spans="1:101" s="29" customFormat="1" ht="78.75" x14ac:dyDescent="0.25">
      <c r="A269" s="130" t="s">
        <v>838</v>
      </c>
      <c r="B269" s="55" t="s">
        <v>839</v>
      </c>
      <c r="C269" s="81" t="s">
        <v>840</v>
      </c>
      <c r="D269" s="55">
        <v>1</v>
      </c>
      <c r="E269" s="55" t="s">
        <v>35</v>
      </c>
      <c r="F269" s="55" t="s">
        <v>5</v>
      </c>
      <c r="G269" s="55" t="s">
        <v>1365</v>
      </c>
      <c r="H269" s="45">
        <f>SUBTOTAL(103, $CI$12:$CI269)*1</f>
        <v>258</v>
      </c>
      <c r="I269" s="45" t="s">
        <v>838</v>
      </c>
      <c r="J269" s="128" t="s">
        <v>148</v>
      </c>
      <c r="K269" s="128" t="s">
        <v>1053</v>
      </c>
      <c r="L269" s="79">
        <v>0</v>
      </c>
      <c r="M269" s="79">
        <v>0</v>
      </c>
      <c r="N269" s="79">
        <v>0</v>
      </c>
      <c r="O269" s="79">
        <v>0</v>
      </c>
      <c r="P269" s="79"/>
      <c r="Q269" s="41">
        <f t="shared" si="310"/>
        <v>0</v>
      </c>
      <c r="R269" s="197" t="str">
        <f t="shared" si="311"/>
        <v>nebija plānots</v>
      </c>
      <c r="S269" s="79">
        <v>0</v>
      </c>
      <c r="T269" s="79"/>
      <c r="U269" s="79"/>
      <c r="V269" s="41">
        <f t="shared" si="312"/>
        <v>0</v>
      </c>
      <c r="W269" s="41">
        <f t="shared" si="313"/>
        <v>0</v>
      </c>
      <c r="X269" s="41">
        <f t="shared" si="314"/>
        <v>0</v>
      </c>
      <c r="Y269" s="197" t="str">
        <f t="shared" si="315"/>
        <v>nebija plānots</v>
      </c>
      <c r="Z269" s="79">
        <v>0</v>
      </c>
      <c r="AA269" s="79"/>
      <c r="AB269" s="79"/>
      <c r="AC269" s="41">
        <f t="shared" si="316"/>
        <v>0</v>
      </c>
      <c r="AD269" s="41">
        <f t="shared" si="317"/>
        <v>0</v>
      </c>
      <c r="AE269" s="41">
        <f t="shared" si="318"/>
        <v>0</v>
      </c>
      <c r="AF269" s="109" t="str">
        <f t="shared" si="319"/>
        <v>nebija plānots</v>
      </c>
      <c r="AG269" s="79">
        <v>0</v>
      </c>
      <c r="AH269" s="79"/>
      <c r="AI269" s="79"/>
      <c r="AJ269" s="41">
        <f t="shared" si="320"/>
        <v>0</v>
      </c>
      <c r="AK269" s="41">
        <f t="shared" si="321"/>
        <v>0</v>
      </c>
      <c r="AL269" s="41">
        <f t="shared" si="322"/>
        <v>0</v>
      </c>
      <c r="AM269" s="109" t="str">
        <f t="shared" si="323"/>
        <v>nebija plānots</v>
      </c>
      <c r="AN269" s="79">
        <v>0</v>
      </c>
      <c r="AO269" s="79"/>
      <c r="AP269" s="79"/>
      <c r="AQ269" s="41">
        <f t="shared" si="324"/>
        <v>0</v>
      </c>
      <c r="AR269" s="41">
        <f t="shared" si="325"/>
        <v>0</v>
      </c>
      <c r="AS269" s="41">
        <f t="shared" si="326"/>
        <v>0</v>
      </c>
      <c r="AT269" s="109" t="str">
        <f t="shared" si="327"/>
        <v>nebija plānots</v>
      </c>
      <c r="AU269" s="79">
        <v>0</v>
      </c>
      <c r="AV269" s="79"/>
      <c r="AW269" s="79"/>
      <c r="AX269" s="41">
        <f t="shared" si="328"/>
        <v>0</v>
      </c>
      <c r="AY269" s="41">
        <f t="shared" si="329"/>
        <v>0</v>
      </c>
      <c r="AZ269" s="41">
        <f t="shared" si="330"/>
        <v>0</v>
      </c>
      <c r="BA269" s="109" t="str">
        <f t="shared" si="331"/>
        <v>nebija plānots</v>
      </c>
      <c r="BB269" s="79">
        <v>0</v>
      </c>
      <c r="BC269" s="79"/>
      <c r="BD269" s="79"/>
      <c r="BE269" s="41">
        <f t="shared" si="332"/>
        <v>0</v>
      </c>
      <c r="BF269" s="41">
        <f t="shared" si="333"/>
        <v>0</v>
      </c>
      <c r="BG269" s="41">
        <f t="shared" si="334"/>
        <v>0</v>
      </c>
      <c r="BH269" s="109" t="str">
        <f t="shared" si="335"/>
        <v>nebija plānots</v>
      </c>
      <c r="BI269" s="79">
        <v>0</v>
      </c>
      <c r="BJ269" s="79"/>
      <c r="BK269" s="79"/>
      <c r="BL269" s="41">
        <f t="shared" si="336"/>
        <v>0</v>
      </c>
      <c r="BM269" s="41">
        <f t="shared" si="337"/>
        <v>0</v>
      </c>
      <c r="BN269" s="41">
        <f t="shared" si="338"/>
        <v>0</v>
      </c>
      <c r="BO269" s="109" t="str">
        <f t="shared" si="339"/>
        <v>nebija plānots</v>
      </c>
      <c r="BP269" s="79">
        <v>0</v>
      </c>
      <c r="BQ269" s="41">
        <v>162819</v>
      </c>
      <c r="BR269" s="41">
        <f t="shared" si="306"/>
        <v>162819</v>
      </c>
      <c r="BS269" s="41">
        <f t="shared" si="340"/>
        <v>0</v>
      </c>
      <c r="BT269" s="41">
        <f t="shared" si="341"/>
        <v>162819</v>
      </c>
      <c r="BU269" s="41">
        <f t="shared" si="342"/>
        <v>162819</v>
      </c>
      <c r="BV269" s="109" t="str">
        <f t="shared" si="343"/>
        <v>nebija plānots</v>
      </c>
      <c r="BW269" s="79">
        <v>0</v>
      </c>
      <c r="BX269" s="41">
        <v>0</v>
      </c>
      <c r="BY269" s="41">
        <f t="shared" si="344"/>
        <v>0</v>
      </c>
      <c r="BZ269" s="41">
        <f t="shared" si="308"/>
        <v>0</v>
      </c>
      <c r="CA269" s="41">
        <f t="shared" si="297"/>
        <v>162819</v>
      </c>
      <c r="CB269" s="41">
        <f t="shared" si="305"/>
        <v>162819</v>
      </c>
      <c r="CC269" s="109" t="str">
        <f t="shared" si="345"/>
        <v>nebija plānots</v>
      </c>
      <c r="CD269" s="79">
        <v>162819</v>
      </c>
      <c r="CE269" s="41">
        <v>0</v>
      </c>
      <c r="CF269" s="41">
        <f t="shared" si="346"/>
        <v>-162819</v>
      </c>
      <c r="CG269" s="41">
        <f t="shared" si="347"/>
        <v>162819</v>
      </c>
      <c r="CH269" s="41">
        <f t="shared" si="348"/>
        <v>162819</v>
      </c>
      <c r="CI269" s="41">
        <f t="shared" si="349"/>
        <v>0</v>
      </c>
      <c r="CJ269" s="109">
        <f t="shared" si="350"/>
        <v>1</v>
      </c>
      <c r="CK269" s="79">
        <v>0</v>
      </c>
      <c r="CL269" s="41">
        <f t="shared" si="309"/>
        <v>162819</v>
      </c>
      <c r="CM269" s="41">
        <v>343729</v>
      </c>
      <c r="CN269" s="158">
        <f t="shared" si="307"/>
        <v>180910</v>
      </c>
      <c r="CO269" s="79">
        <v>18091</v>
      </c>
      <c r="CP269" s="79">
        <v>0</v>
      </c>
      <c r="CQ269" s="79">
        <v>0</v>
      </c>
      <c r="CR269" s="79">
        <v>0</v>
      </c>
      <c r="CS269" s="79">
        <v>0</v>
      </c>
      <c r="CT269" s="79">
        <v>0</v>
      </c>
      <c r="CU269" s="79">
        <v>0</v>
      </c>
      <c r="CV269" s="79">
        <v>180910</v>
      </c>
      <c r="CW269" s="95"/>
    </row>
    <row r="270" spans="1:101" s="29" customFormat="1" ht="78.75" x14ac:dyDescent="0.25">
      <c r="A270" s="130" t="s">
        <v>838</v>
      </c>
      <c r="B270" s="55" t="s">
        <v>839</v>
      </c>
      <c r="C270" s="81" t="s">
        <v>840</v>
      </c>
      <c r="D270" s="55">
        <v>1</v>
      </c>
      <c r="E270" s="55" t="s">
        <v>35</v>
      </c>
      <c r="F270" s="55" t="s">
        <v>5</v>
      </c>
      <c r="G270" s="55" t="s">
        <v>1350</v>
      </c>
      <c r="H270" s="45">
        <f>SUBTOTAL(103, $CI$12:$CI270)*1</f>
        <v>259</v>
      </c>
      <c r="I270" s="45" t="s">
        <v>838</v>
      </c>
      <c r="J270" s="128" t="s">
        <v>148</v>
      </c>
      <c r="K270" s="128" t="s">
        <v>1054</v>
      </c>
      <c r="L270" s="79">
        <v>0</v>
      </c>
      <c r="M270" s="79">
        <v>0</v>
      </c>
      <c r="N270" s="79">
        <v>0</v>
      </c>
      <c r="O270" s="79">
        <v>0</v>
      </c>
      <c r="P270" s="79"/>
      <c r="Q270" s="41">
        <f t="shared" si="310"/>
        <v>0</v>
      </c>
      <c r="R270" s="197" t="str">
        <f t="shared" si="311"/>
        <v>nebija plānots</v>
      </c>
      <c r="S270" s="79">
        <v>0</v>
      </c>
      <c r="T270" s="79"/>
      <c r="U270" s="79"/>
      <c r="V270" s="41">
        <f t="shared" si="312"/>
        <v>0</v>
      </c>
      <c r="W270" s="41">
        <f t="shared" si="313"/>
        <v>0</v>
      </c>
      <c r="X270" s="41">
        <f t="shared" si="314"/>
        <v>0</v>
      </c>
      <c r="Y270" s="197" t="str">
        <f t="shared" si="315"/>
        <v>nebija plānots</v>
      </c>
      <c r="Z270" s="79">
        <v>0</v>
      </c>
      <c r="AA270" s="79"/>
      <c r="AB270" s="79"/>
      <c r="AC270" s="41">
        <f t="shared" si="316"/>
        <v>0</v>
      </c>
      <c r="AD270" s="41">
        <f t="shared" si="317"/>
        <v>0</v>
      </c>
      <c r="AE270" s="41">
        <f t="shared" si="318"/>
        <v>0</v>
      </c>
      <c r="AF270" s="109" t="str">
        <f t="shared" si="319"/>
        <v>nebija plānots</v>
      </c>
      <c r="AG270" s="79">
        <v>0</v>
      </c>
      <c r="AH270" s="79"/>
      <c r="AI270" s="79"/>
      <c r="AJ270" s="41">
        <f t="shared" si="320"/>
        <v>0</v>
      </c>
      <c r="AK270" s="41">
        <f t="shared" si="321"/>
        <v>0</v>
      </c>
      <c r="AL270" s="41">
        <f t="shared" si="322"/>
        <v>0</v>
      </c>
      <c r="AM270" s="109" t="str">
        <f t="shared" si="323"/>
        <v>nebija plānots</v>
      </c>
      <c r="AN270" s="79">
        <v>0</v>
      </c>
      <c r="AO270" s="79"/>
      <c r="AP270" s="79"/>
      <c r="AQ270" s="41">
        <f t="shared" si="324"/>
        <v>0</v>
      </c>
      <c r="AR270" s="41">
        <f t="shared" si="325"/>
        <v>0</v>
      </c>
      <c r="AS270" s="41">
        <f t="shared" si="326"/>
        <v>0</v>
      </c>
      <c r="AT270" s="109" t="str">
        <f t="shared" si="327"/>
        <v>nebija plānots</v>
      </c>
      <c r="AU270" s="79">
        <v>0</v>
      </c>
      <c r="AV270" s="79"/>
      <c r="AW270" s="79"/>
      <c r="AX270" s="41">
        <f t="shared" si="328"/>
        <v>0</v>
      </c>
      <c r="AY270" s="41">
        <f t="shared" si="329"/>
        <v>0</v>
      </c>
      <c r="AZ270" s="41">
        <f t="shared" si="330"/>
        <v>0</v>
      </c>
      <c r="BA270" s="109" t="str">
        <f t="shared" si="331"/>
        <v>nebija plānots</v>
      </c>
      <c r="BB270" s="79">
        <v>0</v>
      </c>
      <c r="BC270" s="79"/>
      <c r="BD270" s="79"/>
      <c r="BE270" s="41">
        <f t="shared" si="332"/>
        <v>0</v>
      </c>
      <c r="BF270" s="41">
        <f t="shared" si="333"/>
        <v>0</v>
      </c>
      <c r="BG270" s="41">
        <f t="shared" si="334"/>
        <v>0</v>
      </c>
      <c r="BH270" s="109" t="str">
        <f t="shared" si="335"/>
        <v>nebija plānots</v>
      </c>
      <c r="BI270" s="79">
        <v>0</v>
      </c>
      <c r="BJ270" s="79"/>
      <c r="BK270" s="79"/>
      <c r="BL270" s="41">
        <f t="shared" si="336"/>
        <v>0</v>
      </c>
      <c r="BM270" s="41">
        <f t="shared" si="337"/>
        <v>0</v>
      </c>
      <c r="BN270" s="41">
        <f t="shared" si="338"/>
        <v>0</v>
      </c>
      <c r="BO270" s="109" t="str">
        <f t="shared" si="339"/>
        <v>nebija plānots</v>
      </c>
      <c r="BP270" s="79">
        <v>0</v>
      </c>
      <c r="BQ270" s="41">
        <v>162819</v>
      </c>
      <c r="BR270" s="41">
        <f t="shared" si="306"/>
        <v>162819</v>
      </c>
      <c r="BS270" s="41">
        <f t="shared" si="340"/>
        <v>0</v>
      </c>
      <c r="BT270" s="41">
        <f t="shared" si="341"/>
        <v>162819</v>
      </c>
      <c r="BU270" s="41">
        <f t="shared" si="342"/>
        <v>162819</v>
      </c>
      <c r="BV270" s="109" t="str">
        <f t="shared" si="343"/>
        <v>nebija plānots</v>
      </c>
      <c r="BW270" s="79">
        <v>0</v>
      </c>
      <c r="BX270" s="41">
        <v>0</v>
      </c>
      <c r="BY270" s="41">
        <f t="shared" si="344"/>
        <v>0</v>
      </c>
      <c r="BZ270" s="41">
        <f t="shared" si="308"/>
        <v>0</v>
      </c>
      <c r="CA270" s="41">
        <f t="shared" si="297"/>
        <v>162819</v>
      </c>
      <c r="CB270" s="41">
        <f t="shared" si="305"/>
        <v>162819</v>
      </c>
      <c r="CC270" s="109" t="str">
        <f t="shared" si="345"/>
        <v>nebija plānots</v>
      </c>
      <c r="CD270" s="79">
        <v>162819</v>
      </c>
      <c r="CE270" s="41">
        <v>0</v>
      </c>
      <c r="CF270" s="41">
        <f t="shared" si="346"/>
        <v>-162819</v>
      </c>
      <c r="CG270" s="41">
        <f t="shared" si="347"/>
        <v>162819</v>
      </c>
      <c r="CH270" s="41">
        <f t="shared" si="348"/>
        <v>162819</v>
      </c>
      <c r="CI270" s="41">
        <f t="shared" si="349"/>
        <v>0</v>
      </c>
      <c r="CJ270" s="109">
        <f t="shared" si="350"/>
        <v>1</v>
      </c>
      <c r="CK270" s="79">
        <v>0</v>
      </c>
      <c r="CL270" s="41">
        <f t="shared" si="309"/>
        <v>162819</v>
      </c>
      <c r="CM270" s="41">
        <v>343729</v>
      </c>
      <c r="CN270" s="158">
        <f t="shared" si="307"/>
        <v>180910</v>
      </c>
      <c r="CO270" s="79">
        <v>18091</v>
      </c>
      <c r="CP270" s="79">
        <v>0</v>
      </c>
      <c r="CQ270" s="79">
        <v>0</v>
      </c>
      <c r="CR270" s="79">
        <v>0</v>
      </c>
      <c r="CS270" s="79">
        <v>0</v>
      </c>
      <c r="CT270" s="79">
        <v>0</v>
      </c>
      <c r="CU270" s="79">
        <v>0</v>
      </c>
      <c r="CV270" s="79">
        <v>180910</v>
      </c>
      <c r="CW270" s="95"/>
    </row>
    <row r="271" spans="1:101" s="29" customFormat="1" ht="78.75" x14ac:dyDescent="0.25">
      <c r="A271" s="130" t="s">
        <v>838</v>
      </c>
      <c r="B271" s="55" t="s">
        <v>839</v>
      </c>
      <c r="C271" s="81" t="s">
        <v>840</v>
      </c>
      <c r="D271" s="55">
        <v>1</v>
      </c>
      <c r="E271" s="55" t="s">
        <v>35</v>
      </c>
      <c r="F271" s="55" t="s">
        <v>5</v>
      </c>
      <c r="G271" s="55" t="s">
        <v>1337</v>
      </c>
      <c r="H271" s="45">
        <f>SUBTOTAL(103, $CI$12:$CI271)*1</f>
        <v>260</v>
      </c>
      <c r="I271" s="45" t="s">
        <v>838</v>
      </c>
      <c r="J271" s="128" t="s">
        <v>148</v>
      </c>
      <c r="K271" s="128" t="s">
        <v>1055</v>
      </c>
      <c r="L271" s="79">
        <v>0</v>
      </c>
      <c r="M271" s="79">
        <v>0</v>
      </c>
      <c r="N271" s="79">
        <v>0</v>
      </c>
      <c r="O271" s="79">
        <v>0</v>
      </c>
      <c r="P271" s="79"/>
      <c r="Q271" s="41">
        <f t="shared" si="310"/>
        <v>0</v>
      </c>
      <c r="R271" s="197" t="str">
        <f t="shared" si="311"/>
        <v>nebija plānots</v>
      </c>
      <c r="S271" s="79">
        <v>0</v>
      </c>
      <c r="T271" s="79"/>
      <c r="U271" s="79"/>
      <c r="V271" s="41">
        <f t="shared" si="312"/>
        <v>0</v>
      </c>
      <c r="W271" s="41">
        <f t="shared" si="313"/>
        <v>0</v>
      </c>
      <c r="X271" s="41">
        <f t="shared" si="314"/>
        <v>0</v>
      </c>
      <c r="Y271" s="197" t="str">
        <f t="shared" si="315"/>
        <v>nebija plānots</v>
      </c>
      <c r="Z271" s="79">
        <v>0</v>
      </c>
      <c r="AA271" s="79"/>
      <c r="AB271" s="79"/>
      <c r="AC271" s="41">
        <f t="shared" si="316"/>
        <v>0</v>
      </c>
      <c r="AD271" s="41">
        <f t="shared" si="317"/>
        <v>0</v>
      </c>
      <c r="AE271" s="41">
        <f t="shared" si="318"/>
        <v>0</v>
      </c>
      <c r="AF271" s="109" t="str">
        <f t="shared" si="319"/>
        <v>nebija plānots</v>
      </c>
      <c r="AG271" s="79">
        <v>0</v>
      </c>
      <c r="AH271" s="79"/>
      <c r="AI271" s="79"/>
      <c r="AJ271" s="41">
        <f t="shared" si="320"/>
        <v>0</v>
      </c>
      <c r="AK271" s="41">
        <f t="shared" si="321"/>
        <v>0</v>
      </c>
      <c r="AL271" s="41">
        <f t="shared" si="322"/>
        <v>0</v>
      </c>
      <c r="AM271" s="109" t="str">
        <f t="shared" si="323"/>
        <v>nebija plānots</v>
      </c>
      <c r="AN271" s="79">
        <v>0</v>
      </c>
      <c r="AO271" s="79"/>
      <c r="AP271" s="79"/>
      <c r="AQ271" s="41">
        <f t="shared" si="324"/>
        <v>0</v>
      </c>
      <c r="AR271" s="41">
        <f t="shared" si="325"/>
        <v>0</v>
      </c>
      <c r="AS271" s="41">
        <f t="shared" si="326"/>
        <v>0</v>
      </c>
      <c r="AT271" s="109" t="str">
        <f t="shared" si="327"/>
        <v>nebija plānots</v>
      </c>
      <c r="AU271" s="79">
        <v>0</v>
      </c>
      <c r="AV271" s="79"/>
      <c r="AW271" s="79"/>
      <c r="AX271" s="41">
        <f t="shared" si="328"/>
        <v>0</v>
      </c>
      <c r="AY271" s="41">
        <f t="shared" si="329"/>
        <v>0</v>
      </c>
      <c r="AZ271" s="41">
        <f t="shared" si="330"/>
        <v>0</v>
      </c>
      <c r="BA271" s="109" t="str">
        <f t="shared" si="331"/>
        <v>nebija plānots</v>
      </c>
      <c r="BB271" s="79">
        <v>0</v>
      </c>
      <c r="BC271" s="79"/>
      <c r="BD271" s="79"/>
      <c r="BE271" s="41">
        <f t="shared" si="332"/>
        <v>0</v>
      </c>
      <c r="BF271" s="41">
        <f t="shared" si="333"/>
        <v>0</v>
      </c>
      <c r="BG271" s="41">
        <f t="shared" si="334"/>
        <v>0</v>
      </c>
      <c r="BH271" s="109" t="str">
        <f t="shared" si="335"/>
        <v>nebija plānots</v>
      </c>
      <c r="BI271" s="79">
        <v>0</v>
      </c>
      <c r="BJ271" s="79"/>
      <c r="BK271" s="79"/>
      <c r="BL271" s="41">
        <f t="shared" si="336"/>
        <v>0</v>
      </c>
      <c r="BM271" s="41">
        <f t="shared" si="337"/>
        <v>0</v>
      </c>
      <c r="BN271" s="41">
        <f t="shared" si="338"/>
        <v>0</v>
      </c>
      <c r="BO271" s="109" t="str">
        <f t="shared" si="339"/>
        <v>nebija plānots</v>
      </c>
      <c r="BP271" s="79">
        <v>0</v>
      </c>
      <c r="BQ271" s="41">
        <v>162819</v>
      </c>
      <c r="BR271" s="41">
        <f t="shared" si="306"/>
        <v>162819</v>
      </c>
      <c r="BS271" s="41">
        <f t="shared" si="340"/>
        <v>0</v>
      </c>
      <c r="BT271" s="41">
        <f t="shared" si="341"/>
        <v>162819</v>
      </c>
      <c r="BU271" s="41">
        <f t="shared" si="342"/>
        <v>162819</v>
      </c>
      <c r="BV271" s="109" t="str">
        <f t="shared" si="343"/>
        <v>nebija plānots</v>
      </c>
      <c r="BW271" s="79">
        <v>0</v>
      </c>
      <c r="BX271" s="41">
        <v>0</v>
      </c>
      <c r="BY271" s="41">
        <f t="shared" si="344"/>
        <v>0</v>
      </c>
      <c r="BZ271" s="41">
        <f t="shared" si="308"/>
        <v>0</v>
      </c>
      <c r="CA271" s="41">
        <f t="shared" si="297"/>
        <v>162819</v>
      </c>
      <c r="CB271" s="41">
        <f t="shared" si="305"/>
        <v>162819</v>
      </c>
      <c r="CC271" s="109" t="str">
        <f t="shared" si="345"/>
        <v>nebija plānots</v>
      </c>
      <c r="CD271" s="79">
        <v>162819</v>
      </c>
      <c r="CE271" s="41">
        <v>0</v>
      </c>
      <c r="CF271" s="41">
        <f t="shared" si="346"/>
        <v>-162819</v>
      </c>
      <c r="CG271" s="41">
        <f t="shared" si="347"/>
        <v>162819</v>
      </c>
      <c r="CH271" s="41">
        <f t="shared" si="348"/>
        <v>162819</v>
      </c>
      <c r="CI271" s="41">
        <f t="shared" si="349"/>
        <v>0</v>
      </c>
      <c r="CJ271" s="109">
        <f t="shared" si="350"/>
        <v>1</v>
      </c>
      <c r="CK271" s="79">
        <v>0</v>
      </c>
      <c r="CL271" s="41">
        <f t="shared" si="309"/>
        <v>162819</v>
      </c>
      <c r="CM271" s="41">
        <v>343729</v>
      </c>
      <c r="CN271" s="158">
        <f t="shared" si="307"/>
        <v>180910</v>
      </c>
      <c r="CO271" s="79">
        <v>18091</v>
      </c>
      <c r="CP271" s="79">
        <v>0</v>
      </c>
      <c r="CQ271" s="79">
        <v>0</v>
      </c>
      <c r="CR271" s="79">
        <v>0</v>
      </c>
      <c r="CS271" s="79">
        <v>0</v>
      </c>
      <c r="CT271" s="79">
        <v>0</v>
      </c>
      <c r="CU271" s="79">
        <v>0</v>
      </c>
      <c r="CV271" s="79">
        <v>180910</v>
      </c>
      <c r="CW271" s="95"/>
    </row>
    <row r="272" spans="1:101" s="29" customFormat="1" ht="78.75" x14ac:dyDescent="0.25">
      <c r="A272" s="130" t="s">
        <v>838</v>
      </c>
      <c r="B272" s="55" t="s">
        <v>839</v>
      </c>
      <c r="C272" s="81" t="s">
        <v>840</v>
      </c>
      <c r="D272" s="55">
        <v>1</v>
      </c>
      <c r="E272" s="55" t="s">
        <v>35</v>
      </c>
      <c r="F272" s="55" t="s">
        <v>5</v>
      </c>
      <c r="G272" s="55" t="s">
        <v>1366</v>
      </c>
      <c r="H272" s="45">
        <f>SUBTOTAL(103, $CI$12:$CI272)*1</f>
        <v>261</v>
      </c>
      <c r="I272" s="45" t="s">
        <v>838</v>
      </c>
      <c r="J272" s="128" t="s">
        <v>148</v>
      </c>
      <c r="K272" s="128" t="s">
        <v>1056</v>
      </c>
      <c r="L272" s="79">
        <v>0</v>
      </c>
      <c r="M272" s="79">
        <v>0</v>
      </c>
      <c r="N272" s="79">
        <v>0</v>
      </c>
      <c r="O272" s="79">
        <v>0</v>
      </c>
      <c r="P272" s="79"/>
      <c r="Q272" s="41">
        <f t="shared" si="310"/>
        <v>0</v>
      </c>
      <c r="R272" s="197" t="str">
        <f t="shared" si="311"/>
        <v>nebija plānots</v>
      </c>
      <c r="S272" s="79">
        <v>0</v>
      </c>
      <c r="T272" s="79"/>
      <c r="U272" s="79"/>
      <c r="V272" s="41">
        <f t="shared" si="312"/>
        <v>0</v>
      </c>
      <c r="W272" s="41">
        <f t="shared" si="313"/>
        <v>0</v>
      </c>
      <c r="X272" s="41">
        <f t="shared" si="314"/>
        <v>0</v>
      </c>
      <c r="Y272" s="197" t="str">
        <f t="shared" si="315"/>
        <v>nebija plānots</v>
      </c>
      <c r="Z272" s="79">
        <v>0</v>
      </c>
      <c r="AA272" s="79"/>
      <c r="AB272" s="79"/>
      <c r="AC272" s="41">
        <f t="shared" si="316"/>
        <v>0</v>
      </c>
      <c r="AD272" s="41">
        <f t="shared" si="317"/>
        <v>0</v>
      </c>
      <c r="AE272" s="41">
        <f t="shared" si="318"/>
        <v>0</v>
      </c>
      <c r="AF272" s="109" t="str">
        <f t="shared" si="319"/>
        <v>nebija plānots</v>
      </c>
      <c r="AG272" s="79">
        <v>0</v>
      </c>
      <c r="AH272" s="79"/>
      <c r="AI272" s="79"/>
      <c r="AJ272" s="41">
        <f t="shared" si="320"/>
        <v>0</v>
      </c>
      <c r="AK272" s="41">
        <f t="shared" si="321"/>
        <v>0</v>
      </c>
      <c r="AL272" s="41">
        <f t="shared" si="322"/>
        <v>0</v>
      </c>
      <c r="AM272" s="109" t="str">
        <f t="shared" si="323"/>
        <v>nebija plānots</v>
      </c>
      <c r="AN272" s="79">
        <v>0</v>
      </c>
      <c r="AO272" s="79"/>
      <c r="AP272" s="79"/>
      <c r="AQ272" s="41">
        <f t="shared" si="324"/>
        <v>0</v>
      </c>
      <c r="AR272" s="41">
        <f t="shared" si="325"/>
        <v>0</v>
      </c>
      <c r="AS272" s="41">
        <f t="shared" si="326"/>
        <v>0</v>
      </c>
      <c r="AT272" s="109" t="str">
        <f t="shared" si="327"/>
        <v>nebija plānots</v>
      </c>
      <c r="AU272" s="79">
        <v>0</v>
      </c>
      <c r="AV272" s="79"/>
      <c r="AW272" s="79"/>
      <c r="AX272" s="41">
        <f t="shared" si="328"/>
        <v>0</v>
      </c>
      <c r="AY272" s="41">
        <f t="shared" si="329"/>
        <v>0</v>
      </c>
      <c r="AZ272" s="41">
        <f t="shared" si="330"/>
        <v>0</v>
      </c>
      <c r="BA272" s="109" t="str">
        <f t="shared" si="331"/>
        <v>nebija plānots</v>
      </c>
      <c r="BB272" s="79">
        <v>0</v>
      </c>
      <c r="BC272" s="79"/>
      <c r="BD272" s="79"/>
      <c r="BE272" s="41">
        <f t="shared" si="332"/>
        <v>0</v>
      </c>
      <c r="BF272" s="41">
        <f t="shared" si="333"/>
        <v>0</v>
      </c>
      <c r="BG272" s="41">
        <f t="shared" si="334"/>
        <v>0</v>
      </c>
      <c r="BH272" s="109" t="str">
        <f t="shared" si="335"/>
        <v>nebija plānots</v>
      </c>
      <c r="BI272" s="79">
        <v>0</v>
      </c>
      <c r="BJ272" s="79"/>
      <c r="BK272" s="79"/>
      <c r="BL272" s="41">
        <f t="shared" si="336"/>
        <v>0</v>
      </c>
      <c r="BM272" s="41">
        <f t="shared" si="337"/>
        <v>0</v>
      </c>
      <c r="BN272" s="41">
        <f t="shared" si="338"/>
        <v>0</v>
      </c>
      <c r="BO272" s="109" t="str">
        <f t="shared" si="339"/>
        <v>nebija plānots</v>
      </c>
      <c r="BP272" s="79">
        <v>0</v>
      </c>
      <c r="BQ272" s="41">
        <v>162819</v>
      </c>
      <c r="BR272" s="41">
        <f t="shared" si="306"/>
        <v>162819</v>
      </c>
      <c r="BS272" s="41">
        <f t="shared" si="340"/>
        <v>0</v>
      </c>
      <c r="BT272" s="41">
        <f t="shared" si="341"/>
        <v>162819</v>
      </c>
      <c r="BU272" s="41">
        <f t="shared" si="342"/>
        <v>162819</v>
      </c>
      <c r="BV272" s="109" t="str">
        <f t="shared" si="343"/>
        <v>nebija plānots</v>
      </c>
      <c r="BW272" s="79">
        <v>0</v>
      </c>
      <c r="BX272" s="41">
        <v>0</v>
      </c>
      <c r="BY272" s="41">
        <f t="shared" si="344"/>
        <v>0</v>
      </c>
      <c r="BZ272" s="41">
        <f t="shared" si="308"/>
        <v>0</v>
      </c>
      <c r="CA272" s="41">
        <f t="shared" si="297"/>
        <v>162819</v>
      </c>
      <c r="CB272" s="41">
        <f t="shared" si="305"/>
        <v>162819</v>
      </c>
      <c r="CC272" s="109" t="str">
        <f t="shared" si="345"/>
        <v>nebija plānots</v>
      </c>
      <c r="CD272" s="79">
        <v>162819</v>
      </c>
      <c r="CE272" s="41">
        <v>0</v>
      </c>
      <c r="CF272" s="41">
        <f t="shared" si="346"/>
        <v>-162819</v>
      </c>
      <c r="CG272" s="41">
        <f t="shared" si="347"/>
        <v>162819</v>
      </c>
      <c r="CH272" s="41">
        <f t="shared" si="348"/>
        <v>162819</v>
      </c>
      <c r="CI272" s="41">
        <f t="shared" si="349"/>
        <v>0</v>
      </c>
      <c r="CJ272" s="109">
        <f t="shared" si="350"/>
        <v>1</v>
      </c>
      <c r="CK272" s="79">
        <v>0</v>
      </c>
      <c r="CL272" s="41">
        <f t="shared" si="309"/>
        <v>162819</v>
      </c>
      <c r="CM272" s="41">
        <v>343729</v>
      </c>
      <c r="CN272" s="158">
        <f t="shared" si="307"/>
        <v>180910</v>
      </c>
      <c r="CO272" s="79">
        <v>18091</v>
      </c>
      <c r="CP272" s="79">
        <v>0</v>
      </c>
      <c r="CQ272" s="79">
        <v>0</v>
      </c>
      <c r="CR272" s="79">
        <v>0</v>
      </c>
      <c r="CS272" s="79">
        <v>0</v>
      </c>
      <c r="CT272" s="79">
        <v>0</v>
      </c>
      <c r="CU272" s="79">
        <v>0</v>
      </c>
      <c r="CV272" s="79">
        <v>180910</v>
      </c>
      <c r="CW272" s="95"/>
    </row>
    <row r="273" spans="1:101" s="29" customFormat="1" ht="78.75" x14ac:dyDescent="0.25">
      <c r="A273" s="130" t="s">
        <v>838</v>
      </c>
      <c r="B273" s="55" t="s">
        <v>839</v>
      </c>
      <c r="C273" s="81" t="s">
        <v>840</v>
      </c>
      <c r="D273" s="55">
        <v>1</v>
      </c>
      <c r="E273" s="55" t="s">
        <v>35</v>
      </c>
      <c r="F273" s="55" t="s">
        <v>5</v>
      </c>
      <c r="G273" s="55" t="s">
        <v>1343</v>
      </c>
      <c r="H273" s="45">
        <f>SUBTOTAL(103, $CI$12:$CI273)*1</f>
        <v>262</v>
      </c>
      <c r="I273" s="45" t="s">
        <v>838</v>
      </c>
      <c r="J273" s="128" t="s">
        <v>148</v>
      </c>
      <c r="K273" s="128" t="s">
        <v>1057</v>
      </c>
      <c r="L273" s="79">
        <v>0</v>
      </c>
      <c r="M273" s="79">
        <v>0</v>
      </c>
      <c r="N273" s="79">
        <v>0</v>
      </c>
      <c r="O273" s="79">
        <v>0</v>
      </c>
      <c r="P273" s="79"/>
      <c r="Q273" s="41">
        <f t="shared" si="310"/>
        <v>0</v>
      </c>
      <c r="R273" s="197" t="str">
        <f t="shared" si="311"/>
        <v>nebija plānots</v>
      </c>
      <c r="S273" s="79">
        <v>0</v>
      </c>
      <c r="T273" s="79"/>
      <c r="U273" s="79"/>
      <c r="V273" s="41">
        <f t="shared" si="312"/>
        <v>0</v>
      </c>
      <c r="W273" s="41">
        <f t="shared" si="313"/>
        <v>0</v>
      </c>
      <c r="X273" s="41">
        <f t="shared" si="314"/>
        <v>0</v>
      </c>
      <c r="Y273" s="197" t="str">
        <f t="shared" si="315"/>
        <v>nebija plānots</v>
      </c>
      <c r="Z273" s="79">
        <v>0</v>
      </c>
      <c r="AA273" s="79"/>
      <c r="AB273" s="79"/>
      <c r="AC273" s="41">
        <f t="shared" si="316"/>
        <v>0</v>
      </c>
      <c r="AD273" s="41">
        <f t="shared" si="317"/>
        <v>0</v>
      </c>
      <c r="AE273" s="41">
        <f t="shared" si="318"/>
        <v>0</v>
      </c>
      <c r="AF273" s="109" t="str">
        <f t="shared" si="319"/>
        <v>nebija plānots</v>
      </c>
      <c r="AG273" s="79">
        <v>0</v>
      </c>
      <c r="AH273" s="79"/>
      <c r="AI273" s="79"/>
      <c r="AJ273" s="41">
        <f t="shared" si="320"/>
        <v>0</v>
      </c>
      <c r="AK273" s="41">
        <f t="shared" si="321"/>
        <v>0</v>
      </c>
      <c r="AL273" s="41">
        <f t="shared" si="322"/>
        <v>0</v>
      </c>
      <c r="AM273" s="109" t="str">
        <f t="shared" si="323"/>
        <v>nebija plānots</v>
      </c>
      <c r="AN273" s="79">
        <v>0</v>
      </c>
      <c r="AO273" s="79"/>
      <c r="AP273" s="79"/>
      <c r="AQ273" s="41">
        <f t="shared" si="324"/>
        <v>0</v>
      </c>
      <c r="AR273" s="41">
        <f t="shared" si="325"/>
        <v>0</v>
      </c>
      <c r="AS273" s="41">
        <f t="shared" si="326"/>
        <v>0</v>
      </c>
      <c r="AT273" s="109" t="str">
        <f t="shared" si="327"/>
        <v>nebija plānots</v>
      </c>
      <c r="AU273" s="79">
        <v>0</v>
      </c>
      <c r="AV273" s="79"/>
      <c r="AW273" s="79"/>
      <c r="AX273" s="41">
        <f t="shared" si="328"/>
        <v>0</v>
      </c>
      <c r="AY273" s="41">
        <f t="shared" si="329"/>
        <v>0</v>
      </c>
      <c r="AZ273" s="41">
        <f t="shared" si="330"/>
        <v>0</v>
      </c>
      <c r="BA273" s="109" t="str">
        <f t="shared" si="331"/>
        <v>nebija plānots</v>
      </c>
      <c r="BB273" s="79">
        <v>0</v>
      </c>
      <c r="BC273" s="79"/>
      <c r="BD273" s="79"/>
      <c r="BE273" s="41">
        <f t="shared" si="332"/>
        <v>0</v>
      </c>
      <c r="BF273" s="41">
        <f t="shared" si="333"/>
        <v>0</v>
      </c>
      <c r="BG273" s="41">
        <f t="shared" si="334"/>
        <v>0</v>
      </c>
      <c r="BH273" s="109" t="str">
        <f t="shared" si="335"/>
        <v>nebija plānots</v>
      </c>
      <c r="BI273" s="79">
        <v>0</v>
      </c>
      <c r="BJ273" s="79"/>
      <c r="BK273" s="79"/>
      <c r="BL273" s="41">
        <f t="shared" si="336"/>
        <v>0</v>
      </c>
      <c r="BM273" s="41">
        <f t="shared" si="337"/>
        <v>0</v>
      </c>
      <c r="BN273" s="41">
        <f t="shared" si="338"/>
        <v>0</v>
      </c>
      <c r="BO273" s="109" t="str">
        <f t="shared" si="339"/>
        <v>nebija plānots</v>
      </c>
      <c r="BP273" s="79">
        <v>0</v>
      </c>
      <c r="BQ273" s="41">
        <v>162819</v>
      </c>
      <c r="BR273" s="41">
        <f t="shared" si="306"/>
        <v>162819</v>
      </c>
      <c r="BS273" s="41">
        <f t="shared" si="340"/>
        <v>0</v>
      </c>
      <c r="BT273" s="41">
        <f t="shared" si="341"/>
        <v>162819</v>
      </c>
      <c r="BU273" s="41">
        <f t="shared" si="342"/>
        <v>162819</v>
      </c>
      <c r="BV273" s="109" t="str">
        <f t="shared" si="343"/>
        <v>nebija plānots</v>
      </c>
      <c r="BW273" s="79">
        <v>0</v>
      </c>
      <c r="BX273" s="41">
        <v>0</v>
      </c>
      <c r="BY273" s="41">
        <f t="shared" si="344"/>
        <v>0</v>
      </c>
      <c r="BZ273" s="41">
        <f t="shared" si="308"/>
        <v>0</v>
      </c>
      <c r="CA273" s="41">
        <f t="shared" si="297"/>
        <v>162819</v>
      </c>
      <c r="CB273" s="41">
        <f t="shared" si="305"/>
        <v>162819</v>
      </c>
      <c r="CC273" s="109" t="str">
        <f t="shared" si="345"/>
        <v>nebija plānots</v>
      </c>
      <c r="CD273" s="79">
        <v>162819</v>
      </c>
      <c r="CE273" s="41">
        <v>0</v>
      </c>
      <c r="CF273" s="41">
        <f t="shared" si="346"/>
        <v>-162819</v>
      </c>
      <c r="CG273" s="41">
        <f t="shared" si="347"/>
        <v>162819</v>
      </c>
      <c r="CH273" s="41">
        <f t="shared" si="348"/>
        <v>162819</v>
      </c>
      <c r="CI273" s="41">
        <f t="shared" si="349"/>
        <v>0</v>
      </c>
      <c r="CJ273" s="109">
        <f t="shared" si="350"/>
        <v>1</v>
      </c>
      <c r="CK273" s="79">
        <v>0</v>
      </c>
      <c r="CL273" s="41">
        <f t="shared" si="309"/>
        <v>162819</v>
      </c>
      <c r="CM273" s="41">
        <v>343729</v>
      </c>
      <c r="CN273" s="158">
        <f t="shared" si="307"/>
        <v>180910</v>
      </c>
      <c r="CO273" s="79">
        <v>18091</v>
      </c>
      <c r="CP273" s="79">
        <v>0</v>
      </c>
      <c r="CQ273" s="79">
        <v>0</v>
      </c>
      <c r="CR273" s="79">
        <v>0</v>
      </c>
      <c r="CS273" s="79">
        <v>0</v>
      </c>
      <c r="CT273" s="79">
        <v>0</v>
      </c>
      <c r="CU273" s="79">
        <v>0</v>
      </c>
      <c r="CV273" s="79">
        <v>180910</v>
      </c>
      <c r="CW273" s="112"/>
    </row>
    <row r="274" spans="1:101" s="29" customFormat="1" ht="39" x14ac:dyDescent="0.25">
      <c r="A274" s="54" t="s">
        <v>57</v>
      </c>
      <c r="B274" s="11" t="s">
        <v>58</v>
      </c>
      <c r="C274" s="14" t="s">
        <v>565</v>
      </c>
      <c r="D274" s="11">
        <v>2</v>
      </c>
      <c r="E274" s="11" t="s">
        <v>35</v>
      </c>
      <c r="F274" s="11" t="s">
        <v>5</v>
      </c>
      <c r="G274" s="44" t="s">
        <v>660</v>
      </c>
      <c r="H274" s="45">
        <f>SUBTOTAL(103, $CI$12:$CI274)*1</f>
        <v>263</v>
      </c>
      <c r="I274" s="45" t="s">
        <v>57</v>
      </c>
      <c r="J274" s="46" t="s">
        <v>661</v>
      </c>
      <c r="K274" s="46" t="s">
        <v>662</v>
      </c>
      <c r="L274" s="41"/>
      <c r="M274" s="41"/>
      <c r="N274" s="41"/>
      <c r="O274" s="41"/>
      <c r="P274" s="41">
        <v>0</v>
      </c>
      <c r="Q274" s="41">
        <f t="shared" si="310"/>
        <v>0</v>
      </c>
      <c r="R274" s="197" t="str">
        <f t="shared" si="311"/>
        <v>nebija plānots</v>
      </c>
      <c r="S274" s="41"/>
      <c r="T274" s="41">
        <v>0</v>
      </c>
      <c r="U274" s="41">
        <f>T274-S274</f>
        <v>0</v>
      </c>
      <c r="V274" s="41">
        <f t="shared" si="312"/>
        <v>0</v>
      </c>
      <c r="W274" s="41">
        <f t="shared" si="313"/>
        <v>0</v>
      </c>
      <c r="X274" s="41">
        <f t="shared" si="314"/>
        <v>0</v>
      </c>
      <c r="Y274" s="197" t="str">
        <f t="shared" si="315"/>
        <v>nebija plānots</v>
      </c>
      <c r="Z274" s="41"/>
      <c r="AA274" s="41">
        <v>0</v>
      </c>
      <c r="AB274" s="41">
        <f>AA274-Z274</f>
        <v>0</v>
      </c>
      <c r="AC274" s="41">
        <f t="shared" si="316"/>
        <v>0</v>
      </c>
      <c r="AD274" s="41">
        <f t="shared" si="317"/>
        <v>0</v>
      </c>
      <c r="AE274" s="41">
        <f t="shared" si="318"/>
        <v>0</v>
      </c>
      <c r="AF274" s="109" t="str">
        <f t="shared" si="319"/>
        <v>nebija plānots</v>
      </c>
      <c r="AG274" s="41"/>
      <c r="AH274" s="41">
        <v>0</v>
      </c>
      <c r="AI274" s="41">
        <f>AH274-AG274</f>
        <v>0</v>
      </c>
      <c r="AJ274" s="41">
        <f t="shared" si="320"/>
        <v>0</v>
      </c>
      <c r="AK274" s="41">
        <f t="shared" si="321"/>
        <v>0</v>
      </c>
      <c r="AL274" s="41">
        <f t="shared" si="322"/>
        <v>0</v>
      </c>
      <c r="AM274" s="109" t="str">
        <f t="shared" si="323"/>
        <v>nebija plānots</v>
      </c>
      <c r="AN274" s="41">
        <v>448384.68</v>
      </c>
      <c r="AO274" s="41">
        <v>448384.68</v>
      </c>
      <c r="AP274" s="41">
        <f>AO274-AN274</f>
        <v>0</v>
      </c>
      <c r="AQ274" s="41">
        <f t="shared" si="324"/>
        <v>448384.68</v>
      </c>
      <c r="AR274" s="41">
        <f t="shared" si="325"/>
        <v>448384.68</v>
      </c>
      <c r="AS274" s="41">
        <f t="shared" si="326"/>
        <v>0</v>
      </c>
      <c r="AT274" s="109">
        <f t="shared" si="327"/>
        <v>0</v>
      </c>
      <c r="AU274" s="41">
        <v>0</v>
      </c>
      <c r="AV274" s="41">
        <v>0</v>
      </c>
      <c r="AW274" s="41">
        <f>AV274-AU274</f>
        <v>0</v>
      </c>
      <c r="AX274" s="41">
        <f t="shared" si="328"/>
        <v>448384.68</v>
      </c>
      <c r="AY274" s="41">
        <f t="shared" si="329"/>
        <v>448384.68</v>
      </c>
      <c r="AZ274" s="41">
        <f t="shared" si="330"/>
        <v>0</v>
      </c>
      <c r="BA274" s="109">
        <f t="shared" si="331"/>
        <v>0</v>
      </c>
      <c r="BB274" s="41">
        <v>0</v>
      </c>
      <c r="BC274" s="41">
        <v>0</v>
      </c>
      <c r="BD274" s="41">
        <f>BC274-BB274</f>
        <v>0</v>
      </c>
      <c r="BE274" s="41">
        <f t="shared" si="332"/>
        <v>448384.68</v>
      </c>
      <c r="BF274" s="41">
        <f t="shared" si="333"/>
        <v>448384.68</v>
      </c>
      <c r="BG274" s="41">
        <f t="shared" si="334"/>
        <v>0</v>
      </c>
      <c r="BH274" s="109">
        <f t="shared" si="335"/>
        <v>0</v>
      </c>
      <c r="BI274" s="41">
        <v>406950.34</v>
      </c>
      <c r="BJ274" s="41">
        <v>337463.3</v>
      </c>
      <c r="BK274" s="41">
        <f>BJ274-BI274</f>
        <v>-69487.040000000037</v>
      </c>
      <c r="BL274" s="41">
        <f t="shared" si="336"/>
        <v>855335.02</v>
      </c>
      <c r="BM274" s="41">
        <f t="shared" si="337"/>
        <v>785847.98</v>
      </c>
      <c r="BN274" s="41">
        <f t="shared" si="338"/>
        <v>-69487</v>
      </c>
      <c r="BO274" s="109">
        <f t="shared" si="339"/>
        <v>8.1239559208039935E-2</v>
      </c>
      <c r="BP274" s="41">
        <v>0</v>
      </c>
      <c r="BQ274" s="41">
        <v>0</v>
      </c>
      <c r="BR274" s="41">
        <f t="shared" si="306"/>
        <v>0</v>
      </c>
      <c r="BS274" s="41">
        <f t="shared" si="340"/>
        <v>855335.02</v>
      </c>
      <c r="BT274" s="41">
        <f t="shared" si="341"/>
        <v>785847.98</v>
      </c>
      <c r="BU274" s="41">
        <f t="shared" si="342"/>
        <v>-69487</v>
      </c>
      <c r="BV274" s="109">
        <f t="shared" si="343"/>
        <v>8.1239559208039935E-2</v>
      </c>
      <c r="BW274" s="41">
        <v>0</v>
      </c>
      <c r="BX274" s="41">
        <v>0</v>
      </c>
      <c r="BY274" s="41">
        <f t="shared" si="344"/>
        <v>0</v>
      </c>
      <c r="BZ274" s="41">
        <f t="shared" si="308"/>
        <v>855335.02</v>
      </c>
      <c r="CA274" s="41">
        <f t="shared" si="297"/>
        <v>785847.98</v>
      </c>
      <c r="CB274" s="41">
        <f t="shared" si="305"/>
        <v>-69487</v>
      </c>
      <c r="CC274" s="109">
        <f t="shared" si="345"/>
        <v>8.1239559208039935E-2</v>
      </c>
      <c r="CD274" s="41">
        <v>0</v>
      </c>
      <c r="CE274" s="41">
        <v>69487.05</v>
      </c>
      <c r="CF274" s="41">
        <f t="shared" si="346"/>
        <v>69487.05</v>
      </c>
      <c r="CG274" s="41">
        <f t="shared" si="347"/>
        <v>855335.02</v>
      </c>
      <c r="CH274" s="41">
        <f t="shared" si="348"/>
        <v>855335.03</v>
      </c>
      <c r="CI274" s="41">
        <f t="shared" si="349"/>
        <v>5.0000000002910383E-2</v>
      </c>
      <c r="CJ274" s="109">
        <f t="shared" si="350"/>
        <v>1.0000000116913255</v>
      </c>
      <c r="CK274" s="41">
        <v>0</v>
      </c>
      <c r="CL274" s="41">
        <f t="shared" si="309"/>
        <v>855335.02</v>
      </c>
      <c r="CM274" s="41">
        <v>855335.03</v>
      </c>
      <c r="CN274" s="158">
        <f t="shared" si="307"/>
        <v>1.0000000009313226E-2</v>
      </c>
      <c r="CO274" s="41">
        <v>91254.859999999986</v>
      </c>
      <c r="CP274" s="41">
        <v>0</v>
      </c>
      <c r="CQ274" s="41">
        <v>0</v>
      </c>
      <c r="CR274" s="41">
        <v>0</v>
      </c>
      <c r="CS274" s="41">
        <v>0</v>
      </c>
      <c r="CT274" s="41">
        <v>0</v>
      </c>
      <c r="CU274" s="41">
        <v>0</v>
      </c>
      <c r="CV274" s="41">
        <v>498205.2</v>
      </c>
      <c r="CW274" s="10"/>
    </row>
    <row r="275" spans="1:101" s="29" customFormat="1" ht="47.25" x14ac:dyDescent="0.25">
      <c r="A275" s="226" t="s">
        <v>150</v>
      </c>
      <c r="B275" s="15" t="s">
        <v>151</v>
      </c>
      <c r="C275" s="16" t="s">
        <v>574</v>
      </c>
      <c r="D275" s="15" t="s">
        <v>3</v>
      </c>
      <c r="E275" s="15" t="s">
        <v>29</v>
      </c>
      <c r="F275" s="15" t="s">
        <v>102</v>
      </c>
      <c r="G275" s="47" t="s">
        <v>154</v>
      </c>
      <c r="H275" s="45">
        <f>SUBTOTAL(103, $CI$12:$CI275)*1</f>
        <v>264</v>
      </c>
      <c r="I275" s="45" t="s">
        <v>150</v>
      </c>
      <c r="J275" s="49" t="s">
        <v>98</v>
      </c>
      <c r="K275" s="49" t="s">
        <v>155</v>
      </c>
      <c r="L275" s="40">
        <v>0</v>
      </c>
      <c r="M275" s="40">
        <v>2929854.4</v>
      </c>
      <c r="N275" s="40">
        <v>8704224.8099999987</v>
      </c>
      <c r="O275" s="40">
        <v>0</v>
      </c>
      <c r="P275" s="40">
        <v>0</v>
      </c>
      <c r="Q275" s="41">
        <f t="shared" si="310"/>
        <v>0</v>
      </c>
      <c r="R275" s="197" t="str">
        <f t="shared" si="311"/>
        <v>nebija plānots</v>
      </c>
      <c r="S275" s="40">
        <v>0</v>
      </c>
      <c r="T275" s="40">
        <v>0</v>
      </c>
      <c r="U275" s="41">
        <f>T275-S275</f>
        <v>0</v>
      </c>
      <c r="V275" s="41">
        <f t="shared" si="312"/>
        <v>0</v>
      </c>
      <c r="W275" s="41">
        <f t="shared" si="313"/>
        <v>0</v>
      </c>
      <c r="X275" s="41">
        <f t="shared" si="314"/>
        <v>0</v>
      </c>
      <c r="Y275" s="197" t="str">
        <f t="shared" si="315"/>
        <v>nebija plānots</v>
      </c>
      <c r="Z275" s="40">
        <v>470789.33</v>
      </c>
      <c r="AA275" s="40">
        <v>0</v>
      </c>
      <c r="AB275" s="41">
        <f>AA275-Z275</f>
        <v>-470789.33</v>
      </c>
      <c r="AC275" s="41">
        <f t="shared" si="316"/>
        <v>470789.33</v>
      </c>
      <c r="AD275" s="41">
        <f t="shared" si="317"/>
        <v>0</v>
      </c>
      <c r="AE275" s="41">
        <f t="shared" si="318"/>
        <v>-470789</v>
      </c>
      <c r="AF275" s="109">
        <f t="shared" si="319"/>
        <v>1</v>
      </c>
      <c r="AG275" s="40">
        <v>0</v>
      </c>
      <c r="AH275" s="40">
        <v>0</v>
      </c>
      <c r="AI275" s="41">
        <f>AH275-AG275</f>
        <v>0</v>
      </c>
      <c r="AJ275" s="41">
        <f t="shared" si="320"/>
        <v>470789.33</v>
      </c>
      <c r="AK275" s="41">
        <f t="shared" si="321"/>
        <v>0</v>
      </c>
      <c r="AL275" s="41">
        <f t="shared" si="322"/>
        <v>-470789</v>
      </c>
      <c r="AM275" s="109">
        <f t="shared" si="323"/>
        <v>1</v>
      </c>
      <c r="AN275" s="40">
        <v>0</v>
      </c>
      <c r="AO275" s="40">
        <v>0</v>
      </c>
      <c r="AP275" s="41">
        <f>AO275-AN275</f>
        <v>0</v>
      </c>
      <c r="AQ275" s="41">
        <f t="shared" si="324"/>
        <v>470789.33</v>
      </c>
      <c r="AR275" s="41">
        <f t="shared" si="325"/>
        <v>0</v>
      </c>
      <c r="AS275" s="41">
        <f t="shared" si="326"/>
        <v>-470789</v>
      </c>
      <c r="AT275" s="109">
        <f t="shared" si="327"/>
        <v>1</v>
      </c>
      <c r="AU275" s="40">
        <v>0</v>
      </c>
      <c r="AV275" s="41">
        <v>0</v>
      </c>
      <c r="AW275" s="41">
        <f>AV275-AU275</f>
        <v>0</v>
      </c>
      <c r="AX275" s="41">
        <f t="shared" si="328"/>
        <v>470789.33</v>
      </c>
      <c r="AY275" s="41">
        <f t="shared" si="329"/>
        <v>0</v>
      </c>
      <c r="AZ275" s="41">
        <f t="shared" si="330"/>
        <v>-470789</v>
      </c>
      <c r="BA275" s="109">
        <f t="shared" si="331"/>
        <v>1</v>
      </c>
      <c r="BB275" s="40">
        <v>0</v>
      </c>
      <c r="BC275" s="41">
        <v>0</v>
      </c>
      <c r="BD275" s="41">
        <f>BC275-BB275</f>
        <v>0</v>
      </c>
      <c r="BE275" s="41">
        <f t="shared" si="332"/>
        <v>470789.33</v>
      </c>
      <c r="BF275" s="41">
        <f t="shared" si="333"/>
        <v>0</v>
      </c>
      <c r="BG275" s="41">
        <f t="shared" si="334"/>
        <v>-470789</v>
      </c>
      <c r="BH275" s="109">
        <f t="shared" si="335"/>
        <v>1</v>
      </c>
      <c r="BI275" s="40">
        <v>0</v>
      </c>
      <c r="BJ275" s="41">
        <v>0</v>
      </c>
      <c r="BK275" s="41">
        <f>BJ275-BI275</f>
        <v>0</v>
      </c>
      <c r="BL275" s="41">
        <f t="shared" si="336"/>
        <v>470789.33</v>
      </c>
      <c r="BM275" s="41">
        <f t="shared" si="337"/>
        <v>0</v>
      </c>
      <c r="BN275" s="41">
        <f t="shared" si="338"/>
        <v>-470789</v>
      </c>
      <c r="BO275" s="109">
        <f t="shared" si="339"/>
        <v>1</v>
      </c>
      <c r="BP275" s="40">
        <v>0</v>
      </c>
      <c r="BQ275" s="41">
        <v>0</v>
      </c>
      <c r="BR275" s="41">
        <f t="shared" si="306"/>
        <v>0</v>
      </c>
      <c r="BS275" s="41">
        <f t="shared" si="340"/>
        <v>470789.33</v>
      </c>
      <c r="BT275" s="41">
        <f t="shared" si="341"/>
        <v>0</v>
      </c>
      <c r="BU275" s="41">
        <f t="shared" si="342"/>
        <v>-470789</v>
      </c>
      <c r="BV275" s="109">
        <f t="shared" si="343"/>
        <v>1</v>
      </c>
      <c r="BW275" s="40">
        <v>0</v>
      </c>
      <c r="BX275" s="41">
        <v>0</v>
      </c>
      <c r="BY275" s="41">
        <f t="shared" si="344"/>
        <v>0</v>
      </c>
      <c r="BZ275" s="41">
        <f t="shared" si="308"/>
        <v>470789.33</v>
      </c>
      <c r="CA275" s="41">
        <f t="shared" si="297"/>
        <v>0</v>
      </c>
      <c r="CB275" s="41">
        <f t="shared" si="305"/>
        <v>-470789</v>
      </c>
      <c r="CC275" s="109">
        <f t="shared" si="345"/>
        <v>1</v>
      </c>
      <c r="CD275" s="40">
        <v>0</v>
      </c>
      <c r="CE275" s="41">
        <v>470789.33</v>
      </c>
      <c r="CF275" s="41">
        <f t="shared" si="346"/>
        <v>470789.33</v>
      </c>
      <c r="CG275" s="41">
        <f t="shared" si="347"/>
        <v>470789.33</v>
      </c>
      <c r="CH275" s="41">
        <f t="shared" si="348"/>
        <v>470789.33</v>
      </c>
      <c r="CI275" s="41">
        <f t="shared" si="349"/>
        <v>0.33000000001629815</v>
      </c>
      <c r="CJ275" s="109">
        <f t="shared" si="350"/>
        <v>1</v>
      </c>
      <c r="CK275" s="40">
        <v>0</v>
      </c>
      <c r="CL275" s="41">
        <f t="shared" si="309"/>
        <v>470789.33</v>
      </c>
      <c r="CM275" s="41">
        <v>470789.33</v>
      </c>
      <c r="CN275" s="158">
        <f t="shared" si="307"/>
        <v>0</v>
      </c>
      <c r="CO275" s="40">
        <v>0</v>
      </c>
      <c r="CP275" s="40">
        <v>0</v>
      </c>
      <c r="CQ275" s="40">
        <v>0</v>
      </c>
      <c r="CR275" s="40">
        <v>0</v>
      </c>
      <c r="CS275" s="40">
        <v>0</v>
      </c>
      <c r="CT275" s="40">
        <v>0</v>
      </c>
      <c r="CU275" s="40">
        <v>0</v>
      </c>
      <c r="CV275" s="40">
        <v>13600000</v>
      </c>
      <c r="CW275" s="8"/>
    </row>
    <row r="276" spans="1:101" ht="63" x14ac:dyDescent="0.25">
      <c r="A276" s="11" t="s">
        <v>485</v>
      </c>
      <c r="B276" s="11" t="s">
        <v>486</v>
      </c>
      <c r="C276" s="14" t="s">
        <v>606</v>
      </c>
      <c r="D276" s="11">
        <v>1</v>
      </c>
      <c r="E276" s="11" t="s">
        <v>454</v>
      </c>
      <c r="F276" s="11" t="s">
        <v>5</v>
      </c>
      <c r="G276" s="44" t="s">
        <v>487</v>
      </c>
      <c r="H276" s="45">
        <f>SUBTOTAL(103, $CI$12:$CI276)*1</f>
        <v>265</v>
      </c>
      <c r="I276" s="45" t="s">
        <v>485</v>
      </c>
      <c r="J276" s="46" t="s">
        <v>488</v>
      </c>
      <c r="K276" s="46" t="s">
        <v>489</v>
      </c>
      <c r="L276" s="41">
        <v>0</v>
      </c>
      <c r="M276" s="41">
        <v>0</v>
      </c>
      <c r="N276" s="41">
        <v>21028.87</v>
      </c>
      <c r="O276" s="41">
        <v>3123.19</v>
      </c>
      <c r="P276" s="41">
        <v>3123.18</v>
      </c>
      <c r="Q276" s="41">
        <f t="shared" si="310"/>
        <v>0</v>
      </c>
      <c r="R276" s="197">
        <f t="shared" si="311"/>
        <v>3.2018545141898613E-6</v>
      </c>
      <c r="S276" s="41">
        <v>0</v>
      </c>
      <c r="T276" s="41">
        <v>0</v>
      </c>
      <c r="U276" s="41">
        <f>T276-S276</f>
        <v>0</v>
      </c>
      <c r="V276" s="41">
        <f t="shared" si="312"/>
        <v>3123.19</v>
      </c>
      <c r="W276" s="41">
        <f t="shared" si="313"/>
        <v>3123.18</v>
      </c>
      <c r="X276" s="41">
        <f t="shared" si="314"/>
        <v>0</v>
      </c>
      <c r="Y276" s="197">
        <f t="shared" si="315"/>
        <v>3.2018545141898613E-6</v>
      </c>
      <c r="Z276" s="41">
        <v>0</v>
      </c>
      <c r="AA276" s="41">
        <v>0</v>
      </c>
      <c r="AB276" s="41">
        <f>AA276-Z276</f>
        <v>0</v>
      </c>
      <c r="AC276" s="41">
        <f t="shared" si="316"/>
        <v>3123.19</v>
      </c>
      <c r="AD276" s="41">
        <f t="shared" si="317"/>
        <v>3123.18</v>
      </c>
      <c r="AE276" s="41">
        <f t="shared" si="318"/>
        <v>0</v>
      </c>
      <c r="AF276" s="109">
        <f t="shared" si="319"/>
        <v>3.2018545141898613E-6</v>
      </c>
      <c r="AG276" s="41">
        <v>3123.19</v>
      </c>
      <c r="AH276" s="41">
        <v>3123.19</v>
      </c>
      <c r="AI276" s="41">
        <f>AH276-AG276</f>
        <v>0</v>
      </c>
      <c r="AJ276" s="41">
        <f t="shared" si="320"/>
        <v>6246.38</v>
      </c>
      <c r="AK276" s="41">
        <f t="shared" si="321"/>
        <v>6246.37</v>
      </c>
      <c r="AL276" s="41">
        <f t="shared" si="322"/>
        <v>0</v>
      </c>
      <c r="AM276" s="109">
        <f t="shared" si="323"/>
        <v>1.6009272570949307E-6</v>
      </c>
      <c r="AN276" s="41">
        <v>0</v>
      </c>
      <c r="AO276" s="41">
        <v>0</v>
      </c>
      <c r="AP276" s="41">
        <f>AO276-AN276</f>
        <v>0</v>
      </c>
      <c r="AQ276" s="41">
        <f t="shared" si="324"/>
        <v>6246.38</v>
      </c>
      <c r="AR276" s="41">
        <f t="shared" si="325"/>
        <v>6246.37</v>
      </c>
      <c r="AS276" s="41">
        <f t="shared" si="326"/>
        <v>0</v>
      </c>
      <c r="AT276" s="109">
        <f t="shared" si="327"/>
        <v>1.6009272570949307E-6</v>
      </c>
      <c r="AU276" s="41">
        <v>0</v>
      </c>
      <c r="AV276" s="41">
        <v>0</v>
      </c>
      <c r="AW276" s="41">
        <f>AV276-AU276</f>
        <v>0</v>
      </c>
      <c r="AX276" s="41">
        <f t="shared" si="328"/>
        <v>6246.38</v>
      </c>
      <c r="AY276" s="41">
        <f t="shared" si="329"/>
        <v>6246.37</v>
      </c>
      <c r="AZ276" s="41">
        <f t="shared" si="330"/>
        <v>0</v>
      </c>
      <c r="BA276" s="109">
        <f t="shared" si="331"/>
        <v>1.6009272570949307E-6</v>
      </c>
      <c r="BB276" s="41">
        <v>3123.19</v>
      </c>
      <c r="BC276" s="41">
        <v>3123.19</v>
      </c>
      <c r="BD276" s="41">
        <f>BC276-BB276</f>
        <v>0</v>
      </c>
      <c r="BE276" s="41">
        <f t="shared" si="332"/>
        <v>9369.57</v>
      </c>
      <c r="BF276" s="41">
        <f t="shared" si="333"/>
        <v>9369.56</v>
      </c>
      <c r="BG276" s="41">
        <f t="shared" si="334"/>
        <v>0</v>
      </c>
      <c r="BH276" s="109">
        <f t="shared" si="335"/>
        <v>1.0672848380632871E-6</v>
      </c>
      <c r="BI276" s="41">
        <v>0</v>
      </c>
      <c r="BJ276" s="41">
        <v>0</v>
      </c>
      <c r="BK276" s="41">
        <f>BJ276-BI276</f>
        <v>0</v>
      </c>
      <c r="BL276" s="41">
        <f t="shared" si="336"/>
        <v>9369.57</v>
      </c>
      <c r="BM276" s="41">
        <f t="shared" si="337"/>
        <v>9369.56</v>
      </c>
      <c r="BN276" s="41">
        <f t="shared" si="338"/>
        <v>0</v>
      </c>
      <c r="BO276" s="109">
        <f t="shared" si="339"/>
        <v>1.0672848380632871E-6</v>
      </c>
      <c r="BP276" s="41">
        <v>0</v>
      </c>
      <c r="BQ276" s="41">
        <v>0</v>
      </c>
      <c r="BR276" s="41">
        <f t="shared" si="306"/>
        <v>0</v>
      </c>
      <c r="BS276" s="41">
        <f t="shared" si="340"/>
        <v>9369.57</v>
      </c>
      <c r="BT276" s="41">
        <f t="shared" si="341"/>
        <v>9369.56</v>
      </c>
      <c r="BU276" s="41">
        <f t="shared" si="342"/>
        <v>0</v>
      </c>
      <c r="BV276" s="109">
        <f t="shared" si="343"/>
        <v>1.0672848380632871E-6</v>
      </c>
      <c r="BW276" s="41">
        <v>3123.19</v>
      </c>
      <c r="BX276" s="41">
        <v>3129.13</v>
      </c>
      <c r="BY276" s="41">
        <f t="shared" si="344"/>
        <v>5.9400000000000546</v>
      </c>
      <c r="BZ276" s="41">
        <f t="shared" si="308"/>
        <v>12492.76</v>
      </c>
      <c r="CA276" s="41">
        <f>BQ276+BJ276+BC276+AV276+AO276+AH276+AA276+T276+P276+BX276</f>
        <v>12498.689999999999</v>
      </c>
      <c r="CB276" s="41">
        <f t="shared" ref="CB276:CB299" si="351">ROUND(BU276+BY276,0)</f>
        <v>6</v>
      </c>
      <c r="CC276" s="109">
        <f t="shared" si="345"/>
        <v>-4.7467493172037578E-4</v>
      </c>
      <c r="CD276" s="41">
        <v>0</v>
      </c>
      <c r="CE276" s="41">
        <v>0</v>
      </c>
      <c r="CF276" s="41">
        <f t="shared" si="346"/>
        <v>0</v>
      </c>
      <c r="CG276" s="41">
        <f t="shared" si="347"/>
        <v>12492.76</v>
      </c>
      <c r="CH276" s="41">
        <f t="shared" si="348"/>
        <v>12498.689999999999</v>
      </c>
      <c r="CI276" s="41">
        <f t="shared" si="349"/>
        <v>6</v>
      </c>
      <c r="CJ276" s="109">
        <f t="shared" si="350"/>
        <v>1.0004746749317204</v>
      </c>
      <c r="CK276" s="41">
        <v>0</v>
      </c>
      <c r="CL276" s="41">
        <f t="shared" si="309"/>
        <v>12492.76</v>
      </c>
      <c r="CM276" s="41">
        <v>12498.689999999999</v>
      </c>
      <c r="CN276" s="158">
        <f t="shared" si="307"/>
        <v>5.929999999998472</v>
      </c>
      <c r="CO276" s="41">
        <v>12492.76</v>
      </c>
      <c r="CP276" s="41">
        <v>5207.21</v>
      </c>
      <c r="CQ276" s="41">
        <v>0</v>
      </c>
      <c r="CR276" s="41">
        <v>0</v>
      </c>
      <c r="CS276" s="41">
        <v>0</v>
      </c>
      <c r="CT276" s="41">
        <v>0</v>
      </c>
      <c r="CU276" s="41">
        <v>0</v>
      </c>
      <c r="CV276" s="41">
        <v>39666.1</v>
      </c>
      <c r="CW276" s="17"/>
    </row>
    <row r="277" spans="1:101" ht="47.25" x14ac:dyDescent="0.25">
      <c r="A277" s="11" t="s">
        <v>406</v>
      </c>
      <c r="B277" s="11" t="s">
        <v>411</v>
      </c>
      <c r="C277" s="14" t="s">
        <v>602</v>
      </c>
      <c r="D277" s="11">
        <v>1</v>
      </c>
      <c r="E277" s="11" t="s">
        <v>402</v>
      </c>
      <c r="F277" s="11" t="s">
        <v>77</v>
      </c>
      <c r="G277" s="44" t="s">
        <v>442</v>
      </c>
      <c r="H277" s="45">
        <f>SUBTOTAL(103, $CI$12:$CI277)*1</f>
        <v>266</v>
      </c>
      <c r="I277" s="45" t="s">
        <v>406</v>
      </c>
      <c r="J277" s="46" t="s">
        <v>443</v>
      </c>
      <c r="K277" s="46" t="s">
        <v>444</v>
      </c>
      <c r="L277" s="41"/>
      <c r="M277" s="41"/>
      <c r="N277" s="41"/>
      <c r="O277" s="41"/>
      <c r="P277" s="41">
        <v>0</v>
      </c>
      <c r="Q277" s="41">
        <f t="shared" si="310"/>
        <v>0</v>
      </c>
      <c r="R277" s="197" t="str">
        <f t="shared" si="311"/>
        <v>nebija plānots</v>
      </c>
      <c r="S277" s="41"/>
      <c r="T277" s="41">
        <v>0</v>
      </c>
      <c r="U277" s="41">
        <f>T277-S277</f>
        <v>0</v>
      </c>
      <c r="V277" s="41">
        <f t="shared" si="312"/>
        <v>0</v>
      </c>
      <c r="W277" s="41">
        <f t="shared" si="313"/>
        <v>0</v>
      </c>
      <c r="X277" s="41">
        <f t="shared" si="314"/>
        <v>0</v>
      </c>
      <c r="Y277" s="197" t="str">
        <f t="shared" si="315"/>
        <v>nebija plānots</v>
      </c>
      <c r="Z277" s="41"/>
      <c r="AA277" s="41">
        <v>0</v>
      </c>
      <c r="AB277" s="41">
        <f>AA277-Z277</f>
        <v>0</v>
      </c>
      <c r="AC277" s="41">
        <f t="shared" si="316"/>
        <v>0</v>
      </c>
      <c r="AD277" s="41">
        <f t="shared" si="317"/>
        <v>0</v>
      </c>
      <c r="AE277" s="41">
        <f t="shared" si="318"/>
        <v>0</v>
      </c>
      <c r="AF277" s="109" t="str">
        <f t="shared" si="319"/>
        <v>nebija plānots</v>
      </c>
      <c r="AG277" s="41">
        <v>1700</v>
      </c>
      <c r="AH277" s="41">
        <v>0</v>
      </c>
      <c r="AI277" s="41">
        <f>AH277-AG277</f>
        <v>-1700</v>
      </c>
      <c r="AJ277" s="41">
        <f t="shared" si="320"/>
        <v>1700</v>
      </c>
      <c r="AK277" s="41">
        <f t="shared" si="321"/>
        <v>0</v>
      </c>
      <c r="AL277" s="41">
        <f t="shared" si="322"/>
        <v>-1700</v>
      </c>
      <c r="AM277" s="109">
        <f t="shared" si="323"/>
        <v>1</v>
      </c>
      <c r="AN277" s="41"/>
      <c r="AO277" s="41">
        <v>2967.09</v>
      </c>
      <c r="AP277" s="41">
        <f>AO277-AN277</f>
        <v>2967.09</v>
      </c>
      <c r="AQ277" s="41">
        <f t="shared" si="324"/>
        <v>1700</v>
      </c>
      <c r="AR277" s="41">
        <f t="shared" si="325"/>
        <v>2967.09</v>
      </c>
      <c r="AS277" s="41">
        <f t="shared" si="326"/>
        <v>1267</v>
      </c>
      <c r="AT277" s="109">
        <f t="shared" si="327"/>
        <v>-0.74534705882352958</v>
      </c>
      <c r="AU277" s="41">
        <v>3221.24</v>
      </c>
      <c r="AV277" s="41">
        <v>0</v>
      </c>
      <c r="AW277" s="41">
        <f>AV277-AU277</f>
        <v>-3221.24</v>
      </c>
      <c r="AX277" s="41">
        <f t="shared" si="328"/>
        <v>4921.24</v>
      </c>
      <c r="AY277" s="41">
        <f t="shared" si="329"/>
        <v>2967.09</v>
      </c>
      <c r="AZ277" s="41">
        <f t="shared" si="330"/>
        <v>-1954</v>
      </c>
      <c r="BA277" s="109">
        <f t="shared" si="331"/>
        <v>0.39708488104624029</v>
      </c>
      <c r="BB277" s="41">
        <v>0</v>
      </c>
      <c r="BC277" s="41">
        <v>782.85</v>
      </c>
      <c r="BD277" s="41">
        <f>BC277-BB277</f>
        <v>782.85</v>
      </c>
      <c r="BE277" s="41">
        <f t="shared" si="332"/>
        <v>4921.24</v>
      </c>
      <c r="BF277" s="41">
        <f t="shared" si="333"/>
        <v>3749.94</v>
      </c>
      <c r="BG277" s="41">
        <f t="shared" si="334"/>
        <v>-1171</v>
      </c>
      <c r="BH277" s="109">
        <f t="shared" si="335"/>
        <v>0.23800911965277038</v>
      </c>
      <c r="BI277" s="41">
        <v>0</v>
      </c>
      <c r="BJ277" s="41">
        <v>0</v>
      </c>
      <c r="BK277" s="41">
        <f>BJ277-BI277</f>
        <v>0</v>
      </c>
      <c r="BL277" s="41">
        <f t="shared" si="336"/>
        <v>4921.24</v>
      </c>
      <c r="BM277" s="41">
        <f t="shared" si="337"/>
        <v>3749.94</v>
      </c>
      <c r="BN277" s="41">
        <f t="shared" si="338"/>
        <v>-1171</v>
      </c>
      <c r="BO277" s="109">
        <f t="shared" si="339"/>
        <v>0.23800911965277038</v>
      </c>
      <c r="BP277" s="41">
        <v>12750</v>
      </c>
      <c r="BQ277" s="41">
        <v>14470.99</v>
      </c>
      <c r="BR277" s="41">
        <f t="shared" si="306"/>
        <v>1720.9899999999998</v>
      </c>
      <c r="BS277" s="41">
        <f t="shared" si="340"/>
        <v>17671.239999999998</v>
      </c>
      <c r="BT277" s="41">
        <f t="shared" si="341"/>
        <v>18220.93</v>
      </c>
      <c r="BU277" s="41">
        <f t="shared" si="342"/>
        <v>550</v>
      </c>
      <c r="BV277" s="109">
        <f t="shared" si="343"/>
        <v>-3.1106475833048597E-2</v>
      </c>
      <c r="BW277" s="41">
        <v>0</v>
      </c>
      <c r="BX277" s="41">
        <v>0</v>
      </c>
      <c r="BY277" s="41">
        <f t="shared" si="344"/>
        <v>0</v>
      </c>
      <c r="BZ277" s="41">
        <f t="shared" si="308"/>
        <v>17671.239999999998</v>
      </c>
      <c r="CA277" s="41">
        <f t="shared" ref="CA277:CA282" si="352">BQ277+BJ277+BC277+AV277+AO277+-AH277+AA277+T277+P277+BX277</f>
        <v>18220.93</v>
      </c>
      <c r="CB277" s="41">
        <f t="shared" si="351"/>
        <v>550</v>
      </c>
      <c r="CC277" s="109">
        <f t="shared" si="345"/>
        <v>-3.1106475833048597E-2</v>
      </c>
      <c r="CD277" s="41">
        <v>0</v>
      </c>
      <c r="CE277" s="41">
        <v>0</v>
      </c>
      <c r="CF277" s="41">
        <f t="shared" si="346"/>
        <v>0</v>
      </c>
      <c r="CG277" s="41">
        <f t="shared" si="347"/>
        <v>17671.239999999998</v>
      </c>
      <c r="CH277" s="41">
        <f t="shared" si="348"/>
        <v>18220.93</v>
      </c>
      <c r="CI277" s="41">
        <f t="shared" si="349"/>
        <v>550</v>
      </c>
      <c r="CJ277" s="109">
        <f t="shared" si="350"/>
        <v>1.0311064758330486</v>
      </c>
      <c r="CK277" s="41">
        <v>11847.38</v>
      </c>
      <c r="CL277" s="41">
        <f t="shared" si="309"/>
        <v>29518.619999999995</v>
      </c>
      <c r="CM277" s="41">
        <v>23566.609999999997</v>
      </c>
      <c r="CN277" s="158">
        <f t="shared" si="307"/>
        <v>-5952.0099999999984</v>
      </c>
      <c r="CO277" s="35">
        <v>36348.550000000003</v>
      </c>
      <c r="CP277" s="35">
        <v>25287.5</v>
      </c>
      <c r="CQ277" s="35">
        <v>1406.08</v>
      </c>
      <c r="CR277" s="35">
        <v>0</v>
      </c>
      <c r="CS277" s="35">
        <v>0</v>
      </c>
      <c r="CT277" s="35">
        <v>0</v>
      </c>
      <c r="CU277" s="35">
        <v>0</v>
      </c>
      <c r="CV277" s="35">
        <v>90860.75</v>
      </c>
      <c r="CW277" s="111"/>
    </row>
    <row r="278" spans="1:101" ht="47.25" x14ac:dyDescent="0.25">
      <c r="A278" s="11" t="s">
        <v>406</v>
      </c>
      <c r="B278" s="11" t="s">
        <v>411</v>
      </c>
      <c r="C278" s="14" t="s">
        <v>602</v>
      </c>
      <c r="D278" s="11">
        <v>1</v>
      </c>
      <c r="E278" s="11" t="s">
        <v>402</v>
      </c>
      <c r="F278" s="11" t="s">
        <v>77</v>
      </c>
      <c r="G278" s="44" t="s">
        <v>1196</v>
      </c>
      <c r="H278" s="45">
        <f>SUBTOTAL(103, $CI$12:$CI278)*1</f>
        <v>267</v>
      </c>
      <c r="I278" s="45" t="s">
        <v>406</v>
      </c>
      <c r="J278" s="46" t="s">
        <v>1333</v>
      </c>
      <c r="K278" s="46" t="s">
        <v>1334</v>
      </c>
      <c r="L278" s="41"/>
      <c r="M278" s="41"/>
      <c r="N278" s="41"/>
      <c r="O278" s="41"/>
      <c r="P278" s="41"/>
      <c r="Q278" s="41">
        <f t="shared" si="310"/>
        <v>0</v>
      </c>
      <c r="R278" s="197" t="str">
        <f t="shared" si="311"/>
        <v>nebija plānots</v>
      </c>
      <c r="S278" s="41"/>
      <c r="T278" s="41"/>
      <c r="U278" s="41"/>
      <c r="V278" s="41">
        <f t="shared" si="312"/>
        <v>0</v>
      </c>
      <c r="W278" s="41">
        <f t="shared" si="313"/>
        <v>0</v>
      </c>
      <c r="X278" s="41">
        <f t="shared" si="314"/>
        <v>0</v>
      </c>
      <c r="Y278" s="197" t="str">
        <f t="shared" si="315"/>
        <v>nebija plānots</v>
      </c>
      <c r="Z278" s="41"/>
      <c r="AA278" s="41"/>
      <c r="AB278" s="41"/>
      <c r="AC278" s="41">
        <f t="shared" si="316"/>
        <v>0</v>
      </c>
      <c r="AD278" s="41">
        <f t="shared" si="317"/>
        <v>0</v>
      </c>
      <c r="AE278" s="41">
        <f t="shared" si="318"/>
        <v>0</v>
      </c>
      <c r="AF278" s="109" t="str">
        <f t="shared" si="319"/>
        <v>nebija plānots</v>
      </c>
      <c r="AG278" s="41"/>
      <c r="AH278" s="41"/>
      <c r="AI278" s="41"/>
      <c r="AJ278" s="41">
        <f t="shared" si="320"/>
        <v>0</v>
      </c>
      <c r="AK278" s="41">
        <f t="shared" si="321"/>
        <v>0</v>
      </c>
      <c r="AL278" s="41">
        <f t="shared" si="322"/>
        <v>0</v>
      </c>
      <c r="AM278" s="109" t="str">
        <f t="shared" si="323"/>
        <v>nebija plānots</v>
      </c>
      <c r="AN278" s="41"/>
      <c r="AO278" s="41"/>
      <c r="AP278" s="41"/>
      <c r="AQ278" s="41">
        <f t="shared" si="324"/>
        <v>0</v>
      </c>
      <c r="AR278" s="41">
        <f t="shared" si="325"/>
        <v>0</v>
      </c>
      <c r="AS278" s="41">
        <f t="shared" si="326"/>
        <v>0</v>
      </c>
      <c r="AT278" s="109" t="str">
        <f t="shared" si="327"/>
        <v>nebija plānots</v>
      </c>
      <c r="AU278" s="41"/>
      <c r="AV278" s="41"/>
      <c r="AW278" s="41"/>
      <c r="AX278" s="41">
        <f t="shared" si="328"/>
        <v>0</v>
      </c>
      <c r="AY278" s="41">
        <f t="shared" si="329"/>
        <v>0</v>
      </c>
      <c r="AZ278" s="41">
        <f t="shared" si="330"/>
        <v>0</v>
      </c>
      <c r="BA278" s="109" t="str">
        <f t="shared" si="331"/>
        <v>nebija plānots</v>
      </c>
      <c r="BB278" s="41"/>
      <c r="BC278" s="41"/>
      <c r="BD278" s="41"/>
      <c r="BE278" s="41">
        <f t="shared" si="332"/>
        <v>0</v>
      </c>
      <c r="BF278" s="41">
        <f t="shared" si="333"/>
        <v>0</v>
      </c>
      <c r="BG278" s="41">
        <f t="shared" si="334"/>
        <v>0</v>
      </c>
      <c r="BH278" s="109" t="str">
        <f t="shared" si="335"/>
        <v>nebija plānots</v>
      </c>
      <c r="BI278" s="41"/>
      <c r="BJ278" s="41">
        <v>1190</v>
      </c>
      <c r="BK278" s="41"/>
      <c r="BL278" s="41">
        <f t="shared" si="336"/>
        <v>0</v>
      </c>
      <c r="BM278" s="41">
        <f t="shared" si="337"/>
        <v>1190</v>
      </c>
      <c r="BN278" s="41">
        <f t="shared" si="338"/>
        <v>0</v>
      </c>
      <c r="BO278" s="109" t="str">
        <f t="shared" si="339"/>
        <v>nebija plānots</v>
      </c>
      <c r="BP278" s="41"/>
      <c r="BQ278" s="41">
        <v>0</v>
      </c>
      <c r="BR278" s="41"/>
      <c r="BS278" s="41">
        <f t="shared" si="340"/>
        <v>0</v>
      </c>
      <c r="BT278" s="41">
        <f t="shared" si="341"/>
        <v>1190</v>
      </c>
      <c r="BU278" s="41">
        <f t="shared" si="342"/>
        <v>0</v>
      </c>
      <c r="BV278" s="109" t="str">
        <f t="shared" si="343"/>
        <v>nebija plānots</v>
      </c>
      <c r="BW278" s="41">
        <v>0</v>
      </c>
      <c r="BX278" s="41">
        <v>0</v>
      </c>
      <c r="BY278" s="41">
        <f t="shared" si="344"/>
        <v>0</v>
      </c>
      <c r="BZ278" s="41">
        <f t="shared" si="308"/>
        <v>0</v>
      </c>
      <c r="CA278" s="41">
        <f t="shared" si="352"/>
        <v>1190</v>
      </c>
      <c r="CB278" s="41">
        <f t="shared" si="351"/>
        <v>0</v>
      </c>
      <c r="CC278" s="109" t="str">
        <f t="shared" si="345"/>
        <v>nebija plānots</v>
      </c>
      <c r="CD278" s="41">
        <v>0</v>
      </c>
      <c r="CE278" s="41">
        <v>977.5</v>
      </c>
      <c r="CF278" s="41">
        <f t="shared" si="346"/>
        <v>977.5</v>
      </c>
      <c r="CG278" s="41">
        <f t="shared" si="347"/>
        <v>0</v>
      </c>
      <c r="CH278" s="41">
        <f t="shared" si="348"/>
        <v>2167.5</v>
      </c>
      <c r="CI278" s="41">
        <f t="shared" si="349"/>
        <v>977.5</v>
      </c>
      <c r="CJ278" s="109" t="str">
        <f t="shared" si="350"/>
        <v>nebija plānots</v>
      </c>
      <c r="CK278" s="41">
        <v>0</v>
      </c>
      <c r="CL278" s="41">
        <f t="shared" si="309"/>
        <v>0</v>
      </c>
      <c r="CM278" s="41">
        <v>3592.18</v>
      </c>
      <c r="CN278" s="36">
        <v>0</v>
      </c>
      <c r="CO278" s="41">
        <v>10240.099999999999</v>
      </c>
      <c r="CP278" s="41">
        <v>5291.95</v>
      </c>
      <c r="CQ278" s="41"/>
      <c r="CR278" s="41"/>
      <c r="CS278" s="41"/>
      <c r="CT278" s="41"/>
      <c r="CU278" s="41"/>
      <c r="CV278" s="41">
        <v>15532.05</v>
      </c>
    </row>
    <row r="279" spans="1:101" ht="47.25" x14ac:dyDescent="0.25">
      <c r="A279" s="121" t="s">
        <v>406</v>
      </c>
      <c r="B279" s="121" t="s">
        <v>411</v>
      </c>
      <c r="C279" s="122" t="s">
        <v>602</v>
      </c>
      <c r="D279" s="121">
        <v>1</v>
      </c>
      <c r="E279" s="121" t="s">
        <v>402</v>
      </c>
      <c r="F279" s="121" t="s">
        <v>77</v>
      </c>
      <c r="G279" s="123" t="s">
        <v>421</v>
      </c>
      <c r="H279" s="45">
        <f>SUBTOTAL(103, $CI$12:$CI279)*1</f>
        <v>268</v>
      </c>
      <c r="I279" s="45" t="s">
        <v>406</v>
      </c>
      <c r="J279" s="124" t="s">
        <v>422</v>
      </c>
      <c r="K279" s="124" t="s">
        <v>423</v>
      </c>
      <c r="L279" s="41"/>
      <c r="M279" s="41"/>
      <c r="N279" s="41"/>
      <c r="O279" s="41"/>
      <c r="P279" s="41">
        <v>0</v>
      </c>
      <c r="Q279" s="41">
        <f t="shared" si="310"/>
        <v>0</v>
      </c>
      <c r="R279" s="197" t="str">
        <f t="shared" si="311"/>
        <v>nebija plānots</v>
      </c>
      <c r="S279" s="41"/>
      <c r="T279" s="41">
        <v>0</v>
      </c>
      <c r="U279" s="41">
        <f>T279-S279</f>
        <v>0</v>
      </c>
      <c r="V279" s="41">
        <f t="shared" si="312"/>
        <v>0</v>
      </c>
      <c r="W279" s="41">
        <f t="shared" si="313"/>
        <v>0</v>
      </c>
      <c r="X279" s="41">
        <f t="shared" si="314"/>
        <v>0</v>
      </c>
      <c r="Y279" s="197" t="str">
        <f t="shared" si="315"/>
        <v>nebija plānots</v>
      </c>
      <c r="Z279" s="41"/>
      <c r="AA279" s="41">
        <v>0</v>
      </c>
      <c r="AB279" s="41">
        <f>AA279-Z279</f>
        <v>0</v>
      </c>
      <c r="AC279" s="41">
        <f t="shared" si="316"/>
        <v>0</v>
      </c>
      <c r="AD279" s="41">
        <f t="shared" si="317"/>
        <v>0</v>
      </c>
      <c r="AE279" s="41">
        <f t="shared" si="318"/>
        <v>0</v>
      </c>
      <c r="AF279" s="109" t="str">
        <f t="shared" si="319"/>
        <v>nebija plānots</v>
      </c>
      <c r="AG279" s="41"/>
      <c r="AH279" s="41">
        <v>0</v>
      </c>
      <c r="AI279" s="41">
        <f>AH279-AG279</f>
        <v>0</v>
      </c>
      <c r="AJ279" s="41">
        <f t="shared" si="320"/>
        <v>0</v>
      </c>
      <c r="AK279" s="41">
        <f t="shared" si="321"/>
        <v>0</v>
      </c>
      <c r="AL279" s="41">
        <f t="shared" si="322"/>
        <v>0</v>
      </c>
      <c r="AM279" s="109" t="str">
        <f t="shared" si="323"/>
        <v>nebija plānots</v>
      </c>
      <c r="AN279" s="41">
        <v>3009</v>
      </c>
      <c r="AO279" s="41">
        <v>3008.54</v>
      </c>
      <c r="AP279" s="41">
        <f>AO279-AN279</f>
        <v>-0.46000000000003638</v>
      </c>
      <c r="AQ279" s="41">
        <f t="shared" si="324"/>
        <v>3009</v>
      </c>
      <c r="AR279" s="41">
        <f t="shared" si="325"/>
        <v>3008.54</v>
      </c>
      <c r="AS279" s="41">
        <f t="shared" si="326"/>
        <v>0</v>
      </c>
      <c r="AT279" s="109">
        <f t="shared" si="327"/>
        <v>1.5287470920577473E-4</v>
      </c>
      <c r="AU279" s="41">
        <v>11385.75</v>
      </c>
      <c r="AV279" s="41">
        <v>4458.38</v>
      </c>
      <c r="AW279" s="41">
        <f>AV279-AU279</f>
        <v>-6927.37</v>
      </c>
      <c r="AX279" s="41">
        <f t="shared" si="328"/>
        <v>14394.75</v>
      </c>
      <c r="AY279" s="41">
        <f t="shared" si="329"/>
        <v>7466.92</v>
      </c>
      <c r="AZ279" s="41">
        <f t="shared" si="330"/>
        <v>-6927</v>
      </c>
      <c r="BA279" s="109">
        <f t="shared" si="331"/>
        <v>0.48127477031556642</v>
      </c>
      <c r="BB279" s="41">
        <v>0</v>
      </c>
      <c r="BC279" s="41">
        <v>4181.03</v>
      </c>
      <c r="BD279" s="41">
        <f>BC279-BB279</f>
        <v>4181.03</v>
      </c>
      <c r="BE279" s="41">
        <f t="shared" si="332"/>
        <v>14394.75</v>
      </c>
      <c r="BF279" s="41">
        <f t="shared" si="333"/>
        <v>11647.95</v>
      </c>
      <c r="BG279" s="41">
        <f t="shared" si="334"/>
        <v>-2746</v>
      </c>
      <c r="BH279" s="109">
        <f t="shared" si="335"/>
        <v>0.19081956963476265</v>
      </c>
      <c r="BI279" s="41">
        <v>0</v>
      </c>
      <c r="BJ279" s="41">
        <v>4006.22</v>
      </c>
      <c r="BK279" s="41">
        <f>BJ279-BI279</f>
        <v>4006.22</v>
      </c>
      <c r="BL279" s="41">
        <f t="shared" si="336"/>
        <v>14394.75</v>
      </c>
      <c r="BM279" s="41">
        <f t="shared" si="337"/>
        <v>15654.17</v>
      </c>
      <c r="BN279" s="41">
        <f t="shared" si="338"/>
        <v>1260</v>
      </c>
      <c r="BO279" s="109">
        <f t="shared" si="339"/>
        <v>-8.749162020875656E-2</v>
      </c>
      <c r="BP279" s="41">
        <v>9092.4500000000007</v>
      </c>
      <c r="BQ279" s="41">
        <v>8887.7800000000007</v>
      </c>
      <c r="BR279" s="41">
        <f>BQ279-BP279</f>
        <v>-204.67000000000007</v>
      </c>
      <c r="BS279" s="41">
        <f t="shared" si="340"/>
        <v>23487.200000000001</v>
      </c>
      <c r="BT279" s="41">
        <f t="shared" si="341"/>
        <v>24541.95</v>
      </c>
      <c r="BU279" s="41">
        <f t="shared" si="342"/>
        <v>1055</v>
      </c>
      <c r="BV279" s="109">
        <f t="shared" si="343"/>
        <v>-4.4907438945468225E-2</v>
      </c>
      <c r="BW279" s="41">
        <v>0</v>
      </c>
      <c r="BX279" s="41">
        <v>0</v>
      </c>
      <c r="BY279" s="41">
        <f t="shared" si="344"/>
        <v>0</v>
      </c>
      <c r="BZ279" s="41">
        <f t="shared" si="308"/>
        <v>23487.200000000001</v>
      </c>
      <c r="CA279" s="41">
        <f t="shared" si="352"/>
        <v>24541.95</v>
      </c>
      <c r="CB279" s="41">
        <f t="shared" si="351"/>
        <v>1055</v>
      </c>
      <c r="CC279" s="109">
        <f t="shared" si="345"/>
        <v>-4.4907438945468225E-2</v>
      </c>
      <c r="CD279" s="41">
        <v>0</v>
      </c>
      <c r="CE279" s="41">
        <v>0</v>
      </c>
      <c r="CF279" s="41">
        <f t="shared" si="346"/>
        <v>0</v>
      </c>
      <c r="CG279" s="41">
        <f t="shared" si="347"/>
        <v>23487.200000000001</v>
      </c>
      <c r="CH279" s="41">
        <f t="shared" si="348"/>
        <v>24541.95</v>
      </c>
      <c r="CI279" s="41">
        <f t="shared" si="349"/>
        <v>1055</v>
      </c>
      <c r="CJ279" s="109">
        <f t="shared" si="350"/>
        <v>1.0449074389454682</v>
      </c>
      <c r="CK279" s="41">
        <v>11618.65</v>
      </c>
      <c r="CL279" s="41">
        <f t="shared" si="309"/>
        <v>35105.85</v>
      </c>
      <c r="CM279" s="41">
        <v>36160.6</v>
      </c>
      <c r="CN279" s="158">
        <f>CM279-CL279</f>
        <v>1054.75</v>
      </c>
      <c r="CO279" s="41">
        <v>40871.42</v>
      </c>
      <c r="CP279" s="41">
        <v>38990.240000000005</v>
      </c>
      <c r="CQ279" s="41">
        <v>12439.84</v>
      </c>
      <c r="CR279" s="41">
        <v>0</v>
      </c>
      <c r="CS279" s="41">
        <v>0</v>
      </c>
      <c r="CT279" s="41">
        <v>0</v>
      </c>
      <c r="CU279" s="41">
        <v>0</v>
      </c>
      <c r="CV279" s="41">
        <v>124398.34999999999</v>
      </c>
    </row>
    <row r="280" spans="1:101" ht="25.5" x14ac:dyDescent="0.25">
      <c r="A280" s="55" t="s">
        <v>406</v>
      </c>
      <c r="B280" s="55" t="s">
        <v>411</v>
      </c>
      <c r="C280" s="81" t="s">
        <v>602</v>
      </c>
      <c r="D280" s="22">
        <v>1</v>
      </c>
      <c r="E280" s="55" t="s">
        <v>402</v>
      </c>
      <c r="F280" s="55" t="s">
        <v>77</v>
      </c>
      <c r="G280" s="55" t="s">
        <v>1245</v>
      </c>
      <c r="H280" s="45">
        <f>SUBTOTAL(103, $CI$12:$CI280)*1</f>
        <v>269</v>
      </c>
      <c r="I280" s="45" t="s">
        <v>406</v>
      </c>
      <c r="J280" s="128" t="s">
        <v>1246</v>
      </c>
      <c r="K280" s="128" t="s">
        <v>1247</v>
      </c>
      <c r="L280" s="85"/>
      <c r="M280" s="143">
        <v>0</v>
      </c>
      <c r="N280" s="143">
        <v>0</v>
      </c>
      <c r="O280" s="143">
        <v>0</v>
      </c>
      <c r="P280" s="143"/>
      <c r="Q280" s="41">
        <f t="shared" si="310"/>
        <v>0</v>
      </c>
      <c r="R280" s="197" t="str">
        <f t="shared" si="311"/>
        <v>nebija plānots</v>
      </c>
      <c r="S280" s="143">
        <v>0</v>
      </c>
      <c r="T280" s="143"/>
      <c r="U280" s="143"/>
      <c r="V280" s="41">
        <f t="shared" si="312"/>
        <v>0</v>
      </c>
      <c r="W280" s="41">
        <f t="shared" si="313"/>
        <v>0</v>
      </c>
      <c r="X280" s="41">
        <f t="shared" si="314"/>
        <v>0</v>
      </c>
      <c r="Y280" s="197" t="str">
        <f t="shared" si="315"/>
        <v>nebija plānots</v>
      </c>
      <c r="Z280" s="143">
        <v>0</v>
      </c>
      <c r="AA280" s="143"/>
      <c r="AB280" s="143"/>
      <c r="AC280" s="41">
        <f t="shared" si="316"/>
        <v>0</v>
      </c>
      <c r="AD280" s="41">
        <f t="shared" si="317"/>
        <v>0</v>
      </c>
      <c r="AE280" s="41">
        <f t="shared" si="318"/>
        <v>0</v>
      </c>
      <c r="AF280" s="109" t="str">
        <f t="shared" si="319"/>
        <v>nebija plānots</v>
      </c>
      <c r="AG280" s="143">
        <v>0</v>
      </c>
      <c r="AH280" s="143"/>
      <c r="AI280" s="143"/>
      <c r="AJ280" s="41">
        <f t="shared" si="320"/>
        <v>0</v>
      </c>
      <c r="AK280" s="41">
        <f t="shared" si="321"/>
        <v>0</v>
      </c>
      <c r="AL280" s="41">
        <f t="shared" si="322"/>
        <v>0</v>
      </c>
      <c r="AM280" s="109" t="str">
        <f t="shared" si="323"/>
        <v>nebija plānots</v>
      </c>
      <c r="AN280" s="143">
        <v>0</v>
      </c>
      <c r="AO280" s="143"/>
      <c r="AP280" s="143"/>
      <c r="AQ280" s="41">
        <f t="shared" si="324"/>
        <v>0</v>
      </c>
      <c r="AR280" s="41">
        <f t="shared" si="325"/>
        <v>0</v>
      </c>
      <c r="AS280" s="41">
        <f t="shared" si="326"/>
        <v>0</v>
      </c>
      <c r="AT280" s="109" t="str">
        <f t="shared" si="327"/>
        <v>nebija plānots</v>
      </c>
      <c r="AU280" s="143">
        <v>0</v>
      </c>
      <c r="AV280" s="143"/>
      <c r="AW280" s="143"/>
      <c r="AX280" s="41">
        <f t="shared" si="328"/>
        <v>0</v>
      </c>
      <c r="AY280" s="41">
        <f t="shared" si="329"/>
        <v>0</v>
      </c>
      <c r="AZ280" s="41">
        <f t="shared" si="330"/>
        <v>0</v>
      </c>
      <c r="BA280" s="109" t="str">
        <f t="shared" si="331"/>
        <v>nebija plānots</v>
      </c>
      <c r="BB280" s="143">
        <v>0</v>
      </c>
      <c r="BC280" s="143"/>
      <c r="BD280" s="143"/>
      <c r="BE280" s="41">
        <f t="shared" si="332"/>
        <v>0</v>
      </c>
      <c r="BF280" s="41">
        <f t="shared" si="333"/>
        <v>0</v>
      </c>
      <c r="BG280" s="41">
        <f t="shared" si="334"/>
        <v>0</v>
      </c>
      <c r="BH280" s="109" t="str">
        <f t="shared" si="335"/>
        <v>nebija plānots</v>
      </c>
      <c r="BI280" s="143">
        <v>0</v>
      </c>
      <c r="BJ280" s="143"/>
      <c r="BK280" s="143"/>
      <c r="BL280" s="41">
        <f t="shared" si="336"/>
        <v>0</v>
      </c>
      <c r="BM280" s="41">
        <f t="shared" si="337"/>
        <v>0</v>
      </c>
      <c r="BN280" s="41">
        <f t="shared" si="338"/>
        <v>0</v>
      </c>
      <c r="BO280" s="109" t="str">
        <f t="shared" si="339"/>
        <v>nebija plānots</v>
      </c>
      <c r="BP280" s="143">
        <v>0</v>
      </c>
      <c r="BQ280" s="41">
        <v>1267.6500000000001</v>
      </c>
      <c r="BR280" s="41">
        <f>BQ280-BP280</f>
        <v>1267.6500000000001</v>
      </c>
      <c r="BS280" s="41">
        <f t="shared" si="340"/>
        <v>0</v>
      </c>
      <c r="BT280" s="41">
        <f t="shared" si="341"/>
        <v>1267.6500000000001</v>
      </c>
      <c r="BU280" s="41">
        <f t="shared" si="342"/>
        <v>1268</v>
      </c>
      <c r="BV280" s="109" t="str">
        <f t="shared" si="343"/>
        <v>nebija plānots</v>
      </c>
      <c r="BW280" s="143">
        <v>0</v>
      </c>
      <c r="BX280" s="41">
        <v>0</v>
      </c>
      <c r="BY280" s="41">
        <f t="shared" si="344"/>
        <v>0</v>
      </c>
      <c r="BZ280" s="41">
        <f t="shared" si="308"/>
        <v>0</v>
      </c>
      <c r="CA280" s="41">
        <f t="shared" si="352"/>
        <v>1267.6500000000001</v>
      </c>
      <c r="CB280" s="41">
        <f t="shared" si="351"/>
        <v>1268</v>
      </c>
      <c r="CC280" s="109" t="str">
        <f t="shared" si="345"/>
        <v>nebija plānots</v>
      </c>
      <c r="CD280" s="143">
        <v>0</v>
      </c>
      <c r="CE280" s="41">
        <v>0</v>
      </c>
      <c r="CF280" s="41">
        <f t="shared" si="346"/>
        <v>0</v>
      </c>
      <c r="CG280" s="41">
        <f t="shared" si="347"/>
        <v>0</v>
      </c>
      <c r="CH280" s="41">
        <f t="shared" si="348"/>
        <v>1267.6500000000001</v>
      </c>
      <c r="CI280" s="41">
        <f t="shared" si="349"/>
        <v>1268</v>
      </c>
      <c r="CJ280" s="109" t="str">
        <f t="shared" si="350"/>
        <v>nebija plānots</v>
      </c>
      <c r="CK280" s="143">
        <v>0</v>
      </c>
      <c r="CL280" s="41">
        <f t="shared" si="309"/>
        <v>0</v>
      </c>
      <c r="CM280" s="41">
        <v>4641.1499999999996</v>
      </c>
      <c r="CN280" s="79"/>
      <c r="CO280" s="143">
        <v>12002</v>
      </c>
      <c r="CP280" s="143">
        <v>6001</v>
      </c>
      <c r="CQ280" s="143">
        <v>0</v>
      </c>
      <c r="CR280" s="143">
        <v>0</v>
      </c>
      <c r="CS280" s="143">
        <v>0</v>
      </c>
      <c r="CT280" s="143">
        <v>0</v>
      </c>
      <c r="CU280" s="143">
        <v>0</v>
      </c>
      <c r="CV280" s="143">
        <v>17917.150000000001</v>
      </c>
    </row>
    <row r="281" spans="1:101" ht="31.5" x14ac:dyDescent="0.25">
      <c r="A281" s="55" t="s">
        <v>406</v>
      </c>
      <c r="B281" s="55" t="s">
        <v>411</v>
      </c>
      <c r="C281" s="81" t="s">
        <v>602</v>
      </c>
      <c r="D281" s="55">
        <v>1</v>
      </c>
      <c r="E281" s="55" t="s">
        <v>402</v>
      </c>
      <c r="F281" s="55" t="s">
        <v>77</v>
      </c>
      <c r="G281" s="55" t="s">
        <v>1242</v>
      </c>
      <c r="H281" s="45">
        <f>SUBTOTAL(103, $CI$12:$CI281)*1</f>
        <v>270</v>
      </c>
      <c r="I281" s="45" t="s">
        <v>406</v>
      </c>
      <c r="J281" s="128" t="s">
        <v>1243</v>
      </c>
      <c r="K281" s="128" t="s">
        <v>1244</v>
      </c>
      <c r="L281" s="85"/>
      <c r="M281" s="143">
        <v>0</v>
      </c>
      <c r="N281" s="143">
        <v>0</v>
      </c>
      <c r="O281" s="143">
        <v>0</v>
      </c>
      <c r="P281" s="143"/>
      <c r="Q281" s="41">
        <f t="shared" si="310"/>
        <v>0</v>
      </c>
      <c r="R281" s="197" t="str">
        <f t="shared" si="311"/>
        <v>nebija plānots</v>
      </c>
      <c r="S281" s="143">
        <v>0</v>
      </c>
      <c r="T281" s="143"/>
      <c r="U281" s="143"/>
      <c r="V281" s="41">
        <f t="shared" si="312"/>
        <v>0</v>
      </c>
      <c r="W281" s="41">
        <f t="shared" si="313"/>
        <v>0</v>
      </c>
      <c r="X281" s="41">
        <f t="shared" si="314"/>
        <v>0</v>
      </c>
      <c r="Y281" s="197" t="str">
        <f t="shared" si="315"/>
        <v>nebija plānots</v>
      </c>
      <c r="Z281" s="143">
        <v>0</v>
      </c>
      <c r="AA281" s="143"/>
      <c r="AB281" s="143"/>
      <c r="AC281" s="41">
        <f t="shared" si="316"/>
        <v>0</v>
      </c>
      <c r="AD281" s="41">
        <f t="shared" si="317"/>
        <v>0</v>
      </c>
      <c r="AE281" s="41">
        <f t="shared" si="318"/>
        <v>0</v>
      </c>
      <c r="AF281" s="109" t="str">
        <f t="shared" si="319"/>
        <v>nebija plānots</v>
      </c>
      <c r="AG281" s="143">
        <v>0</v>
      </c>
      <c r="AH281" s="143"/>
      <c r="AI281" s="143"/>
      <c r="AJ281" s="41">
        <f t="shared" si="320"/>
        <v>0</v>
      </c>
      <c r="AK281" s="41">
        <f t="shared" si="321"/>
        <v>0</v>
      </c>
      <c r="AL281" s="41">
        <f t="shared" si="322"/>
        <v>0</v>
      </c>
      <c r="AM281" s="109" t="str">
        <f t="shared" si="323"/>
        <v>nebija plānots</v>
      </c>
      <c r="AN281" s="143">
        <v>0</v>
      </c>
      <c r="AO281" s="143"/>
      <c r="AP281" s="143"/>
      <c r="AQ281" s="41">
        <f t="shared" si="324"/>
        <v>0</v>
      </c>
      <c r="AR281" s="41">
        <f t="shared" si="325"/>
        <v>0</v>
      </c>
      <c r="AS281" s="41">
        <f t="shared" si="326"/>
        <v>0</v>
      </c>
      <c r="AT281" s="109" t="str">
        <f t="shared" si="327"/>
        <v>nebija plānots</v>
      </c>
      <c r="AU281" s="143">
        <v>0</v>
      </c>
      <c r="AV281" s="143"/>
      <c r="AW281" s="143"/>
      <c r="AX281" s="41">
        <f t="shared" si="328"/>
        <v>0</v>
      </c>
      <c r="AY281" s="41">
        <f t="shared" si="329"/>
        <v>0</v>
      </c>
      <c r="AZ281" s="41">
        <f t="shared" si="330"/>
        <v>0</v>
      </c>
      <c r="BA281" s="109" t="str">
        <f t="shared" si="331"/>
        <v>nebija plānots</v>
      </c>
      <c r="BB281" s="143">
        <v>0</v>
      </c>
      <c r="BC281" s="143"/>
      <c r="BD281" s="143"/>
      <c r="BE281" s="41">
        <f t="shared" si="332"/>
        <v>0</v>
      </c>
      <c r="BF281" s="41">
        <f t="shared" si="333"/>
        <v>0</v>
      </c>
      <c r="BG281" s="41">
        <f t="shared" si="334"/>
        <v>0</v>
      </c>
      <c r="BH281" s="109" t="str">
        <f t="shared" si="335"/>
        <v>nebija plānots</v>
      </c>
      <c r="BI281" s="143">
        <v>0</v>
      </c>
      <c r="BJ281" s="143"/>
      <c r="BK281" s="143"/>
      <c r="BL281" s="41">
        <f t="shared" si="336"/>
        <v>0</v>
      </c>
      <c r="BM281" s="41">
        <f t="shared" si="337"/>
        <v>0</v>
      </c>
      <c r="BN281" s="41">
        <f t="shared" si="338"/>
        <v>0</v>
      </c>
      <c r="BO281" s="109" t="str">
        <f t="shared" si="339"/>
        <v>nebija plānots</v>
      </c>
      <c r="BP281" s="143">
        <v>0</v>
      </c>
      <c r="BQ281" s="41">
        <v>1275</v>
      </c>
      <c r="BR281" s="41">
        <f>BQ281-BP281</f>
        <v>1275</v>
      </c>
      <c r="BS281" s="41">
        <f t="shared" si="340"/>
        <v>0</v>
      </c>
      <c r="BT281" s="41">
        <f t="shared" si="341"/>
        <v>1275</v>
      </c>
      <c r="BU281" s="41">
        <f t="shared" si="342"/>
        <v>1275</v>
      </c>
      <c r="BV281" s="109" t="str">
        <f t="shared" si="343"/>
        <v>nebija plānots</v>
      </c>
      <c r="BW281" s="143">
        <v>0</v>
      </c>
      <c r="BX281" s="41">
        <v>0</v>
      </c>
      <c r="BY281" s="41">
        <f t="shared" si="344"/>
        <v>0</v>
      </c>
      <c r="BZ281" s="41">
        <f t="shared" si="308"/>
        <v>0</v>
      </c>
      <c r="CA281" s="41">
        <f t="shared" si="352"/>
        <v>1275</v>
      </c>
      <c r="CB281" s="41">
        <f t="shared" si="351"/>
        <v>1275</v>
      </c>
      <c r="CC281" s="109" t="str">
        <f t="shared" si="345"/>
        <v>nebija plānots</v>
      </c>
      <c r="CD281" s="143">
        <v>0</v>
      </c>
      <c r="CE281" s="41">
        <v>0</v>
      </c>
      <c r="CF281" s="41">
        <f t="shared" si="346"/>
        <v>0</v>
      </c>
      <c r="CG281" s="41">
        <f t="shared" si="347"/>
        <v>0</v>
      </c>
      <c r="CH281" s="41">
        <f t="shared" si="348"/>
        <v>1275</v>
      </c>
      <c r="CI281" s="41">
        <f t="shared" si="349"/>
        <v>1275</v>
      </c>
      <c r="CJ281" s="109" t="str">
        <f t="shared" si="350"/>
        <v>nebija plānots</v>
      </c>
      <c r="CK281" s="143">
        <v>0</v>
      </c>
      <c r="CL281" s="41">
        <f t="shared" si="309"/>
        <v>0</v>
      </c>
      <c r="CM281" s="41">
        <v>10467.75</v>
      </c>
      <c r="CN281" s="79"/>
      <c r="CO281" s="143">
        <v>44977.919999999998</v>
      </c>
      <c r="CP281" s="143">
        <v>11244.48</v>
      </c>
      <c r="CQ281" s="143">
        <v>0</v>
      </c>
      <c r="CR281" s="143">
        <v>0</v>
      </c>
      <c r="CS281" s="143">
        <v>0</v>
      </c>
      <c r="CT281" s="143">
        <v>0</v>
      </c>
      <c r="CU281" s="143">
        <v>0</v>
      </c>
      <c r="CV281" s="143">
        <v>56222.399999999994</v>
      </c>
      <c r="CW281" s="111"/>
    </row>
    <row r="282" spans="1:101" ht="63" x14ac:dyDescent="0.25">
      <c r="A282" s="18" t="s">
        <v>233</v>
      </c>
      <c r="B282" s="18" t="s">
        <v>234</v>
      </c>
      <c r="C282" s="19" t="s">
        <v>579</v>
      </c>
      <c r="D282" s="18">
        <v>2</v>
      </c>
      <c r="E282" s="18" t="s">
        <v>4</v>
      </c>
      <c r="F282" s="18" t="s">
        <v>5</v>
      </c>
      <c r="G282" s="18" t="s">
        <v>1158</v>
      </c>
      <c r="H282" s="45">
        <f>SUBTOTAL(103, $CI$12:$CI282)*1</f>
        <v>271</v>
      </c>
      <c r="I282" s="45" t="s">
        <v>233</v>
      </c>
      <c r="J282" s="32" t="s">
        <v>1159</v>
      </c>
      <c r="K282" s="32" t="s">
        <v>1160</v>
      </c>
      <c r="L282" s="77">
        <v>0</v>
      </c>
      <c r="M282" s="77">
        <v>0</v>
      </c>
      <c r="N282" s="77">
        <v>0</v>
      </c>
      <c r="O282" s="77">
        <f>N282+M282+L282</f>
        <v>0</v>
      </c>
      <c r="P282" s="77"/>
      <c r="Q282" s="41">
        <f t="shared" si="310"/>
        <v>0</v>
      </c>
      <c r="R282" s="197" t="str">
        <f t="shared" si="311"/>
        <v>nebija plānots</v>
      </c>
      <c r="S282" s="77">
        <v>0</v>
      </c>
      <c r="T282" s="77"/>
      <c r="U282" s="77"/>
      <c r="V282" s="41">
        <f t="shared" si="312"/>
        <v>0</v>
      </c>
      <c r="W282" s="41">
        <f t="shared" si="313"/>
        <v>0</v>
      </c>
      <c r="X282" s="41">
        <f t="shared" si="314"/>
        <v>0</v>
      </c>
      <c r="Y282" s="197" t="str">
        <f t="shared" si="315"/>
        <v>nebija plānots</v>
      </c>
      <c r="Z282" s="77">
        <v>0</v>
      </c>
      <c r="AA282" s="77"/>
      <c r="AB282" s="77"/>
      <c r="AC282" s="41">
        <f t="shared" si="316"/>
        <v>0</v>
      </c>
      <c r="AD282" s="41">
        <f t="shared" si="317"/>
        <v>0</v>
      </c>
      <c r="AE282" s="41">
        <f t="shared" si="318"/>
        <v>0</v>
      </c>
      <c r="AF282" s="109" t="str">
        <f t="shared" si="319"/>
        <v>nebija plānots</v>
      </c>
      <c r="AG282" s="77">
        <v>0</v>
      </c>
      <c r="AH282" s="77"/>
      <c r="AI282" s="77"/>
      <c r="AJ282" s="41">
        <f t="shared" si="320"/>
        <v>0</v>
      </c>
      <c r="AK282" s="41">
        <f t="shared" si="321"/>
        <v>0</v>
      </c>
      <c r="AL282" s="41">
        <f t="shared" si="322"/>
        <v>0</v>
      </c>
      <c r="AM282" s="109" t="str">
        <f t="shared" si="323"/>
        <v>nebija plānots</v>
      </c>
      <c r="AN282" s="77">
        <v>0</v>
      </c>
      <c r="AO282" s="77"/>
      <c r="AP282" s="77"/>
      <c r="AQ282" s="41">
        <f t="shared" si="324"/>
        <v>0</v>
      </c>
      <c r="AR282" s="41">
        <f t="shared" si="325"/>
        <v>0</v>
      </c>
      <c r="AS282" s="41">
        <f t="shared" si="326"/>
        <v>0</v>
      </c>
      <c r="AT282" s="109" t="str">
        <f t="shared" si="327"/>
        <v>nebija plānots</v>
      </c>
      <c r="AU282" s="77">
        <v>0</v>
      </c>
      <c r="AV282" s="77"/>
      <c r="AW282" s="77"/>
      <c r="AX282" s="41">
        <f t="shared" si="328"/>
        <v>0</v>
      </c>
      <c r="AY282" s="41">
        <f t="shared" si="329"/>
        <v>0</v>
      </c>
      <c r="AZ282" s="41">
        <f t="shared" si="330"/>
        <v>0</v>
      </c>
      <c r="BA282" s="109" t="str">
        <f t="shared" si="331"/>
        <v>nebija plānots</v>
      </c>
      <c r="BB282" s="77">
        <v>0</v>
      </c>
      <c r="BC282" s="77"/>
      <c r="BD282" s="77"/>
      <c r="BE282" s="41">
        <f t="shared" si="332"/>
        <v>0</v>
      </c>
      <c r="BF282" s="41">
        <f t="shared" si="333"/>
        <v>0</v>
      </c>
      <c r="BG282" s="41">
        <f t="shared" si="334"/>
        <v>0</v>
      </c>
      <c r="BH282" s="109" t="str">
        <f t="shared" si="335"/>
        <v>nebija plānots</v>
      </c>
      <c r="BI282" s="77">
        <v>0</v>
      </c>
      <c r="BJ282" s="77"/>
      <c r="BK282" s="77"/>
      <c r="BL282" s="41">
        <f t="shared" si="336"/>
        <v>0</v>
      </c>
      <c r="BM282" s="41">
        <f t="shared" si="337"/>
        <v>0</v>
      </c>
      <c r="BN282" s="41">
        <f t="shared" si="338"/>
        <v>0</v>
      </c>
      <c r="BO282" s="109" t="str">
        <f t="shared" si="339"/>
        <v>nebija plānots</v>
      </c>
      <c r="BP282" s="77">
        <v>0</v>
      </c>
      <c r="BQ282" s="77"/>
      <c r="BR282" s="77"/>
      <c r="BS282" s="41">
        <f t="shared" si="340"/>
        <v>0</v>
      </c>
      <c r="BT282" s="41">
        <f t="shared" si="341"/>
        <v>0</v>
      </c>
      <c r="BU282" s="41">
        <f t="shared" si="342"/>
        <v>0</v>
      </c>
      <c r="BV282" s="109" t="str">
        <f t="shared" si="343"/>
        <v>nebija plānots</v>
      </c>
      <c r="BW282" s="77">
        <v>0</v>
      </c>
      <c r="BX282" s="41">
        <v>2038.41</v>
      </c>
      <c r="BY282" s="41">
        <f t="shared" si="344"/>
        <v>2038.41</v>
      </c>
      <c r="BZ282" s="41">
        <f t="shared" si="308"/>
        <v>0</v>
      </c>
      <c r="CA282" s="41">
        <f t="shared" si="352"/>
        <v>2038.41</v>
      </c>
      <c r="CB282" s="41">
        <f t="shared" si="351"/>
        <v>2038</v>
      </c>
      <c r="CC282" s="109" t="str">
        <f t="shared" si="345"/>
        <v>nebija plānots</v>
      </c>
      <c r="CD282" s="77">
        <v>0</v>
      </c>
      <c r="CE282" s="41">
        <v>0</v>
      </c>
      <c r="CF282" s="41">
        <f t="shared" si="346"/>
        <v>0</v>
      </c>
      <c r="CG282" s="41">
        <f t="shared" si="347"/>
        <v>0</v>
      </c>
      <c r="CH282" s="41">
        <f t="shared" si="348"/>
        <v>2038.41</v>
      </c>
      <c r="CI282" s="41">
        <f t="shared" si="349"/>
        <v>2038</v>
      </c>
      <c r="CJ282" s="109" t="str">
        <f t="shared" si="350"/>
        <v>nebija plānots</v>
      </c>
      <c r="CK282" s="77">
        <v>0</v>
      </c>
      <c r="CL282" s="41">
        <f t="shared" si="309"/>
        <v>0</v>
      </c>
      <c r="CM282" s="41">
        <v>8490.92</v>
      </c>
      <c r="CN282" s="77"/>
      <c r="CO282" s="77">
        <v>730564.16</v>
      </c>
      <c r="CP282" s="77">
        <v>243521.39</v>
      </c>
      <c r="CQ282" s="77"/>
      <c r="CR282" s="77">
        <v>0</v>
      </c>
      <c r="CS282" s="77">
        <v>0</v>
      </c>
      <c r="CT282" s="77">
        <v>0</v>
      </c>
      <c r="CU282" s="77">
        <v>0</v>
      </c>
      <c r="CV282" s="77">
        <v>974085.55</v>
      </c>
      <c r="CW282" s="148"/>
    </row>
    <row r="283" spans="1:101" ht="31.5" x14ac:dyDescent="0.25">
      <c r="A283" s="18" t="s">
        <v>406</v>
      </c>
      <c r="B283" s="18" t="s">
        <v>411</v>
      </c>
      <c r="C283" s="19" t="s">
        <v>602</v>
      </c>
      <c r="D283" s="22">
        <v>1</v>
      </c>
      <c r="E283" s="18" t="s">
        <v>402</v>
      </c>
      <c r="F283" s="18" t="s">
        <v>77</v>
      </c>
      <c r="G283" s="18" t="s">
        <v>764</v>
      </c>
      <c r="H283" s="45">
        <f>SUBTOTAL(103, $CI$12:$CI283)*1</f>
        <v>272</v>
      </c>
      <c r="I283" s="45" t="s">
        <v>406</v>
      </c>
      <c r="J283" s="32" t="s">
        <v>488</v>
      </c>
      <c r="K283" s="32" t="s">
        <v>765</v>
      </c>
      <c r="L283" s="41">
        <v>0</v>
      </c>
      <c r="M283" s="41">
        <v>0</v>
      </c>
      <c r="N283" s="41">
        <v>0</v>
      </c>
      <c r="O283" s="41">
        <v>0</v>
      </c>
      <c r="P283" s="41">
        <v>0</v>
      </c>
      <c r="Q283" s="41">
        <f t="shared" si="310"/>
        <v>0</v>
      </c>
      <c r="R283" s="197" t="str">
        <f t="shared" si="311"/>
        <v>nebija plānots</v>
      </c>
      <c r="S283" s="41">
        <v>0</v>
      </c>
      <c r="T283" s="41">
        <v>0</v>
      </c>
      <c r="U283" s="41">
        <f>T283-S283</f>
        <v>0</v>
      </c>
      <c r="V283" s="41">
        <f t="shared" si="312"/>
        <v>0</v>
      </c>
      <c r="W283" s="41">
        <f t="shared" si="313"/>
        <v>0</v>
      </c>
      <c r="X283" s="41">
        <f t="shared" si="314"/>
        <v>0</v>
      </c>
      <c r="Y283" s="197" t="str">
        <f t="shared" si="315"/>
        <v>nebija plānots</v>
      </c>
      <c r="Z283" s="41">
        <v>0</v>
      </c>
      <c r="AA283" s="41">
        <v>0</v>
      </c>
      <c r="AB283" s="41">
        <f>AA283-Z283</f>
        <v>0</v>
      </c>
      <c r="AC283" s="41">
        <f t="shared" si="316"/>
        <v>0</v>
      </c>
      <c r="AD283" s="41">
        <f t="shared" si="317"/>
        <v>0</v>
      </c>
      <c r="AE283" s="41">
        <f t="shared" si="318"/>
        <v>0</v>
      </c>
      <c r="AF283" s="109" t="str">
        <f t="shared" si="319"/>
        <v>nebija plānots</v>
      </c>
      <c r="AG283" s="41">
        <v>0</v>
      </c>
      <c r="AH283" s="41">
        <v>0</v>
      </c>
      <c r="AI283" s="41">
        <f>AH283-AG283</f>
        <v>0</v>
      </c>
      <c r="AJ283" s="41">
        <f t="shared" si="320"/>
        <v>0</v>
      </c>
      <c r="AK283" s="41">
        <f t="shared" si="321"/>
        <v>0</v>
      </c>
      <c r="AL283" s="41">
        <f t="shared" si="322"/>
        <v>0</v>
      </c>
      <c r="AM283" s="109" t="str">
        <f t="shared" si="323"/>
        <v>nebija plānots</v>
      </c>
      <c r="AN283" s="41">
        <v>0</v>
      </c>
      <c r="AO283" s="41">
        <v>0</v>
      </c>
      <c r="AP283" s="41">
        <f>AO283-AN283</f>
        <v>0</v>
      </c>
      <c r="AQ283" s="41">
        <f t="shared" si="324"/>
        <v>0</v>
      </c>
      <c r="AR283" s="41">
        <f t="shared" si="325"/>
        <v>0</v>
      </c>
      <c r="AS283" s="41">
        <f t="shared" si="326"/>
        <v>0</v>
      </c>
      <c r="AT283" s="109" t="str">
        <f t="shared" si="327"/>
        <v>nebija plānots</v>
      </c>
      <c r="AU283" s="38">
        <v>16888.34</v>
      </c>
      <c r="AV283" s="41">
        <v>8980.17</v>
      </c>
      <c r="AW283" s="41">
        <f>AV283-AU283</f>
        <v>-7908.17</v>
      </c>
      <c r="AX283" s="41">
        <f t="shared" si="328"/>
        <v>16888.34</v>
      </c>
      <c r="AY283" s="41">
        <f t="shared" si="329"/>
        <v>8980.17</v>
      </c>
      <c r="AZ283" s="41">
        <f t="shared" si="330"/>
        <v>-7908</v>
      </c>
      <c r="BA283" s="109">
        <f t="shared" si="331"/>
        <v>0.46826212641384535</v>
      </c>
      <c r="BB283" s="38">
        <v>8500</v>
      </c>
      <c r="BC283" s="41">
        <v>5329.56</v>
      </c>
      <c r="BD283" s="41">
        <f>BC283-BB283</f>
        <v>-3170.4399999999996</v>
      </c>
      <c r="BE283" s="41">
        <f t="shared" si="332"/>
        <v>25388.34</v>
      </c>
      <c r="BF283" s="41">
        <f t="shared" si="333"/>
        <v>14309.73</v>
      </c>
      <c r="BG283" s="41">
        <f t="shared" si="334"/>
        <v>-11078</v>
      </c>
      <c r="BH283" s="109">
        <f t="shared" si="335"/>
        <v>0.43636606410659384</v>
      </c>
      <c r="BI283" s="38">
        <v>0</v>
      </c>
      <c r="BJ283" s="41">
        <v>0</v>
      </c>
      <c r="BK283" s="41">
        <f>BJ283-BI283</f>
        <v>0</v>
      </c>
      <c r="BL283" s="41">
        <f t="shared" si="336"/>
        <v>25388.34</v>
      </c>
      <c r="BM283" s="41">
        <f t="shared" si="337"/>
        <v>14309.73</v>
      </c>
      <c r="BN283" s="41">
        <f t="shared" si="338"/>
        <v>-11078</v>
      </c>
      <c r="BO283" s="109">
        <f t="shared" si="339"/>
        <v>0.43636606410659384</v>
      </c>
      <c r="BP283" s="38">
        <v>0</v>
      </c>
      <c r="BQ283" s="41">
        <v>17522.03</v>
      </c>
      <c r="BR283" s="41">
        <f>BQ283-BP283</f>
        <v>17522.03</v>
      </c>
      <c r="BS283" s="41">
        <f t="shared" si="340"/>
        <v>25388.34</v>
      </c>
      <c r="BT283" s="41">
        <f t="shared" si="341"/>
        <v>31831.759999999998</v>
      </c>
      <c r="BU283" s="41">
        <f t="shared" si="342"/>
        <v>6444</v>
      </c>
      <c r="BV283" s="109">
        <f t="shared" si="343"/>
        <v>-0.25379445840098236</v>
      </c>
      <c r="BW283" s="38">
        <v>32300</v>
      </c>
      <c r="BX283" s="41">
        <v>14642.23</v>
      </c>
      <c r="BY283" s="41">
        <f t="shared" si="344"/>
        <v>-17657.77</v>
      </c>
      <c r="BZ283" s="41">
        <f t="shared" si="308"/>
        <v>57688.34</v>
      </c>
      <c r="CA283" s="41">
        <f>BQ283+BJ283+BC283+AV283+AO283+AH283+AA283+T283+P283+BX283</f>
        <v>46473.990000000005</v>
      </c>
      <c r="CB283" s="41">
        <f t="shared" si="351"/>
        <v>-11214</v>
      </c>
      <c r="CC283" s="109">
        <f t="shared" si="345"/>
        <v>0.19439543588877739</v>
      </c>
      <c r="CD283" s="38">
        <v>0</v>
      </c>
      <c r="CE283" s="41">
        <v>13595.61</v>
      </c>
      <c r="CF283" s="41">
        <f t="shared" si="346"/>
        <v>13595.61</v>
      </c>
      <c r="CG283" s="41">
        <f t="shared" si="347"/>
        <v>57688.34</v>
      </c>
      <c r="CH283" s="41">
        <f t="shared" si="348"/>
        <v>60069.600000000006</v>
      </c>
      <c r="CI283" s="41">
        <f t="shared" si="349"/>
        <v>2381.6100000000006</v>
      </c>
      <c r="CJ283" s="109">
        <f t="shared" si="350"/>
        <v>1.0412780121598231</v>
      </c>
      <c r="CK283" s="35">
        <v>0</v>
      </c>
      <c r="CL283" s="41">
        <f t="shared" si="309"/>
        <v>57688.34</v>
      </c>
      <c r="CM283" s="41">
        <v>60069.599999999991</v>
      </c>
      <c r="CN283" s="158">
        <f>CM283-CL283</f>
        <v>2381.2599999999948</v>
      </c>
      <c r="CO283" s="38">
        <v>61988.799999999996</v>
      </c>
      <c r="CP283" s="38">
        <v>72981</v>
      </c>
      <c r="CQ283" s="38">
        <v>38783.800000000003</v>
      </c>
      <c r="CR283" s="38">
        <v>0</v>
      </c>
      <c r="CS283" s="38">
        <v>0</v>
      </c>
      <c r="CT283" s="38">
        <v>0</v>
      </c>
      <c r="CU283" s="35">
        <v>0</v>
      </c>
      <c r="CV283" s="41">
        <v>214553.59999999998</v>
      </c>
      <c r="CW283" s="10"/>
    </row>
    <row r="284" spans="1:101" ht="31.5" x14ac:dyDescent="0.25">
      <c r="A284" s="18" t="s">
        <v>406</v>
      </c>
      <c r="B284" s="18" t="s">
        <v>411</v>
      </c>
      <c r="C284" s="19" t="s">
        <v>602</v>
      </c>
      <c r="D284" s="22">
        <v>1</v>
      </c>
      <c r="E284" s="18" t="s">
        <v>402</v>
      </c>
      <c r="F284" s="18" t="s">
        <v>77</v>
      </c>
      <c r="G284" s="18" t="s">
        <v>1211</v>
      </c>
      <c r="H284" s="45">
        <f>SUBTOTAL(103, $CI$12:$CI284)*1</f>
        <v>273</v>
      </c>
      <c r="I284" s="45" t="s">
        <v>406</v>
      </c>
      <c r="J284" s="32" t="s">
        <v>1212</v>
      </c>
      <c r="K284" s="32" t="s">
        <v>1213</v>
      </c>
      <c r="L284" s="77">
        <v>0</v>
      </c>
      <c r="M284" s="77">
        <v>0</v>
      </c>
      <c r="N284" s="77">
        <v>0</v>
      </c>
      <c r="O284" s="77">
        <f>N284+M284+L284</f>
        <v>0</v>
      </c>
      <c r="P284" s="77"/>
      <c r="Q284" s="41">
        <f t="shared" si="310"/>
        <v>0</v>
      </c>
      <c r="R284" s="197" t="str">
        <f t="shared" si="311"/>
        <v>nebija plānots</v>
      </c>
      <c r="S284" s="77">
        <v>0</v>
      </c>
      <c r="T284" s="77"/>
      <c r="U284" s="77"/>
      <c r="V284" s="41">
        <f t="shared" si="312"/>
        <v>0</v>
      </c>
      <c r="W284" s="41">
        <f t="shared" si="313"/>
        <v>0</v>
      </c>
      <c r="X284" s="41">
        <f t="shared" si="314"/>
        <v>0</v>
      </c>
      <c r="Y284" s="197" t="str">
        <f t="shared" si="315"/>
        <v>nebija plānots</v>
      </c>
      <c r="Z284" s="77">
        <v>0</v>
      </c>
      <c r="AA284" s="77"/>
      <c r="AB284" s="77"/>
      <c r="AC284" s="41">
        <f t="shared" si="316"/>
        <v>0</v>
      </c>
      <c r="AD284" s="41">
        <f t="shared" si="317"/>
        <v>0</v>
      </c>
      <c r="AE284" s="41">
        <f t="shared" si="318"/>
        <v>0</v>
      </c>
      <c r="AF284" s="109" t="str">
        <f t="shared" si="319"/>
        <v>nebija plānots</v>
      </c>
      <c r="AG284" s="77">
        <v>0</v>
      </c>
      <c r="AH284" s="77"/>
      <c r="AI284" s="77"/>
      <c r="AJ284" s="41">
        <f t="shared" si="320"/>
        <v>0</v>
      </c>
      <c r="AK284" s="41">
        <f t="shared" si="321"/>
        <v>0</v>
      </c>
      <c r="AL284" s="41">
        <f t="shared" si="322"/>
        <v>0</v>
      </c>
      <c r="AM284" s="109" t="str">
        <f t="shared" si="323"/>
        <v>nebija plānots</v>
      </c>
      <c r="AN284" s="77">
        <v>0</v>
      </c>
      <c r="AO284" s="77"/>
      <c r="AP284" s="77"/>
      <c r="AQ284" s="41">
        <f t="shared" si="324"/>
        <v>0</v>
      </c>
      <c r="AR284" s="41">
        <f t="shared" si="325"/>
        <v>0</v>
      </c>
      <c r="AS284" s="41">
        <f t="shared" si="326"/>
        <v>0</v>
      </c>
      <c r="AT284" s="109" t="str">
        <f t="shared" si="327"/>
        <v>nebija plānots</v>
      </c>
      <c r="AU284" s="77">
        <v>0</v>
      </c>
      <c r="AV284" s="77"/>
      <c r="AW284" s="77"/>
      <c r="AX284" s="41">
        <f t="shared" si="328"/>
        <v>0</v>
      </c>
      <c r="AY284" s="41">
        <f t="shared" si="329"/>
        <v>0</v>
      </c>
      <c r="AZ284" s="41">
        <f t="shared" si="330"/>
        <v>0</v>
      </c>
      <c r="BA284" s="109" t="str">
        <f t="shared" si="331"/>
        <v>nebija plānots</v>
      </c>
      <c r="BB284" s="77">
        <v>0</v>
      </c>
      <c r="BC284" s="77"/>
      <c r="BD284" s="77"/>
      <c r="BE284" s="41">
        <f t="shared" si="332"/>
        <v>0</v>
      </c>
      <c r="BF284" s="41">
        <f t="shared" si="333"/>
        <v>0</v>
      </c>
      <c r="BG284" s="41">
        <f t="shared" si="334"/>
        <v>0</v>
      </c>
      <c r="BH284" s="109" t="str">
        <f t="shared" si="335"/>
        <v>nebija plānots</v>
      </c>
      <c r="BI284" s="77">
        <v>0</v>
      </c>
      <c r="BJ284" s="77"/>
      <c r="BK284" s="77"/>
      <c r="BL284" s="41">
        <f t="shared" si="336"/>
        <v>0</v>
      </c>
      <c r="BM284" s="41">
        <f t="shared" si="337"/>
        <v>0</v>
      </c>
      <c r="BN284" s="41">
        <f t="shared" si="338"/>
        <v>0</v>
      </c>
      <c r="BO284" s="109" t="str">
        <f t="shared" si="339"/>
        <v>nebija plānots</v>
      </c>
      <c r="BP284" s="77">
        <v>0</v>
      </c>
      <c r="BQ284" s="77"/>
      <c r="BR284" s="77"/>
      <c r="BS284" s="41">
        <f t="shared" si="340"/>
        <v>0</v>
      </c>
      <c r="BT284" s="41">
        <f t="shared" si="341"/>
        <v>0</v>
      </c>
      <c r="BU284" s="41">
        <f t="shared" si="342"/>
        <v>0</v>
      </c>
      <c r="BV284" s="109" t="str">
        <f t="shared" si="343"/>
        <v>nebija plānots</v>
      </c>
      <c r="BW284" s="77">
        <v>0</v>
      </c>
      <c r="BX284" s="41">
        <v>2530.36</v>
      </c>
      <c r="BY284" s="41">
        <f t="shared" si="344"/>
        <v>2530.36</v>
      </c>
      <c r="BZ284" s="41">
        <f t="shared" si="308"/>
        <v>0</v>
      </c>
      <c r="CA284" s="41">
        <f>BQ284+BJ284+BC284+AV284+AO284+-AH284+AA284+T284+P284+BX284</f>
        <v>2530.36</v>
      </c>
      <c r="CB284" s="41">
        <f t="shared" si="351"/>
        <v>2530</v>
      </c>
      <c r="CC284" s="109" t="str">
        <f t="shared" si="345"/>
        <v>nebija plānots</v>
      </c>
      <c r="CD284" s="77">
        <v>0</v>
      </c>
      <c r="CE284" s="41">
        <v>0</v>
      </c>
      <c r="CF284" s="41">
        <f t="shared" si="346"/>
        <v>0</v>
      </c>
      <c r="CG284" s="41">
        <f t="shared" si="347"/>
        <v>0</v>
      </c>
      <c r="CH284" s="41">
        <f t="shared" si="348"/>
        <v>2530.36</v>
      </c>
      <c r="CI284" s="41">
        <f t="shared" si="349"/>
        <v>2530</v>
      </c>
      <c r="CJ284" s="109" t="str">
        <f t="shared" si="350"/>
        <v>nebija plānots</v>
      </c>
      <c r="CK284" s="77">
        <v>0</v>
      </c>
      <c r="CL284" s="41">
        <f t="shared" si="309"/>
        <v>0</v>
      </c>
      <c r="CM284" s="41">
        <v>2550</v>
      </c>
      <c r="CN284" s="77"/>
      <c r="CO284" s="77">
        <v>37791</v>
      </c>
      <c r="CP284" s="77">
        <v>15637.45</v>
      </c>
      <c r="CQ284" s="77"/>
      <c r="CR284" s="77">
        <v>0</v>
      </c>
      <c r="CS284" s="77">
        <v>0</v>
      </c>
      <c r="CT284" s="77">
        <v>0</v>
      </c>
      <c r="CU284" s="77">
        <v>0</v>
      </c>
      <c r="CV284" s="77">
        <v>53428.45</v>
      </c>
      <c r="CW284" s="148"/>
    </row>
    <row r="285" spans="1:101" ht="47.25" x14ac:dyDescent="0.25">
      <c r="A285" s="55" t="s">
        <v>406</v>
      </c>
      <c r="B285" s="55" t="s">
        <v>411</v>
      </c>
      <c r="C285" s="81" t="s">
        <v>602</v>
      </c>
      <c r="D285" s="22">
        <v>1</v>
      </c>
      <c r="E285" s="55" t="s">
        <v>402</v>
      </c>
      <c r="F285" s="55" t="s">
        <v>77</v>
      </c>
      <c r="G285" s="55" t="s">
        <v>760</v>
      </c>
      <c r="H285" s="45">
        <f>SUBTOTAL(103, $CI$12:$CI285)*1</f>
        <v>274</v>
      </c>
      <c r="I285" s="45" t="s">
        <v>406</v>
      </c>
      <c r="J285" s="128" t="s">
        <v>761</v>
      </c>
      <c r="K285" s="128" t="s">
        <v>762</v>
      </c>
      <c r="L285" s="41">
        <v>0</v>
      </c>
      <c r="M285" s="41">
        <v>0</v>
      </c>
      <c r="N285" s="41">
        <v>0</v>
      </c>
      <c r="O285" s="41">
        <v>0</v>
      </c>
      <c r="P285" s="41">
        <v>0</v>
      </c>
      <c r="Q285" s="41">
        <f t="shared" si="310"/>
        <v>0</v>
      </c>
      <c r="R285" s="197" t="str">
        <f t="shared" si="311"/>
        <v>nebija plānots</v>
      </c>
      <c r="S285" s="41">
        <v>0</v>
      </c>
      <c r="T285" s="41">
        <v>0</v>
      </c>
      <c r="U285" s="41">
        <f>T285-S285</f>
        <v>0</v>
      </c>
      <c r="V285" s="41">
        <f t="shared" si="312"/>
        <v>0</v>
      </c>
      <c r="W285" s="41">
        <f t="shared" si="313"/>
        <v>0</v>
      </c>
      <c r="X285" s="41">
        <f t="shared" si="314"/>
        <v>0</v>
      </c>
      <c r="Y285" s="197" t="str">
        <f t="shared" si="315"/>
        <v>nebija plānots</v>
      </c>
      <c r="Z285" s="41">
        <v>0</v>
      </c>
      <c r="AA285" s="41">
        <v>0</v>
      </c>
      <c r="AB285" s="41">
        <f>AA285-Z285</f>
        <v>0</v>
      </c>
      <c r="AC285" s="41">
        <f t="shared" si="316"/>
        <v>0</v>
      </c>
      <c r="AD285" s="41">
        <f t="shared" si="317"/>
        <v>0</v>
      </c>
      <c r="AE285" s="41">
        <f t="shared" si="318"/>
        <v>0</v>
      </c>
      <c r="AF285" s="109" t="str">
        <f t="shared" si="319"/>
        <v>nebija plānots</v>
      </c>
      <c r="AG285" s="41">
        <v>0</v>
      </c>
      <c r="AH285" s="41">
        <v>0</v>
      </c>
      <c r="AI285" s="41">
        <f>AH285-AG285</f>
        <v>0</v>
      </c>
      <c r="AJ285" s="41">
        <f t="shared" si="320"/>
        <v>0</v>
      </c>
      <c r="AK285" s="41">
        <f t="shared" si="321"/>
        <v>0</v>
      </c>
      <c r="AL285" s="41">
        <f t="shared" si="322"/>
        <v>0</v>
      </c>
      <c r="AM285" s="109" t="str">
        <f t="shared" si="323"/>
        <v>nebija plānots</v>
      </c>
      <c r="AN285" s="41">
        <v>0</v>
      </c>
      <c r="AO285" s="41">
        <v>0</v>
      </c>
      <c r="AP285" s="41">
        <f>AO285-AN285</f>
        <v>0</v>
      </c>
      <c r="AQ285" s="41">
        <f t="shared" si="324"/>
        <v>0</v>
      </c>
      <c r="AR285" s="41">
        <f t="shared" si="325"/>
        <v>0</v>
      </c>
      <c r="AS285" s="41">
        <f t="shared" si="326"/>
        <v>0</v>
      </c>
      <c r="AT285" s="109" t="str">
        <f t="shared" si="327"/>
        <v>nebija plānots</v>
      </c>
      <c r="AU285" s="35">
        <v>1700</v>
      </c>
      <c r="AV285" s="41">
        <v>3528.72</v>
      </c>
      <c r="AW285" s="41">
        <f>AV285-AU285</f>
        <v>1828.7199999999998</v>
      </c>
      <c r="AX285" s="41">
        <f t="shared" si="328"/>
        <v>1700</v>
      </c>
      <c r="AY285" s="41">
        <f t="shared" si="329"/>
        <v>3528.72</v>
      </c>
      <c r="AZ285" s="41">
        <f t="shared" si="330"/>
        <v>1829</v>
      </c>
      <c r="BA285" s="109">
        <f t="shared" si="331"/>
        <v>-1.0757176470588234</v>
      </c>
      <c r="BB285" s="35">
        <v>0</v>
      </c>
      <c r="BC285" s="41">
        <v>0</v>
      </c>
      <c r="BD285" s="41">
        <f>BC285-BB285</f>
        <v>0</v>
      </c>
      <c r="BE285" s="41">
        <f t="shared" si="332"/>
        <v>1700</v>
      </c>
      <c r="BF285" s="41">
        <f t="shared" si="333"/>
        <v>3528.72</v>
      </c>
      <c r="BG285" s="41">
        <f t="shared" si="334"/>
        <v>1829</v>
      </c>
      <c r="BH285" s="109">
        <f t="shared" si="335"/>
        <v>-1.0757176470588234</v>
      </c>
      <c r="BI285" s="35">
        <v>0</v>
      </c>
      <c r="BJ285" s="41">
        <v>0</v>
      </c>
      <c r="BK285" s="41">
        <f>BJ285-BI285</f>
        <v>0</v>
      </c>
      <c r="BL285" s="41">
        <f t="shared" si="336"/>
        <v>1700</v>
      </c>
      <c r="BM285" s="41">
        <f t="shared" si="337"/>
        <v>3528.72</v>
      </c>
      <c r="BN285" s="41">
        <f t="shared" si="338"/>
        <v>1829</v>
      </c>
      <c r="BO285" s="109">
        <f t="shared" si="339"/>
        <v>-1.0757176470588234</v>
      </c>
      <c r="BP285" s="35">
        <v>2626.5</v>
      </c>
      <c r="BQ285" s="41">
        <v>3349.19</v>
      </c>
      <c r="BR285" s="41">
        <f>BQ285-BP285</f>
        <v>722.69</v>
      </c>
      <c r="BS285" s="41">
        <f t="shared" si="340"/>
        <v>4326.5</v>
      </c>
      <c r="BT285" s="41">
        <f t="shared" si="341"/>
        <v>6877.91</v>
      </c>
      <c r="BU285" s="41">
        <f t="shared" si="342"/>
        <v>2552</v>
      </c>
      <c r="BV285" s="109">
        <f t="shared" si="343"/>
        <v>-0.58971686120420652</v>
      </c>
      <c r="BW285" s="35">
        <v>0</v>
      </c>
      <c r="BX285" s="41">
        <v>0</v>
      </c>
      <c r="BY285" s="41">
        <f t="shared" si="344"/>
        <v>0</v>
      </c>
      <c r="BZ285" s="41">
        <f t="shared" si="308"/>
        <v>4326.5</v>
      </c>
      <c r="CA285" s="41">
        <f>BQ285+BJ285+BC285+AV285+AO285+-AH285+AA285+T285+P285+BX285</f>
        <v>6877.91</v>
      </c>
      <c r="CB285" s="41">
        <f t="shared" si="351"/>
        <v>2552</v>
      </c>
      <c r="CC285" s="109">
        <f t="shared" si="345"/>
        <v>-0.58971686120420652</v>
      </c>
      <c r="CD285" s="35">
        <v>0</v>
      </c>
      <c r="CE285" s="41">
        <v>0</v>
      </c>
      <c r="CF285" s="41">
        <f t="shared" si="346"/>
        <v>0</v>
      </c>
      <c r="CG285" s="41">
        <f t="shared" si="347"/>
        <v>4326.5</v>
      </c>
      <c r="CH285" s="41">
        <f t="shared" si="348"/>
        <v>6877.91</v>
      </c>
      <c r="CI285" s="41">
        <f t="shared" si="349"/>
        <v>2552</v>
      </c>
      <c r="CJ285" s="109">
        <f t="shared" si="350"/>
        <v>1.5897168612042065</v>
      </c>
      <c r="CK285" s="35">
        <v>2538.1</v>
      </c>
      <c r="CL285" s="41">
        <f t="shared" si="309"/>
        <v>6864.6</v>
      </c>
      <c r="CM285" s="41">
        <v>11073.68</v>
      </c>
      <c r="CN285" s="158">
        <f>CM285-CL285</f>
        <v>4209.08</v>
      </c>
      <c r="CO285" s="35">
        <v>17399.82</v>
      </c>
      <c r="CP285" s="35">
        <v>15351</v>
      </c>
      <c r="CQ285" s="35">
        <v>2472.33</v>
      </c>
      <c r="CR285" s="35">
        <v>0</v>
      </c>
      <c r="CS285" s="35">
        <v>0</v>
      </c>
      <c r="CT285" s="35">
        <v>0</v>
      </c>
      <c r="CU285" s="35">
        <v>0</v>
      </c>
      <c r="CV285" s="41">
        <v>40387.75</v>
      </c>
      <c r="CW285" s="111"/>
    </row>
    <row r="286" spans="1:101" ht="47.25" x14ac:dyDescent="0.25">
      <c r="A286" s="119" t="s">
        <v>406</v>
      </c>
      <c r="B286" s="119" t="s">
        <v>411</v>
      </c>
      <c r="C286" s="120" t="s">
        <v>602</v>
      </c>
      <c r="D286" s="119">
        <v>1</v>
      </c>
      <c r="E286" s="119" t="s">
        <v>402</v>
      </c>
      <c r="F286" s="119" t="s">
        <v>77</v>
      </c>
      <c r="G286" s="119" t="s">
        <v>933</v>
      </c>
      <c r="H286" s="45">
        <f>SUBTOTAL(103, $CI$12:$CI286)*1</f>
        <v>275</v>
      </c>
      <c r="I286" s="45" t="s">
        <v>406</v>
      </c>
      <c r="J286" s="120" t="s">
        <v>934</v>
      </c>
      <c r="K286" s="120" t="s">
        <v>935</v>
      </c>
      <c r="L286" s="43">
        <v>0</v>
      </c>
      <c r="M286" s="43">
        <v>0</v>
      </c>
      <c r="N286" s="43">
        <v>0</v>
      </c>
      <c r="O286" s="43">
        <v>0</v>
      </c>
      <c r="P286" s="43"/>
      <c r="Q286" s="41">
        <f t="shared" si="310"/>
        <v>0</v>
      </c>
      <c r="R286" s="197" t="str">
        <f t="shared" si="311"/>
        <v>nebija plānots</v>
      </c>
      <c r="S286" s="43">
        <v>0</v>
      </c>
      <c r="T286" s="43"/>
      <c r="U286" s="43"/>
      <c r="V286" s="41">
        <f t="shared" si="312"/>
        <v>0</v>
      </c>
      <c r="W286" s="41">
        <f t="shared" si="313"/>
        <v>0</v>
      </c>
      <c r="X286" s="41">
        <f t="shared" si="314"/>
        <v>0</v>
      </c>
      <c r="Y286" s="197" t="str">
        <f t="shared" si="315"/>
        <v>nebija plānots</v>
      </c>
      <c r="Z286" s="43">
        <v>0</v>
      </c>
      <c r="AA286" s="43"/>
      <c r="AB286" s="43"/>
      <c r="AC286" s="41">
        <f t="shared" si="316"/>
        <v>0</v>
      </c>
      <c r="AD286" s="41">
        <f t="shared" si="317"/>
        <v>0</v>
      </c>
      <c r="AE286" s="41">
        <f t="shared" si="318"/>
        <v>0</v>
      </c>
      <c r="AF286" s="109" t="str">
        <f t="shared" si="319"/>
        <v>nebija plānots</v>
      </c>
      <c r="AG286" s="43">
        <v>0</v>
      </c>
      <c r="AH286" s="43"/>
      <c r="AI286" s="43"/>
      <c r="AJ286" s="41">
        <f t="shared" si="320"/>
        <v>0</v>
      </c>
      <c r="AK286" s="41">
        <f t="shared" si="321"/>
        <v>0</v>
      </c>
      <c r="AL286" s="41">
        <f t="shared" si="322"/>
        <v>0</v>
      </c>
      <c r="AM286" s="109" t="str">
        <f t="shared" si="323"/>
        <v>nebija plānots</v>
      </c>
      <c r="AN286" s="43">
        <v>0</v>
      </c>
      <c r="AO286" s="43"/>
      <c r="AP286" s="43"/>
      <c r="AQ286" s="41">
        <f t="shared" si="324"/>
        <v>0</v>
      </c>
      <c r="AR286" s="41">
        <f t="shared" si="325"/>
        <v>0</v>
      </c>
      <c r="AS286" s="41">
        <f t="shared" si="326"/>
        <v>0</v>
      </c>
      <c r="AT286" s="109" t="str">
        <f t="shared" si="327"/>
        <v>nebija plānots</v>
      </c>
      <c r="AU286" s="43">
        <v>0</v>
      </c>
      <c r="AV286" s="43"/>
      <c r="AW286" s="43"/>
      <c r="AX286" s="41">
        <f t="shared" si="328"/>
        <v>0</v>
      </c>
      <c r="AY286" s="41">
        <f t="shared" si="329"/>
        <v>0</v>
      </c>
      <c r="AZ286" s="41">
        <f t="shared" si="330"/>
        <v>0</v>
      </c>
      <c r="BA286" s="109" t="str">
        <f t="shared" si="331"/>
        <v>nebija plānots</v>
      </c>
      <c r="BB286" s="43">
        <v>0</v>
      </c>
      <c r="BC286" s="41">
        <v>0</v>
      </c>
      <c r="BD286" s="41">
        <f>BC286-BB286</f>
        <v>0</v>
      </c>
      <c r="BE286" s="41">
        <f t="shared" si="332"/>
        <v>0</v>
      </c>
      <c r="BF286" s="41">
        <f t="shared" si="333"/>
        <v>0</v>
      </c>
      <c r="BG286" s="41">
        <f t="shared" si="334"/>
        <v>0</v>
      </c>
      <c r="BH286" s="109" t="str">
        <f t="shared" si="335"/>
        <v>nebija plānots</v>
      </c>
      <c r="BI286" s="41">
        <v>0</v>
      </c>
      <c r="BJ286" s="41">
        <v>0</v>
      </c>
      <c r="BK286" s="41">
        <f>BJ286-BI286</f>
        <v>0</v>
      </c>
      <c r="BL286" s="41">
        <f t="shared" si="336"/>
        <v>0</v>
      </c>
      <c r="BM286" s="41">
        <f t="shared" si="337"/>
        <v>0</v>
      </c>
      <c r="BN286" s="41">
        <f t="shared" si="338"/>
        <v>0</v>
      </c>
      <c r="BO286" s="109" t="str">
        <f t="shared" si="339"/>
        <v>nebija plānots</v>
      </c>
      <c r="BP286" s="41">
        <v>0</v>
      </c>
      <c r="BQ286" s="41">
        <v>0</v>
      </c>
      <c r="BR286" s="41">
        <f>BQ286-BP286</f>
        <v>0</v>
      </c>
      <c r="BS286" s="41">
        <f t="shared" si="340"/>
        <v>0</v>
      </c>
      <c r="BT286" s="41">
        <f t="shared" si="341"/>
        <v>0</v>
      </c>
      <c r="BU286" s="41">
        <f t="shared" si="342"/>
        <v>0</v>
      </c>
      <c r="BV286" s="109" t="str">
        <f t="shared" si="343"/>
        <v>nebija plānots</v>
      </c>
      <c r="BW286" s="41">
        <v>0</v>
      </c>
      <c r="BX286" s="41">
        <v>2622.71</v>
      </c>
      <c r="BY286" s="41">
        <f t="shared" si="344"/>
        <v>2622.71</v>
      </c>
      <c r="BZ286" s="41">
        <f t="shared" ref="BZ286:BZ299" si="353">BP286+BI286+BB286+AU286+AN286+AG286+Z286+S286+O286+BW286</f>
        <v>0</v>
      </c>
      <c r="CA286" s="41">
        <f>BQ286+BJ286+BC286+AV286+AO286+AH286+AA286+T286+P286+BX286</f>
        <v>2622.71</v>
      </c>
      <c r="CB286" s="41">
        <f t="shared" si="351"/>
        <v>2623</v>
      </c>
      <c r="CC286" s="109" t="str">
        <f t="shared" si="345"/>
        <v>nebija plānots</v>
      </c>
      <c r="CD286" s="41">
        <v>0</v>
      </c>
      <c r="CE286" s="41">
        <v>0</v>
      </c>
      <c r="CF286" s="41">
        <f t="shared" si="346"/>
        <v>0</v>
      </c>
      <c r="CG286" s="41">
        <f t="shared" si="347"/>
        <v>0</v>
      </c>
      <c r="CH286" s="41">
        <f t="shared" si="348"/>
        <v>2622.71</v>
      </c>
      <c r="CI286" s="41">
        <f t="shared" si="349"/>
        <v>2623</v>
      </c>
      <c r="CJ286" s="109" t="str">
        <f t="shared" si="350"/>
        <v>nebija plānots</v>
      </c>
      <c r="CK286" s="41">
        <v>0</v>
      </c>
      <c r="CL286" s="41">
        <f t="shared" ref="CL286:CL293" si="354">CK286+CD286+BW286+BP286+BI286+BB286+AN286+AG286+Z286+S286+O286+AU286</f>
        <v>0</v>
      </c>
      <c r="CM286" s="41">
        <v>2622.71</v>
      </c>
      <c r="CN286" s="36">
        <f>CM286-CL286</f>
        <v>2622.71</v>
      </c>
      <c r="CO286" s="41">
        <v>41654.76</v>
      </c>
      <c r="CP286" s="41">
        <v>17852.04</v>
      </c>
      <c r="CQ286" s="41">
        <v>0</v>
      </c>
      <c r="CR286" s="41">
        <v>0</v>
      </c>
      <c r="CS286" s="41">
        <v>0</v>
      </c>
      <c r="CT286" s="41">
        <v>0</v>
      </c>
      <c r="CU286" s="41">
        <v>0</v>
      </c>
      <c r="CV286" s="41">
        <v>59506.8</v>
      </c>
    </row>
    <row r="287" spans="1:101" ht="31.5" x14ac:dyDescent="0.25">
      <c r="A287" s="18" t="s">
        <v>406</v>
      </c>
      <c r="B287" s="18" t="s">
        <v>411</v>
      </c>
      <c r="C287" s="19" t="s">
        <v>602</v>
      </c>
      <c r="D287" s="18">
        <v>1</v>
      </c>
      <c r="E287" s="18" t="s">
        <v>402</v>
      </c>
      <c r="F287" s="18" t="s">
        <v>77</v>
      </c>
      <c r="G287" s="18" t="s">
        <v>1197</v>
      </c>
      <c r="H287" s="45">
        <f>SUBTOTAL(103, $CI$12:$CI287)*1</f>
        <v>276</v>
      </c>
      <c r="I287" s="45" t="s">
        <v>406</v>
      </c>
      <c r="J287" s="32" t="s">
        <v>1198</v>
      </c>
      <c r="K287" s="32" t="s">
        <v>1199</v>
      </c>
      <c r="L287" s="77">
        <v>0</v>
      </c>
      <c r="M287" s="77">
        <v>0</v>
      </c>
      <c r="N287" s="77">
        <v>0</v>
      </c>
      <c r="O287" s="77">
        <f>N287+M287+L287</f>
        <v>0</v>
      </c>
      <c r="P287" s="77"/>
      <c r="Q287" s="41">
        <f t="shared" si="310"/>
        <v>0</v>
      </c>
      <c r="R287" s="197" t="str">
        <f t="shared" si="311"/>
        <v>nebija plānots</v>
      </c>
      <c r="S287" s="77">
        <v>0</v>
      </c>
      <c r="T287" s="77"/>
      <c r="U287" s="77"/>
      <c r="V287" s="41">
        <f t="shared" si="312"/>
        <v>0</v>
      </c>
      <c r="W287" s="41">
        <f t="shared" si="313"/>
        <v>0</v>
      </c>
      <c r="X287" s="41">
        <f t="shared" si="314"/>
        <v>0</v>
      </c>
      <c r="Y287" s="197" t="str">
        <f t="shared" si="315"/>
        <v>nebija plānots</v>
      </c>
      <c r="Z287" s="77">
        <v>0</v>
      </c>
      <c r="AA287" s="77"/>
      <c r="AB287" s="77"/>
      <c r="AC287" s="41">
        <f t="shared" si="316"/>
        <v>0</v>
      </c>
      <c r="AD287" s="41">
        <f t="shared" si="317"/>
        <v>0</v>
      </c>
      <c r="AE287" s="41">
        <f t="shared" si="318"/>
        <v>0</v>
      </c>
      <c r="AF287" s="109" t="str">
        <f t="shared" si="319"/>
        <v>nebija plānots</v>
      </c>
      <c r="AG287" s="77">
        <v>0</v>
      </c>
      <c r="AH287" s="77"/>
      <c r="AI287" s="77"/>
      <c r="AJ287" s="41">
        <f t="shared" si="320"/>
        <v>0</v>
      </c>
      <c r="AK287" s="41">
        <f t="shared" si="321"/>
        <v>0</v>
      </c>
      <c r="AL287" s="41">
        <f t="shared" si="322"/>
        <v>0</v>
      </c>
      <c r="AM287" s="109" t="str">
        <f t="shared" si="323"/>
        <v>nebija plānots</v>
      </c>
      <c r="AN287" s="77">
        <v>0</v>
      </c>
      <c r="AO287" s="77"/>
      <c r="AP287" s="77"/>
      <c r="AQ287" s="41">
        <f t="shared" si="324"/>
        <v>0</v>
      </c>
      <c r="AR287" s="41">
        <f t="shared" si="325"/>
        <v>0</v>
      </c>
      <c r="AS287" s="41">
        <f t="shared" si="326"/>
        <v>0</v>
      </c>
      <c r="AT287" s="109" t="str">
        <f t="shared" si="327"/>
        <v>nebija plānots</v>
      </c>
      <c r="AU287" s="77">
        <v>0</v>
      </c>
      <c r="AV287" s="77"/>
      <c r="AW287" s="77"/>
      <c r="AX287" s="41">
        <f t="shared" si="328"/>
        <v>0</v>
      </c>
      <c r="AY287" s="41">
        <f t="shared" si="329"/>
        <v>0</v>
      </c>
      <c r="AZ287" s="41">
        <f t="shared" si="330"/>
        <v>0</v>
      </c>
      <c r="BA287" s="109" t="str">
        <f t="shared" si="331"/>
        <v>nebija plānots</v>
      </c>
      <c r="BB287" s="77">
        <v>0</v>
      </c>
      <c r="BC287" s="77"/>
      <c r="BD287" s="77"/>
      <c r="BE287" s="41">
        <f t="shared" si="332"/>
        <v>0</v>
      </c>
      <c r="BF287" s="41">
        <f t="shared" si="333"/>
        <v>0</v>
      </c>
      <c r="BG287" s="41">
        <f t="shared" si="334"/>
        <v>0</v>
      </c>
      <c r="BH287" s="109" t="str">
        <f t="shared" si="335"/>
        <v>nebija plānots</v>
      </c>
      <c r="BI287" s="77">
        <v>0</v>
      </c>
      <c r="BJ287" s="77"/>
      <c r="BK287" s="77"/>
      <c r="BL287" s="41">
        <f t="shared" si="336"/>
        <v>0</v>
      </c>
      <c r="BM287" s="41">
        <f t="shared" si="337"/>
        <v>0</v>
      </c>
      <c r="BN287" s="41">
        <f t="shared" si="338"/>
        <v>0</v>
      </c>
      <c r="BO287" s="109" t="str">
        <f t="shared" si="339"/>
        <v>nebija plānots</v>
      </c>
      <c r="BP287" s="77">
        <v>0</v>
      </c>
      <c r="BQ287" s="77"/>
      <c r="BR287" s="77"/>
      <c r="BS287" s="41">
        <f t="shared" si="340"/>
        <v>0</v>
      </c>
      <c r="BT287" s="41">
        <f t="shared" si="341"/>
        <v>0</v>
      </c>
      <c r="BU287" s="41">
        <f t="shared" si="342"/>
        <v>0</v>
      </c>
      <c r="BV287" s="109" t="str">
        <f t="shared" si="343"/>
        <v>nebija plānots</v>
      </c>
      <c r="BW287" s="77">
        <v>0</v>
      </c>
      <c r="BX287" s="41">
        <v>1633.96</v>
      </c>
      <c r="BY287" s="41">
        <f t="shared" si="344"/>
        <v>1633.96</v>
      </c>
      <c r="BZ287" s="41">
        <f t="shared" si="353"/>
        <v>0</v>
      </c>
      <c r="CA287" s="41">
        <f>BQ287+BJ287+BC287+AV287+AO287+-AH287+AA287+T287+P287+BX287</f>
        <v>1633.96</v>
      </c>
      <c r="CB287" s="41">
        <f t="shared" si="351"/>
        <v>1634</v>
      </c>
      <c r="CC287" s="109" t="str">
        <f t="shared" si="345"/>
        <v>nebija plānots</v>
      </c>
      <c r="CD287" s="77">
        <v>0</v>
      </c>
      <c r="CE287" s="41">
        <v>1064.1400000000001</v>
      </c>
      <c r="CF287" s="41">
        <f t="shared" si="346"/>
        <v>1064.1400000000001</v>
      </c>
      <c r="CG287" s="41">
        <f t="shared" si="347"/>
        <v>0</v>
      </c>
      <c r="CH287" s="41">
        <f t="shared" si="348"/>
        <v>2698.1000000000004</v>
      </c>
      <c r="CI287" s="41">
        <f t="shared" si="349"/>
        <v>2698.1400000000003</v>
      </c>
      <c r="CJ287" s="109" t="str">
        <f t="shared" si="350"/>
        <v>nebija plānots</v>
      </c>
      <c r="CK287" s="77">
        <v>0</v>
      </c>
      <c r="CL287" s="41">
        <f t="shared" si="354"/>
        <v>0</v>
      </c>
      <c r="CM287" s="41">
        <v>2698.1000000000004</v>
      </c>
      <c r="CN287" s="77"/>
      <c r="CO287" s="77">
        <f>SUM(S287:CK287)</f>
        <v>14060.400000000001</v>
      </c>
      <c r="CP287" s="77">
        <v>8995.2000000000007</v>
      </c>
      <c r="CQ287" s="77">
        <v>3855.09</v>
      </c>
      <c r="CR287" s="77">
        <v>0</v>
      </c>
      <c r="CS287" s="77">
        <v>0</v>
      </c>
      <c r="CT287" s="77">
        <v>0</v>
      </c>
      <c r="CU287" s="77">
        <v>0</v>
      </c>
      <c r="CV287" s="77">
        <v>12850.3</v>
      </c>
      <c r="CW287" s="148"/>
    </row>
    <row r="288" spans="1:101" ht="31.5" x14ac:dyDescent="0.25">
      <c r="A288" s="55" t="s">
        <v>406</v>
      </c>
      <c r="B288" s="55" t="s">
        <v>411</v>
      </c>
      <c r="C288" s="81" t="s">
        <v>602</v>
      </c>
      <c r="D288" s="55">
        <v>1</v>
      </c>
      <c r="E288" s="55" t="s">
        <v>402</v>
      </c>
      <c r="F288" s="55" t="s">
        <v>77</v>
      </c>
      <c r="G288" s="55" t="s">
        <v>1190</v>
      </c>
      <c r="H288" s="45">
        <f>SUBTOTAL(103, $CI$12:$CI288)*1</f>
        <v>277</v>
      </c>
      <c r="I288" s="45" t="s">
        <v>406</v>
      </c>
      <c r="J288" s="128" t="s">
        <v>1191</v>
      </c>
      <c r="K288" s="128" t="s">
        <v>1192</v>
      </c>
      <c r="L288" s="79"/>
      <c r="M288" s="79">
        <v>0</v>
      </c>
      <c r="N288" s="79">
        <v>0</v>
      </c>
      <c r="O288" s="79">
        <v>0</v>
      </c>
      <c r="P288" s="79"/>
      <c r="Q288" s="41">
        <f t="shared" si="310"/>
        <v>0</v>
      </c>
      <c r="R288" s="197" t="str">
        <f t="shared" si="311"/>
        <v>nebija plānots</v>
      </c>
      <c r="S288" s="79">
        <v>0</v>
      </c>
      <c r="T288" s="79"/>
      <c r="U288" s="79"/>
      <c r="V288" s="41">
        <f t="shared" si="312"/>
        <v>0</v>
      </c>
      <c r="W288" s="41">
        <f t="shared" si="313"/>
        <v>0</v>
      </c>
      <c r="X288" s="41">
        <f t="shared" si="314"/>
        <v>0</v>
      </c>
      <c r="Y288" s="197" t="str">
        <f t="shared" si="315"/>
        <v>nebija plānots</v>
      </c>
      <c r="Z288" s="79">
        <v>0</v>
      </c>
      <c r="AA288" s="79"/>
      <c r="AB288" s="79"/>
      <c r="AC288" s="41">
        <f t="shared" si="316"/>
        <v>0</v>
      </c>
      <c r="AD288" s="41">
        <f t="shared" si="317"/>
        <v>0</v>
      </c>
      <c r="AE288" s="41">
        <f t="shared" si="318"/>
        <v>0</v>
      </c>
      <c r="AF288" s="109" t="str">
        <f t="shared" si="319"/>
        <v>nebija plānots</v>
      </c>
      <c r="AG288" s="79">
        <v>0</v>
      </c>
      <c r="AH288" s="79"/>
      <c r="AI288" s="79"/>
      <c r="AJ288" s="41">
        <f t="shared" si="320"/>
        <v>0</v>
      </c>
      <c r="AK288" s="41">
        <f t="shared" si="321"/>
        <v>0</v>
      </c>
      <c r="AL288" s="41">
        <f t="shared" si="322"/>
        <v>0</v>
      </c>
      <c r="AM288" s="109" t="str">
        <f t="shared" si="323"/>
        <v>nebija plānots</v>
      </c>
      <c r="AN288" s="79">
        <v>0</v>
      </c>
      <c r="AO288" s="79"/>
      <c r="AP288" s="79"/>
      <c r="AQ288" s="41">
        <f t="shared" si="324"/>
        <v>0</v>
      </c>
      <c r="AR288" s="41">
        <f t="shared" si="325"/>
        <v>0</v>
      </c>
      <c r="AS288" s="41">
        <f t="shared" si="326"/>
        <v>0</v>
      </c>
      <c r="AT288" s="109" t="str">
        <f t="shared" si="327"/>
        <v>nebija plānots</v>
      </c>
      <c r="AU288" s="79">
        <v>0</v>
      </c>
      <c r="AV288" s="79"/>
      <c r="AW288" s="79"/>
      <c r="AX288" s="41">
        <f t="shared" si="328"/>
        <v>0</v>
      </c>
      <c r="AY288" s="41">
        <f t="shared" si="329"/>
        <v>0</v>
      </c>
      <c r="AZ288" s="41">
        <f t="shared" si="330"/>
        <v>0</v>
      </c>
      <c r="BA288" s="109" t="str">
        <f t="shared" si="331"/>
        <v>nebija plānots</v>
      </c>
      <c r="BB288" s="79">
        <v>0</v>
      </c>
      <c r="BC288" s="79"/>
      <c r="BD288" s="79"/>
      <c r="BE288" s="41">
        <f t="shared" si="332"/>
        <v>0</v>
      </c>
      <c r="BF288" s="41">
        <f t="shared" si="333"/>
        <v>0</v>
      </c>
      <c r="BG288" s="41">
        <f t="shared" si="334"/>
        <v>0</v>
      </c>
      <c r="BH288" s="109" t="str">
        <f t="shared" si="335"/>
        <v>nebija plānots</v>
      </c>
      <c r="BI288" s="79">
        <v>0</v>
      </c>
      <c r="BJ288" s="79"/>
      <c r="BK288" s="79"/>
      <c r="BL288" s="41">
        <f t="shared" si="336"/>
        <v>0</v>
      </c>
      <c r="BM288" s="41">
        <f t="shared" si="337"/>
        <v>0</v>
      </c>
      <c r="BN288" s="41">
        <f t="shared" si="338"/>
        <v>0</v>
      </c>
      <c r="BO288" s="109" t="str">
        <f t="shared" si="339"/>
        <v>nebija plānots</v>
      </c>
      <c r="BP288" s="79">
        <v>0</v>
      </c>
      <c r="BQ288" s="41">
        <v>2956.3</v>
      </c>
      <c r="BR288" s="41">
        <f t="shared" ref="BR288:BR293" si="355">BQ288-BP288</f>
        <v>2956.3</v>
      </c>
      <c r="BS288" s="41">
        <f t="shared" si="340"/>
        <v>0</v>
      </c>
      <c r="BT288" s="41">
        <f t="shared" si="341"/>
        <v>2956.3</v>
      </c>
      <c r="BU288" s="41">
        <f t="shared" si="342"/>
        <v>2956</v>
      </c>
      <c r="BV288" s="109" t="str">
        <f t="shared" si="343"/>
        <v>nebija plānots</v>
      </c>
      <c r="BW288" s="79">
        <v>0</v>
      </c>
      <c r="BX288" s="41">
        <v>0</v>
      </c>
      <c r="BY288" s="41">
        <f t="shared" si="344"/>
        <v>0</v>
      </c>
      <c r="BZ288" s="41">
        <f t="shared" si="353"/>
        <v>0</v>
      </c>
      <c r="CA288" s="41">
        <f>BQ288+BJ288+BC288+AV288+AO288+-AH288+AA288+T288+P288+BX288</f>
        <v>2956.3</v>
      </c>
      <c r="CB288" s="41">
        <f t="shared" si="351"/>
        <v>2956</v>
      </c>
      <c r="CC288" s="109" t="str">
        <f t="shared" si="345"/>
        <v>nebija plānots</v>
      </c>
      <c r="CD288" s="79">
        <v>0</v>
      </c>
      <c r="CE288" s="41">
        <v>0</v>
      </c>
      <c r="CF288" s="41">
        <f t="shared" si="346"/>
        <v>0</v>
      </c>
      <c r="CG288" s="41">
        <f t="shared" si="347"/>
        <v>0</v>
      </c>
      <c r="CH288" s="41">
        <f t="shared" si="348"/>
        <v>2956.3</v>
      </c>
      <c r="CI288" s="41">
        <f t="shared" si="349"/>
        <v>2956</v>
      </c>
      <c r="CJ288" s="109" t="str">
        <f t="shared" si="350"/>
        <v>nebija plānots</v>
      </c>
      <c r="CK288" s="79">
        <v>0</v>
      </c>
      <c r="CL288" s="41">
        <f t="shared" si="354"/>
        <v>0</v>
      </c>
      <c r="CM288" s="41">
        <v>6707.52</v>
      </c>
      <c r="CN288" s="79"/>
      <c r="CO288" s="79">
        <v>23694.690000000002</v>
      </c>
      <c r="CP288" s="79">
        <v>10569.66</v>
      </c>
      <c r="CQ288" s="79">
        <v>0</v>
      </c>
      <c r="CR288" s="79">
        <v>0</v>
      </c>
      <c r="CS288" s="79">
        <v>0</v>
      </c>
      <c r="CT288" s="79">
        <v>0</v>
      </c>
      <c r="CU288" s="79">
        <v>0</v>
      </c>
      <c r="CV288" s="79">
        <v>34264.350000000006</v>
      </c>
    </row>
    <row r="289" spans="1:101" ht="31.5" x14ac:dyDescent="0.25">
      <c r="A289" s="121" t="s">
        <v>379</v>
      </c>
      <c r="B289" s="121" t="s">
        <v>380</v>
      </c>
      <c r="C289" s="122" t="s">
        <v>381</v>
      </c>
      <c r="D289" s="121">
        <v>1</v>
      </c>
      <c r="E289" s="121" t="s">
        <v>210</v>
      </c>
      <c r="F289" s="121" t="s">
        <v>77</v>
      </c>
      <c r="G289" s="123" t="s">
        <v>391</v>
      </c>
      <c r="H289" s="45">
        <f>SUBTOTAL(103, $CI$12:$CI289)*1</f>
        <v>278</v>
      </c>
      <c r="I289" s="45" t="s">
        <v>379</v>
      </c>
      <c r="J289" s="124" t="s">
        <v>392</v>
      </c>
      <c r="K289" s="124" t="s">
        <v>393</v>
      </c>
      <c r="L289" s="41">
        <v>0</v>
      </c>
      <c r="M289" s="41">
        <v>0</v>
      </c>
      <c r="N289" s="41">
        <v>104876.21</v>
      </c>
      <c r="O289" s="41">
        <v>0</v>
      </c>
      <c r="P289" s="41">
        <v>0</v>
      </c>
      <c r="Q289" s="41">
        <f t="shared" si="310"/>
        <v>0</v>
      </c>
      <c r="R289" s="197" t="str">
        <f t="shared" si="311"/>
        <v>nebija plānots</v>
      </c>
      <c r="S289" s="41">
        <v>0</v>
      </c>
      <c r="T289" s="41">
        <v>0</v>
      </c>
      <c r="U289" s="41">
        <f>T289-S289</f>
        <v>0</v>
      </c>
      <c r="V289" s="41">
        <f t="shared" si="312"/>
        <v>0</v>
      </c>
      <c r="W289" s="41">
        <f t="shared" si="313"/>
        <v>0</v>
      </c>
      <c r="X289" s="41">
        <f t="shared" si="314"/>
        <v>0</v>
      </c>
      <c r="Y289" s="197" t="str">
        <f t="shared" si="315"/>
        <v>nebija plānots</v>
      </c>
      <c r="Z289" s="41">
        <v>54019.07</v>
      </c>
      <c r="AA289" s="41">
        <v>54017.18</v>
      </c>
      <c r="AB289" s="41">
        <f>AA289-Z289</f>
        <v>-1.8899999999994179</v>
      </c>
      <c r="AC289" s="41">
        <f t="shared" si="316"/>
        <v>54019.07</v>
      </c>
      <c r="AD289" s="41">
        <f t="shared" si="317"/>
        <v>54017.18</v>
      </c>
      <c r="AE289" s="41">
        <f t="shared" si="318"/>
        <v>-2</v>
      </c>
      <c r="AF289" s="109">
        <f t="shared" si="319"/>
        <v>3.4987644178197108E-5</v>
      </c>
      <c r="AG289" s="41">
        <v>0</v>
      </c>
      <c r="AH289" s="41">
        <v>0</v>
      </c>
      <c r="AI289" s="41">
        <f>AH289-AG289</f>
        <v>0</v>
      </c>
      <c r="AJ289" s="41">
        <f t="shared" si="320"/>
        <v>54019.07</v>
      </c>
      <c r="AK289" s="41">
        <f t="shared" si="321"/>
        <v>54017.18</v>
      </c>
      <c r="AL289" s="41">
        <f t="shared" si="322"/>
        <v>-2</v>
      </c>
      <c r="AM289" s="109">
        <f t="shared" si="323"/>
        <v>3.4987644178197108E-5</v>
      </c>
      <c r="AN289" s="41">
        <v>0</v>
      </c>
      <c r="AO289" s="41">
        <v>0</v>
      </c>
      <c r="AP289" s="41">
        <f>AO289-AN289</f>
        <v>0</v>
      </c>
      <c r="AQ289" s="41">
        <f t="shared" si="324"/>
        <v>54019.07</v>
      </c>
      <c r="AR289" s="41">
        <f t="shared" si="325"/>
        <v>54017.18</v>
      </c>
      <c r="AS289" s="41">
        <f t="shared" si="326"/>
        <v>-2</v>
      </c>
      <c r="AT289" s="109">
        <f t="shared" si="327"/>
        <v>3.4987644178197108E-5</v>
      </c>
      <c r="AU289" s="41">
        <v>75650</v>
      </c>
      <c r="AV289" s="41">
        <v>109316</v>
      </c>
      <c r="AW289" s="41">
        <f>AV289-AU289</f>
        <v>33666</v>
      </c>
      <c r="AX289" s="41">
        <f t="shared" si="328"/>
        <v>129669.07</v>
      </c>
      <c r="AY289" s="41">
        <f t="shared" si="329"/>
        <v>163333.18</v>
      </c>
      <c r="AZ289" s="41">
        <f t="shared" si="330"/>
        <v>33664</v>
      </c>
      <c r="BA289" s="109">
        <f t="shared" si="331"/>
        <v>-0.25961557370620447</v>
      </c>
      <c r="BB289" s="41">
        <v>0</v>
      </c>
      <c r="BC289" s="41">
        <v>0</v>
      </c>
      <c r="BD289" s="41">
        <f>BC289-BB289</f>
        <v>0</v>
      </c>
      <c r="BE289" s="41">
        <f t="shared" si="332"/>
        <v>129669.07</v>
      </c>
      <c r="BF289" s="41">
        <f t="shared" si="333"/>
        <v>163333.18</v>
      </c>
      <c r="BG289" s="41">
        <f t="shared" si="334"/>
        <v>33664</v>
      </c>
      <c r="BH289" s="109">
        <f t="shared" si="335"/>
        <v>-0.25961557370620447</v>
      </c>
      <c r="BI289" s="41">
        <v>0</v>
      </c>
      <c r="BJ289" s="41">
        <v>0</v>
      </c>
      <c r="BK289" s="41">
        <f>BJ289-BI289</f>
        <v>0</v>
      </c>
      <c r="BL289" s="41">
        <f t="shared" si="336"/>
        <v>129669.07</v>
      </c>
      <c r="BM289" s="41">
        <f t="shared" si="337"/>
        <v>163333.18</v>
      </c>
      <c r="BN289" s="41">
        <f t="shared" si="338"/>
        <v>33664</v>
      </c>
      <c r="BO289" s="109">
        <f t="shared" si="339"/>
        <v>-0.25961557370620447</v>
      </c>
      <c r="BP289" s="41">
        <v>103295.4</v>
      </c>
      <c r="BQ289" s="41">
        <v>72902.78</v>
      </c>
      <c r="BR289" s="41">
        <f t="shared" si="355"/>
        <v>-30392.619999999995</v>
      </c>
      <c r="BS289" s="41">
        <f t="shared" si="340"/>
        <v>232964.47</v>
      </c>
      <c r="BT289" s="41">
        <f t="shared" si="341"/>
        <v>236235.96</v>
      </c>
      <c r="BU289" s="41">
        <f t="shared" si="342"/>
        <v>3271</v>
      </c>
      <c r="BV289" s="109">
        <f t="shared" si="343"/>
        <v>-1.4042871000886858E-2</v>
      </c>
      <c r="BW289" s="41">
        <v>0</v>
      </c>
      <c r="BX289" s="41">
        <v>0</v>
      </c>
      <c r="BY289" s="41">
        <f t="shared" si="344"/>
        <v>0</v>
      </c>
      <c r="BZ289" s="41">
        <f t="shared" si="353"/>
        <v>232964.47</v>
      </c>
      <c r="CA289" s="41">
        <f>BQ289+BJ289+BC289+AV289+AO289+AH289+AA289+T289+P289+BX289</f>
        <v>236235.96</v>
      </c>
      <c r="CB289" s="41">
        <f t="shared" si="351"/>
        <v>3271</v>
      </c>
      <c r="CC289" s="109">
        <f t="shared" si="345"/>
        <v>-1.4042871000886858E-2</v>
      </c>
      <c r="CD289" s="41">
        <v>0</v>
      </c>
      <c r="CE289" s="41">
        <v>0</v>
      </c>
      <c r="CF289" s="41">
        <f t="shared" si="346"/>
        <v>0</v>
      </c>
      <c r="CG289" s="41">
        <f t="shared" si="347"/>
        <v>232964.47</v>
      </c>
      <c r="CH289" s="41">
        <f t="shared" si="348"/>
        <v>236235.96</v>
      </c>
      <c r="CI289" s="41">
        <f t="shared" si="349"/>
        <v>3271</v>
      </c>
      <c r="CJ289" s="109">
        <f t="shared" si="350"/>
        <v>1.0140428710008869</v>
      </c>
      <c r="CK289" s="41">
        <v>61722.75</v>
      </c>
      <c r="CL289" s="41">
        <f t="shared" si="354"/>
        <v>294687.21999999997</v>
      </c>
      <c r="CM289" s="41">
        <v>320187.21999999997</v>
      </c>
      <c r="CN289" s="158">
        <f>CM289-CL289</f>
        <v>25500</v>
      </c>
      <c r="CO289" s="41">
        <v>647333.65</v>
      </c>
      <c r="CP289" s="41">
        <v>1010724.8</v>
      </c>
      <c r="CQ289" s="41">
        <v>1010724.8</v>
      </c>
      <c r="CR289" s="41">
        <v>1010724.8</v>
      </c>
      <c r="CS289" s="41">
        <v>1010724.8</v>
      </c>
      <c r="CT289" s="41">
        <v>252692.57</v>
      </c>
      <c r="CU289" s="41">
        <v>0</v>
      </c>
      <c r="CV289" s="41">
        <v>5342488.8500000006</v>
      </c>
    </row>
    <row r="290" spans="1:101" ht="31.5" x14ac:dyDescent="0.25">
      <c r="A290" s="121" t="s">
        <v>214</v>
      </c>
      <c r="B290" s="121" t="s">
        <v>215</v>
      </c>
      <c r="C290" s="122" t="s">
        <v>217</v>
      </c>
      <c r="D290" s="121" t="s">
        <v>3</v>
      </c>
      <c r="E290" s="121" t="s">
        <v>210</v>
      </c>
      <c r="F290" s="121" t="s">
        <v>77</v>
      </c>
      <c r="G290" s="123" t="s">
        <v>216</v>
      </c>
      <c r="H290" s="45">
        <f>SUBTOTAL(103, $CI$12:$CI290)*1</f>
        <v>279</v>
      </c>
      <c r="I290" s="45" t="s">
        <v>214</v>
      </c>
      <c r="J290" s="124" t="s">
        <v>212</v>
      </c>
      <c r="K290" s="124" t="s">
        <v>217</v>
      </c>
      <c r="L290" s="41">
        <v>0</v>
      </c>
      <c r="M290" s="41">
        <v>20111.060000000001</v>
      </c>
      <c r="N290" s="41">
        <v>77156.800000000003</v>
      </c>
      <c r="O290" s="41">
        <v>270.81</v>
      </c>
      <c r="P290" s="41">
        <v>0</v>
      </c>
      <c r="Q290" s="41">
        <f t="shared" si="310"/>
        <v>-271</v>
      </c>
      <c r="R290" s="197">
        <f t="shared" si="311"/>
        <v>1</v>
      </c>
      <c r="S290" s="41">
        <v>20302.349999999999</v>
      </c>
      <c r="T290" s="41">
        <v>20302.349999999999</v>
      </c>
      <c r="U290" s="41">
        <f>T290-S290</f>
        <v>0</v>
      </c>
      <c r="V290" s="41">
        <f t="shared" si="312"/>
        <v>20573.16</v>
      </c>
      <c r="W290" s="41">
        <f t="shared" si="313"/>
        <v>20302.349999999999</v>
      </c>
      <c r="X290" s="41">
        <f t="shared" si="314"/>
        <v>-271</v>
      </c>
      <c r="Y290" s="197">
        <f t="shared" si="315"/>
        <v>1.316326709168647E-2</v>
      </c>
      <c r="Z290" s="41">
        <v>0</v>
      </c>
      <c r="AA290" s="41">
        <v>0</v>
      </c>
      <c r="AB290" s="41">
        <f>AA290-Z290</f>
        <v>0</v>
      </c>
      <c r="AC290" s="41">
        <f t="shared" si="316"/>
        <v>20573.16</v>
      </c>
      <c r="AD290" s="41">
        <f t="shared" si="317"/>
        <v>20302.349999999999</v>
      </c>
      <c r="AE290" s="41">
        <f t="shared" si="318"/>
        <v>-271</v>
      </c>
      <c r="AF290" s="109">
        <f t="shared" si="319"/>
        <v>1.316326709168647E-2</v>
      </c>
      <c r="AG290" s="41">
        <v>0</v>
      </c>
      <c r="AH290" s="41">
        <v>0</v>
      </c>
      <c r="AI290" s="41">
        <f>AH290-AG290</f>
        <v>0</v>
      </c>
      <c r="AJ290" s="41">
        <f t="shared" si="320"/>
        <v>20573.16</v>
      </c>
      <c r="AK290" s="41">
        <f t="shared" si="321"/>
        <v>20302.349999999999</v>
      </c>
      <c r="AL290" s="41">
        <f t="shared" si="322"/>
        <v>-271</v>
      </c>
      <c r="AM290" s="109">
        <f t="shared" si="323"/>
        <v>1.316326709168647E-2</v>
      </c>
      <c r="AN290" s="41">
        <v>19823.27</v>
      </c>
      <c r="AO290" s="41">
        <v>30514.04</v>
      </c>
      <c r="AP290" s="41">
        <f>AO290-AN290</f>
        <v>10690.77</v>
      </c>
      <c r="AQ290" s="41">
        <f t="shared" si="324"/>
        <v>40396.43</v>
      </c>
      <c r="AR290" s="41">
        <f t="shared" si="325"/>
        <v>50816.39</v>
      </c>
      <c r="AS290" s="41">
        <f t="shared" si="326"/>
        <v>10420</v>
      </c>
      <c r="AT290" s="109">
        <f t="shared" si="327"/>
        <v>-0.25794259542241726</v>
      </c>
      <c r="AU290" s="41">
        <v>0</v>
      </c>
      <c r="AV290" s="41">
        <v>0</v>
      </c>
      <c r="AW290" s="41">
        <f>AV290-AU290</f>
        <v>0</v>
      </c>
      <c r="AX290" s="41">
        <f t="shared" si="328"/>
        <v>40396.43</v>
      </c>
      <c r="AY290" s="41">
        <f t="shared" si="329"/>
        <v>50816.39</v>
      </c>
      <c r="AZ290" s="41">
        <f t="shared" si="330"/>
        <v>10420</v>
      </c>
      <c r="BA290" s="109">
        <f t="shared" si="331"/>
        <v>-0.25794259542241726</v>
      </c>
      <c r="BB290" s="41">
        <v>0</v>
      </c>
      <c r="BC290" s="41">
        <v>0</v>
      </c>
      <c r="BD290" s="41">
        <f>BC290-BB290</f>
        <v>0</v>
      </c>
      <c r="BE290" s="41">
        <f t="shared" si="332"/>
        <v>40396.43</v>
      </c>
      <c r="BF290" s="41">
        <f t="shared" si="333"/>
        <v>50816.39</v>
      </c>
      <c r="BG290" s="41">
        <f t="shared" si="334"/>
        <v>10420</v>
      </c>
      <c r="BH290" s="109">
        <f t="shared" si="335"/>
        <v>-0.25794259542241726</v>
      </c>
      <c r="BI290" s="41">
        <v>18119.68</v>
      </c>
      <c r="BJ290" s="41">
        <v>12512.71</v>
      </c>
      <c r="BK290" s="41">
        <f>BJ290-BI290</f>
        <v>-5606.9700000000012</v>
      </c>
      <c r="BL290" s="41">
        <f t="shared" si="336"/>
        <v>58516.11</v>
      </c>
      <c r="BM290" s="41">
        <f t="shared" si="337"/>
        <v>63329.1</v>
      </c>
      <c r="BN290" s="41">
        <f t="shared" si="338"/>
        <v>4813</v>
      </c>
      <c r="BO290" s="109">
        <f t="shared" si="339"/>
        <v>-8.2250682760696137E-2</v>
      </c>
      <c r="BP290" s="41">
        <v>0</v>
      </c>
      <c r="BQ290" s="41">
        <v>0</v>
      </c>
      <c r="BR290" s="41">
        <f t="shared" si="355"/>
        <v>0</v>
      </c>
      <c r="BS290" s="41">
        <f t="shared" si="340"/>
        <v>58516.11</v>
      </c>
      <c r="BT290" s="41">
        <f t="shared" si="341"/>
        <v>63329.1</v>
      </c>
      <c r="BU290" s="41">
        <f t="shared" si="342"/>
        <v>4813</v>
      </c>
      <c r="BV290" s="109">
        <f t="shared" si="343"/>
        <v>-8.2250682760696137E-2</v>
      </c>
      <c r="BW290" s="41">
        <v>0</v>
      </c>
      <c r="BX290" s="41">
        <v>0</v>
      </c>
      <c r="BY290" s="41">
        <f t="shared" si="344"/>
        <v>0</v>
      </c>
      <c r="BZ290" s="41">
        <f t="shared" si="353"/>
        <v>58516.109999999993</v>
      </c>
      <c r="CA290" s="41">
        <f>BQ290+BJ290+BC290+AV290+AO290+-AH290+AA290+T290+P290+BX290</f>
        <v>63329.1</v>
      </c>
      <c r="CB290" s="41">
        <f t="shared" si="351"/>
        <v>4813</v>
      </c>
      <c r="CC290" s="109">
        <f t="shared" si="345"/>
        <v>-8.2250682760696359E-2</v>
      </c>
      <c r="CD290" s="41">
        <v>21573.279999999999</v>
      </c>
      <c r="CE290" s="41">
        <v>20434.55</v>
      </c>
      <c r="CF290" s="41">
        <f t="shared" si="346"/>
        <v>-1138.7299999999996</v>
      </c>
      <c r="CG290" s="41">
        <f t="shared" si="347"/>
        <v>80089.389999999985</v>
      </c>
      <c r="CH290" s="41">
        <f t="shared" si="348"/>
        <v>83763.649999999994</v>
      </c>
      <c r="CI290" s="41">
        <f t="shared" si="349"/>
        <v>3674.2700000000004</v>
      </c>
      <c r="CJ290" s="109">
        <f t="shared" si="350"/>
        <v>1.0458769882003098</v>
      </c>
      <c r="CK290" s="41">
        <v>0</v>
      </c>
      <c r="CL290" s="41">
        <f t="shared" si="354"/>
        <v>80089.389999999985</v>
      </c>
      <c r="CM290" s="41">
        <v>83763.649999999994</v>
      </c>
      <c r="CN290" s="158">
        <f>CM290-CL290</f>
        <v>3674.2600000000093</v>
      </c>
      <c r="CO290" s="41">
        <v>72309</v>
      </c>
      <c r="CP290" s="41">
        <v>69831.75</v>
      </c>
      <c r="CQ290" s="41">
        <v>88068.5</v>
      </c>
      <c r="CR290" s="41">
        <v>21088.5</v>
      </c>
      <c r="CS290" s="41">
        <v>0</v>
      </c>
      <c r="CT290" s="41">
        <v>0</v>
      </c>
      <c r="CU290" s="41">
        <v>0</v>
      </c>
      <c r="CV290" s="41">
        <v>428655</v>
      </c>
      <c r="CW290" s="29"/>
    </row>
    <row r="291" spans="1:101" ht="31.5" x14ac:dyDescent="0.25">
      <c r="A291" s="121" t="s">
        <v>119</v>
      </c>
      <c r="B291" s="121" t="s">
        <v>120</v>
      </c>
      <c r="C291" s="122" t="s">
        <v>570</v>
      </c>
      <c r="D291" s="121">
        <v>1</v>
      </c>
      <c r="E291" s="121" t="s">
        <v>35</v>
      </c>
      <c r="F291" s="121" t="s">
        <v>102</v>
      </c>
      <c r="G291" s="123" t="s">
        <v>121</v>
      </c>
      <c r="H291" s="45">
        <f>SUBTOTAL(103, $CI$12:$CI291)*1</f>
        <v>280</v>
      </c>
      <c r="I291" s="45" t="s">
        <v>119</v>
      </c>
      <c r="J291" s="124" t="s">
        <v>122</v>
      </c>
      <c r="K291" s="124" t="s">
        <v>123</v>
      </c>
      <c r="L291" s="41"/>
      <c r="M291" s="41"/>
      <c r="N291" s="41"/>
      <c r="O291" s="41"/>
      <c r="P291" s="41">
        <v>0</v>
      </c>
      <c r="Q291" s="41">
        <f t="shared" si="310"/>
        <v>0</v>
      </c>
      <c r="R291" s="197" t="str">
        <f t="shared" si="311"/>
        <v>nebija plānots</v>
      </c>
      <c r="S291" s="41"/>
      <c r="T291" s="41">
        <v>0</v>
      </c>
      <c r="U291" s="41">
        <f>T291-S291</f>
        <v>0</v>
      </c>
      <c r="V291" s="41">
        <f t="shared" si="312"/>
        <v>0</v>
      </c>
      <c r="W291" s="41">
        <f t="shared" si="313"/>
        <v>0</v>
      </c>
      <c r="X291" s="41">
        <f t="shared" si="314"/>
        <v>0</v>
      </c>
      <c r="Y291" s="197" t="str">
        <f t="shared" si="315"/>
        <v>nebija plānots</v>
      </c>
      <c r="Z291" s="41"/>
      <c r="AA291" s="41">
        <v>0</v>
      </c>
      <c r="AB291" s="41">
        <f>AA291-Z291</f>
        <v>0</v>
      </c>
      <c r="AC291" s="41">
        <f t="shared" si="316"/>
        <v>0</v>
      </c>
      <c r="AD291" s="41">
        <f t="shared" si="317"/>
        <v>0</v>
      </c>
      <c r="AE291" s="41">
        <f t="shared" si="318"/>
        <v>0</v>
      </c>
      <c r="AF291" s="109" t="str">
        <f t="shared" si="319"/>
        <v>nebija plānots</v>
      </c>
      <c r="AG291" s="41">
        <v>169110</v>
      </c>
      <c r="AH291" s="41">
        <v>169110</v>
      </c>
      <c r="AI291" s="41">
        <f>AH291-AG291</f>
        <v>0</v>
      </c>
      <c r="AJ291" s="41">
        <f t="shared" si="320"/>
        <v>169110</v>
      </c>
      <c r="AK291" s="41">
        <f t="shared" si="321"/>
        <v>169110</v>
      </c>
      <c r="AL291" s="41">
        <f t="shared" si="322"/>
        <v>0</v>
      </c>
      <c r="AM291" s="109">
        <f t="shared" si="323"/>
        <v>0</v>
      </c>
      <c r="AN291" s="41"/>
      <c r="AO291" s="41">
        <v>0</v>
      </c>
      <c r="AP291" s="41">
        <f>AO291-AN291</f>
        <v>0</v>
      </c>
      <c r="AQ291" s="41">
        <f t="shared" si="324"/>
        <v>169110</v>
      </c>
      <c r="AR291" s="41">
        <f t="shared" si="325"/>
        <v>169110</v>
      </c>
      <c r="AS291" s="41">
        <f t="shared" si="326"/>
        <v>0</v>
      </c>
      <c r="AT291" s="109">
        <f t="shared" si="327"/>
        <v>0</v>
      </c>
      <c r="AU291" s="41">
        <v>0</v>
      </c>
      <c r="AV291" s="41">
        <v>0</v>
      </c>
      <c r="AW291" s="41">
        <f>AV291-AU291</f>
        <v>0</v>
      </c>
      <c r="AX291" s="41">
        <f t="shared" si="328"/>
        <v>169110</v>
      </c>
      <c r="AY291" s="41">
        <f t="shared" si="329"/>
        <v>169110</v>
      </c>
      <c r="AZ291" s="41">
        <f t="shared" si="330"/>
        <v>0</v>
      </c>
      <c r="BA291" s="109">
        <f t="shared" si="331"/>
        <v>0</v>
      </c>
      <c r="BB291" s="41">
        <v>109080</v>
      </c>
      <c r="BC291" s="41">
        <v>74602.11</v>
      </c>
      <c r="BD291" s="41">
        <f>BC291-BB291</f>
        <v>-34477.89</v>
      </c>
      <c r="BE291" s="41">
        <f t="shared" si="332"/>
        <v>278190</v>
      </c>
      <c r="BF291" s="41">
        <f t="shared" si="333"/>
        <v>243712.11</v>
      </c>
      <c r="BG291" s="41">
        <f t="shared" si="334"/>
        <v>-34478</v>
      </c>
      <c r="BH291" s="109">
        <f t="shared" si="335"/>
        <v>0.12393648226032572</v>
      </c>
      <c r="BI291" s="41">
        <v>0</v>
      </c>
      <c r="BJ291" s="41">
        <v>101572.97</v>
      </c>
      <c r="BK291" s="41">
        <f>BJ291-BI291</f>
        <v>101572.97</v>
      </c>
      <c r="BL291" s="41">
        <f t="shared" si="336"/>
        <v>278190</v>
      </c>
      <c r="BM291" s="41">
        <f t="shared" si="337"/>
        <v>345285.07999999996</v>
      </c>
      <c r="BN291" s="41">
        <f t="shared" si="338"/>
        <v>67095</v>
      </c>
      <c r="BO291" s="109">
        <f t="shared" si="339"/>
        <v>-0.2411843703943346</v>
      </c>
      <c r="BP291" s="41">
        <v>139247.16</v>
      </c>
      <c r="BQ291" s="41">
        <v>74916.23</v>
      </c>
      <c r="BR291" s="41">
        <f t="shared" si="355"/>
        <v>-64330.930000000008</v>
      </c>
      <c r="BS291" s="41">
        <f t="shared" si="340"/>
        <v>417437.16000000003</v>
      </c>
      <c r="BT291" s="41">
        <f t="shared" si="341"/>
        <v>420201.30999999994</v>
      </c>
      <c r="BU291" s="41">
        <f t="shared" si="342"/>
        <v>2764</v>
      </c>
      <c r="BV291" s="109">
        <f t="shared" si="343"/>
        <v>-6.6217152301435434E-3</v>
      </c>
      <c r="BW291" s="41">
        <v>0</v>
      </c>
      <c r="BX291" s="41">
        <v>105539.04</v>
      </c>
      <c r="BY291" s="41">
        <f t="shared" si="344"/>
        <v>105539.04</v>
      </c>
      <c r="BZ291" s="41">
        <f t="shared" si="353"/>
        <v>417437.16000000003</v>
      </c>
      <c r="CA291" s="41">
        <f>BQ291+BJ291+BC291+AV291+AO291+AH291+AA291+T291+P291+BX291</f>
        <v>525740.35</v>
      </c>
      <c r="CB291" s="41">
        <f t="shared" si="351"/>
        <v>108303</v>
      </c>
      <c r="CC291" s="109">
        <f t="shared" si="345"/>
        <v>-0.25944788911461525</v>
      </c>
      <c r="CD291" s="41">
        <v>170238.97</v>
      </c>
      <c r="CE291" s="41">
        <v>65708.320000000007</v>
      </c>
      <c r="CF291" s="41">
        <f t="shared" si="346"/>
        <v>-104530.65</v>
      </c>
      <c r="CG291" s="41">
        <f t="shared" si="347"/>
        <v>587676.13</v>
      </c>
      <c r="CH291" s="41">
        <f t="shared" si="348"/>
        <v>591448.66999999993</v>
      </c>
      <c r="CI291" s="41">
        <f t="shared" si="349"/>
        <v>3772.3500000000058</v>
      </c>
      <c r="CJ291" s="109">
        <f t="shared" si="350"/>
        <v>1.0064194201660019</v>
      </c>
      <c r="CK291" s="41">
        <v>0</v>
      </c>
      <c r="CL291" s="41">
        <f t="shared" si="354"/>
        <v>587676.13</v>
      </c>
      <c r="CM291" s="41">
        <v>664488.64</v>
      </c>
      <c r="CN291" s="158">
        <f>CM291-CL291</f>
        <v>76812.510000000009</v>
      </c>
      <c r="CO291" s="41">
        <v>365839.78</v>
      </c>
      <c r="CP291" s="41">
        <v>0</v>
      </c>
      <c r="CQ291" s="41">
        <v>0</v>
      </c>
      <c r="CR291" s="41">
        <v>0</v>
      </c>
      <c r="CS291" s="41">
        <v>87155.65</v>
      </c>
      <c r="CT291" s="41">
        <v>0</v>
      </c>
      <c r="CU291" s="41">
        <v>0</v>
      </c>
      <c r="CV291" s="41">
        <v>1691100</v>
      </c>
    </row>
    <row r="292" spans="1:101" ht="47.25" x14ac:dyDescent="0.25">
      <c r="A292" s="55" t="s">
        <v>406</v>
      </c>
      <c r="B292" s="55" t="s">
        <v>411</v>
      </c>
      <c r="C292" s="81" t="s">
        <v>602</v>
      </c>
      <c r="D292" s="55">
        <v>1</v>
      </c>
      <c r="E292" s="55" t="s">
        <v>402</v>
      </c>
      <c r="F292" s="55" t="s">
        <v>77</v>
      </c>
      <c r="G292" s="55" t="s">
        <v>1248</v>
      </c>
      <c r="H292" s="45">
        <f>SUBTOTAL(103, $CI$12:$CI292)*1</f>
        <v>281</v>
      </c>
      <c r="I292" s="45" t="s">
        <v>406</v>
      </c>
      <c r="J292" s="128" t="s">
        <v>679</v>
      </c>
      <c r="K292" s="128" t="s">
        <v>1249</v>
      </c>
      <c r="L292" s="85"/>
      <c r="M292" s="143">
        <v>0</v>
      </c>
      <c r="N292" s="143">
        <v>0</v>
      </c>
      <c r="O292" s="143">
        <v>0</v>
      </c>
      <c r="P292" s="143"/>
      <c r="Q292" s="41">
        <f t="shared" si="310"/>
        <v>0</v>
      </c>
      <c r="R292" s="197" t="str">
        <f t="shared" si="311"/>
        <v>nebija plānots</v>
      </c>
      <c r="S292" s="143">
        <v>0</v>
      </c>
      <c r="T292" s="143"/>
      <c r="U292" s="143"/>
      <c r="V292" s="41">
        <f t="shared" si="312"/>
        <v>0</v>
      </c>
      <c r="W292" s="41">
        <f t="shared" si="313"/>
        <v>0</v>
      </c>
      <c r="X292" s="41">
        <f t="shared" si="314"/>
        <v>0</v>
      </c>
      <c r="Y292" s="197" t="str">
        <f t="shared" si="315"/>
        <v>nebija plānots</v>
      </c>
      <c r="Z292" s="143">
        <v>0</v>
      </c>
      <c r="AA292" s="143"/>
      <c r="AB292" s="143"/>
      <c r="AC292" s="41">
        <f t="shared" si="316"/>
        <v>0</v>
      </c>
      <c r="AD292" s="41">
        <f t="shared" si="317"/>
        <v>0</v>
      </c>
      <c r="AE292" s="41">
        <f t="shared" si="318"/>
        <v>0</v>
      </c>
      <c r="AF292" s="109" t="str">
        <f t="shared" si="319"/>
        <v>nebija plānots</v>
      </c>
      <c r="AG292" s="143">
        <v>0</v>
      </c>
      <c r="AH292" s="143"/>
      <c r="AI292" s="143"/>
      <c r="AJ292" s="41">
        <f t="shared" si="320"/>
        <v>0</v>
      </c>
      <c r="AK292" s="41">
        <f t="shared" si="321"/>
        <v>0</v>
      </c>
      <c r="AL292" s="41">
        <f t="shared" si="322"/>
        <v>0</v>
      </c>
      <c r="AM292" s="109" t="str">
        <f t="shared" si="323"/>
        <v>nebija plānots</v>
      </c>
      <c r="AN292" s="143">
        <v>0</v>
      </c>
      <c r="AO292" s="143"/>
      <c r="AP292" s="143"/>
      <c r="AQ292" s="41">
        <f t="shared" si="324"/>
        <v>0</v>
      </c>
      <c r="AR292" s="41">
        <f t="shared" si="325"/>
        <v>0</v>
      </c>
      <c r="AS292" s="41">
        <f t="shared" si="326"/>
        <v>0</v>
      </c>
      <c r="AT292" s="109" t="str">
        <f t="shared" si="327"/>
        <v>nebija plānots</v>
      </c>
      <c r="AU292" s="143">
        <v>0</v>
      </c>
      <c r="AV292" s="143"/>
      <c r="AW292" s="143"/>
      <c r="AX292" s="41">
        <f t="shared" si="328"/>
        <v>0</v>
      </c>
      <c r="AY292" s="41">
        <f t="shared" si="329"/>
        <v>0</v>
      </c>
      <c r="AZ292" s="41">
        <f t="shared" si="330"/>
        <v>0</v>
      </c>
      <c r="BA292" s="109" t="str">
        <f t="shared" si="331"/>
        <v>nebija plānots</v>
      </c>
      <c r="BB292" s="143">
        <v>0</v>
      </c>
      <c r="BC292" s="143"/>
      <c r="BD292" s="143"/>
      <c r="BE292" s="41">
        <f t="shared" si="332"/>
        <v>0</v>
      </c>
      <c r="BF292" s="41">
        <f t="shared" si="333"/>
        <v>0</v>
      </c>
      <c r="BG292" s="41">
        <f t="shared" si="334"/>
        <v>0</v>
      </c>
      <c r="BH292" s="109" t="str">
        <f t="shared" si="335"/>
        <v>nebija plānots</v>
      </c>
      <c r="BI292" s="143">
        <v>0</v>
      </c>
      <c r="BJ292" s="143"/>
      <c r="BK292" s="143"/>
      <c r="BL292" s="41">
        <f t="shared" si="336"/>
        <v>0</v>
      </c>
      <c r="BM292" s="41">
        <f t="shared" si="337"/>
        <v>0</v>
      </c>
      <c r="BN292" s="41">
        <f t="shared" si="338"/>
        <v>0</v>
      </c>
      <c r="BO292" s="109" t="str">
        <f t="shared" si="339"/>
        <v>nebija plānots</v>
      </c>
      <c r="BP292" s="143">
        <v>0</v>
      </c>
      <c r="BQ292" s="41">
        <v>2125</v>
      </c>
      <c r="BR292" s="41">
        <f t="shared" si="355"/>
        <v>2125</v>
      </c>
      <c r="BS292" s="41">
        <f t="shared" si="340"/>
        <v>0</v>
      </c>
      <c r="BT292" s="41">
        <f t="shared" si="341"/>
        <v>2125</v>
      </c>
      <c r="BU292" s="41">
        <f t="shared" si="342"/>
        <v>2125</v>
      </c>
      <c r="BV292" s="109" t="str">
        <f t="shared" si="343"/>
        <v>nebija plānots</v>
      </c>
      <c r="BW292" s="143">
        <v>0</v>
      </c>
      <c r="BX292" s="41">
        <v>0</v>
      </c>
      <c r="BY292" s="41">
        <f t="shared" si="344"/>
        <v>0</v>
      </c>
      <c r="BZ292" s="41">
        <f t="shared" si="353"/>
        <v>0</v>
      </c>
      <c r="CA292" s="41">
        <f t="shared" ref="CA292:CA297" si="356">BQ292+BJ292+BC292+AV292+AO292+-AH292+AA292+T292+P292+BX292</f>
        <v>2125</v>
      </c>
      <c r="CB292" s="41">
        <f t="shared" si="351"/>
        <v>2125</v>
      </c>
      <c r="CC292" s="109" t="str">
        <f t="shared" si="345"/>
        <v>nebija plānots</v>
      </c>
      <c r="CD292" s="143">
        <v>0</v>
      </c>
      <c r="CE292" s="41">
        <v>1662.25</v>
      </c>
      <c r="CF292" s="41">
        <f t="shared" si="346"/>
        <v>1662.25</v>
      </c>
      <c r="CG292" s="41">
        <f t="shared" si="347"/>
        <v>0</v>
      </c>
      <c r="CH292" s="41">
        <f t="shared" si="348"/>
        <v>3787.25</v>
      </c>
      <c r="CI292" s="41">
        <f t="shared" si="349"/>
        <v>3787.25</v>
      </c>
      <c r="CJ292" s="109" t="str">
        <f t="shared" si="350"/>
        <v>nebija plānots</v>
      </c>
      <c r="CK292" s="143">
        <v>0</v>
      </c>
      <c r="CL292" s="41">
        <f t="shared" si="354"/>
        <v>0</v>
      </c>
      <c r="CM292" s="41">
        <v>3825</v>
      </c>
      <c r="CN292" s="79"/>
      <c r="CO292" s="143">
        <v>23233.050000000003</v>
      </c>
      <c r="CP292" s="143">
        <v>11118</v>
      </c>
      <c r="CQ292" s="143">
        <v>0</v>
      </c>
      <c r="CR292" s="143">
        <v>0</v>
      </c>
      <c r="CS292" s="143">
        <v>0</v>
      </c>
      <c r="CT292" s="143">
        <v>0</v>
      </c>
      <c r="CU292" s="143">
        <v>0</v>
      </c>
      <c r="CV292" s="143">
        <v>34351.050000000003</v>
      </c>
      <c r="CW292" s="111"/>
    </row>
    <row r="293" spans="1:101" ht="47.25" x14ac:dyDescent="0.25">
      <c r="A293" s="99" t="s">
        <v>406</v>
      </c>
      <c r="B293" s="99" t="s">
        <v>411</v>
      </c>
      <c r="C293" s="100" t="s">
        <v>602</v>
      </c>
      <c r="D293" s="98">
        <v>1</v>
      </c>
      <c r="E293" s="99" t="s">
        <v>402</v>
      </c>
      <c r="F293" s="99" t="s">
        <v>77</v>
      </c>
      <c r="G293" s="99" t="s">
        <v>1236</v>
      </c>
      <c r="H293" s="45">
        <f>SUBTOTAL(103, $CI$12:$CI293)*1</f>
        <v>282</v>
      </c>
      <c r="I293" s="45" t="s">
        <v>406</v>
      </c>
      <c r="J293" s="128" t="s">
        <v>1237</v>
      </c>
      <c r="K293" s="128" t="s">
        <v>1238</v>
      </c>
      <c r="L293" s="101">
        <v>0</v>
      </c>
      <c r="M293" s="101">
        <v>0</v>
      </c>
      <c r="N293" s="101">
        <v>0</v>
      </c>
      <c r="O293" s="101">
        <f>N293+M293+L293</f>
        <v>0</v>
      </c>
      <c r="P293" s="101"/>
      <c r="Q293" s="41">
        <f t="shared" si="310"/>
        <v>0</v>
      </c>
      <c r="R293" s="197" t="str">
        <f t="shared" si="311"/>
        <v>nebija plānots</v>
      </c>
      <c r="S293" s="101">
        <v>0</v>
      </c>
      <c r="T293" s="101"/>
      <c r="U293" s="101"/>
      <c r="V293" s="41">
        <f t="shared" si="312"/>
        <v>0</v>
      </c>
      <c r="W293" s="41">
        <f t="shared" si="313"/>
        <v>0</v>
      </c>
      <c r="X293" s="41">
        <f t="shared" si="314"/>
        <v>0</v>
      </c>
      <c r="Y293" s="197" t="str">
        <f t="shared" si="315"/>
        <v>nebija plānots</v>
      </c>
      <c r="Z293" s="101">
        <v>0</v>
      </c>
      <c r="AA293" s="101"/>
      <c r="AB293" s="101"/>
      <c r="AC293" s="41">
        <f t="shared" si="316"/>
        <v>0</v>
      </c>
      <c r="AD293" s="41">
        <f t="shared" si="317"/>
        <v>0</v>
      </c>
      <c r="AE293" s="41">
        <f t="shared" si="318"/>
        <v>0</v>
      </c>
      <c r="AF293" s="109" t="str">
        <f t="shared" si="319"/>
        <v>nebija plānots</v>
      </c>
      <c r="AG293" s="101">
        <v>0</v>
      </c>
      <c r="AH293" s="101"/>
      <c r="AI293" s="101"/>
      <c r="AJ293" s="41">
        <f t="shared" si="320"/>
        <v>0</v>
      </c>
      <c r="AK293" s="41">
        <f t="shared" si="321"/>
        <v>0</v>
      </c>
      <c r="AL293" s="41">
        <f t="shared" si="322"/>
        <v>0</v>
      </c>
      <c r="AM293" s="109" t="str">
        <f t="shared" si="323"/>
        <v>nebija plānots</v>
      </c>
      <c r="AN293" s="101">
        <v>0</v>
      </c>
      <c r="AO293" s="101"/>
      <c r="AP293" s="101"/>
      <c r="AQ293" s="41">
        <f t="shared" si="324"/>
        <v>0</v>
      </c>
      <c r="AR293" s="41">
        <f t="shared" si="325"/>
        <v>0</v>
      </c>
      <c r="AS293" s="41">
        <f t="shared" si="326"/>
        <v>0</v>
      </c>
      <c r="AT293" s="109" t="str">
        <f t="shared" si="327"/>
        <v>nebija plānots</v>
      </c>
      <c r="AU293" s="101">
        <v>0</v>
      </c>
      <c r="AV293" s="101"/>
      <c r="AW293" s="101"/>
      <c r="AX293" s="41">
        <f t="shared" si="328"/>
        <v>0</v>
      </c>
      <c r="AY293" s="41">
        <f t="shared" si="329"/>
        <v>0</v>
      </c>
      <c r="AZ293" s="41">
        <f t="shared" si="330"/>
        <v>0</v>
      </c>
      <c r="BA293" s="109" t="str">
        <f t="shared" si="331"/>
        <v>nebija plānots</v>
      </c>
      <c r="BB293" s="101">
        <v>0</v>
      </c>
      <c r="BC293" s="101"/>
      <c r="BD293" s="101"/>
      <c r="BE293" s="41">
        <f t="shared" si="332"/>
        <v>0</v>
      </c>
      <c r="BF293" s="41">
        <f t="shared" si="333"/>
        <v>0</v>
      </c>
      <c r="BG293" s="41">
        <f t="shared" si="334"/>
        <v>0</v>
      </c>
      <c r="BH293" s="109" t="str">
        <f t="shared" si="335"/>
        <v>nebija plānots</v>
      </c>
      <c r="BI293" s="101">
        <v>0</v>
      </c>
      <c r="BJ293" s="41">
        <v>1700</v>
      </c>
      <c r="BK293" s="41">
        <f>BJ293-BI293</f>
        <v>1700</v>
      </c>
      <c r="BL293" s="41">
        <f t="shared" si="336"/>
        <v>0</v>
      </c>
      <c r="BM293" s="41">
        <f t="shared" si="337"/>
        <v>1700</v>
      </c>
      <c r="BN293" s="41">
        <f t="shared" si="338"/>
        <v>1700</v>
      </c>
      <c r="BO293" s="109" t="str">
        <f t="shared" si="339"/>
        <v>nebija plānots</v>
      </c>
      <c r="BP293" s="101">
        <v>0</v>
      </c>
      <c r="BQ293" s="41">
        <v>2502.77</v>
      </c>
      <c r="BR293" s="41">
        <f t="shared" si="355"/>
        <v>2502.77</v>
      </c>
      <c r="BS293" s="41">
        <f t="shared" si="340"/>
        <v>0</v>
      </c>
      <c r="BT293" s="41">
        <f t="shared" si="341"/>
        <v>4202.7700000000004</v>
      </c>
      <c r="BU293" s="41">
        <f t="shared" si="342"/>
        <v>4203</v>
      </c>
      <c r="BV293" s="109" t="str">
        <f t="shared" si="343"/>
        <v>nebija plānots</v>
      </c>
      <c r="BW293" s="101">
        <v>0</v>
      </c>
      <c r="BX293" s="41">
        <v>0</v>
      </c>
      <c r="BY293" s="41">
        <f t="shared" si="344"/>
        <v>0</v>
      </c>
      <c r="BZ293" s="41">
        <f t="shared" si="353"/>
        <v>0</v>
      </c>
      <c r="CA293" s="41">
        <f t="shared" si="356"/>
        <v>4202.7700000000004</v>
      </c>
      <c r="CB293" s="41">
        <f t="shared" si="351"/>
        <v>4203</v>
      </c>
      <c r="CC293" s="109" t="str">
        <f t="shared" si="345"/>
        <v>nebija plānots</v>
      </c>
      <c r="CD293" s="101">
        <v>0</v>
      </c>
      <c r="CE293" s="41">
        <v>0</v>
      </c>
      <c r="CF293" s="41">
        <f t="shared" si="346"/>
        <v>0</v>
      </c>
      <c r="CG293" s="41">
        <f t="shared" si="347"/>
        <v>0</v>
      </c>
      <c r="CH293" s="41">
        <f t="shared" si="348"/>
        <v>4202.7700000000004</v>
      </c>
      <c r="CI293" s="41">
        <f t="shared" si="349"/>
        <v>4203</v>
      </c>
      <c r="CJ293" s="109" t="str">
        <f t="shared" si="350"/>
        <v>nebija plānots</v>
      </c>
      <c r="CK293" s="101">
        <v>0</v>
      </c>
      <c r="CL293" s="41">
        <f t="shared" si="354"/>
        <v>0</v>
      </c>
      <c r="CM293" s="41">
        <v>10518.27</v>
      </c>
      <c r="CN293" s="40">
        <f>CM293-CL293</f>
        <v>10518.27</v>
      </c>
      <c r="CO293" s="101">
        <v>22683.05</v>
      </c>
      <c r="CP293" s="101">
        <v>10440.59</v>
      </c>
      <c r="CQ293" s="101">
        <v>0</v>
      </c>
      <c r="CR293" s="101">
        <v>0</v>
      </c>
      <c r="CS293" s="101">
        <v>0</v>
      </c>
      <c r="CT293" s="101">
        <v>0</v>
      </c>
      <c r="CU293" s="101">
        <v>0</v>
      </c>
      <c r="CV293" s="101">
        <v>33123.65</v>
      </c>
    </row>
    <row r="294" spans="1:101" s="75" customFormat="1" ht="31.5" x14ac:dyDescent="0.2">
      <c r="A294" s="18" t="s">
        <v>406</v>
      </c>
      <c r="B294" s="18" t="s">
        <v>411</v>
      </c>
      <c r="C294" s="19" t="s">
        <v>602</v>
      </c>
      <c r="D294" s="22">
        <v>1</v>
      </c>
      <c r="E294" s="18" t="s">
        <v>402</v>
      </c>
      <c r="F294" s="18" t="s">
        <v>77</v>
      </c>
      <c r="G294" s="18" t="s">
        <v>1208</v>
      </c>
      <c r="H294" s="45">
        <f>SUBTOTAL(103, $CI$12:$CI294)*1</f>
        <v>283</v>
      </c>
      <c r="I294" s="45" t="s">
        <v>406</v>
      </c>
      <c r="J294" s="32" t="s">
        <v>1209</v>
      </c>
      <c r="K294" s="32" t="s">
        <v>1210</v>
      </c>
      <c r="L294" s="77">
        <v>0</v>
      </c>
      <c r="M294" s="77">
        <v>0</v>
      </c>
      <c r="N294" s="77">
        <v>0</v>
      </c>
      <c r="O294" s="77">
        <v>0</v>
      </c>
      <c r="P294" s="77"/>
      <c r="Q294" s="41">
        <f t="shared" si="310"/>
        <v>0</v>
      </c>
      <c r="R294" s="197" t="str">
        <f t="shared" si="311"/>
        <v>nebija plānots</v>
      </c>
      <c r="S294" s="77">
        <v>0</v>
      </c>
      <c r="T294" s="77"/>
      <c r="U294" s="77"/>
      <c r="V294" s="41">
        <f t="shared" si="312"/>
        <v>0</v>
      </c>
      <c r="W294" s="41">
        <f t="shared" si="313"/>
        <v>0</v>
      </c>
      <c r="X294" s="41">
        <f t="shared" si="314"/>
        <v>0</v>
      </c>
      <c r="Y294" s="197" t="str">
        <f t="shared" si="315"/>
        <v>nebija plānots</v>
      </c>
      <c r="Z294" s="77">
        <v>0</v>
      </c>
      <c r="AA294" s="77"/>
      <c r="AB294" s="77"/>
      <c r="AC294" s="41">
        <f t="shared" si="316"/>
        <v>0</v>
      </c>
      <c r="AD294" s="41">
        <f t="shared" si="317"/>
        <v>0</v>
      </c>
      <c r="AE294" s="41">
        <f t="shared" si="318"/>
        <v>0</v>
      </c>
      <c r="AF294" s="109" t="str">
        <f t="shared" si="319"/>
        <v>nebija plānots</v>
      </c>
      <c r="AG294" s="77">
        <v>0</v>
      </c>
      <c r="AH294" s="77"/>
      <c r="AI294" s="77"/>
      <c r="AJ294" s="41">
        <f t="shared" si="320"/>
        <v>0</v>
      </c>
      <c r="AK294" s="41">
        <f t="shared" si="321"/>
        <v>0</v>
      </c>
      <c r="AL294" s="41">
        <f t="shared" si="322"/>
        <v>0</v>
      </c>
      <c r="AM294" s="109" t="str">
        <f t="shared" si="323"/>
        <v>nebija plānots</v>
      </c>
      <c r="AN294" s="77">
        <v>0</v>
      </c>
      <c r="AO294" s="77"/>
      <c r="AP294" s="77"/>
      <c r="AQ294" s="41">
        <f t="shared" si="324"/>
        <v>0</v>
      </c>
      <c r="AR294" s="41">
        <f t="shared" si="325"/>
        <v>0</v>
      </c>
      <c r="AS294" s="41">
        <f t="shared" si="326"/>
        <v>0</v>
      </c>
      <c r="AT294" s="109" t="str">
        <f t="shared" si="327"/>
        <v>nebija plānots</v>
      </c>
      <c r="AU294" s="77">
        <v>0</v>
      </c>
      <c r="AV294" s="77"/>
      <c r="AW294" s="77"/>
      <c r="AX294" s="41">
        <f t="shared" si="328"/>
        <v>0</v>
      </c>
      <c r="AY294" s="41">
        <f t="shared" si="329"/>
        <v>0</v>
      </c>
      <c r="AZ294" s="41">
        <f t="shared" si="330"/>
        <v>0</v>
      </c>
      <c r="BA294" s="109" t="str">
        <f t="shared" si="331"/>
        <v>nebija plānots</v>
      </c>
      <c r="BB294" s="77">
        <v>0</v>
      </c>
      <c r="BC294" s="77"/>
      <c r="BD294" s="77"/>
      <c r="BE294" s="41">
        <f t="shared" si="332"/>
        <v>0</v>
      </c>
      <c r="BF294" s="41">
        <f t="shared" si="333"/>
        <v>0</v>
      </c>
      <c r="BG294" s="41">
        <f t="shared" si="334"/>
        <v>0</v>
      </c>
      <c r="BH294" s="109" t="str">
        <f t="shared" si="335"/>
        <v>nebija plānots</v>
      </c>
      <c r="BI294" s="77">
        <v>0</v>
      </c>
      <c r="BJ294" s="77"/>
      <c r="BK294" s="77"/>
      <c r="BL294" s="41">
        <f t="shared" si="336"/>
        <v>0</v>
      </c>
      <c r="BM294" s="41">
        <f t="shared" si="337"/>
        <v>0</v>
      </c>
      <c r="BN294" s="41">
        <f t="shared" si="338"/>
        <v>0</v>
      </c>
      <c r="BO294" s="109" t="str">
        <f t="shared" si="339"/>
        <v>nebija plānots</v>
      </c>
      <c r="BP294" s="77">
        <v>0</v>
      </c>
      <c r="BQ294" s="77"/>
      <c r="BR294" s="77"/>
      <c r="BS294" s="41">
        <f t="shared" si="340"/>
        <v>0</v>
      </c>
      <c r="BT294" s="41">
        <f t="shared" si="341"/>
        <v>0</v>
      </c>
      <c r="BU294" s="41">
        <f t="shared" si="342"/>
        <v>0</v>
      </c>
      <c r="BV294" s="109" t="str">
        <f t="shared" si="343"/>
        <v>nebija plānots</v>
      </c>
      <c r="BW294" s="77">
        <v>0</v>
      </c>
      <c r="BX294" s="41">
        <v>4423.95</v>
      </c>
      <c r="BY294" s="41">
        <f t="shared" si="344"/>
        <v>4423.95</v>
      </c>
      <c r="BZ294" s="41">
        <f t="shared" si="353"/>
        <v>0</v>
      </c>
      <c r="CA294" s="41">
        <f t="shared" si="356"/>
        <v>4423.95</v>
      </c>
      <c r="CB294" s="41">
        <f t="shared" si="351"/>
        <v>4424</v>
      </c>
      <c r="CC294" s="109" t="str">
        <f t="shared" si="345"/>
        <v>nebija plānots</v>
      </c>
      <c r="CD294" s="77">
        <v>0</v>
      </c>
      <c r="CE294" s="41">
        <v>0</v>
      </c>
      <c r="CF294" s="41">
        <f t="shared" si="346"/>
        <v>0</v>
      </c>
      <c r="CG294" s="41">
        <f t="shared" si="347"/>
        <v>0</v>
      </c>
      <c r="CH294" s="41">
        <f t="shared" si="348"/>
        <v>4423.95</v>
      </c>
      <c r="CI294" s="41">
        <f t="shared" si="349"/>
        <v>4424</v>
      </c>
      <c r="CJ294" s="109" t="str">
        <f t="shared" si="350"/>
        <v>nebija plānots</v>
      </c>
      <c r="CK294" s="77">
        <v>0</v>
      </c>
      <c r="CL294" s="77">
        <v>0</v>
      </c>
      <c r="CM294" s="41">
        <v>4423.95</v>
      </c>
      <c r="CN294" s="77"/>
      <c r="CO294" s="77">
        <v>22546</v>
      </c>
      <c r="CP294" s="77">
        <v>11273.8</v>
      </c>
      <c r="CQ294" s="77">
        <v>0</v>
      </c>
      <c r="CR294" s="77">
        <v>0</v>
      </c>
      <c r="CS294" s="77">
        <v>0</v>
      </c>
      <c r="CT294" s="77">
        <v>0</v>
      </c>
      <c r="CU294" s="77">
        <v>0</v>
      </c>
      <c r="CV294" s="76">
        <v>33819.800000000003</v>
      </c>
      <c r="CW294" s="148"/>
    </row>
    <row r="295" spans="1:101" ht="63" x14ac:dyDescent="0.25">
      <c r="A295" s="55" t="s">
        <v>1163</v>
      </c>
      <c r="B295" s="55" t="s">
        <v>1165</v>
      </c>
      <c r="C295" s="81" t="s">
        <v>1164</v>
      </c>
      <c r="D295" s="55" t="s">
        <v>3</v>
      </c>
      <c r="E295" s="55" t="s">
        <v>4</v>
      </c>
      <c r="F295" s="55" t="s">
        <v>5</v>
      </c>
      <c r="G295" s="55" t="s">
        <v>1172</v>
      </c>
      <c r="H295" s="45">
        <f>SUBTOTAL(103, $CI$12:$CI295)*1</f>
        <v>284</v>
      </c>
      <c r="I295" s="45" t="s">
        <v>1163</v>
      </c>
      <c r="J295" s="128" t="s">
        <v>1021</v>
      </c>
      <c r="K295" s="206" t="s">
        <v>1173</v>
      </c>
      <c r="L295" s="140"/>
      <c r="M295" s="79">
        <v>0</v>
      </c>
      <c r="N295" s="79">
        <v>0</v>
      </c>
      <c r="O295" s="79">
        <v>0</v>
      </c>
      <c r="P295" s="79"/>
      <c r="Q295" s="41">
        <f t="shared" si="310"/>
        <v>0</v>
      </c>
      <c r="R295" s="197" t="str">
        <f t="shared" si="311"/>
        <v>nebija plānots</v>
      </c>
      <c r="S295" s="79">
        <v>0</v>
      </c>
      <c r="T295" s="79"/>
      <c r="U295" s="79"/>
      <c r="V295" s="41">
        <f t="shared" si="312"/>
        <v>0</v>
      </c>
      <c r="W295" s="41">
        <f t="shared" si="313"/>
        <v>0</v>
      </c>
      <c r="X295" s="41">
        <f t="shared" si="314"/>
        <v>0</v>
      </c>
      <c r="Y295" s="197" t="str">
        <f t="shared" si="315"/>
        <v>nebija plānots</v>
      </c>
      <c r="Z295" s="79">
        <v>0</v>
      </c>
      <c r="AA295" s="79"/>
      <c r="AB295" s="79"/>
      <c r="AC295" s="41">
        <f t="shared" si="316"/>
        <v>0</v>
      </c>
      <c r="AD295" s="41">
        <f t="shared" si="317"/>
        <v>0</v>
      </c>
      <c r="AE295" s="41">
        <f t="shared" si="318"/>
        <v>0</v>
      </c>
      <c r="AF295" s="109" t="str">
        <f t="shared" si="319"/>
        <v>nebija plānots</v>
      </c>
      <c r="AG295" s="79">
        <v>0</v>
      </c>
      <c r="AH295" s="79"/>
      <c r="AI295" s="79"/>
      <c r="AJ295" s="41">
        <f t="shared" si="320"/>
        <v>0</v>
      </c>
      <c r="AK295" s="41">
        <f t="shared" si="321"/>
        <v>0</v>
      </c>
      <c r="AL295" s="41">
        <f t="shared" si="322"/>
        <v>0</v>
      </c>
      <c r="AM295" s="109" t="str">
        <f t="shared" si="323"/>
        <v>nebija plānots</v>
      </c>
      <c r="AN295" s="79">
        <v>0</v>
      </c>
      <c r="AO295" s="79"/>
      <c r="AP295" s="79"/>
      <c r="AQ295" s="41">
        <f t="shared" si="324"/>
        <v>0</v>
      </c>
      <c r="AR295" s="41">
        <f t="shared" si="325"/>
        <v>0</v>
      </c>
      <c r="AS295" s="41">
        <f t="shared" si="326"/>
        <v>0</v>
      </c>
      <c r="AT295" s="109" t="str">
        <f t="shared" si="327"/>
        <v>nebija plānots</v>
      </c>
      <c r="AU295" s="79">
        <v>0</v>
      </c>
      <c r="AV295" s="79"/>
      <c r="AW295" s="79"/>
      <c r="AX295" s="41">
        <f t="shared" si="328"/>
        <v>0</v>
      </c>
      <c r="AY295" s="41">
        <f t="shared" si="329"/>
        <v>0</v>
      </c>
      <c r="AZ295" s="41">
        <f t="shared" si="330"/>
        <v>0</v>
      </c>
      <c r="BA295" s="109" t="str">
        <f t="shared" si="331"/>
        <v>nebija plānots</v>
      </c>
      <c r="BB295" s="79">
        <v>0</v>
      </c>
      <c r="BC295" s="79"/>
      <c r="BD295" s="79"/>
      <c r="BE295" s="41">
        <f t="shared" si="332"/>
        <v>0</v>
      </c>
      <c r="BF295" s="41">
        <f t="shared" si="333"/>
        <v>0</v>
      </c>
      <c r="BG295" s="41">
        <f t="shared" si="334"/>
        <v>0</v>
      </c>
      <c r="BH295" s="109" t="str">
        <f t="shared" si="335"/>
        <v>nebija plānots</v>
      </c>
      <c r="BI295" s="79">
        <v>0</v>
      </c>
      <c r="BJ295" s="79"/>
      <c r="BK295" s="79"/>
      <c r="BL295" s="41">
        <f t="shared" si="336"/>
        <v>0</v>
      </c>
      <c r="BM295" s="41">
        <f t="shared" si="337"/>
        <v>0</v>
      </c>
      <c r="BN295" s="41">
        <f t="shared" si="338"/>
        <v>0</v>
      </c>
      <c r="BO295" s="109" t="str">
        <f t="shared" si="339"/>
        <v>nebija plānots</v>
      </c>
      <c r="BP295" s="79">
        <v>0</v>
      </c>
      <c r="BQ295" s="41">
        <v>2040</v>
      </c>
      <c r="BR295" s="41">
        <f>BQ295-BP295</f>
        <v>2040</v>
      </c>
      <c r="BS295" s="41">
        <f t="shared" si="340"/>
        <v>0</v>
      </c>
      <c r="BT295" s="41">
        <f t="shared" si="341"/>
        <v>2040</v>
      </c>
      <c r="BU295" s="41">
        <f t="shared" si="342"/>
        <v>2040</v>
      </c>
      <c r="BV295" s="109" t="str">
        <f t="shared" si="343"/>
        <v>nebija plānots</v>
      </c>
      <c r="BW295" s="79">
        <v>0</v>
      </c>
      <c r="BX295" s="41">
        <v>0</v>
      </c>
      <c r="BY295" s="41">
        <f t="shared" si="344"/>
        <v>0</v>
      </c>
      <c r="BZ295" s="41">
        <f t="shared" si="353"/>
        <v>0</v>
      </c>
      <c r="CA295" s="41">
        <f t="shared" si="356"/>
        <v>2040</v>
      </c>
      <c r="CB295" s="41">
        <f t="shared" si="351"/>
        <v>2040</v>
      </c>
      <c r="CC295" s="109" t="str">
        <f t="shared" si="345"/>
        <v>nebija plānots</v>
      </c>
      <c r="CD295" s="79">
        <v>0</v>
      </c>
      <c r="CE295" s="41">
        <v>2410</v>
      </c>
      <c r="CF295" s="41">
        <f t="shared" si="346"/>
        <v>2410</v>
      </c>
      <c r="CG295" s="41">
        <f t="shared" si="347"/>
        <v>0</v>
      </c>
      <c r="CH295" s="41">
        <f t="shared" si="348"/>
        <v>4450</v>
      </c>
      <c r="CI295" s="41">
        <f t="shared" si="349"/>
        <v>4450</v>
      </c>
      <c r="CJ295" s="109" t="str">
        <f t="shared" si="350"/>
        <v>nebija plānots</v>
      </c>
      <c r="CK295" s="79">
        <v>0</v>
      </c>
      <c r="CL295" s="41">
        <f>CK295+CD295+BW295+BP295+BI295+BB295+AN295+AG295+Z295+S295+O295+AU295</f>
        <v>0</v>
      </c>
      <c r="CM295" s="41">
        <v>4450</v>
      </c>
      <c r="CN295" s="79"/>
      <c r="CO295" s="79">
        <v>434699.35</v>
      </c>
      <c r="CP295" s="79">
        <v>0</v>
      </c>
      <c r="CQ295" s="79">
        <v>0</v>
      </c>
      <c r="CR295" s="79">
        <v>0</v>
      </c>
      <c r="CS295" s="79">
        <v>0</v>
      </c>
      <c r="CT295" s="79">
        <v>0</v>
      </c>
      <c r="CU295" s="79">
        <v>0</v>
      </c>
      <c r="CV295" s="79">
        <v>434699.35</v>
      </c>
    </row>
    <row r="296" spans="1:101" ht="47.25" x14ac:dyDescent="0.25">
      <c r="A296" s="18" t="s">
        <v>406</v>
      </c>
      <c r="B296" s="18" t="s">
        <v>411</v>
      </c>
      <c r="C296" s="19" t="s">
        <v>602</v>
      </c>
      <c r="D296" s="22">
        <v>1</v>
      </c>
      <c r="E296" s="18" t="s">
        <v>402</v>
      </c>
      <c r="F296" s="18" t="s">
        <v>77</v>
      </c>
      <c r="G296" s="18" t="s">
        <v>1224</v>
      </c>
      <c r="H296" s="45">
        <f>SUBTOTAL(103, $CI$12:$CI296)*1</f>
        <v>285</v>
      </c>
      <c r="I296" s="45" t="s">
        <v>406</v>
      </c>
      <c r="J296" s="32" t="s">
        <v>1225</v>
      </c>
      <c r="K296" s="32" t="s">
        <v>1226</v>
      </c>
      <c r="L296" s="77">
        <v>0</v>
      </c>
      <c r="M296" s="77">
        <v>0</v>
      </c>
      <c r="N296" s="77">
        <v>0</v>
      </c>
      <c r="O296" s="77">
        <f>N296+M296+L296</f>
        <v>0</v>
      </c>
      <c r="P296" s="77"/>
      <c r="Q296" s="41">
        <f t="shared" si="310"/>
        <v>0</v>
      </c>
      <c r="R296" s="197" t="str">
        <f t="shared" si="311"/>
        <v>nebija plānots</v>
      </c>
      <c r="S296" s="77">
        <v>0</v>
      </c>
      <c r="T296" s="77"/>
      <c r="U296" s="77"/>
      <c r="V296" s="41">
        <f t="shared" si="312"/>
        <v>0</v>
      </c>
      <c r="W296" s="41">
        <f t="shared" si="313"/>
        <v>0</v>
      </c>
      <c r="X296" s="41">
        <f t="shared" si="314"/>
        <v>0</v>
      </c>
      <c r="Y296" s="197" t="str">
        <f t="shared" si="315"/>
        <v>nebija plānots</v>
      </c>
      <c r="Z296" s="77">
        <v>0</v>
      </c>
      <c r="AA296" s="77"/>
      <c r="AB296" s="77"/>
      <c r="AC296" s="41">
        <f t="shared" si="316"/>
        <v>0</v>
      </c>
      <c r="AD296" s="41">
        <f t="shared" si="317"/>
        <v>0</v>
      </c>
      <c r="AE296" s="41">
        <f t="shared" si="318"/>
        <v>0</v>
      </c>
      <c r="AF296" s="109" t="str">
        <f t="shared" si="319"/>
        <v>nebija plānots</v>
      </c>
      <c r="AG296" s="77">
        <v>0</v>
      </c>
      <c r="AH296" s="77"/>
      <c r="AI296" s="77"/>
      <c r="AJ296" s="41">
        <f t="shared" si="320"/>
        <v>0</v>
      </c>
      <c r="AK296" s="41">
        <f t="shared" si="321"/>
        <v>0</v>
      </c>
      <c r="AL296" s="41">
        <f t="shared" si="322"/>
        <v>0</v>
      </c>
      <c r="AM296" s="109" t="str">
        <f t="shared" si="323"/>
        <v>nebija plānots</v>
      </c>
      <c r="AN296" s="77">
        <v>0</v>
      </c>
      <c r="AO296" s="77"/>
      <c r="AP296" s="77"/>
      <c r="AQ296" s="41">
        <f t="shared" si="324"/>
        <v>0</v>
      </c>
      <c r="AR296" s="41">
        <f t="shared" si="325"/>
        <v>0</v>
      </c>
      <c r="AS296" s="41">
        <f t="shared" si="326"/>
        <v>0</v>
      </c>
      <c r="AT296" s="109" t="str">
        <f t="shared" si="327"/>
        <v>nebija plānots</v>
      </c>
      <c r="AU296" s="77">
        <v>0</v>
      </c>
      <c r="AV296" s="77"/>
      <c r="AW296" s="77"/>
      <c r="AX296" s="41">
        <f t="shared" si="328"/>
        <v>0</v>
      </c>
      <c r="AY296" s="41">
        <f t="shared" si="329"/>
        <v>0</v>
      </c>
      <c r="AZ296" s="41">
        <f t="shared" si="330"/>
        <v>0</v>
      </c>
      <c r="BA296" s="109" t="str">
        <f t="shared" si="331"/>
        <v>nebija plānots</v>
      </c>
      <c r="BB296" s="77">
        <v>0</v>
      </c>
      <c r="BC296" s="77"/>
      <c r="BD296" s="77"/>
      <c r="BE296" s="41">
        <f t="shared" si="332"/>
        <v>0</v>
      </c>
      <c r="BF296" s="41">
        <f t="shared" si="333"/>
        <v>0</v>
      </c>
      <c r="BG296" s="41">
        <f t="shared" si="334"/>
        <v>0</v>
      </c>
      <c r="BH296" s="109" t="str">
        <f t="shared" si="335"/>
        <v>nebija plānots</v>
      </c>
      <c r="BI296" s="77">
        <v>0</v>
      </c>
      <c r="BJ296" s="77"/>
      <c r="BK296" s="77"/>
      <c r="BL296" s="41">
        <f t="shared" si="336"/>
        <v>0</v>
      </c>
      <c r="BM296" s="41">
        <f t="shared" si="337"/>
        <v>0</v>
      </c>
      <c r="BN296" s="41">
        <f t="shared" si="338"/>
        <v>0</v>
      </c>
      <c r="BO296" s="109" t="str">
        <f t="shared" si="339"/>
        <v>nebija plānots</v>
      </c>
      <c r="BP296" s="77">
        <v>0</v>
      </c>
      <c r="BQ296" s="77"/>
      <c r="BR296" s="77"/>
      <c r="BS296" s="41">
        <f t="shared" si="340"/>
        <v>0</v>
      </c>
      <c r="BT296" s="41">
        <f t="shared" si="341"/>
        <v>0</v>
      </c>
      <c r="BU296" s="41">
        <f t="shared" si="342"/>
        <v>0</v>
      </c>
      <c r="BV296" s="109" t="str">
        <f t="shared" si="343"/>
        <v>nebija plānots</v>
      </c>
      <c r="BW296" s="77">
        <v>0</v>
      </c>
      <c r="BX296" s="41">
        <v>4474.5200000000004</v>
      </c>
      <c r="BY296" s="41">
        <f t="shared" si="344"/>
        <v>4474.5200000000004</v>
      </c>
      <c r="BZ296" s="41">
        <f t="shared" si="353"/>
        <v>0</v>
      </c>
      <c r="CA296" s="41">
        <f t="shared" si="356"/>
        <v>4474.5200000000004</v>
      </c>
      <c r="CB296" s="41">
        <f t="shared" si="351"/>
        <v>4475</v>
      </c>
      <c r="CC296" s="109" t="str">
        <f t="shared" si="345"/>
        <v>nebija plānots</v>
      </c>
      <c r="CD296" s="77">
        <v>0</v>
      </c>
      <c r="CE296" s="41">
        <v>0</v>
      </c>
      <c r="CF296" s="41">
        <f t="shared" si="346"/>
        <v>0</v>
      </c>
      <c r="CG296" s="41">
        <f t="shared" si="347"/>
        <v>0</v>
      </c>
      <c r="CH296" s="41">
        <f t="shared" si="348"/>
        <v>4474.5200000000004</v>
      </c>
      <c r="CI296" s="41">
        <f t="shared" si="349"/>
        <v>4475</v>
      </c>
      <c r="CJ296" s="109" t="str">
        <f t="shared" si="350"/>
        <v>nebija plānots</v>
      </c>
      <c r="CK296" s="77">
        <v>0</v>
      </c>
      <c r="CL296" s="41">
        <f>CK296+CD296+BW296+BP296+BI296+BB296+AN296+AG296+Z296+S296+O296+AU296</f>
        <v>0</v>
      </c>
      <c r="CM296" s="41">
        <v>4474.5200000000004</v>
      </c>
      <c r="CN296" s="77"/>
      <c r="CO296" s="77">
        <v>30978.25</v>
      </c>
      <c r="CP296" s="77">
        <v>8681.9</v>
      </c>
      <c r="CQ296" s="77">
        <v>0</v>
      </c>
      <c r="CR296" s="77"/>
      <c r="CS296" s="77">
        <v>0</v>
      </c>
      <c r="CT296" s="77">
        <v>0</v>
      </c>
      <c r="CU296" s="77">
        <v>0</v>
      </c>
      <c r="CV296" s="77">
        <v>39660.15</v>
      </c>
      <c r="CW296" s="148"/>
    </row>
    <row r="297" spans="1:101" ht="51" x14ac:dyDescent="0.25">
      <c r="A297" s="55" t="s">
        <v>233</v>
      </c>
      <c r="B297" s="55" t="s">
        <v>234</v>
      </c>
      <c r="C297" s="81" t="s">
        <v>579</v>
      </c>
      <c r="D297" s="55">
        <v>2</v>
      </c>
      <c r="E297" s="55" t="s">
        <v>4</v>
      </c>
      <c r="F297" s="55" t="s">
        <v>5</v>
      </c>
      <c r="G297" s="55" t="s">
        <v>1315</v>
      </c>
      <c r="H297" s="45">
        <f>SUBTOTAL(103, $CI$12:$CI297)*1</f>
        <v>286</v>
      </c>
      <c r="I297" s="45" t="s">
        <v>233</v>
      </c>
      <c r="J297" s="128" t="s">
        <v>1161</v>
      </c>
      <c r="K297" s="128"/>
      <c r="L297" s="141">
        <v>0</v>
      </c>
      <c r="M297" s="79">
        <v>0</v>
      </c>
      <c r="N297" s="79">
        <v>0</v>
      </c>
      <c r="O297" s="79">
        <v>0</v>
      </c>
      <c r="P297" s="79"/>
      <c r="Q297" s="41">
        <f t="shared" si="310"/>
        <v>0</v>
      </c>
      <c r="R297" s="197" t="str">
        <f t="shared" si="311"/>
        <v>nebija plānots</v>
      </c>
      <c r="S297" s="79">
        <v>0</v>
      </c>
      <c r="T297" s="79"/>
      <c r="U297" s="79"/>
      <c r="V297" s="41">
        <f t="shared" si="312"/>
        <v>0</v>
      </c>
      <c r="W297" s="41">
        <f t="shared" si="313"/>
        <v>0</v>
      </c>
      <c r="X297" s="41">
        <f t="shared" si="314"/>
        <v>0</v>
      </c>
      <c r="Y297" s="197" t="str">
        <f t="shared" si="315"/>
        <v>nebija plānots</v>
      </c>
      <c r="Z297" s="79">
        <v>0</v>
      </c>
      <c r="AA297" s="79"/>
      <c r="AB297" s="79"/>
      <c r="AC297" s="41">
        <f t="shared" si="316"/>
        <v>0</v>
      </c>
      <c r="AD297" s="41">
        <f t="shared" si="317"/>
        <v>0</v>
      </c>
      <c r="AE297" s="41">
        <f t="shared" si="318"/>
        <v>0</v>
      </c>
      <c r="AF297" s="109" t="str">
        <f t="shared" si="319"/>
        <v>nebija plānots</v>
      </c>
      <c r="AG297" s="79">
        <v>0</v>
      </c>
      <c r="AH297" s="79"/>
      <c r="AI297" s="79"/>
      <c r="AJ297" s="41">
        <f t="shared" si="320"/>
        <v>0</v>
      </c>
      <c r="AK297" s="41">
        <f t="shared" si="321"/>
        <v>0</v>
      </c>
      <c r="AL297" s="41">
        <f t="shared" si="322"/>
        <v>0</v>
      </c>
      <c r="AM297" s="109" t="str">
        <f t="shared" si="323"/>
        <v>nebija plānots</v>
      </c>
      <c r="AN297" s="79">
        <v>0</v>
      </c>
      <c r="AO297" s="79"/>
      <c r="AP297" s="79"/>
      <c r="AQ297" s="41">
        <f t="shared" si="324"/>
        <v>0</v>
      </c>
      <c r="AR297" s="41">
        <f t="shared" si="325"/>
        <v>0</v>
      </c>
      <c r="AS297" s="41">
        <f t="shared" si="326"/>
        <v>0</v>
      </c>
      <c r="AT297" s="109" t="str">
        <f t="shared" si="327"/>
        <v>nebija plānots</v>
      </c>
      <c r="AU297" s="79">
        <v>0</v>
      </c>
      <c r="AV297" s="79"/>
      <c r="AW297" s="79"/>
      <c r="AX297" s="41">
        <f t="shared" si="328"/>
        <v>0</v>
      </c>
      <c r="AY297" s="41">
        <f t="shared" si="329"/>
        <v>0</v>
      </c>
      <c r="AZ297" s="41">
        <f t="shared" si="330"/>
        <v>0</v>
      </c>
      <c r="BA297" s="109" t="str">
        <f t="shared" si="331"/>
        <v>nebija plānots</v>
      </c>
      <c r="BB297" s="79">
        <v>0</v>
      </c>
      <c r="BC297" s="79"/>
      <c r="BD297" s="79"/>
      <c r="BE297" s="41">
        <f t="shared" si="332"/>
        <v>0</v>
      </c>
      <c r="BF297" s="41">
        <f t="shared" si="333"/>
        <v>0</v>
      </c>
      <c r="BG297" s="41">
        <f t="shared" si="334"/>
        <v>0</v>
      </c>
      <c r="BH297" s="109" t="str">
        <f t="shared" si="335"/>
        <v>nebija plānots</v>
      </c>
      <c r="BI297" s="79">
        <v>0</v>
      </c>
      <c r="BJ297" s="79"/>
      <c r="BK297" s="79"/>
      <c r="BL297" s="41">
        <f t="shared" si="336"/>
        <v>0</v>
      </c>
      <c r="BM297" s="41">
        <f t="shared" si="337"/>
        <v>0</v>
      </c>
      <c r="BN297" s="41">
        <f t="shared" si="338"/>
        <v>0</v>
      </c>
      <c r="BO297" s="109" t="str">
        <f t="shared" si="339"/>
        <v>nebija plānots</v>
      </c>
      <c r="BP297" s="79">
        <v>0</v>
      </c>
      <c r="BQ297" s="41">
        <v>9182.69</v>
      </c>
      <c r="BR297" s="41">
        <f>BQ297-BP297</f>
        <v>9182.69</v>
      </c>
      <c r="BS297" s="41">
        <f t="shared" si="340"/>
        <v>0</v>
      </c>
      <c r="BT297" s="41">
        <f t="shared" si="341"/>
        <v>9182.69</v>
      </c>
      <c r="BU297" s="41">
        <f t="shared" si="342"/>
        <v>9183</v>
      </c>
      <c r="BV297" s="109" t="str">
        <f t="shared" si="343"/>
        <v>nebija plānots</v>
      </c>
      <c r="BW297" s="79">
        <v>0</v>
      </c>
      <c r="BX297" s="41"/>
      <c r="BY297" s="41">
        <f t="shared" si="344"/>
        <v>0</v>
      </c>
      <c r="BZ297" s="41">
        <f t="shared" si="353"/>
        <v>0</v>
      </c>
      <c r="CA297" s="41">
        <f t="shared" si="356"/>
        <v>9182.69</v>
      </c>
      <c r="CB297" s="41">
        <f t="shared" si="351"/>
        <v>9183</v>
      </c>
      <c r="CC297" s="109" t="str">
        <f t="shared" si="345"/>
        <v>nebija plānots</v>
      </c>
      <c r="CD297" s="79">
        <v>31555.4</v>
      </c>
      <c r="CE297" s="41">
        <v>26852.12</v>
      </c>
      <c r="CF297" s="41">
        <f t="shared" si="346"/>
        <v>-4703.2800000000025</v>
      </c>
      <c r="CG297" s="41">
        <f t="shared" si="347"/>
        <v>31555.4</v>
      </c>
      <c r="CH297" s="41">
        <f t="shared" si="348"/>
        <v>36034.81</v>
      </c>
      <c r="CI297" s="41">
        <f t="shared" si="349"/>
        <v>4479.7199999999975</v>
      </c>
      <c r="CJ297" s="109">
        <f t="shared" si="350"/>
        <v>1.1419538335752357</v>
      </c>
      <c r="CK297" s="79">
        <v>2096.9500000000003</v>
      </c>
      <c r="CL297" s="41">
        <f>CK297+CD297+BW297+BP297+BI297+BB297+AN297+AG297+Z297+S297+O297+AU297</f>
        <v>33652.35</v>
      </c>
      <c r="CM297" s="41">
        <v>36034.81</v>
      </c>
      <c r="CN297" s="158">
        <f>CM297-CL297</f>
        <v>2382.4599999999991</v>
      </c>
      <c r="CO297" s="79">
        <v>760387.9</v>
      </c>
      <c r="CP297" s="79">
        <v>1016135.9</v>
      </c>
      <c r="CQ297" s="79">
        <v>0</v>
      </c>
      <c r="CR297" s="79">
        <v>0</v>
      </c>
      <c r="CS297" s="79">
        <v>0</v>
      </c>
      <c r="CT297" s="79">
        <v>0</v>
      </c>
      <c r="CU297" s="79">
        <v>0</v>
      </c>
      <c r="CV297" s="79">
        <v>1810176.15</v>
      </c>
    </row>
    <row r="298" spans="1:101" s="82" customFormat="1" ht="31.5" x14ac:dyDescent="0.25">
      <c r="A298" s="121" t="s">
        <v>406</v>
      </c>
      <c r="B298" s="121" t="s">
        <v>407</v>
      </c>
      <c r="C298" s="122" t="s">
        <v>601</v>
      </c>
      <c r="D298" s="121" t="s">
        <v>3</v>
      </c>
      <c r="E298" s="121" t="s">
        <v>402</v>
      </c>
      <c r="F298" s="121" t="s">
        <v>77</v>
      </c>
      <c r="G298" s="123" t="s">
        <v>408</v>
      </c>
      <c r="H298" s="45">
        <f>SUBTOTAL(103, $CI$12:$CI298)*1</f>
        <v>287</v>
      </c>
      <c r="I298" s="45" t="s">
        <v>406</v>
      </c>
      <c r="J298" s="124" t="s">
        <v>409</v>
      </c>
      <c r="K298" s="124" t="s">
        <v>410</v>
      </c>
      <c r="L298" s="41">
        <v>0</v>
      </c>
      <c r="M298" s="41">
        <v>0</v>
      </c>
      <c r="N298" s="41">
        <v>0</v>
      </c>
      <c r="O298" s="41">
        <v>21795.439999999999</v>
      </c>
      <c r="P298" s="41">
        <v>21444.400000000001</v>
      </c>
      <c r="Q298" s="41">
        <f t="shared" si="310"/>
        <v>-351</v>
      </c>
      <c r="R298" s="197">
        <f t="shared" si="311"/>
        <v>1.6106121280414443E-2</v>
      </c>
      <c r="S298" s="41">
        <v>0</v>
      </c>
      <c r="T298" s="41">
        <v>0</v>
      </c>
      <c r="U298" s="41">
        <f>T298-S298</f>
        <v>0</v>
      </c>
      <c r="V298" s="41">
        <f t="shared" si="312"/>
        <v>21795.439999999999</v>
      </c>
      <c r="W298" s="41">
        <f t="shared" si="313"/>
        <v>21444.400000000001</v>
      </c>
      <c r="X298" s="41">
        <f t="shared" si="314"/>
        <v>-351</v>
      </c>
      <c r="Y298" s="197">
        <f t="shared" si="315"/>
        <v>1.6106121280414443E-2</v>
      </c>
      <c r="Z298" s="41">
        <v>0</v>
      </c>
      <c r="AA298" s="41">
        <v>0</v>
      </c>
      <c r="AB298" s="41">
        <f>AA298-Z298</f>
        <v>0</v>
      </c>
      <c r="AC298" s="41">
        <f t="shared" si="316"/>
        <v>21795.439999999999</v>
      </c>
      <c r="AD298" s="41">
        <f t="shared" si="317"/>
        <v>21444.400000000001</v>
      </c>
      <c r="AE298" s="41">
        <f t="shared" si="318"/>
        <v>-351</v>
      </c>
      <c r="AF298" s="109">
        <f t="shared" si="319"/>
        <v>1.6106121280414443E-2</v>
      </c>
      <c r="AG298" s="41">
        <v>32669.66</v>
      </c>
      <c r="AH298" s="41">
        <v>32669.66</v>
      </c>
      <c r="AI298" s="41">
        <f>AH298-AG298</f>
        <v>0</v>
      </c>
      <c r="AJ298" s="41">
        <f t="shared" si="320"/>
        <v>54465.1</v>
      </c>
      <c r="AK298" s="41">
        <f t="shared" si="321"/>
        <v>54114.06</v>
      </c>
      <c r="AL298" s="41">
        <f t="shared" si="322"/>
        <v>-351</v>
      </c>
      <c r="AM298" s="109">
        <f t="shared" si="323"/>
        <v>6.4452282287189577E-3</v>
      </c>
      <c r="AN298" s="41">
        <v>0</v>
      </c>
      <c r="AO298" s="41">
        <v>0</v>
      </c>
      <c r="AP298" s="41">
        <f>AO298-AN298</f>
        <v>0</v>
      </c>
      <c r="AQ298" s="41">
        <f t="shared" si="324"/>
        <v>54465.1</v>
      </c>
      <c r="AR298" s="41">
        <f t="shared" si="325"/>
        <v>54114.06</v>
      </c>
      <c r="AS298" s="41">
        <f t="shared" si="326"/>
        <v>-351</v>
      </c>
      <c r="AT298" s="109">
        <f t="shared" si="327"/>
        <v>6.4452282287189577E-3</v>
      </c>
      <c r="AU298" s="41">
        <v>0</v>
      </c>
      <c r="AV298" s="41">
        <v>0</v>
      </c>
      <c r="AW298" s="41">
        <f>AV298-AU298</f>
        <v>0</v>
      </c>
      <c r="AX298" s="41">
        <f t="shared" si="328"/>
        <v>54465.1</v>
      </c>
      <c r="AY298" s="41">
        <f t="shared" si="329"/>
        <v>54114.06</v>
      </c>
      <c r="AZ298" s="41">
        <f t="shared" si="330"/>
        <v>-351</v>
      </c>
      <c r="BA298" s="109">
        <f t="shared" si="331"/>
        <v>6.4452282287189577E-3</v>
      </c>
      <c r="BB298" s="41">
        <v>57984.45</v>
      </c>
      <c r="BC298" s="41">
        <v>57602.39</v>
      </c>
      <c r="BD298" s="41">
        <f>BC298-BB298</f>
        <v>-382.05999999999767</v>
      </c>
      <c r="BE298" s="41">
        <f t="shared" si="332"/>
        <v>112449.54999999999</v>
      </c>
      <c r="BF298" s="41">
        <f t="shared" si="333"/>
        <v>111716.45</v>
      </c>
      <c r="BG298" s="41">
        <f t="shared" si="334"/>
        <v>-733</v>
      </c>
      <c r="BH298" s="109">
        <f t="shared" si="335"/>
        <v>6.5193680188136982E-3</v>
      </c>
      <c r="BI298" s="41">
        <v>0</v>
      </c>
      <c r="BJ298" s="41">
        <v>0</v>
      </c>
      <c r="BK298" s="41">
        <f>BJ298-BI298</f>
        <v>0</v>
      </c>
      <c r="BL298" s="41">
        <f t="shared" si="336"/>
        <v>112449.54999999999</v>
      </c>
      <c r="BM298" s="41">
        <f t="shared" si="337"/>
        <v>111716.45</v>
      </c>
      <c r="BN298" s="41">
        <f t="shared" si="338"/>
        <v>-733</v>
      </c>
      <c r="BO298" s="109">
        <f t="shared" si="339"/>
        <v>6.5193680188136982E-3</v>
      </c>
      <c r="BP298" s="41">
        <v>0</v>
      </c>
      <c r="BQ298" s="41">
        <v>0</v>
      </c>
      <c r="BR298" s="41">
        <f>BQ298-BP298</f>
        <v>0</v>
      </c>
      <c r="BS298" s="41">
        <f t="shared" si="340"/>
        <v>112449.54999999999</v>
      </c>
      <c r="BT298" s="41">
        <f t="shared" si="341"/>
        <v>111716.45</v>
      </c>
      <c r="BU298" s="41">
        <f t="shared" si="342"/>
        <v>-733</v>
      </c>
      <c r="BV298" s="109">
        <f t="shared" si="343"/>
        <v>6.5193680188136982E-3</v>
      </c>
      <c r="BW298" s="41">
        <v>96837.1</v>
      </c>
      <c r="BX298" s="41">
        <v>0</v>
      </c>
      <c r="BY298" s="41">
        <f t="shared" si="344"/>
        <v>-96837.1</v>
      </c>
      <c r="BZ298" s="41">
        <f t="shared" si="353"/>
        <v>209286.65000000002</v>
      </c>
      <c r="CA298" s="41">
        <f>BQ298+BJ298+BC298+AV298+AO298+AH298+AA298+T298+P298+BX298</f>
        <v>111716.45000000001</v>
      </c>
      <c r="CB298" s="41">
        <f t="shared" si="351"/>
        <v>-97570</v>
      </c>
      <c r="CC298" s="109">
        <f t="shared" si="345"/>
        <v>0.46620364939665282</v>
      </c>
      <c r="CD298" s="41">
        <v>0</v>
      </c>
      <c r="CE298" s="41">
        <v>102273.13</v>
      </c>
      <c r="CF298" s="41">
        <f t="shared" si="346"/>
        <v>102273.13</v>
      </c>
      <c r="CG298" s="41">
        <f t="shared" si="347"/>
        <v>209286.65000000002</v>
      </c>
      <c r="CH298" s="41">
        <f t="shared" si="348"/>
        <v>213989.58000000002</v>
      </c>
      <c r="CI298" s="41">
        <f t="shared" si="349"/>
        <v>4703.1300000000047</v>
      </c>
      <c r="CJ298" s="109">
        <f t="shared" si="350"/>
        <v>1.0224712374152867</v>
      </c>
      <c r="CK298" s="41">
        <v>0</v>
      </c>
      <c r="CL298" s="41">
        <f>CK298+CD298+BW298+BP298+BI298+BB298+AN298+AG298+Z298+S298+O298+AU298</f>
        <v>209286.65</v>
      </c>
      <c r="CM298" s="41">
        <v>213919.12</v>
      </c>
      <c r="CN298" s="158">
        <f>CM298-CL298</f>
        <v>4632.4700000000012</v>
      </c>
      <c r="CO298" s="41">
        <v>2651665.1</v>
      </c>
      <c r="CP298" s="41">
        <v>2917705.75</v>
      </c>
      <c r="CQ298" s="41">
        <v>2397946.0499999998</v>
      </c>
      <c r="CR298" s="41">
        <v>2160457.75</v>
      </c>
      <c r="CS298" s="41">
        <v>2955843.55</v>
      </c>
      <c r="CT298" s="41">
        <v>895973.13</v>
      </c>
      <c r="CU298" s="41">
        <v>0</v>
      </c>
      <c r="CV298" s="41">
        <v>14188877.980000002</v>
      </c>
      <c r="CW298" s="111"/>
    </row>
    <row r="299" spans="1:101" s="75" customFormat="1" ht="47.25" x14ac:dyDescent="0.25">
      <c r="A299" s="121" t="s">
        <v>406</v>
      </c>
      <c r="B299" s="121" t="s">
        <v>411</v>
      </c>
      <c r="C299" s="122" t="s">
        <v>602</v>
      </c>
      <c r="D299" s="121">
        <v>1</v>
      </c>
      <c r="E299" s="121" t="s">
        <v>402</v>
      </c>
      <c r="F299" s="121" t="s">
        <v>77</v>
      </c>
      <c r="G299" s="123" t="s">
        <v>433</v>
      </c>
      <c r="H299" s="45">
        <f>SUBTOTAL(103, $CI$12:$CI299)*1</f>
        <v>288</v>
      </c>
      <c r="I299" s="45" t="s">
        <v>406</v>
      </c>
      <c r="J299" s="124" t="s">
        <v>434</v>
      </c>
      <c r="K299" s="124" t="s">
        <v>435</v>
      </c>
      <c r="L299" s="41"/>
      <c r="M299" s="41"/>
      <c r="N299" s="41"/>
      <c r="O299" s="41"/>
      <c r="P299" s="41">
        <v>0</v>
      </c>
      <c r="Q299" s="41">
        <f t="shared" si="310"/>
        <v>0</v>
      </c>
      <c r="R299" s="197" t="str">
        <f t="shared" si="311"/>
        <v>nebija plānots</v>
      </c>
      <c r="S299" s="41"/>
      <c r="T299" s="41">
        <v>0</v>
      </c>
      <c r="U299" s="41">
        <f>T299-S299</f>
        <v>0</v>
      </c>
      <c r="V299" s="41">
        <f t="shared" si="312"/>
        <v>0</v>
      </c>
      <c r="W299" s="41">
        <f t="shared" si="313"/>
        <v>0</v>
      </c>
      <c r="X299" s="41">
        <f t="shared" si="314"/>
        <v>0</v>
      </c>
      <c r="Y299" s="197" t="str">
        <f t="shared" si="315"/>
        <v>nebija plānots</v>
      </c>
      <c r="Z299" s="41"/>
      <c r="AA299" s="41">
        <v>0</v>
      </c>
      <c r="AB299" s="41">
        <f>AA299-Z299</f>
        <v>0</v>
      </c>
      <c r="AC299" s="41">
        <f t="shared" si="316"/>
        <v>0</v>
      </c>
      <c r="AD299" s="41">
        <f t="shared" si="317"/>
        <v>0</v>
      </c>
      <c r="AE299" s="41">
        <f t="shared" si="318"/>
        <v>0</v>
      </c>
      <c r="AF299" s="109" t="str">
        <f t="shared" si="319"/>
        <v>nebija plānots</v>
      </c>
      <c r="AG299" s="41">
        <v>2388.87</v>
      </c>
      <c r="AH299" s="41">
        <v>2388.87</v>
      </c>
      <c r="AI299" s="41">
        <f>AH299-AG299</f>
        <v>0</v>
      </c>
      <c r="AJ299" s="41">
        <f t="shared" si="320"/>
        <v>2388.87</v>
      </c>
      <c r="AK299" s="41">
        <f t="shared" si="321"/>
        <v>2388.87</v>
      </c>
      <c r="AL299" s="41">
        <f t="shared" si="322"/>
        <v>0</v>
      </c>
      <c r="AM299" s="109">
        <f t="shared" si="323"/>
        <v>0</v>
      </c>
      <c r="AN299" s="41"/>
      <c r="AO299" s="41">
        <v>0</v>
      </c>
      <c r="AP299" s="41">
        <f>AO299-AN299</f>
        <v>0</v>
      </c>
      <c r="AQ299" s="41">
        <f t="shared" si="324"/>
        <v>2388.87</v>
      </c>
      <c r="AR299" s="41">
        <f t="shared" si="325"/>
        <v>2388.87</v>
      </c>
      <c r="AS299" s="41">
        <f t="shared" si="326"/>
        <v>0</v>
      </c>
      <c r="AT299" s="109">
        <f t="shared" si="327"/>
        <v>0</v>
      </c>
      <c r="AU299" s="41">
        <v>10837.5</v>
      </c>
      <c r="AV299" s="41">
        <v>9130.7000000000007</v>
      </c>
      <c r="AW299" s="41">
        <f>AV299-AU299</f>
        <v>-1706.7999999999993</v>
      </c>
      <c r="AX299" s="41">
        <f t="shared" si="328"/>
        <v>13226.369999999999</v>
      </c>
      <c r="AY299" s="41">
        <f t="shared" si="329"/>
        <v>11519.57</v>
      </c>
      <c r="AZ299" s="41">
        <f t="shared" si="330"/>
        <v>-1707</v>
      </c>
      <c r="BA299" s="109">
        <f t="shared" si="331"/>
        <v>0.12904523312140814</v>
      </c>
      <c r="BB299" s="41">
        <v>10837.5</v>
      </c>
      <c r="BC299" s="41">
        <v>18529.16</v>
      </c>
      <c r="BD299" s="41">
        <f>BC299-BB299</f>
        <v>7691.66</v>
      </c>
      <c r="BE299" s="41">
        <f t="shared" si="332"/>
        <v>24063.87</v>
      </c>
      <c r="BF299" s="41">
        <f t="shared" si="333"/>
        <v>30048.73</v>
      </c>
      <c r="BG299" s="41">
        <f t="shared" si="334"/>
        <v>5985</v>
      </c>
      <c r="BH299" s="109">
        <f t="shared" si="335"/>
        <v>-0.24870729437949923</v>
      </c>
      <c r="BI299" s="41">
        <v>0</v>
      </c>
      <c r="BJ299" s="41">
        <v>0</v>
      </c>
      <c r="BK299" s="41">
        <f>BJ299-BI299</f>
        <v>0</v>
      </c>
      <c r="BL299" s="41">
        <f t="shared" si="336"/>
        <v>24063.87</v>
      </c>
      <c r="BM299" s="41">
        <f t="shared" si="337"/>
        <v>30048.73</v>
      </c>
      <c r="BN299" s="41">
        <f t="shared" si="338"/>
        <v>5985</v>
      </c>
      <c r="BO299" s="109">
        <f t="shared" si="339"/>
        <v>-0.24870729437949923</v>
      </c>
      <c r="BP299" s="41">
        <v>0</v>
      </c>
      <c r="BQ299" s="41">
        <v>0</v>
      </c>
      <c r="BR299" s="41">
        <f>BQ299-BP299</f>
        <v>0</v>
      </c>
      <c r="BS299" s="41">
        <f t="shared" si="340"/>
        <v>24063.87</v>
      </c>
      <c r="BT299" s="41">
        <f t="shared" si="341"/>
        <v>30048.73</v>
      </c>
      <c r="BU299" s="41">
        <f t="shared" si="342"/>
        <v>5985</v>
      </c>
      <c r="BV299" s="109">
        <f t="shared" si="343"/>
        <v>-0.24870729437949923</v>
      </c>
      <c r="BW299" s="41">
        <v>10837.5</v>
      </c>
      <c r="BX299" s="41">
        <v>0</v>
      </c>
      <c r="BY299" s="41">
        <f t="shared" si="344"/>
        <v>-10837.5</v>
      </c>
      <c r="BZ299" s="41">
        <f t="shared" si="353"/>
        <v>34901.369999999995</v>
      </c>
      <c r="CA299" s="41">
        <f>BQ299+BJ299+BC299+AV299+AO299+AH299+AA299+T299+P299+BX299</f>
        <v>30048.73</v>
      </c>
      <c r="CB299" s="41">
        <f t="shared" si="351"/>
        <v>-4853</v>
      </c>
      <c r="CC299" s="109">
        <f t="shared" si="345"/>
        <v>0.13903866810958987</v>
      </c>
      <c r="CD299" s="41">
        <v>0</v>
      </c>
      <c r="CE299" s="41">
        <v>9615.56</v>
      </c>
      <c r="CF299" s="41">
        <f t="shared" si="346"/>
        <v>9615.56</v>
      </c>
      <c r="CG299" s="41">
        <f t="shared" si="347"/>
        <v>34901.369999999995</v>
      </c>
      <c r="CH299" s="41">
        <f t="shared" si="348"/>
        <v>39664.29</v>
      </c>
      <c r="CI299" s="41">
        <f t="shared" si="349"/>
        <v>4762.5599999999995</v>
      </c>
      <c r="CJ299" s="109">
        <f t="shared" si="350"/>
        <v>1.1364679953824164</v>
      </c>
      <c r="CK299" s="35">
        <v>2599.5500000000002</v>
      </c>
      <c r="CL299" s="41">
        <f>CK299+CD299+BW299+BP299+BI299+BB299+AN299+AG299+Z299+S299+O299+AU299</f>
        <v>37500.92</v>
      </c>
      <c r="CM299" s="41">
        <v>36555.47</v>
      </c>
      <c r="CN299" s="158">
        <f>CM299-CL299</f>
        <v>-945.44999999999709</v>
      </c>
      <c r="CO299" s="41">
        <v>28216.59</v>
      </c>
      <c r="CP299" s="41">
        <v>28644.370000000003</v>
      </c>
      <c r="CQ299" s="41">
        <v>7139.79</v>
      </c>
      <c r="CR299" s="41">
        <v>0</v>
      </c>
      <c r="CS299" s="41">
        <v>0</v>
      </c>
      <c r="CT299" s="41">
        <v>0</v>
      </c>
      <c r="CU299" s="41">
        <v>0</v>
      </c>
      <c r="CV299" s="41">
        <v>85675.749999999985</v>
      </c>
      <c r="CW299" s="8"/>
    </row>
    <row r="300" spans="1:101" ht="38.25" x14ac:dyDescent="0.25">
      <c r="A300" s="227" t="s">
        <v>1125</v>
      </c>
      <c r="B300" s="227" t="s">
        <v>1127</v>
      </c>
      <c r="C300" s="229" t="s">
        <v>1126</v>
      </c>
      <c r="D300" s="231" t="s">
        <v>3</v>
      </c>
      <c r="E300" s="231" t="s">
        <v>4</v>
      </c>
      <c r="F300" s="231" t="s">
        <v>5</v>
      </c>
      <c r="G300" s="231" t="s">
        <v>1476</v>
      </c>
      <c r="H300" s="45">
        <f>SUBTOTAL(103, $CI$12:$CI300)*1</f>
        <v>289</v>
      </c>
      <c r="I300" s="18" t="s">
        <v>1125</v>
      </c>
      <c r="J300" s="221" t="s">
        <v>956</v>
      </c>
      <c r="K300" s="221"/>
      <c r="L300" s="235">
        <v>0</v>
      </c>
      <c r="M300" s="235">
        <v>0</v>
      </c>
      <c r="N300" s="235">
        <v>0</v>
      </c>
      <c r="O300" s="235">
        <v>0</v>
      </c>
      <c r="P300" s="235"/>
      <c r="Q300" s="41">
        <f t="shared" si="310"/>
        <v>0</v>
      </c>
      <c r="R300" s="197" t="str">
        <f t="shared" si="311"/>
        <v>nebija plānots</v>
      </c>
      <c r="S300" s="235">
        <v>0</v>
      </c>
      <c r="T300" s="235"/>
      <c r="U300" s="235"/>
      <c r="V300" s="41">
        <f t="shared" si="312"/>
        <v>0</v>
      </c>
      <c r="W300" s="41">
        <f t="shared" si="313"/>
        <v>0</v>
      </c>
      <c r="X300" s="41">
        <f t="shared" si="314"/>
        <v>0</v>
      </c>
      <c r="Y300" s="197" t="str">
        <f t="shared" si="315"/>
        <v>nebija plānots</v>
      </c>
      <c r="Z300" s="235">
        <v>0</v>
      </c>
      <c r="AA300" s="235"/>
      <c r="AB300" s="235"/>
      <c r="AC300" s="41">
        <f t="shared" si="316"/>
        <v>0</v>
      </c>
      <c r="AD300" s="41">
        <f t="shared" si="317"/>
        <v>0</v>
      </c>
      <c r="AE300" s="41">
        <f t="shared" si="318"/>
        <v>0</v>
      </c>
      <c r="AF300" s="109" t="str">
        <f t="shared" si="319"/>
        <v>nebija plānots</v>
      </c>
      <c r="AG300" s="235">
        <v>0</v>
      </c>
      <c r="AH300" s="235"/>
      <c r="AI300" s="235"/>
      <c r="AJ300" s="41">
        <f t="shared" si="320"/>
        <v>0</v>
      </c>
      <c r="AK300" s="41">
        <f t="shared" si="321"/>
        <v>0</v>
      </c>
      <c r="AL300" s="41">
        <f t="shared" si="322"/>
        <v>0</v>
      </c>
      <c r="AM300" s="109" t="str">
        <f t="shared" si="323"/>
        <v>nebija plānots</v>
      </c>
      <c r="AN300" s="235">
        <v>0</v>
      </c>
      <c r="AO300" s="235"/>
      <c r="AP300" s="235"/>
      <c r="AQ300" s="41">
        <f t="shared" si="324"/>
        <v>0</v>
      </c>
      <c r="AR300" s="41">
        <f t="shared" si="325"/>
        <v>0</v>
      </c>
      <c r="AS300" s="41">
        <f t="shared" si="326"/>
        <v>0</v>
      </c>
      <c r="AT300" s="109" t="str">
        <f t="shared" si="327"/>
        <v>nebija plānots</v>
      </c>
      <c r="AU300" s="235">
        <v>0</v>
      </c>
      <c r="AV300" s="235"/>
      <c r="AW300" s="235"/>
      <c r="AX300" s="41">
        <f t="shared" si="328"/>
        <v>0</v>
      </c>
      <c r="AY300" s="41">
        <f t="shared" si="329"/>
        <v>0</v>
      </c>
      <c r="AZ300" s="41">
        <f t="shared" si="330"/>
        <v>0</v>
      </c>
      <c r="BA300" s="109" t="str">
        <f t="shared" si="331"/>
        <v>nebija plānots</v>
      </c>
      <c r="BB300" s="235">
        <v>0</v>
      </c>
      <c r="BC300" s="235"/>
      <c r="BD300" s="235"/>
      <c r="BE300" s="41">
        <f t="shared" si="332"/>
        <v>0</v>
      </c>
      <c r="BF300" s="41">
        <f t="shared" si="333"/>
        <v>0</v>
      </c>
      <c r="BG300" s="41">
        <f t="shared" si="334"/>
        <v>0</v>
      </c>
      <c r="BH300" s="109" t="str">
        <f t="shared" si="335"/>
        <v>nebija plānots</v>
      </c>
      <c r="BI300" s="235">
        <v>0</v>
      </c>
      <c r="BJ300" s="77"/>
      <c r="BK300" s="235"/>
      <c r="BL300" s="41">
        <f t="shared" si="336"/>
        <v>0</v>
      </c>
      <c r="BM300" s="41">
        <f t="shared" si="337"/>
        <v>0</v>
      </c>
      <c r="BN300" s="41">
        <f t="shared" si="338"/>
        <v>0</v>
      </c>
      <c r="BO300" s="109" t="str">
        <f t="shared" si="339"/>
        <v>nebija plānots</v>
      </c>
      <c r="BP300" s="235">
        <v>0</v>
      </c>
      <c r="BQ300" s="77"/>
      <c r="BR300" s="77"/>
      <c r="BS300" s="41">
        <f t="shared" si="340"/>
        <v>0</v>
      </c>
      <c r="BT300" s="41">
        <f t="shared" si="341"/>
        <v>0</v>
      </c>
      <c r="BU300" s="41">
        <f t="shared" si="342"/>
        <v>0</v>
      </c>
      <c r="BV300" s="109" t="str">
        <f t="shared" si="343"/>
        <v>nebija plānots</v>
      </c>
      <c r="BW300" s="235">
        <v>0</v>
      </c>
      <c r="BX300" s="77"/>
      <c r="BY300" s="77"/>
      <c r="BZ300" s="77"/>
      <c r="CA300" s="77"/>
      <c r="CB300" s="77"/>
      <c r="CC300" s="109" t="str">
        <f t="shared" si="345"/>
        <v>nebija plānots</v>
      </c>
      <c r="CD300" s="235">
        <v>0</v>
      </c>
      <c r="CE300" s="41">
        <v>5032.99</v>
      </c>
      <c r="CF300" s="41">
        <f t="shared" si="346"/>
        <v>5032.99</v>
      </c>
      <c r="CG300" s="41">
        <f t="shared" si="347"/>
        <v>0</v>
      </c>
      <c r="CH300" s="41">
        <f t="shared" si="348"/>
        <v>5032.99</v>
      </c>
      <c r="CI300" s="41">
        <f t="shared" si="349"/>
        <v>5032.99</v>
      </c>
      <c r="CJ300" s="109" t="str">
        <f t="shared" si="350"/>
        <v>nebija plānots</v>
      </c>
      <c r="CK300" s="235">
        <v>0</v>
      </c>
      <c r="CL300" s="87">
        <v>0</v>
      </c>
      <c r="CM300" s="41">
        <v>175033</v>
      </c>
      <c r="CN300" s="237"/>
      <c r="CO300" s="235">
        <v>806135.75000000012</v>
      </c>
      <c r="CP300" s="235">
        <v>438985.05</v>
      </c>
      <c r="CQ300" s="235">
        <v>262541.2</v>
      </c>
      <c r="CR300" s="235">
        <v>0</v>
      </c>
      <c r="CS300" s="235">
        <v>0</v>
      </c>
      <c r="CT300" s="235">
        <v>0</v>
      </c>
      <c r="CU300" s="235">
        <v>0</v>
      </c>
      <c r="CV300" s="237">
        <v>1507620.35</v>
      </c>
      <c r="CW300" s="111"/>
    </row>
    <row r="301" spans="1:101" ht="47.25" x14ac:dyDescent="0.25">
      <c r="A301" s="18" t="s">
        <v>1163</v>
      </c>
      <c r="B301" s="18" t="s">
        <v>1165</v>
      </c>
      <c r="C301" s="19" t="s">
        <v>1164</v>
      </c>
      <c r="D301" s="18" t="s">
        <v>3</v>
      </c>
      <c r="E301" s="18" t="s">
        <v>4</v>
      </c>
      <c r="F301" s="18" t="s">
        <v>5</v>
      </c>
      <c r="G301" s="18" t="s">
        <v>1174</v>
      </c>
      <c r="H301" s="45">
        <f>SUBTOTAL(103, $CI$12:$CI301)*1</f>
        <v>290</v>
      </c>
      <c r="I301" s="18" t="s">
        <v>1163</v>
      </c>
      <c r="J301" s="32" t="s">
        <v>1022</v>
      </c>
      <c r="K301" s="207" t="s">
        <v>1175</v>
      </c>
      <c r="L301" s="77">
        <v>0</v>
      </c>
      <c r="M301" s="77">
        <v>0</v>
      </c>
      <c r="N301" s="77">
        <v>0</v>
      </c>
      <c r="O301" s="77">
        <v>0</v>
      </c>
      <c r="P301" s="77"/>
      <c r="Q301" s="41">
        <f t="shared" si="310"/>
        <v>0</v>
      </c>
      <c r="R301" s="197" t="str">
        <f t="shared" si="311"/>
        <v>nebija plānots</v>
      </c>
      <c r="S301" s="77">
        <v>0</v>
      </c>
      <c r="T301" s="77"/>
      <c r="U301" s="77"/>
      <c r="V301" s="41">
        <f t="shared" si="312"/>
        <v>0</v>
      </c>
      <c r="W301" s="41">
        <f t="shared" si="313"/>
        <v>0</v>
      </c>
      <c r="X301" s="41">
        <f t="shared" si="314"/>
        <v>0</v>
      </c>
      <c r="Y301" s="197" t="str">
        <f t="shared" si="315"/>
        <v>nebija plānots</v>
      </c>
      <c r="Z301" s="77">
        <v>0</v>
      </c>
      <c r="AA301" s="77"/>
      <c r="AB301" s="77"/>
      <c r="AC301" s="41">
        <f t="shared" si="316"/>
        <v>0</v>
      </c>
      <c r="AD301" s="41">
        <f t="shared" si="317"/>
        <v>0</v>
      </c>
      <c r="AE301" s="41">
        <f t="shared" si="318"/>
        <v>0</v>
      </c>
      <c r="AF301" s="109" t="str">
        <f t="shared" si="319"/>
        <v>nebija plānots</v>
      </c>
      <c r="AG301" s="77">
        <v>0</v>
      </c>
      <c r="AH301" s="77"/>
      <c r="AI301" s="77"/>
      <c r="AJ301" s="41">
        <f t="shared" si="320"/>
        <v>0</v>
      </c>
      <c r="AK301" s="41">
        <f t="shared" si="321"/>
        <v>0</v>
      </c>
      <c r="AL301" s="41">
        <f t="shared" si="322"/>
        <v>0</v>
      </c>
      <c r="AM301" s="109" t="str">
        <f t="shared" si="323"/>
        <v>nebija plānots</v>
      </c>
      <c r="AN301" s="77">
        <v>0</v>
      </c>
      <c r="AO301" s="77"/>
      <c r="AP301" s="77"/>
      <c r="AQ301" s="41">
        <f t="shared" si="324"/>
        <v>0</v>
      </c>
      <c r="AR301" s="41">
        <f t="shared" si="325"/>
        <v>0</v>
      </c>
      <c r="AS301" s="41">
        <f t="shared" si="326"/>
        <v>0</v>
      </c>
      <c r="AT301" s="109" t="str">
        <f t="shared" si="327"/>
        <v>nebija plānots</v>
      </c>
      <c r="AU301" s="77">
        <v>0</v>
      </c>
      <c r="AV301" s="77"/>
      <c r="AW301" s="77"/>
      <c r="AX301" s="41">
        <f t="shared" si="328"/>
        <v>0</v>
      </c>
      <c r="AY301" s="41">
        <f t="shared" si="329"/>
        <v>0</v>
      </c>
      <c r="AZ301" s="41">
        <f t="shared" si="330"/>
        <v>0</v>
      </c>
      <c r="BA301" s="109" t="str">
        <f t="shared" si="331"/>
        <v>nebija plānots</v>
      </c>
      <c r="BB301" s="77">
        <v>0</v>
      </c>
      <c r="BC301" s="77"/>
      <c r="BD301" s="77"/>
      <c r="BE301" s="41">
        <f t="shared" si="332"/>
        <v>0</v>
      </c>
      <c r="BF301" s="41">
        <f t="shared" si="333"/>
        <v>0</v>
      </c>
      <c r="BG301" s="41">
        <f t="shared" si="334"/>
        <v>0</v>
      </c>
      <c r="BH301" s="109" t="str">
        <f t="shared" si="335"/>
        <v>nebija plānots</v>
      </c>
      <c r="BI301" s="77">
        <v>0</v>
      </c>
      <c r="BJ301" s="77"/>
      <c r="BK301" s="77"/>
      <c r="BL301" s="41">
        <f t="shared" si="336"/>
        <v>0</v>
      </c>
      <c r="BM301" s="41">
        <f t="shared" si="337"/>
        <v>0</v>
      </c>
      <c r="BN301" s="41">
        <f t="shared" si="338"/>
        <v>0</v>
      </c>
      <c r="BO301" s="109" t="str">
        <f t="shared" si="339"/>
        <v>nebija plānots</v>
      </c>
      <c r="BP301" s="77">
        <v>0</v>
      </c>
      <c r="BQ301" s="77"/>
      <c r="BR301" s="77"/>
      <c r="BS301" s="41">
        <f t="shared" si="340"/>
        <v>0</v>
      </c>
      <c r="BT301" s="41">
        <f t="shared" si="341"/>
        <v>0</v>
      </c>
      <c r="BU301" s="41">
        <f t="shared" si="342"/>
        <v>0</v>
      </c>
      <c r="BV301" s="109" t="str">
        <f t="shared" si="343"/>
        <v>nebija plānots</v>
      </c>
      <c r="BW301" s="77">
        <v>0</v>
      </c>
      <c r="BX301" s="77"/>
      <c r="BY301" s="77"/>
      <c r="BZ301" s="77"/>
      <c r="CA301" s="77"/>
      <c r="CB301" s="77"/>
      <c r="CC301" s="109" t="str">
        <f t="shared" si="345"/>
        <v>nebija plānots</v>
      </c>
      <c r="CD301" s="77">
        <v>0</v>
      </c>
      <c r="CE301" s="41">
        <v>5247.33</v>
      </c>
      <c r="CF301" s="41">
        <f t="shared" si="346"/>
        <v>5247.33</v>
      </c>
      <c r="CG301" s="41">
        <f t="shared" si="347"/>
        <v>0</v>
      </c>
      <c r="CH301" s="41">
        <f t="shared" si="348"/>
        <v>5247.33</v>
      </c>
      <c r="CI301" s="41">
        <f t="shared" si="349"/>
        <v>5247.33</v>
      </c>
      <c r="CJ301" s="109" t="str">
        <f t="shared" si="350"/>
        <v>nebija plānots</v>
      </c>
      <c r="CK301" s="77">
        <v>0</v>
      </c>
      <c r="CL301" s="77">
        <v>0</v>
      </c>
      <c r="CM301" s="41">
        <v>5247.33</v>
      </c>
      <c r="CN301" s="77"/>
      <c r="CO301" s="77">
        <v>1592702.8</v>
      </c>
      <c r="CP301" s="77">
        <v>1194522</v>
      </c>
      <c r="CQ301" s="77">
        <v>796348</v>
      </c>
      <c r="CR301" s="77">
        <v>0</v>
      </c>
      <c r="CS301" s="77">
        <v>0</v>
      </c>
      <c r="CT301" s="77">
        <v>0</v>
      </c>
      <c r="CU301" s="77">
        <v>0</v>
      </c>
      <c r="CV301" s="76">
        <v>3583572.8</v>
      </c>
    </row>
    <row r="302" spans="1:101" ht="31.5" x14ac:dyDescent="0.25">
      <c r="A302" s="228" t="s">
        <v>406</v>
      </c>
      <c r="B302" s="228" t="s">
        <v>411</v>
      </c>
      <c r="C302" s="230" t="s">
        <v>602</v>
      </c>
      <c r="D302" s="228">
        <v>1</v>
      </c>
      <c r="E302" s="228" t="s">
        <v>402</v>
      </c>
      <c r="F302" s="228" t="s">
        <v>77</v>
      </c>
      <c r="G302" s="232" t="s">
        <v>430</v>
      </c>
      <c r="H302" s="45">
        <f>SUBTOTAL(103, $CI$12:$CI302)*1</f>
        <v>291</v>
      </c>
      <c r="I302" s="45" t="s">
        <v>406</v>
      </c>
      <c r="J302" s="233" t="s">
        <v>431</v>
      </c>
      <c r="K302" s="233" t="s">
        <v>432</v>
      </c>
      <c r="L302" s="236"/>
      <c r="M302" s="236"/>
      <c r="N302" s="236"/>
      <c r="O302" s="236"/>
      <c r="P302" s="236">
        <v>0</v>
      </c>
      <c r="Q302" s="41">
        <f t="shared" si="310"/>
        <v>0</v>
      </c>
      <c r="R302" s="197" t="str">
        <f t="shared" si="311"/>
        <v>nebija plānots</v>
      </c>
      <c r="S302" s="236"/>
      <c r="T302" s="236">
        <v>0</v>
      </c>
      <c r="U302" s="236">
        <f>T302-S302</f>
        <v>0</v>
      </c>
      <c r="V302" s="41">
        <f t="shared" si="312"/>
        <v>0</v>
      </c>
      <c r="W302" s="41">
        <f t="shared" si="313"/>
        <v>0</v>
      </c>
      <c r="X302" s="41">
        <f t="shared" si="314"/>
        <v>0</v>
      </c>
      <c r="Y302" s="197" t="str">
        <f t="shared" si="315"/>
        <v>nebija plānots</v>
      </c>
      <c r="Z302" s="236"/>
      <c r="AA302" s="236">
        <v>0</v>
      </c>
      <c r="AB302" s="236">
        <f>AA302-Z302</f>
        <v>0</v>
      </c>
      <c r="AC302" s="41">
        <f t="shared" si="316"/>
        <v>0</v>
      </c>
      <c r="AD302" s="41">
        <f t="shared" si="317"/>
        <v>0</v>
      </c>
      <c r="AE302" s="41">
        <f t="shared" si="318"/>
        <v>0</v>
      </c>
      <c r="AF302" s="109" t="str">
        <f t="shared" si="319"/>
        <v>nebija plānots</v>
      </c>
      <c r="AG302" s="236"/>
      <c r="AH302" s="236">
        <v>0</v>
      </c>
      <c r="AI302" s="236">
        <f>AH302-AG302</f>
        <v>0</v>
      </c>
      <c r="AJ302" s="41">
        <f t="shared" si="320"/>
        <v>0</v>
      </c>
      <c r="AK302" s="41">
        <f t="shared" si="321"/>
        <v>0</v>
      </c>
      <c r="AL302" s="41">
        <f t="shared" si="322"/>
        <v>0</v>
      </c>
      <c r="AM302" s="109" t="str">
        <f t="shared" si="323"/>
        <v>nebija plānots</v>
      </c>
      <c r="AN302" s="236">
        <v>1394</v>
      </c>
      <c r="AO302" s="236">
        <v>1394</v>
      </c>
      <c r="AP302" s="236">
        <f>AO302-AN302</f>
        <v>0</v>
      </c>
      <c r="AQ302" s="41">
        <f t="shared" si="324"/>
        <v>1394</v>
      </c>
      <c r="AR302" s="41">
        <f t="shared" si="325"/>
        <v>1394</v>
      </c>
      <c r="AS302" s="41">
        <f t="shared" si="326"/>
        <v>0</v>
      </c>
      <c r="AT302" s="109">
        <f t="shared" si="327"/>
        <v>0</v>
      </c>
      <c r="AU302" s="236">
        <v>0</v>
      </c>
      <c r="AV302" s="236">
        <v>0</v>
      </c>
      <c r="AW302" s="236">
        <f>AV302-AU302</f>
        <v>0</v>
      </c>
      <c r="AX302" s="41">
        <f t="shared" si="328"/>
        <v>1394</v>
      </c>
      <c r="AY302" s="41">
        <f t="shared" si="329"/>
        <v>1394</v>
      </c>
      <c r="AZ302" s="41">
        <f t="shared" si="330"/>
        <v>0</v>
      </c>
      <c r="BA302" s="109">
        <f t="shared" si="331"/>
        <v>0</v>
      </c>
      <c r="BB302" s="236">
        <v>12192</v>
      </c>
      <c r="BC302" s="236">
        <v>1068.3499999999999</v>
      </c>
      <c r="BD302" s="236">
        <f>BC302-BB302</f>
        <v>-11123.65</v>
      </c>
      <c r="BE302" s="41">
        <f t="shared" si="332"/>
        <v>13586</v>
      </c>
      <c r="BF302" s="41">
        <f t="shared" si="333"/>
        <v>2462.35</v>
      </c>
      <c r="BG302" s="41">
        <f t="shared" si="334"/>
        <v>-11124</v>
      </c>
      <c r="BH302" s="109">
        <f t="shared" si="335"/>
        <v>0.81875828058295308</v>
      </c>
      <c r="BI302" s="236">
        <v>0</v>
      </c>
      <c r="BJ302" s="41">
        <v>0</v>
      </c>
      <c r="BK302" s="236">
        <f>BJ302-BI302</f>
        <v>0</v>
      </c>
      <c r="BL302" s="41">
        <f t="shared" si="336"/>
        <v>13586</v>
      </c>
      <c r="BM302" s="41">
        <f t="shared" si="337"/>
        <v>2462.35</v>
      </c>
      <c r="BN302" s="41">
        <f t="shared" si="338"/>
        <v>-11124</v>
      </c>
      <c r="BO302" s="109">
        <f t="shared" si="339"/>
        <v>0.81875828058295308</v>
      </c>
      <c r="BP302" s="236">
        <v>0</v>
      </c>
      <c r="BQ302" s="41">
        <v>15589.78</v>
      </c>
      <c r="BR302" s="41">
        <f>BQ302-BP302</f>
        <v>15589.78</v>
      </c>
      <c r="BS302" s="41">
        <f t="shared" si="340"/>
        <v>13586</v>
      </c>
      <c r="BT302" s="41">
        <f t="shared" si="341"/>
        <v>18052.13</v>
      </c>
      <c r="BU302" s="41">
        <f t="shared" si="342"/>
        <v>4466</v>
      </c>
      <c r="BV302" s="109">
        <f t="shared" si="343"/>
        <v>-0.32873031061386726</v>
      </c>
      <c r="BW302" s="236">
        <v>3269.85</v>
      </c>
      <c r="BX302" s="41">
        <v>4207.8900000000003</v>
      </c>
      <c r="BY302" s="41">
        <f>BX302-BW302</f>
        <v>938.04000000000042</v>
      </c>
      <c r="BZ302" s="41">
        <f>BP302+BI302+BB302+AU302+AN302+AG302+Z302+S302+O302+BW302</f>
        <v>16855.849999999999</v>
      </c>
      <c r="CA302" s="41">
        <f>BQ302+BJ302+BC302+AV302+AO302+AH302+AA302+T302+P302+BX302</f>
        <v>22260.02</v>
      </c>
      <c r="CB302" s="41">
        <f>ROUND(BU302+BY302,0)</f>
        <v>5404</v>
      </c>
      <c r="CC302" s="109">
        <f t="shared" si="345"/>
        <v>-0.32061094516147226</v>
      </c>
      <c r="CD302" s="236">
        <v>0</v>
      </c>
      <c r="CE302" s="41">
        <v>0</v>
      </c>
      <c r="CF302" s="41">
        <f t="shared" si="346"/>
        <v>0</v>
      </c>
      <c r="CG302" s="41">
        <f t="shared" si="347"/>
        <v>16855.849999999999</v>
      </c>
      <c r="CH302" s="41">
        <f t="shared" si="348"/>
        <v>22260.02</v>
      </c>
      <c r="CI302" s="41">
        <f t="shared" si="349"/>
        <v>5404</v>
      </c>
      <c r="CJ302" s="109">
        <f t="shared" si="350"/>
        <v>1.3206109451614723</v>
      </c>
      <c r="CK302" s="236">
        <v>0</v>
      </c>
      <c r="CL302" s="41">
        <f>CK302+CD302+BW302+BP302+BI302+BB302+AN302+AG302+Z302+S302+O302+AU302</f>
        <v>16855.849999999999</v>
      </c>
      <c r="CM302" s="41">
        <v>22124.02</v>
      </c>
      <c r="CN302" s="222">
        <f>CM302-CL302</f>
        <v>5268.1700000000019</v>
      </c>
      <c r="CO302" s="236">
        <v>27232.49</v>
      </c>
      <c r="CP302" s="236">
        <v>19231.439999999999</v>
      </c>
      <c r="CQ302" s="236">
        <v>3199.97</v>
      </c>
      <c r="CR302" s="236">
        <v>0</v>
      </c>
      <c r="CS302" s="236">
        <v>0</v>
      </c>
      <c r="CT302" s="236">
        <v>0</v>
      </c>
      <c r="CU302" s="236">
        <v>0</v>
      </c>
      <c r="CV302" s="236">
        <v>58307.45</v>
      </c>
    </row>
    <row r="303" spans="1:101" ht="31.5" x14ac:dyDescent="0.25">
      <c r="A303" s="18" t="s">
        <v>33</v>
      </c>
      <c r="B303" s="18" t="s">
        <v>34</v>
      </c>
      <c r="C303" s="19" t="s">
        <v>562</v>
      </c>
      <c r="D303" s="18">
        <v>1</v>
      </c>
      <c r="E303" s="18" t="s">
        <v>35</v>
      </c>
      <c r="F303" s="18" t="s">
        <v>5</v>
      </c>
      <c r="G303" s="18" t="s">
        <v>959</v>
      </c>
      <c r="H303" s="45">
        <f>SUBTOTAL(103, $CI$12:$CI303)*1</f>
        <v>292</v>
      </c>
      <c r="I303" s="18" t="s">
        <v>33</v>
      </c>
      <c r="J303" s="32" t="s">
        <v>960</v>
      </c>
      <c r="K303" s="32" t="s">
        <v>961</v>
      </c>
      <c r="L303" s="77">
        <v>0</v>
      </c>
      <c r="M303" s="77">
        <v>0</v>
      </c>
      <c r="N303" s="77">
        <v>0</v>
      </c>
      <c r="O303" s="77">
        <v>0</v>
      </c>
      <c r="P303" s="77"/>
      <c r="Q303" s="41">
        <f t="shared" si="310"/>
        <v>0</v>
      </c>
      <c r="R303" s="197" t="str">
        <f t="shared" si="311"/>
        <v>nebija plānots</v>
      </c>
      <c r="S303" s="77">
        <v>0</v>
      </c>
      <c r="T303" s="77"/>
      <c r="U303" s="77"/>
      <c r="V303" s="41">
        <f t="shared" si="312"/>
        <v>0</v>
      </c>
      <c r="W303" s="41">
        <f t="shared" si="313"/>
        <v>0</v>
      </c>
      <c r="X303" s="41">
        <f t="shared" si="314"/>
        <v>0</v>
      </c>
      <c r="Y303" s="197" t="str">
        <f t="shared" si="315"/>
        <v>nebija plānots</v>
      </c>
      <c r="Z303" s="77">
        <v>0</v>
      </c>
      <c r="AA303" s="77"/>
      <c r="AB303" s="77"/>
      <c r="AC303" s="41">
        <f t="shared" si="316"/>
        <v>0</v>
      </c>
      <c r="AD303" s="41">
        <f t="shared" si="317"/>
        <v>0</v>
      </c>
      <c r="AE303" s="41">
        <f t="shared" si="318"/>
        <v>0</v>
      </c>
      <c r="AF303" s="109" t="str">
        <f t="shared" si="319"/>
        <v>nebija plānots</v>
      </c>
      <c r="AG303" s="77">
        <v>0</v>
      </c>
      <c r="AH303" s="77"/>
      <c r="AI303" s="77"/>
      <c r="AJ303" s="41">
        <f t="shared" si="320"/>
        <v>0</v>
      </c>
      <c r="AK303" s="41">
        <f t="shared" si="321"/>
        <v>0</v>
      </c>
      <c r="AL303" s="41">
        <f t="shared" si="322"/>
        <v>0</v>
      </c>
      <c r="AM303" s="109" t="str">
        <f t="shared" si="323"/>
        <v>nebija plānots</v>
      </c>
      <c r="AN303" s="77">
        <v>0</v>
      </c>
      <c r="AO303" s="77"/>
      <c r="AP303" s="77"/>
      <c r="AQ303" s="41">
        <f t="shared" si="324"/>
        <v>0</v>
      </c>
      <c r="AR303" s="41">
        <f t="shared" si="325"/>
        <v>0</v>
      </c>
      <c r="AS303" s="41">
        <f t="shared" si="326"/>
        <v>0</v>
      </c>
      <c r="AT303" s="109" t="str">
        <f t="shared" si="327"/>
        <v>nebija plānots</v>
      </c>
      <c r="AU303" s="77">
        <v>0</v>
      </c>
      <c r="AV303" s="77"/>
      <c r="AW303" s="77"/>
      <c r="AX303" s="41">
        <f t="shared" si="328"/>
        <v>0</v>
      </c>
      <c r="AY303" s="41">
        <f t="shared" si="329"/>
        <v>0</v>
      </c>
      <c r="AZ303" s="41">
        <f t="shared" si="330"/>
        <v>0</v>
      </c>
      <c r="BA303" s="109" t="str">
        <f t="shared" si="331"/>
        <v>nebija plānots</v>
      </c>
      <c r="BB303" s="77">
        <v>0</v>
      </c>
      <c r="BC303" s="77"/>
      <c r="BD303" s="77"/>
      <c r="BE303" s="41">
        <f t="shared" si="332"/>
        <v>0</v>
      </c>
      <c r="BF303" s="41">
        <f t="shared" si="333"/>
        <v>0</v>
      </c>
      <c r="BG303" s="41">
        <f t="shared" si="334"/>
        <v>0</v>
      </c>
      <c r="BH303" s="109" t="str">
        <f t="shared" si="335"/>
        <v>nebija plānots</v>
      </c>
      <c r="BI303" s="77">
        <v>0</v>
      </c>
      <c r="BJ303" s="77"/>
      <c r="BK303" s="77"/>
      <c r="BL303" s="41">
        <f t="shared" si="336"/>
        <v>0</v>
      </c>
      <c r="BM303" s="41">
        <f t="shared" si="337"/>
        <v>0</v>
      </c>
      <c r="BN303" s="41">
        <f t="shared" si="338"/>
        <v>0</v>
      </c>
      <c r="BO303" s="109" t="str">
        <f t="shared" si="339"/>
        <v>nebija plānots</v>
      </c>
      <c r="BP303" s="77">
        <v>0</v>
      </c>
      <c r="BQ303" s="77"/>
      <c r="BR303" s="77"/>
      <c r="BS303" s="41">
        <f t="shared" si="340"/>
        <v>0</v>
      </c>
      <c r="BT303" s="41">
        <f t="shared" si="341"/>
        <v>0</v>
      </c>
      <c r="BU303" s="41">
        <f t="shared" si="342"/>
        <v>0</v>
      </c>
      <c r="BV303" s="109" t="str">
        <f t="shared" si="343"/>
        <v>nebija plānots</v>
      </c>
      <c r="BW303" s="77">
        <v>0</v>
      </c>
      <c r="BX303" s="77"/>
      <c r="BY303" s="77"/>
      <c r="BZ303" s="77"/>
      <c r="CA303" s="77"/>
      <c r="CB303" s="77"/>
      <c r="CC303" s="109" t="str">
        <f t="shared" si="345"/>
        <v>nebija plānots</v>
      </c>
      <c r="CD303" s="77">
        <v>0</v>
      </c>
      <c r="CE303" s="41">
        <v>5563.01</v>
      </c>
      <c r="CF303" s="41">
        <f t="shared" si="346"/>
        <v>5563.01</v>
      </c>
      <c r="CG303" s="41">
        <f t="shared" si="347"/>
        <v>0</v>
      </c>
      <c r="CH303" s="41">
        <f t="shared" si="348"/>
        <v>5563.01</v>
      </c>
      <c r="CI303" s="41">
        <f t="shared" si="349"/>
        <v>5563.01</v>
      </c>
      <c r="CJ303" s="109" t="str">
        <f t="shared" si="350"/>
        <v>nebija plānots</v>
      </c>
      <c r="CK303" s="77">
        <v>0</v>
      </c>
      <c r="CL303" s="77">
        <v>0</v>
      </c>
      <c r="CM303" s="41">
        <v>9782.31</v>
      </c>
      <c r="CN303" s="77"/>
      <c r="CO303" s="77">
        <v>425000</v>
      </c>
      <c r="CP303" s="77">
        <v>0</v>
      </c>
      <c r="CQ303" s="77">
        <v>0</v>
      </c>
      <c r="CR303" s="77">
        <v>0</v>
      </c>
      <c r="CS303" s="77">
        <v>0</v>
      </c>
      <c r="CT303" s="77">
        <v>0</v>
      </c>
      <c r="CU303" s="77">
        <v>0</v>
      </c>
      <c r="CV303" s="76">
        <v>425000</v>
      </c>
    </row>
    <row r="304" spans="1:101" ht="47.25" x14ac:dyDescent="0.25">
      <c r="A304" s="18" t="s">
        <v>406</v>
      </c>
      <c r="B304" s="18" t="s">
        <v>411</v>
      </c>
      <c r="C304" s="19" t="s">
        <v>602</v>
      </c>
      <c r="D304" s="22">
        <v>1</v>
      </c>
      <c r="E304" s="18" t="s">
        <v>402</v>
      </c>
      <c r="F304" s="18" t="s">
        <v>77</v>
      </c>
      <c r="G304" s="18" t="s">
        <v>1253</v>
      </c>
      <c r="H304" s="45">
        <f>SUBTOTAL(103, $CI$12:$CI304)*1</f>
        <v>293</v>
      </c>
      <c r="I304" s="45" t="s">
        <v>406</v>
      </c>
      <c r="J304" s="32" t="s">
        <v>1254</v>
      </c>
      <c r="K304" s="32" t="s">
        <v>1255</v>
      </c>
      <c r="L304" s="77">
        <v>0</v>
      </c>
      <c r="M304" s="77">
        <v>0</v>
      </c>
      <c r="N304" s="77">
        <v>0</v>
      </c>
      <c r="O304" s="77">
        <v>0</v>
      </c>
      <c r="P304" s="77"/>
      <c r="Q304" s="41">
        <f t="shared" si="310"/>
        <v>0</v>
      </c>
      <c r="R304" s="197" t="str">
        <f t="shared" si="311"/>
        <v>nebija plānots</v>
      </c>
      <c r="S304" s="77">
        <v>0</v>
      </c>
      <c r="T304" s="77"/>
      <c r="U304" s="77"/>
      <c r="V304" s="41">
        <f t="shared" si="312"/>
        <v>0</v>
      </c>
      <c r="W304" s="41">
        <f t="shared" si="313"/>
        <v>0</v>
      </c>
      <c r="X304" s="41">
        <f t="shared" si="314"/>
        <v>0</v>
      </c>
      <c r="Y304" s="197" t="str">
        <f t="shared" si="315"/>
        <v>nebija plānots</v>
      </c>
      <c r="Z304" s="77">
        <v>0</v>
      </c>
      <c r="AA304" s="77"/>
      <c r="AB304" s="77"/>
      <c r="AC304" s="41">
        <f t="shared" si="316"/>
        <v>0</v>
      </c>
      <c r="AD304" s="41">
        <f t="shared" si="317"/>
        <v>0</v>
      </c>
      <c r="AE304" s="41">
        <f t="shared" si="318"/>
        <v>0</v>
      </c>
      <c r="AF304" s="109" t="str">
        <f t="shared" si="319"/>
        <v>nebija plānots</v>
      </c>
      <c r="AG304" s="77">
        <v>0</v>
      </c>
      <c r="AH304" s="77"/>
      <c r="AI304" s="77"/>
      <c r="AJ304" s="41">
        <f t="shared" si="320"/>
        <v>0</v>
      </c>
      <c r="AK304" s="41">
        <f t="shared" si="321"/>
        <v>0</v>
      </c>
      <c r="AL304" s="41">
        <f t="shared" si="322"/>
        <v>0</v>
      </c>
      <c r="AM304" s="109" t="str">
        <f t="shared" si="323"/>
        <v>nebija plānots</v>
      </c>
      <c r="AN304" s="77">
        <v>0</v>
      </c>
      <c r="AO304" s="77"/>
      <c r="AP304" s="77"/>
      <c r="AQ304" s="41">
        <f t="shared" si="324"/>
        <v>0</v>
      </c>
      <c r="AR304" s="41">
        <f t="shared" si="325"/>
        <v>0</v>
      </c>
      <c r="AS304" s="41">
        <f t="shared" si="326"/>
        <v>0</v>
      </c>
      <c r="AT304" s="109" t="str">
        <f t="shared" si="327"/>
        <v>nebija plānots</v>
      </c>
      <c r="AU304" s="77">
        <v>0</v>
      </c>
      <c r="AV304" s="77"/>
      <c r="AW304" s="77"/>
      <c r="AX304" s="41">
        <f t="shared" si="328"/>
        <v>0</v>
      </c>
      <c r="AY304" s="41">
        <f t="shared" si="329"/>
        <v>0</v>
      </c>
      <c r="AZ304" s="41">
        <f t="shared" si="330"/>
        <v>0</v>
      </c>
      <c r="BA304" s="109" t="str">
        <f t="shared" si="331"/>
        <v>nebija plānots</v>
      </c>
      <c r="BB304" s="77">
        <v>0</v>
      </c>
      <c r="BC304" s="77"/>
      <c r="BD304" s="77"/>
      <c r="BE304" s="41">
        <f t="shared" si="332"/>
        <v>0</v>
      </c>
      <c r="BF304" s="41">
        <f t="shared" si="333"/>
        <v>0</v>
      </c>
      <c r="BG304" s="41">
        <f t="shared" si="334"/>
        <v>0</v>
      </c>
      <c r="BH304" s="109" t="str">
        <f t="shared" si="335"/>
        <v>nebija plānots</v>
      </c>
      <c r="BI304" s="77">
        <v>0</v>
      </c>
      <c r="BJ304" s="77"/>
      <c r="BK304" s="77"/>
      <c r="BL304" s="41">
        <f t="shared" si="336"/>
        <v>0</v>
      </c>
      <c r="BM304" s="41">
        <f t="shared" si="337"/>
        <v>0</v>
      </c>
      <c r="BN304" s="41">
        <f t="shared" si="338"/>
        <v>0</v>
      </c>
      <c r="BO304" s="109" t="str">
        <f t="shared" si="339"/>
        <v>nebija plānots</v>
      </c>
      <c r="BP304" s="77">
        <v>0</v>
      </c>
      <c r="BQ304" s="77"/>
      <c r="BR304" s="77"/>
      <c r="BS304" s="41">
        <f t="shared" si="340"/>
        <v>0</v>
      </c>
      <c r="BT304" s="41">
        <f t="shared" si="341"/>
        <v>0</v>
      </c>
      <c r="BU304" s="41">
        <f t="shared" si="342"/>
        <v>0</v>
      </c>
      <c r="BV304" s="109" t="str">
        <f t="shared" si="343"/>
        <v>nebija plānots</v>
      </c>
      <c r="BW304" s="77">
        <v>0</v>
      </c>
      <c r="BX304" s="41">
        <v>5578.09</v>
      </c>
      <c r="BY304" s="41">
        <f t="shared" ref="BY304:BY316" si="357">BX304-BW304</f>
        <v>5578.09</v>
      </c>
      <c r="BZ304" s="41">
        <f>BP304+BI304+BB304+AU304+AN304+AG304+Z304+S304+O304+BW304</f>
        <v>0</v>
      </c>
      <c r="CA304" s="41">
        <f>BQ304+BJ304+BC304+AV304+AO304+-AH304+AA304+T304+P304+BX304</f>
        <v>5578.09</v>
      </c>
      <c r="CB304" s="41">
        <f t="shared" ref="CB304:CB316" si="358">BR304+BK304+BD304+AW304+AP304+AI304+AB304+U304+Q304+BY304</f>
        <v>5578.09</v>
      </c>
      <c r="CC304" s="109" t="str">
        <f t="shared" si="345"/>
        <v>nebija plānots</v>
      </c>
      <c r="CD304" s="77">
        <v>0</v>
      </c>
      <c r="CE304" s="41">
        <v>0</v>
      </c>
      <c r="CF304" s="41">
        <f t="shared" si="346"/>
        <v>0</v>
      </c>
      <c r="CG304" s="41">
        <f t="shared" si="347"/>
        <v>0</v>
      </c>
      <c r="CH304" s="41">
        <f t="shared" si="348"/>
        <v>5578.09</v>
      </c>
      <c r="CI304" s="41">
        <f t="shared" si="349"/>
        <v>5578.09</v>
      </c>
      <c r="CJ304" s="109" t="str">
        <f t="shared" si="350"/>
        <v>nebija plānots</v>
      </c>
      <c r="CK304" s="77">
        <v>0</v>
      </c>
      <c r="CL304" s="77">
        <v>0</v>
      </c>
      <c r="CM304" s="41">
        <v>21357.62</v>
      </c>
      <c r="CN304" s="77"/>
      <c r="CO304" s="77">
        <v>62607.91</v>
      </c>
      <c r="CP304" s="77">
        <v>36769.839999999997</v>
      </c>
      <c r="CQ304" s="77">
        <v>0</v>
      </c>
      <c r="CR304" s="77">
        <v>0</v>
      </c>
      <c r="CS304" s="77">
        <v>0</v>
      </c>
      <c r="CT304" s="77">
        <v>0</v>
      </c>
      <c r="CU304" s="77">
        <v>0</v>
      </c>
      <c r="CV304" s="76">
        <v>99377.75</v>
      </c>
      <c r="CW304" s="148"/>
    </row>
    <row r="305" spans="1:101" ht="47.25" x14ac:dyDescent="0.25">
      <c r="A305" s="119" t="s">
        <v>406</v>
      </c>
      <c r="B305" s="119" t="s">
        <v>411</v>
      </c>
      <c r="C305" s="120" t="s">
        <v>602</v>
      </c>
      <c r="D305" s="119">
        <v>1</v>
      </c>
      <c r="E305" s="119" t="s">
        <v>402</v>
      </c>
      <c r="F305" s="119" t="s">
        <v>77</v>
      </c>
      <c r="G305" s="43" t="s">
        <v>787</v>
      </c>
      <c r="H305" s="45">
        <f>SUBTOTAL(103, $CI$12:$CI305)*1</f>
        <v>294</v>
      </c>
      <c r="I305" s="45" t="s">
        <v>406</v>
      </c>
      <c r="J305" s="124" t="s">
        <v>821</v>
      </c>
      <c r="K305" s="124" t="s">
        <v>822</v>
      </c>
      <c r="L305" s="41">
        <v>0</v>
      </c>
      <c r="M305" s="41">
        <v>0</v>
      </c>
      <c r="N305" s="41">
        <v>0</v>
      </c>
      <c r="O305" s="40">
        <v>0</v>
      </c>
      <c r="P305" s="40">
        <v>0</v>
      </c>
      <c r="Q305" s="41">
        <f t="shared" si="310"/>
        <v>0</v>
      </c>
      <c r="R305" s="197" t="str">
        <f t="shared" si="311"/>
        <v>nebija plānots</v>
      </c>
      <c r="S305" s="40">
        <v>0</v>
      </c>
      <c r="T305" s="40">
        <v>0</v>
      </c>
      <c r="U305" s="41">
        <f>T305-S305</f>
        <v>0</v>
      </c>
      <c r="V305" s="41">
        <f t="shared" si="312"/>
        <v>0</v>
      </c>
      <c r="W305" s="41">
        <f t="shared" si="313"/>
        <v>0</v>
      </c>
      <c r="X305" s="41">
        <f t="shared" si="314"/>
        <v>0</v>
      </c>
      <c r="Y305" s="197" t="str">
        <f t="shared" si="315"/>
        <v>nebija plānots</v>
      </c>
      <c r="Z305" s="40">
        <v>0</v>
      </c>
      <c r="AA305" s="40">
        <v>0</v>
      </c>
      <c r="AB305" s="41">
        <f>AA305-Z305</f>
        <v>0</v>
      </c>
      <c r="AC305" s="41">
        <f t="shared" si="316"/>
        <v>0</v>
      </c>
      <c r="AD305" s="41">
        <f t="shared" si="317"/>
        <v>0</v>
      </c>
      <c r="AE305" s="41">
        <f t="shared" si="318"/>
        <v>0</v>
      </c>
      <c r="AF305" s="109" t="str">
        <f t="shared" si="319"/>
        <v>nebija plānots</v>
      </c>
      <c r="AG305" s="40">
        <v>0</v>
      </c>
      <c r="AH305" s="40">
        <v>0</v>
      </c>
      <c r="AI305" s="41">
        <f>AH305-AG305</f>
        <v>0</v>
      </c>
      <c r="AJ305" s="41">
        <f t="shared" si="320"/>
        <v>0</v>
      </c>
      <c r="AK305" s="41">
        <f t="shared" si="321"/>
        <v>0</v>
      </c>
      <c r="AL305" s="41">
        <f t="shared" si="322"/>
        <v>0</v>
      </c>
      <c r="AM305" s="109" t="str">
        <f t="shared" si="323"/>
        <v>nebija plānots</v>
      </c>
      <c r="AN305" s="40">
        <v>0</v>
      </c>
      <c r="AO305" s="40">
        <v>0</v>
      </c>
      <c r="AP305" s="41">
        <f>AO305-AN305</f>
        <v>0</v>
      </c>
      <c r="AQ305" s="41">
        <f t="shared" si="324"/>
        <v>0</v>
      </c>
      <c r="AR305" s="41">
        <f t="shared" si="325"/>
        <v>0</v>
      </c>
      <c r="AS305" s="41">
        <f t="shared" si="326"/>
        <v>0</v>
      </c>
      <c r="AT305" s="109" t="str">
        <f t="shared" si="327"/>
        <v>nebija plānots</v>
      </c>
      <c r="AU305" s="41">
        <v>0</v>
      </c>
      <c r="AV305" s="41">
        <v>594</v>
      </c>
      <c r="AW305" s="41">
        <f>AV305-AU305</f>
        <v>594</v>
      </c>
      <c r="AX305" s="41">
        <f t="shared" si="328"/>
        <v>0</v>
      </c>
      <c r="AY305" s="41">
        <f t="shared" si="329"/>
        <v>594</v>
      </c>
      <c r="AZ305" s="41">
        <f t="shared" si="330"/>
        <v>594</v>
      </c>
      <c r="BA305" s="109" t="str">
        <f t="shared" si="331"/>
        <v>nebija plānots</v>
      </c>
      <c r="BB305" s="41">
        <v>0</v>
      </c>
      <c r="BC305" s="41">
        <v>0</v>
      </c>
      <c r="BD305" s="41">
        <f>BC305-BB305</f>
        <v>0</v>
      </c>
      <c r="BE305" s="41">
        <f t="shared" si="332"/>
        <v>0</v>
      </c>
      <c r="BF305" s="41">
        <f t="shared" si="333"/>
        <v>594</v>
      </c>
      <c r="BG305" s="41">
        <f t="shared" si="334"/>
        <v>594</v>
      </c>
      <c r="BH305" s="109" t="str">
        <f t="shared" si="335"/>
        <v>nebija plānots</v>
      </c>
      <c r="BI305" s="41">
        <v>0</v>
      </c>
      <c r="BJ305" s="41">
        <v>628.96</v>
      </c>
      <c r="BK305" s="41">
        <f>BJ305-BI305</f>
        <v>628.96</v>
      </c>
      <c r="BL305" s="41">
        <f t="shared" si="336"/>
        <v>0</v>
      </c>
      <c r="BM305" s="41">
        <f t="shared" si="337"/>
        <v>1222.96</v>
      </c>
      <c r="BN305" s="41">
        <f t="shared" si="338"/>
        <v>1223</v>
      </c>
      <c r="BO305" s="109" t="str">
        <f t="shared" si="339"/>
        <v>nebija plānots</v>
      </c>
      <c r="BP305" s="41">
        <v>0</v>
      </c>
      <c r="BQ305" s="41">
        <v>565.24</v>
      </c>
      <c r="BR305" s="41">
        <f>BQ305-BP305</f>
        <v>565.24</v>
      </c>
      <c r="BS305" s="41">
        <f t="shared" si="340"/>
        <v>0</v>
      </c>
      <c r="BT305" s="41">
        <f t="shared" si="341"/>
        <v>1788.2</v>
      </c>
      <c r="BU305" s="41">
        <f t="shared" si="342"/>
        <v>1788</v>
      </c>
      <c r="BV305" s="109" t="str">
        <f t="shared" si="343"/>
        <v>nebija plānots</v>
      </c>
      <c r="BW305" s="41">
        <v>0</v>
      </c>
      <c r="BX305" s="41">
        <v>876.41</v>
      </c>
      <c r="BY305" s="41">
        <f t="shared" si="357"/>
        <v>876.41</v>
      </c>
      <c r="BZ305" s="41">
        <f>BP305+BI305+BB305+AU305+AN305+AG305+Z305+S305+O305+BW305</f>
        <v>0</v>
      </c>
      <c r="CA305" s="41">
        <f>BQ305+BJ305+BC305+AV305+AO305+-AH305+AA305+T305+P305+BX305</f>
        <v>2664.61</v>
      </c>
      <c r="CB305" s="41">
        <f t="shared" si="358"/>
        <v>2664.61</v>
      </c>
      <c r="CC305" s="109" t="str">
        <f t="shared" si="345"/>
        <v>nebija plānots</v>
      </c>
      <c r="CD305" s="41">
        <v>0</v>
      </c>
      <c r="CE305" s="41">
        <v>3545.39</v>
      </c>
      <c r="CF305" s="41">
        <f t="shared" si="346"/>
        <v>3545.39</v>
      </c>
      <c r="CG305" s="41">
        <f t="shared" si="347"/>
        <v>0</v>
      </c>
      <c r="CH305" s="41">
        <f t="shared" si="348"/>
        <v>6210</v>
      </c>
      <c r="CI305" s="41">
        <f t="shared" si="349"/>
        <v>6210</v>
      </c>
      <c r="CJ305" s="109" t="str">
        <f t="shared" si="350"/>
        <v>nebija plānots</v>
      </c>
      <c r="CK305" s="41">
        <v>0</v>
      </c>
      <c r="CL305" s="41">
        <f>CK305+CD305+BW305+BP305+BI305+BB305+AN305+AG305+Z305+S305+O305+AU305</f>
        <v>0</v>
      </c>
      <c r="CM305" s="41">
        <v>8309.1200000000008</v>
      </c>
      <c r="CN305" s="36">
        <f>CM305-CL305</f>
        <v>8309.1200000000008</v>
      </c>
      <c r="CO305" s="41">
        <v>23554.07</v>
      </c>
      <c r="CP305" s="41">
        <v>11628.28</v>
      </c>
      <c r="CQ305" s="41">
        <v>0</v>
      </c>
      <c r="CR305" s="41">
        <v>0</v>
      </c>
      <c r="CS305" s="41">
        <v>0</v>
      </c>
      <c r="CT305" s="41">
        <v>0</v>
      </c>
      <c r="CU305" s="41">
        <v>0</v>
      </c>
      <c r="CV305" s="41">
        <v>35182.35</v>
      </c>
    </row>
    <row r="306" spans="1:101" ht="63" x14ac:dyDescent="0.25">
      <c r="A306" s="55" t="s">
        <v>1163</v>
      </c>
      <c r="B306" s="55" t="s">
        <v>1165</v>
      </c>
      <c r="C306" s="81" t="s">
        <v>1164</v>
      </c>
      <c r="D306" s="55" t="s">
        <v>3</v>
      </c>
      <c r="E306" s="55" t="s">
        <v>4</v>
      </c>
      <c r="F306" s="55" t="s">
        <v>5</v>
      </c>
      <c r="G306" s="55" t="s">
        <v>1166</v>
      </c>
      <c r="H306" s="45">
        <f>SUBTOTAL(103, $CI$12:$CI306)*1</f>
        <v>295</v>
      </c>
      <c r="I306" s="45" t="s">
        <v>1163</v>
      </c>
      <c r="J306" s="128" t="s">
        <v>1167</v>
      </c>
      <c r="K306" s="128" t="s">
        <v>1168</v>
      </c>
      <c r="L306" s="79"/>
      <c r="M306" s="79">
        <v>0</v>
      </c>
      <c r="N306" s="79">
        <v>0</v>
      </c>
      <c r="O306" s="79">
        <v>0</v>
      </c>
      <c r="P306" s="79"/>
      <c r="Q306" s="41">
        <f t="shared" si="310"/>
        <v>0</v>
      </c>
      <c r="R306" s="197" t="str">
        <f t="shared" si="311"/>
        <v>nebija plānots</v>
      </c>
      <c r="S306" s="79">
        <v>0</v>
      </c>
      <c r="T306" s="79"/>
      <c r="U306" s="79"/>
      <c r="V306" s="41">
        <f t="shared" si="312"/>
        <v>0</v>
      </c>
      <c r="W306" s="41">
        <f t="shared" si="313"/>
        <v>0</v>
      </c>
      <c r="X306" s="41">
        <f t="shared" si="314"/>
        <v>0</v>
      </c>
      <c r="Y306" s="197" t="str">
        <f t="shared" si="315"/>
        <v>nebija plānots</v>
      </c>
      <c r="Z306" s="79">
        <v>0</v>
      </c>
      <c r="AA306" s="79"/>
      <c r="AB306" s="79"/>
      <c r="AC306" s="41">
        <f t="shared" si="316"/>
        <v>0</v>
      </c>
      <c r="AD306" s="41">
        <f t="shared" si="317"/>
        <v>0</v>
      </c>
      <c r="AE306" s="41">
        <f t="shared" si="318"/>
        <v>0</v>
      </c>
      <c r="AF306" s="109" t="str">
        <f t="shared" si="319"/>
        <v>nebija plānots</v>
      </c>
      <c r="AG306" s="79">
        <v>0</v>
      </c>
      <c r="AH306" s="79"/>
      <c r="AI306" s="79"/>
      <c r="AJ306" s="41">
        <f t="shared" si="320"/>
        <v>0</v>
      </c>
      <c r="AK306" s="41">
        <f t="shared" si="321"/>
        <v>0</v>
      </c>
      <c r="AL306" s="41">
        <f t="shared" si="322"/>
        <v>0</v>
      </c>
      <c r="AM306" s="109" t="str">
        <f t="shared" si="323"/>
        <v>nebija plānots</v>
      </c>
      <c r="AN306" s="79">
        <v>0</v>
      </c>
      <c r="AO306" s="79"/>
      <c r="AP306" s="79"/>
      <c r="AQ306" s="41">
        <f t="shared" si="324"/>
        <v>0</v>
      </c>
      <c r="AR306" s="41">
        <f t="shared" si="325"/>
        <v>0</v>
      </c>
      <c r="AS306" s="41">
        <f t="shared" si="326"/>
        <v>0</v>
      </c>
      <c r="AT306" s="109" t="str">
        <f t="shared" si="327"/>
        <v>nebija plānots</v>
      </c>
      <c r="AU306" s="79">
        <v>0</v>
      </c>
      <c r="AV306" s="79"/>
      <c r="AW306" s="79"/>
      <c r="AX306" s="41">
        <f t="shared" si="328"/>
        <v>0</v>
      </c>
      <c r="AY306" s="41">
        <f t="shared" si="329"/>
        <v>0</v>
      </c>
      <c r="AZ306" s="41">
        <f t="shared" si="330"/>
        <v>0</v>
      </c>
      <c r="BA306" s="109" t="str">
        <f t="shared" si="331"/>
        <v>nebija plānots</v>
      </c>
      <c r="BB306" s="79">
        <v>0</v>
      </c>
      <c r="BC306" s="79"/>
      <c r="BD306" s="79"/>
      <c r="BE306" s="41">
        <f t="shared" si="332"/>
        <v>0</v>
      </c>
      <c r="BF306" s="41">
        <f t="shared" si="333"/>
        <v>0</v>
      </c>
      <c r="BG306" s="41">
        <f t="shared" si="334"/>
        <v>0</v>
      </c>
      <c r="BH306" s="109" t="str">
        <f t="shared" si="335"/>
        <v>nebija plānots</v>
      </c>
      <c r="BI306" s="79">
        <v>0</v>
      </c>
      <c r="BJ306" s="79"/>
      <c r="BK306" s="79"/>
      <c r="BL306" s="41">
        <f t="shared" si="336"/>
        <v>0</v>
      </c>
      <c r="BM306" s="41">
        <f t="shared" si="337"/>
        <v>0</v>
      </c>
      <c r="BN306" s="41">
        <f t="shared" si="338"/>
        <v>0</v>
      </c>
      <c r="BO306" s="109" t="str">
        <f t="shared" si="339"/>
        <v>nebija plānots</v>
      </c>
      <c r="BP306" s="79">
        <v>0</v>
      </c>
      <c r="BQ306" s="41">
        <v>6503.04</v>
      </c>
      <c r="BR306" s="41">
        <f>BQ306-BP306</f>
        <v>6503.04</v>
      </c>
      <c r="BS306" s="41">
        <f t="shared" si="340"/>
        <v>0</v>
      </c>
      <c r="BT306" s="41">
        <f t="shared" si="341"/>
        <v>6503.04</v>
      </c>
      <c r="BU306" s="41">
        <f t="shared" si="342"/>
        <v>6503</v>
      </c>
      <c r="BV306" s="109" t="str">
        <f t="shared" si="343"/>
        <v>nebija plānots</v>
      </c>
      <c r="BW306" s="79">
        <v>0</v>
      </c>
      <c r="BX306" s="41">
        <v>0</v>
      </c>
      <c r="BY306" s="41">
        <f t="shared" si="357"/>
        <v>0</v>
      </c>
      <c r="BZ306" s="41">
        <f>BP306+BI306+BB306+AU306+AN306+AG306+Z306+S306+O306+BW306</f>
        <v>0</v>
      </c>
      <c r="CA306" s="41">
        <f>BQ306+BJ306+BC306+AV306+AO306+-AH306+AA306+T306+P306+BX306</f>
        <v>6503.04</v>
      </c>
      <c r="CB306" s="41">
        <f t="shared" si="358"/>
        <v>6503.04</v>
      </c>
      <c r="CC306" s="109" t="str">
        <f t="shared" si="345"/>
        <v>nebija plānots</v>
      </c>
      <c r="CD306" s="79">
        <v>0</v>
      </c>
      <c r="CE306" s="41">
        <v>0</v>
      </c>
      <c r="CF306" s="41">
        <f t="shared" si="346"/>
        <v>0</v>
      </c>
      <c r="CG306" s="41">
        <f t="shared" si="347"/>
        <v>0</v>
      </c>
      <c r="CH306" s="41">
        <f t="shared" si="348"/>
        <v>6503.04</v>
      </c>
      <c r="CI306" s="41">
        <f t="shared" si="349"/>
        <v>6503.04</v>
      </c>
      <c r="CJ306" s="109" t="str">
        <f t="shared" si="350"/>
        <v>nebija plānots</v>
      </c>
      <c r="CK306" s="79">
        <v>0</v>
      </c>
      <c r="CL306" s="41">
        <f>CK306+CD306+BW306+BP306+BI306+BB306+AN306+AG306+Z306+S306+O306+AU306</f>
        <v>0</v>
      </c>
      <c r="CM306" s="41">
        <v>444680.05</v>
      </c>
      <c r="CN306" s="79"/>
      <c r="CO306" s="79">
        <v>3740000</v>
      </c>
      <c r="CP306" s="79">
        <v>1020000</v>
      </c>
      <c r="CQ306" s="79">
        <v>827077.2</v>
      </c>
      <c r="CR306" s="79">
        <v>0</v>
      </c>
      <c r="CS306" s="79">
        <v>0</v>
      </c>
      <c r="CT306" s="79">
        <v>0</v>
      </c>
      <c r="CU306" s="79">
        <v>0</v>
      </c>
      <c r="CV306" s="79">
        <v>5587077.2000000002</v>
      </c>
    </row>
    <row r="307" spans="1:101" ht="47.25" x14ac:dyDescent="0.25">
      <c r="A307" s="99" t="s">
        <v>406</v>
      </c>
      <c r="B307" s="99" t="s">
        <v>411</v>
      </c>
      <c r="C307" s="100" t="s">
        <v>602</v>
      </c>
      <c r="D307" s="99">
        <v>1</v>
      </c>
      <c r="E307" s="99" t="s">
        <v>402</v>
      </c>
      <c r="F307" s="99" t="s">
        <v>77</v>
      </c>
      <c r="G307" s="99" t="s">
        <v>1256</v>
      </c>
      <c r="H307" s="45">
        <f>SUBTOTAL(103, $CI$12:$CI307)*1</f>
        <v>296</v>
      </c>
      <c r="I307" s="45" t="s">
        <v>406</v>
      </c>
      <c r="J307" s="128" t="s">
        <v>1257</v>
      </c>
      <c r="K307" s="128" t="s">
        <v>1258</v>
      </c>
      <c r="L307" s="101">
        <v>0</v>
      </c>
      <c r="M307" s="101">
        <v>0</v>
      </c>
      <c r="N307" s="101">
        <v>0</v>
      </c>
      <c r="O307" s="101">
        <f>N307+M307+L307</f>
        <v>0</v>
      </c>
      <c r="P307" s="101"/>
      <c r="Q307" s="41">
        <f t="shared" si="310"/>
        <v>0</v>
      </c>
      <c r="R307" s="197" t="str">
        <f t="shared" si="311"/>
        <v>nebija plānots</v>
      </c>
      <c r="S307" s="101">
        <v>0</v>
      </c>
      <c r="T307" s="101"/>
      <c r="U307" s="101"/>
      <c r="V307" s="41">
        <f t="shared" si="312"/>
        <v>0</v>
      </c>
      <c r="W307" s="41">
        <f t="shared" si="313"/>
        <v>0</v>
      </c>
      <c r="X307" s="41">
        <f t="shared" si="314"/>
        <v>0</v>
      </c>
      <c r="Y307" s="197" t="str">
        <f t="shared" si="315"/>
        <v>nebija plānots</v>
      </c>
      <c r="Z307" s="101">
        <v>0</v>
      </c>
      <c r="AA307" s="101"/>
      <c r="AB307" s="101"/>
      <c r="AC307" s="41">
        <f t="shared" si="316"/>
        <v>0</v>
      </c>
      <c r="AD307" s="41">
        <f t="shared" si="317"/>
        <v>0</v>
      </c>
      <c r="AE307" s="41">
        <f t="shared" si="318"/>
        <v>0</v>
      </c>
      <c r="AF307" s="109" t="str">
        <f t="shared" si="319"/>
        <v>nebija plānots</v>
      </c>
      <c r="AG307" s="101">
        <v>0</v>
      </c>
      <c r="AH307" s="101"/>
      <c r="AI307" s="101"/>
      <c r="AJ307" s="41">
        <f t="shared" si="320"/>
        <v>0</v>
      </c>
      <c r="AK307" s="41">
        <f t="shared" si="321"/>
        <v>0</v>
      </c>
      <c r="AL307" s="41">
        <f t="shared" si="322"/>
        <v>0</v>
      </c>
      <c r="AM307" s="109" t="str">
        <f t="shared" si="323"/>
        <v>nebija plānots</v>
      </c>
      <c r="AN307" s="101">
        <v>0</v>
      </c>
      <c r="AO307" s="101"/>
      <c r="AP307" s="101"/>
      <c r="AQ307" s="41">
        <f t="shared" si="324"/>
        <v>0</v>
      </c>
      <c r="AR307" s="41">
        <f t="shared" si="325"/>
        <v>0</v>
      </c>
      <c r="AS307" s="41">
        <f t="shared" si="326"/>
        <v>0</v>
      </c>
      <c r="AT307" s="109" t="str">
        <f t="shared" si="327"/>
        <v>nebija plānots</v>
      </c>
      <c r="AU307" s="101">
        <v>0</v>
      </c>
      <c r="AV307" s="101"/>
      <c r="AW307" s="101"/>
      <c r="AX307" s="41">
        <f t="shared" si="328"/>
        <v>0</v>
      </c>
      <c r="AY307" s="41">
        <f t="shared" si="329"/>
        <v>0</v>
      </c>
      <c r="AZ307" s="41">
        <f t="shared" si="330"/>
        <v>0</v>
      </c>
      <c r="BA307" s="109" t="str">
        <f t="shared" si="331"/>
        <v>nebija plānots</v>
      </c>
      <c r="BB307" s="101">
        <v>0</v>
      </c>
      <c r="BC307" s="101"/>
      <c r="BD307" s="101"/>
      <c r="BE307" s="41">
        <f t="shared" si="332"/>
        <v>0</v>
      </c>
      <c r="BF307" s="41">
        <f t="shared" si="333"/>
        <v>0</v>
      </c>
      <c r="BG307" s="41">
        <f t="shared" si="334"/>
        <v>0</v>
      </c>
      <c r="BH307" s="109" t="str">
        <f t="shared" si="335"/>
        <v>nebija plānots</v>
      </c>
      <c r="BI307" s="101">
        <v>0</v>
      </c>
      <c r="BJ307" s="41">
        <v>3085.5</v>
      </c>
      <c r="BK307" s="41">
        <f>BJ307-BI307</f>
        <v>3085.5</v>
      </c>
      <c r="BL307" s="41">
        <f t="shared" si="336"/>
        <v>0</v>
      </c>
      <c r="BM307" s="41">
        <f t="shared" si="337"/>
        <v>3085.5</v>
      </c>
      <c r="BN307" s="41">
        <f t="shared" si="338"/>
        <v>3086</v>
      </c>
      <c r="BO307" s="109" t="str">
        <f t="shared" si="339"/>
        <v>nebija plānots</v>
      </c>
      <c r="BP307" s="101">
        <v>0</v>
      </c>
      <c r="BQ307" s="41">
        <v>714</v>
      </c>
      <c r="BR307" s="41">
        <f>BQ307-BP307</f>
        <v>714</v>
      </c>
      <c r="BS307" s="41">
        <f t="shared" si="340"/>
        <v>0</v>
      </c>
      <c r="BT307" s="41">
        <f t="shared" si="341"/>
        <v>3799.5</v>
      </c>
      <c r="BU307" s="41">
        <f t="shared" si="342"/>
        <v>3800</v>
      </c>
      <c r="BV307" s="109" t="str">
        <f t="shared" si="343"/>
        <v>nebija plānots</v>
      </c>
      <c r="BW307" s="101">
        <v>0</v>
      </c>
      <c r="BX307" s="41">
        <v>3085.5</v>
      </c>
      <c r="BY307" s="41">
        <f t="shared" si="357"/>
        <v>3085.5</v>
      </c>
      <c r="BZ307" s="41">
        <f>BP307+BI307+BB307+AU307+AN307+AG307+Z307+S307+O307+BW307</f>
        <v>0</v>
      </c>
      <c r="CA307" s="41">
        <f>BQ307+BJ307+BC307+AV307+AO307+-AH307+AA307+T307+P307+BX307</f>
        <v>6885</v>
      </c>
      <c r="CB307" s="41">
        <f t="shared" si="358"/>
        <v>6885</v>
      </c>
      <c r="CC307" s="109" t="str">
        <f t="shared" si="345"/>
        <v>nebija plānots</v>
      </c>
      <c r="CD307" s="101">
        <v>0</v>
      </c>
      <c r="CE307" s="41">
        <v>0</v>
      </c>
      <c r="CF307" s="41">
        <f t="shared" si="346"/>
        <v>0</v>
      </c>
      <c r="CG307" s="41">
        <f t="shared" si="347"/>
        <v>0</v>
      </c>
      <c r="CH307" s="41">
        <f t="shared" si="348"/>
        <v>6885</v>
      </c>
      <c r="CI307" s="41">
        <f t="shared" si="349"/>
        <v>6885</v>
      </c>
      <c r="CJ307" s="109" t="str">
        <f t="shared" si="350"/>
        <v>nebija plānots</v>
      </c>
      <c r="CK307" s="101">
        <v>0</v>
      </c>
      <c r="CL307" s="41">
        <f>CK307+CD307+BW307+BP307+BI307+BB307+AN307+AG307+Z307+S307+O307+AU307</f>
        <v>0</v>
      </c>
      <c r="CM307" s="41">
        <v>6885</v>
      </c>
      <c r="CN307" s="40">
        <f>CM307-CL307</f>
        <v>6885</v>
      </c>
      <c r="CO307" s="101">
        <v>23247.5</v>
      </c>
      <c r="CP307" s="101">
        <v>10188.1</v>
      </c>
      <c r="CQ307" s="101">
        <v>0</v>
      </c>
      <c r="CR307" s="101">
        <v>0</v>
      </c>
      <c r="CS307" s="101">
        <v>0</v>
      </c>
      <c r="CT307" s="101">
        <v>0</v>
      </c>
      <c r="CU307" s="101">
        <v>0</v>
      </c>
      <c r="CV307" s="101">
        <v>33435.599999999999</v>
      </c>
    </row>
    <row r="308" spans="1:101" ht="38.25" x14ac:dyDescent="0.25">
      <c r="A308" s="18" t="s">
        <v>1125</v>
      </c>
      <c r="B308" s="18" t="s">
        <v>1127</v>
      </c>
      <c r="C308" s="19" t="s">
        <v>1126</v>
      </c>
      <c r="D308" s="55" t="s">
        <v>3</v>
      </c>
      <c r="E308" s="55" t="s">
        <v>4</v>
      </c>
      <c r="F308" s="55" t="s">
        <v>5</v>
      </c>
      <c r="G308" s="55" t="s">
        <v>1477</v>
      </c>
      <c r="H308" s="45">
        <f>SUBTOTAL(103, $CI$12:$CI308)*1</f>
        <v>297</v>
      </c>
      <c r="I308" s="18" t="s">
        <v>1125</v>
      </c>
      <c r="J308" s="32" t="s">
        <v>1134</v>
      </c>
      <c r="K308" s="32" t="s">
        <v>1135</v>
      </c>
      <c r="L308" s="77">
        <v>0</v>
      </c>
      <c r="M308" s="77">
        <v>0</v>
      </c>
      <c r="N308" s="77">
        <v>0</v>
      </c>
      <c r="O308" s="77">
        <v>0</v>
      </c>
      <c r="P308" s="77"/>
      <c r="Q308" s="41">
        <f t="shared" si="310"/>
        <v>0</v>
      </c>
      <c r="R308" s="197" t="str">
        <f t="shared" si="311"/>
        <v>nebija plānots</v>
      </c>
      <c r="S308" s="77">
        <v>0</v>
      </c>
      <c r="T308" s="77"/>
      <c r="U308" s="77"/>
      <c r="V308" s="41">
        <f t="shared" si="312"/>
        <v>0</v>
      </c>
      <c r="W308" s="41">
        <f t="shared" si="313"/>
        <v>0</v>
      </c>
      <c r="X308" s="41">
        <f t="shared" si="314"/>
        <v>0</v>
      </c>
      <c r="Y308" s="197" t="str">
        <f t="shared" si="315"/>
        <v>nebija plānots</v>
      </c>
      <c r="Z308" s="77">
        <v>0</v>
      </c>
      <c r="AA308" s="77"/>
      <c r="AB308" s="77"/>
      <c r="AC308" s="41">
        <f t="shared" si="316"/>
        <v>0</v>
      </c>
      <c r="AD308" s="41">
        <f t="shared" si="317"/>
        <v>0</v>
      </c>
      <c r="AE308" s="41">
        <f t="shared" si="318"/>
        <v>0</v>
      </c>
      <c r="AF308" s="109" t="str">
        <f t="shared" si="319"/>
        <v>nebija plānots</v>
      </c>
      <c r="AG308" s="77">
        <v>0</v>
      </c>
      <c r="AH308" s="77"/>
      <c r="AI308" s="77"/>
      <c r="AJ308" s="41">
        <f t="shared" si="320"/>
        <v>0</v>
      </c>
      <c r="AK308" s="41">
        <f t="shared" si="321"/>
        <v>0</v>
      </c>
      <c r="AL308" s="41">
        <f t="shared" si="322"/>
        <v>0</v>
      </c>
      <c r="AM308" s="109" t="str">
        <f t="shared" si="323"/>
        <v>nebija plānots</v>
      </c>
      <c r="AN308" s="77">
        <v>0</v>
      </c>
      <c r="AO308" s="77"/>
      <c r="AP308" s="77"/>
      <c r="AQ308" s="41">
        <f t="shared" si="324"/>
        <v>0</v>
      </c>
      <c r="AR308" s="41">
        <f t="shared" si="325"/>
        <v>0</v>
      </c>
      <c r="AS308" s="41">
        <f t="shared" si="326"/>
        <v>0</v>
      </c>
      <c r="AT308" s="109" t="str">
        <f t="shared" si="327"/>
        <v>nebija plānots</v>
      </c>
      <c r="AU308" s="77">
        <v>0</v>
      </c>
      <c r="AV308" s="77"/>
      <c r="AW308" s="77"/>
      <c r="AX308" s="41">
        <f t="shared" si="328"/>
        <v>0</v>
      </c>
      <c r="AY308" s="41">
        <f t="shared" si="329"/>
        <v>0</v>
      </c>
      <c r="AZ308" s="41">
        <f t="shared" si="330"/>
        <v>0</v>
      </c>
      <c r="BA308" s="109" t="str">
        <f t="shared" si="331"/>
        <v>nebija plānots</v>
      </c>
      <c r="BB308" s="77">
        <v>0</v>
      </c>
      <c r="BC308" s="77"/>
      <c r="BD308" s="77"/>
      <c r="BE308" s="41">
        <f t="shared" si="332"/>
        <v>0</v>
      </c>
      <c r="BF308" s="41">
        <f t="shared" si="333"/>
        <v>0</v>
      </c>
      <c r="BG308" s="41">
        <f t="shared" si="334"/>
        <v>0</v>
      </c>
      <c r="BH308" s="109" t="str">
        <f t="shared" si="335"/>
        <v>nebija plānots</v>
      </c>
      <c r="BI308" s="77">
        <v>0</v>
      </c>
      <c r="BJ308" s="77"/>
      <c r="BK308" s="77"/>
      <c r="BL308" s="41">
        <f t="shared" si="336"/>
        <v>0</v>
      </c>
      <c r="BM308" s="41">
        <f t="shared" si="337"/>
        <v>0</v>
      </c>
      <c r="BN308" s="41">
        <f t="shared" si="338"/>
        <v>0</v>
      </c>
      <c r="BO308" s="109" t="str">
        <f t="shared" si="339"/>
        <v>nebija plānots</v>
      </c>
      <c r="BP308" s="77">
        <v>0</v>
      </c>
      <c r="BQ308" s="77"/>
      <c r="BR308" s="77"/>
      <c r="BS308" s="41">
        <f t="shared" si="340"/>
        <v>0</v>
      </c>
      <c r="BT308" s="41">
        <f t="shared" si="341"/>
        <v>0</v>
      </c>
      <c r="BU308" s="41">
        <f t="shared" si="342"/>
        <v>0</v>
      </c>
      <c r="BV308" s="109" t="str">
        <f t="shared" si="343"/>
        <v>nebija plānots</v>
      </c>
      <c r="BW308" s="77">
        <v>0</v>
      </c>
      <c r="BX308" s="41">
        <v>0</v>
      </c>
      <c r="BY308" s="41">
        <f t="shared" si="357"/>
        <v>0</v>
      </c>
      <c r="BZ308" s="77">
        <v>0</v>
      </c>
      <c r="CA308" s="77">
        <v>0</v>
      </c>
      <c r="CB308" s="41">
        <f t="shared" si="358"/>
        <v>0</v>
      </c>
      <c r="CC308" s="109" t="str">
        <f t="shared" si="345"/>
        <v>nebija plānots</v>
      </c>
      <c r="CD308" s="77">
        <v>19125</v>
      </c>
      <c r="CE308" s="41">
        <v>26298.58</v>
      </c>
      <c r="CF308" s="41">
        <f t="shared" si="346"/>
        <v>7173.5800000000017</v>
      </c>
      <c r="CG308" s="41">
        <f t="shared" si="347"/>
        <v>19125</v>
      </c>
      <c r="CH308" s="41">
        <f t="shared" si="348"/>
        <v>26298.58</v>
      </c>
      <c r="CI308" s="41">
        <f t="shared" si="349"/>
        <v>7173.5800000000017</v>
      </c>
      <c r="CJ308" s="109">
        <f t="shared" si="350"/>
        <v>1.3750891503267975</v>
      </c>
      <c r="CK308" s="77">
        <v>2125</v>
      </c>
      <c r="CL308" s="87">
        <v>21250</v>
      </c>
      <c r="CM308" s="41">
        <v>26298.58</v>
      </c>
      <c r="CN308" s="87"/>
      <c r="CO308" s="77">
        <v>671356.35</v>
      </c>
      <c r="CP308" s="77">
        <v>17000</v>
      </c>
      <c r="CQ308" s="77">
        <v>0</v>
      </c>
      <c r="CR308" s="77">
        <v>0</v>
      </c>
      <c r="CS308" s="77">
        <v>0</v>
      </c>
      <c r="CT308" s="77">
        <v>0</v>
      </c>
      <c r="CU308" s="77">
        <v>0</v>
      </c>
      <c r="CV308" s="77">
        <v>709606.35</v>
      </c>
      <c r="CW308" s="148"/>
    </row>
    <row r="309" spans="1:101" ht="31.5" x14ac:dyDescent="0.25">
      <c r="A309" s="18" t="s">
        <v>406</v>
      </c>
      <c r="B309" s="18" t="s">
        <v>411</v>
      </c>
      <c r="C309" s="19" t="s">
        <v>602</v>
      </c>
      <c r="D309" s="22">
        <v>1</v>
      </c>
      <c r="E309" s="18" t="s">
        <v>402</v>
      </c>
      <c r="F309" s="18" t="s">
        <v>77</v>
      </c>
      <c r="G309" s="183" t="s">
        <v>1270</v>
      </c>
      <c r="H309" s="45">
        <f>SUBTOTAL(103, $CI$12:$CI309)*1</f>
        <v>298</v>
      </c>
      <c r="I309" s="45" t="s">
        <v>406</v>
      </c>
      <c r="J309" s="32" t="s">
        <v>1066</v>
      </c>
      <c r="K309" s="32" t="s">
        <v>1271</v>
      </c>
      <c r="L309" s="77">
        <v>0</v>
      </c>
      <c r="M309" s="77">
        <v>0</v>
      </c>
      <c r="N309" s="77">
        <v>0</v>
      </c>
      <c r="O309" s="77">
        <f>N309+M309+L309</f>
        <v>0</v>
      </c>
      <c r="P309" s="77"/>
      <c r="Q309" s="41">
        <f t="shared" si="310"/>
        <v>0</v>
      </c>
      <c r="R309" s="197" t="str">
        <f t="shared" si="311"/>
        <v>nebija plānots</v>
      </c>
      <c r="S309" s="77">
        <v>0</v>
      </c>
      <c r="T309" s="77"/>
      <c r="U309" s="77"/>
      <c r="V309" s="41">
        <f t="shared" si="312"/>
        <v>0</v>
      </c>
      <c r="W309" s="41">
        <f t="shared" si="313"/>
        <v>0</v>
      </c>
      <c r="X309" s="41">
        <f t="shared" si="314"/>
        <v>0</v>
      </c>
      <c r="Y309" s="197" t="str">
        <f t="shared" si="315"/>
        <v>nebija plānots</v>
      </c>
      <c r="Z309" s="77">
        <v>0</v>
      </c>
      <c r="AA309" s="77"/>
      <c r="AB309" s="77"/>
      <c r="AC309" s="41">
        <f t="shared" si="316"/>
        <v>0</v>
      </c>
      <c r="AD309" s="41">
        <f t="shared" si="317"/>
        <v>0</v>
      </c>
      <c r="AE309" s="41">
        <f t="shared" si="318"/>
        <v>0</v>
      </c>
      <c r="AF309" s="109" t="str">
        <f t="shared" si="319"/>
        <v>nebija plānots</v>
      </c>
      <c r="AG309" s="77">
        <v>0</v>
      </c>
      <c r="AH309" s="77"/>
      <c r="AI309" s="77"/>
      <c r="AJ309" s="41">
        <f t="shared" si="320"/>
        <v>0</v>
      </c>
      <c r="AK309" s="41">
        <f t="shared" si="321"/>
        <v>0</v>
      </c>
      <c r="AL309" s="41">
        <f t="shared" si="322"/>
        <v>0</v>
      </c>
      <c r="AM309" s="109" t="str">
        <f t="shared" si="323"/>
        <v>nebija plānots</v>
      </c>
      <c r="AN309" s="77">
        <v>0</v>
      </c>
      <c r="AO309" s="77"/>
      <c r="AP309" s="77"/>
      <c r="AQ309" s="41">
        <f t="shared" si="324"/>
        <v>0</v>
      </c>
      <c r="AR309" s="41">
        <f t="shared" si="325"/>
        <v>0</v>
      </c>
      <c r="AS309" s="41">
        <f t="shared" si="326"/>
        <v>0</v>
      </c>
      <c r="AT309" s="109" t="str">
        <f t="shared" si="327"/>
        <v>nebija plānots</v>
      </c>
      <c r="AU309" s="77">
        <v>0</v>
      </c>
      <c r="AV309" s="77"/>
      <c r="AW309" s="77"/>
      <c r="AX309" s="41">
        <f t="shared" si="328"/>
        <v>0</v>
      </c>
      <c r="AY309" s="41">
        <f t="shared" si="329"/>
        <v>0</v>
      </c>
      <c r="AZ309" s="41">
        <f t="shared" si="330"/>
        <v>0</v>
      </c>
      <c r="BA309" s="109" t="str">
        <f t="shared" si="331"/>
        <v>nebija plānots</v>
      </c>
      <c r="BB309" s="77">
        <v>0</v>
      </c>
      <c r="BC309" s="77"/>
      <c r="BD309" s="77"/>
      <c r="BE309" s="41">
        <f t="shared" si="332"/>
        <v>0</v>
      </c>
      <c r="BF309" s="41">
        <f t="shared" si="333"/>
        <v>0</v>
      </c>
      <c r="BG309" s="41">
        <f t="shared" si="334"/>
        <v>0</v>
      </c>
      <c r="BH309" s="109" t="str">
        <f t="shared" si="335"/>
        <v>nebija plānots</v>
      </c>
      <c r="BI309" s="77">
        <v>0</v>
      </c>
      <c r="BJ309" s="77"/>
      <c r="BK309" s="77"/>
      <c r="BL309" s="41">
        <f t="shared" si="336"/>
        <v>0</v>
      </c>
      <c r="BM309" s="41">
        <f t="shared" si="337"/>
        <v>0</v>
      </c>
      <c r="BN309" s="41">
        <f t="shared" si="338"/>
        <v>0</v>
      </c>
      <c r="BO309" s="109" t="str">
        <f t="shared" si="339"/>
        <v>nebija plānots</v>
      </c>
      <c r="BP309" s="77">
        <v>0</v>
      </c>
      <c r="BQ309" s="77"/>
      <c r="BR309" s="77"/>
      <c r="BS309" s="41">
        <f t="shared" si="340"/>
        <v>0</v>
      </c>
      <c r="BT309" s="41">
        <f t="shared" si="341"/>
        <v>0</v>
      </c>
      <c r="BU309" s="41">
        <f t="shared" si="342"/>
        <v>0</v>
      </c>
      <c r="BV309" s="109" t="str">
        <f t="shared" si="343"/>
        <v>nebija plānots</v>
      </c>
      <c r="BW309" s="77">
        <v>0</v>
      </c>
      <c r="BX309" s="41">
        <v>7224.24</v>
      </c>
      <c r="BY309" s="41">
        <f t="shared" si="357"/>
        <v>7224.24</v>
      </c>
      <c r="BZ309" s="41">
        <f t="shared" ref="BZ309:BZ316" si="359">BP309+BI309+BB309+AU309+AN309+AG309+Z309+S309+O309+BW309</f>
        <v>0</v>
      </c>
      <c r="CA309" s="41">
        <f t="shared" ref="CA309:CA316" si="360">BQ309+BJ309+BC309+AV309+AO309+-AH309+AA309+T309+P309+BX309</f>
        <v>7224.24</v>
      </c>
      <c r="CB309" s="41">
        <f t="shared" si="358"/>
        <v>7224.24</v>
      </c>
      <c r="CC309" s="109" t="str">
        <f t="shared" si="345"/>
        <v>nebija plānots</v>
      </c>
      <c r="CD309" s="77">
        <v>0</v>
      </c>
      <c r="CE309" s="41">
        <v>0</v>
      </c>
      <c r="CF309" s="41">
        <f t="shared" si="346"/>
        <v>0</v>
      </c>
      <c r="CG309" s="41">
        <f t="shared" si="347"/>
        <v>0</v>
      </c>
      <c r="CH309" s="41">
        <f t="shared" si="348"/>
        <v>7224.24</v>
      </c>
      <c r="CI309" s="41">
        <f t="shared" si="349"/>
        <v>7224.24</v>
      </c>
      <c r="CJ309" s="109" t="str">
        <f t="shared" si="350"/>
        <v>nebija plānots</v>
      </c>
      <c r="CK309" s="77">
        <v>0</v>
      </c>
      <c r="CL309" s="41">
        <f t="shared" ref="CL309:CL316" si="361">CK309+CD309+BW309+BP309+BI309+BB309+AN309+AG309+Z309+S309+O309+AU309</f>
        <v>0</v>
      </c>
      <c r="CM309" s="41">
        <v>13860.880000000001</v>
      </c>
      <c r="CN309" s="77"/>
      <c r="CO309" s="77">
        <v>35574.74</v>
      </c>
      <c r="CP309" s="77">
        <v>17787.41</v>
      </c>
      <c r="CQ309" s="77"/>
      <c r="CR309" s="77">
        <v>0</v>
      </c>
      <c r="CS309" s="77">
        <v>0</v>
      </c>
      <c r="CT309" s="77">
        <v>0</v>
      </c>
      <c r="CU309" s="77">
        <v>0</v>
      </c>
      <c r="CV309" s="77">
        <v>53362.15</v>
      </c>
      <c r="CW309" s="148"/>
    </row>
    <row r="310" spans="1:101" ht="47.25" x14ac:dyDescent="0.25">
      <c r="A310" s="18" t="s">
        <v>406</v>
      </c>
      <c r="B310" s="18" t="s">
        <v>411</v>
      </c>
      <c r="C310" s="19" t="s">
        <v>602</v>
      </c>
      <c r="D310" s="18">
        <v>1</v>
      </c>
      <c r="E310" s="18" t="s">
        <v>402</v>
      </c>
      <c r="F310" s="18" t="s">
        <v>77</v>
      </c>
      <c r="G310" s="150" t="s">
        <v>1281</v>
      </c>
      <c r="H310" s="45">
        <f>SUBTOTAL(103, $CI$12:$CI310)*1</f>
        <v>299</v>
      </c>
      <c r="I310" s="45" t="s">
        <v>406</v>
      </c>
      <c r="J310" s="32" t="s">
        <v>1282</v>
      </c>
      <c r="K310" s="32" t="s">
        <v>1283</v>
      </c>
      <c r="L310" s="77">
        <v>0</v>
      </c>
      <c r="M310" s="77">
        <v>0</v>
      </c>
      <c r="N310" s="77">
        <v>0</v>
      </c>
      <c r="O310" s="77">
        <f>N310+M310+L310</f>
        <v>0</v>
      </c>
      <c r="P310" s="77"/>
      <c r="Q310" s="41">
        <f t="shared" si="310"/>
        <v>0</v>
      </c>
      <c r="R310" s="197" t="str">
        <f t="shared" si="311"/>
        <v>nebija plānots</v>
      </c>
      <c r="S310" s="77">
        <v>0</v>
      </c>
      <c r="T310" s="77"/>
      <c r="U310" s="77"/>
      <c r="V310" s="41">
        <f t="shared" si="312"/>
        <v>0</v>
      </c>
      <c r="W310" s="41">
        <f t="shared" si="313"/>
        <v>0</v>
      </c>
      <c r="X310" s="41">
        <f t="shared" si="314"/>
        <v>0</v>
      </c>
      <c r="Y310" s="197" t="str">
        <f t="shared" si="315"/>
        <v>nebija plānots</v>
      </c>
      <c r="Z310" s="77">
        <v>0</v>
      </c>
      <c r="AA310" s="77"/>
      <c r="AB310" s="77"/>
      <c r="AC310" s="41">
        <f t="shared" si="316"/>
        <v>0</v>
      </c>
      <c r="AD310" s="41">
        <f t="shared" si="317"/>
        <v>0</v>
      </c>
      <c r="AE310" s="41">
        <f t="shared" si="318"/>
        <v>0</v>
      </c>
      <c r="AF310" s="109" t="str">
        <f t="shared" si="319"/>
        <v>nebija plānots</v>
      </c>
      <c r="AG310" s="77">
        <v>0</v>
      </c>
      <c r="AH310" s="77"/>
      <c r="AI310" s="77"/>
      <c r="AJ310" s="41">
        <f t="shared" si="320"/>
        <v>0</v>
      </c>
      <c r="AK310" s="41">
        <f t="shared" si="321"/>
        <v>0</v>
      </c>
      <c r="AL310" s="41">
        <f t="shared" si="322"/>
        <v>0</v>
      </c>
      <c r="AM310" s="109" t="str">
        <f t="shared" si="323"/>
        <v>nebija plānots</v>
      </c>
      <c r="AN310" s="77">
        <v>0</v>
      </c>
      <c r="AO310" s="77"/>
      <c r="AP310" s="77"/>
      <c r="AQ310" s="41">
        <f t="shared" si="324"/>
        <v>0</v>
      </c>
      <c r="AR310" s="41">
        <f t="shared" si="325"/>
        <v>0</v>
      </c>
      <c r="AS310" s="41">
        <f t="shared" si="326"/>
        <v>0</v>
      </c>
      <c r="AT310" s="109" t="str">
        <f t="shared" si="327"/>
        <v>nebija plānots</v>
      </c>
      <c r="AU310" s="77">
        <v>0</v>
      </c>
      <c r="AV310" s="77"/>
      <c r="AW310" s="77"/>
      <c r="AX310" s="41">
        <f t="shared" si="328"/>
        <v>0</v>
      </c>
      <c r="AY310" s="41">
        <f t="shared" si="329"/>
        <v>0</v>
      </c>
      <c r="AZ310" s="41">
        <f t="shared" si="330"/>
        <v>0</v>
      </c>
      <c r="BA310" s="109" t="str">
        <f t="shared" si="331"/>
        <v>nebija plānots</v>
      </c>
      <c r="BB310" s="77">
        <v>0</v>
      </c>
      <c r="BC310" s="77"/>
      <c r="BD310" s="77"/>
      <c r="BE310" s="41">
        <f t="shared" si="332"/>
        <v>0</v>
      </c>
      <c r="BF310" s="41">
        <f t="shared" si="333"/>
        <v>0</v>
      </c>
      <c r="BG310" s="41">
        <f t="shared" si="334"/>
        <v>0</v>
      </c>
      <c r="BH310" s="109" t="str">
        <f t="shared" si="335"/>
        <v>nebija plānots</v>
      </c>
      <c r="BI310" s="77">
        <v>0</v>
      </c>
      <c r="BJ310" s="77"/>
      <c r="BK310" s="77"/>
      <c r="BL310" s="41">
        <f t="shared" si="336"/>
        <v>0</v>
      </c>
      <c r="BM310" s="41">
        <f t="shared" si="337"/>
        <v>0</v>
      </c>
      <c r="BN310" s="41">
        <f t="shared" si="338"/>
        <v>0</v>
      </c>
      <c r="BO310" s="109" t="str">
        <f t="shared" si="339"/>
        <v>nebija plānots</v>
      </c>
      <c r="BP310" s="77">
        <v>0</v>
      </c>
      <c r="BQ310" s="77"/>
      <c r="BR310" s="77"/>
      <c r="BS310" s="41">
        <f t="shared" si="340"/>
        <v>0</v>
      </c>
      <c r="BT310" s="41">
        <f t="shared" si="341"/>
        <v>0</v>
      </c>
      <c r="BU310" s="41">
        <f t="shared" si="342"/>
        <v>0</v>
      </c>
      <c r="BV310" s="109" t="str">
        <f t="shared" si="343"/>
        <v>nebija plānots</v>
      </c>
      <c r="BW310" s="77">
        <v>0</v>
      </c>
      <c r="BX310" s="41">
        <v>7444.49</v>
      </c>
      <c r="BY310" s="41">
        <f t="shared" si="357"/>
        <v>7444.49</v>
      </c>
      <c r="BZ310" s="41">
        <f t="shared" si="359"/>
        <v>0</v>
      </c>
      <c r="CA310" s="41">
        <f t="shared" si="360"/>
        <v>7444.49</v>
      </c>
      <c r="CB310" s="41">
        <f t="shared" si="358"/>
        <v>7444.49</v>
      </c>
      <c r="CC310" s="109" t="str">
        <f t="shared" si="345"/>
        <v>nebija plānots</v>
      </c>
      <c r="CD310" s="77">
        <v>0</v>
      </c>
      <c r="CE310" s="41">
        <v>0</v>
      </c>
      <c r="CF310" s="41">
        <f t="shared" si="346"/>
        <v>0</v>
      </c>
      <c r="CG310" s="41">
        <f t="shared" si="347"/>
        <v>0</v>
      </c>
      <c r="CH310" s="41">
        <f t="shared" si="348"/>
        <v>7444.49</v>
      </c>
      <c r="CI310" s="41">
        <f t="shared" si="349"/>
        <v>7444.49</v>
      </c>
      <c r="CJ310" s="109" t="str">
        <f t="shared" si="350"/>
        <v>nebija plānots</v>
      </c>
      <c r="CK310" s="77">
        <v>0</v>
      </c>
      <c r="CL310" s="41">
        <f t="shared" si="361"/>
        <v>0</v>
      </c>
      <c r="CM310" s="41">
        <v>15664.469999999998</v>
      </c>
      <c r="CN310" s="77"/>
      <c r="CO310" s="77">
        <v>39299.480000000003</v>
      </c>
      <c r="CP310" s="77">
        <v>19649.72</v>
      </c>
      <c r="CQ310" s="77"/>
      <c r="CR310" s="77">
        <v>0</v>
      </c>
      <c r="CS310" s="77">
        <v>0</v>
      </c>
      <c r="CT310" s="77">
        <v>0</v>
      </c>
      <c r="CU310" s="77">
        <v>0</v>
      </c>
      <c r="CV310" s="77">
        <v>58949.2</v>
      </c>
      <c r="CW310" s="148"/>
    </row>
    <row r="311" spans="1:101" ht="47.25" x14ac:dyDescent="0.25">
      <c r="A311" s="99" t="s">
        <v>406</v>
      </c>
      <c r="B311" s="99" t="s">
        <v>411</v>
      </c>
      <c r="C311" s="100" t="s">
        <v>602</v>
      </c>
      <c r="D311" s="98">
        <v>1</v>
      </c>
      <c r="E311" s="99" t="s">
        <v>402</v>
      </c>
      <c r="F311" s="99" t="s">
        <v>77</v>
      </c>
      <c r="G311" s="99" t="s">
        <v>1187</v>
      </c>
      <c r="H311" s="45">
        <f>SUBTOTAL(103, $CI$12:$CI311)*1</f>
        <v>300</v>
      </c>
      <c r="I311" s="45" t="s">
        <v>406</v>
      </c>
      <c r="J311" s="128" t="s">
        <v>1188</v>
      </c>
      <c r="K311" s="128" t="s">
        <v>1189</v>
      </c>
      <c r="L311" s="101">
        <v>0</v>
      </c>
      <c r="M311" s="101">
        <v>0</v>
      </c>
      <c r="N311" s="101">
        <v>0</v>
      </c>
      <c r="O311" s="101">
        <f>N311+M311+L311</f>
        <v>0</v>
      </c>
      <c r="P311" s="101"/>
      <c r="Q311" s="41">
        <f t="shared" si="310"/>
        <v>0</v>
      </c>
      <c r="R311" s="197" t="str">
        <f t="shared" si="311"/>
        <v>nebija plānots</v>
      </c>
      <c r="S311" s="101">
        <v>0</v>
      </c>
      <c r="T311" s="101"/>
      <c r="U311" s="101"/>
      <c r="V311" s="41">
        <f t="shared" si="312"/>
        <v>0</v>
      </c>
      <c r="W311" s="41">
        <f t="shared" si="313"/>
        <v>0</v>
      </c>
      <c r="X311" s="41">
        <f t="shared" si="314"/>
        <v>0</v>
      </c>
      <c r="Y311" s="197" t="str">
        <f t="shared" si="315"/>
        <v>nebija plānots</v>
      </c>
      <c r="Z311" s="101">
        <v>0</v>
      </c>
      <c r="AA311" s="101"/>
      <c r="AB311" s="101"/>
      <c r="AC311" s="41">
        <f t="shared" si="316"/>
        <v>0</v>
      </c>
      <c r="AD311" s="41">
        <f t="shared" si="317"/>
        <v>0</v>
      </c>
      <c r="AE311" s="41">
        <f t="shared" si="318"/>
        <v>0</v>
      </c>
      <c r="AF311" s="109" t="str">
        <f t="shared" si="319"/>
        <v>nebija plānots</v>
      </c>
      <c r="AG311" s="101">
        <v>0</v>
      </c>
      <c r="AH311" s="101"/>
      <c r="AI311" s="101"/>
      <c r="AJ311" s="41">
        <f t="shared" si="320"/>
        <v>0</v>
      </c>
      <c r="AK311" s="41">
        <f t="shared" si="321"/>
        <v>0</v>
      </c>
      <c r="AL311" s="41">
        <f t="shared" si="322"/>
        <v>0</v>
      </c>
      <c r="AM311" s="109" t="str">
        <f t="shared" si="323"/>
        <v>nebija plānots</v>
      </c>
      <c r="AN311" s="101">
        <v>0</v>
      </c>
      <c r="AO311" s="101"/>
      <c r="AP311" s="101"/>
      <c r="AQ311" s="41">
        <f t="shared" si="324"/>
        <v>0</v>
      </c>
      <c r="AR311" s="41">
        <f t="shared" si="325"/>
        <v>0</v>
      </c>
      <c r="AS311" s="41">
        <f t="shared" si="326"/>
        <v>0</v>
      </c>
      <c r="AT311" s="109" t="str">
        <f t="shared" si="327"/>
        <v>nebija plānots</v>
      </c>
      <c r="AU311" s="101">
        <v>0</v>
      </c>
      <c r="AV311" s="101"/>
      <c r="AW311" s="101"/>
      <c r="AX311" s="41">
        <f t="shared" si="328"/>
        <v>0</v>
      </c>
      <c r="AY311" s="41">
        <f t="shared" si="329"/>
        <v>0</v>
      </c>
      <c r="AZ311" s="41">
        <f t="shared" si="330"/>
        <v>0</v>
      </c>
      <c r="BA311" s="109" t="str">
        <f t="shared" si="331"/>
        <v>nebija plānots</v>
      </c>
      <c r="BB311" s="101">
        <v>0</v>
      </c>
      <c r="BC311" s="101"/>
      <c r="BD311" s="101"/>
      <c r="BE311" s="41">
        <f t="shared" si="332"/>
        <v>0</v>
      </c>
      <c r="BF311" s="41">
        <f t="shared" si="333"/>
        <v>0</v>
      </c>
      <c r="BG311" s="41">
        <f t="shared" si="334"/>
        <v>0</v>
      </c>
      <c r="BH311" s="109" t="str">
        <f t="shared" si="335"/>
        <v>nebija plānots</v>
      </c>
      <c r="BI311" s="101">
        <v>0</v>
      </c>
      <c r="BJ311" s="41">
        <v>5078.5599999999995</v>
      </c>
      <c r="BK311" s="41">
        <f>BJ311-BI311</f>
        <v>5078.5599999999995</v>
      </c>
      <c r="BL311" s="41">
        <f t="shared" si="336"/>
        <v>0</v>
      </c>
      <c r="BM311" s="41">
        <f t="shared" si="337"/>
        <v>5078.5599999999995</v>
      </c>
      <c r="BN311" s="41">
        <f t="shared" si="338"/>
        <v>5079</v>
      </c>
      <c r="BO311" s="109" t="str">
        <f t="shared" si="339"/>
        <v>nebija plānots</v>
      </c>
      <c r="BP311" s="101">
        <v>0</v>
      </c>
      <c r="BQ311" s="41">
        <v>1147.5</v>
      </c>
      <c r="BR311" s="41">
        <f>BQ311-BP311</f>
        <v>1147.5</v>
      </c>
      <c r="BS311" s="41">
        <f t="shared" si="340"/>
        <v>0</v>
      </c>
      <c r="BT311" s="41">
        <f t="shared" si="341"/>
        <v>6226.0599999999995</v>
      </c>
      <c r="BU311" s="41">
        <f t="shared" si="342"/>
        <v>6227</v>
      </c>
      <c r="BV311" s="109" t="str">
        <f t="shared" si="343"/>
        <v>nebija plānots</v>
      </c>
      <c r="BW311" s="101">
        <v>0</v>
      </c>
      <c r="BX311" s="41">
        <v>1241</v>
      </c>
      <c r="BY311" s="41">
        <f t="shared" si="357"/>
        <v>1241</v>
      </c>
      <c r="BZ311" s="41">
        <f t="shared" si="359"/>
        <v>0</v>
      </c>
      <c r="CA311" s="41">
        <f t="shared" si="360"/>
        <v>7467.0599999999995</v>
      </c>
      <c r="CB311" s="41">
        <f t="shared" si="358"/>
        <v>7467.0599999999995</v>
      </c>
      <c r="CC311" s="109" t="str">
        <f t="shared" si="345"/>
        <v>nebija plānots</v>
      </c>
      <c r="CD311" s="101">
        <v>0</v>
      </c>
      <c r="CE311" s="41">
        <v>0</v>
      </c>
      <c r="CF311" s="41">
        <f t="shared" si="346"/>
        <v>0</v>
      </c>
      <c r="CG311" s="41">
        <f t="shared" si="347"/>
        <v>0</v>
      </c>
      <c r="CH311" s="41">
        <f t="shared" si="348"/>
        <v>7467.0599999999995</v>
      </c>
      <c r="CI311" s="41">
        <f t="shared" si="349"/>
        <v>7467.0599999999995</v>
      </c>
      <c r="CJ311" s="109" t="str">
        <f t="shared" si="350"/>
        <v>nebija plānots</v>
      </c>
      <c r="CK311" s="101">
        <v>0</v>
      </c>
      <c r="CL311" s="41">
        <f t="shared" si="361"/>
        <v>0</v>
      </c>
      <c r="CM311" s="41">
        <v>12799.22</v>
      </c>
      <c r="CN311" s="40">
        <f t="shared" ref="CN311:CN316" si="362">CM311-CL311</f>
        <v>12799.22</v>
      </c>
      <c r="CO311" s="101">
        <v>27600</v>
      </c>
      <c r="CP311" s="101">
        <v>13694.7</v>
      </c>
      <c r="CQ311" s="101">
        <v>0</v>
      </c>
      <c r="CR311" s="101">
        <v>0</v>
      </c>
      <c r="CS311" s="101">
        <v>0</v>
      </c>
      <c r="CT311" s="101">
        <v>0</v>
      </c>
      <c r="CU311" s="101">
        <v>0</v>
      </c>
      <c r="CV311" s="101">
        <v>41294.699999999997</v>
      </c>
    </row>
    <row r="312" spans="1:101" ht="47.25" x14ac:dyDescent="0.25">
      <c r="A312" s="99" t="s">
        <v>406</v>
      </c>
      <c r="B312" s="99" t="s">
        <v>411</v>
      </c>
      <c r="C312" s="100" t="s">
        <v>602</v>
      </c>
      <c r="D312" s="99">
        <v>1</v>
      </c>
      <c r="E312" s="99" t="s">
        <v>402</v>
      </c>
      <c r="F312" s="99" t="s">
        <v>77</v>
      </c>
      <c r="G312" s="99" t="s">
        <v>1250</v>
      </c>
      <c r="H312" s="45">
        <f>SUBTOTAL(103, $CI$12:$CI312)*1</f>
        <v>301</v>
      </c>
      <c r="I312" s="45" t="s">
        <v>406</v>
      </c>
      <c r="J312" s="128" t="s">
        <v>1251</v>
      </c>
      <c r="K312" s="128" t="s">
        <v>1252</v>
      </c>
      <c r="L312" s="101">
        <v>0</v>
      </c>
      <c r="M312" s="101">
        <v>0</v>
      </c>
      <c r="N312" s="101">
        <v>0</v>
      </c>
      <c r="O312" s="101">
        <f>N312+M312+L312</f>
        <v>0</v>
      </c>
      <c r="P312" s="101"/>
      <c r="Q312" s="41">
        <f t="shared" si="310"/>
        <v>0</v>
      </c>
      <c r="R312" s="197" t="str">
        <f t="shared" si="311"/>
        <v>nebija plānots</v>
      </c>
      <c r="S312" s="101">
        <v>0</v>
      </c>
      <c r="T312" s="101"/>
      <c r="U312" s="101"/>
      <c r="V312" s="41">
        <f t="shared" si="312"/>
        <v>0</v>
      </c>
      <c r="W312" s="41">
        <f t="shared" si="313"/>
        <v>0</v>
      </c>
      <c r="X312" s="41">
        <f t="shared" si="314"/>
        <v>0</v>
      </c>
      <c r="Y312" s="197" t="str">
        <f t="shared" si="315"/>
        <v>nebija plānots</v>
      </c>
      <c r="Z312" s="101">
        <v>0</v>
      </c>
      <c r="AA312" s="101"/>
      <c r="AB312" s="101"/>
      <c r="AC312" s="41">
        <f t="shared" si="316"/>
        <v>0</v>
      </c>
      <c r="AD312" s="41">
        <f t="shared" si="317"/>
        <v>0</v>
      </c>
      <c r="AE312" s="41">
        <f t="shared" si="318"/>
        <v>0</v>
      </c>
      <c r="AF312" s="109" t="str">
        <f t="shared" si="319"/>
        <v>nebija plānots</v>
      </c>
      <c r="AG312" s="101">
        <v>0</v>
      </c>
      <c r="AH312" s="101"/>
      <c r="AI312" s="101"/>
      <c r="AJ312" s="41">
        <f t="shared" si="320"/>
        <v>0</v>
      </c>
      <c r="AK312" s="41">
        <f t="shared" si="321"/>
        <v>0</v>
      </c>
      <c r="AL312" s="41">
        <f t="shared" si="322"/>
        <v>0</v>
      </c>
      <c r="AM312" s="109" t="str">
        <f t="shared" si="323"/>
        <v>nebija plānots</v>
      </c>
      <c r="AN312" s="101">
        <v>0</v>
      </c>
      <c r="AO312" s="101"/>
      <c r="AP312" s="101"/>
      <c r="AQ312" s="41">
        <f t="shared" si="324"/>
        <v>0</v>
      </c>
      <c r="AR312" s="41">
        <f t="shared" si="325"/>
        <v>0</v>
      </c>
      <c r="AS312" s="41">
        <f t="shared" si="326"/>
        <v>0</v>
      </c>
      <c r="AT312" s="109" t="str">
        <f t="shared" si="327"/>
        <v>nebija plānots</v>
      </c>
      <c r="AU312" s="101">
        <v>0</v>
      </c>
      <c r="AV312" s="101"/>
      <c r="AW312" s="101"/>
      <c r="AX312" s="41">
        <f t="shared" si="328"/>
        <v>0</v>
      </c>
      <c r="AY312" s="41">
        <f t="shared" si="329"/>
        <v>0</v>
      </c>
      <c r="AZ312" s="41">
        <f t="shared" si="330"/>
        <v>0</v>
      </c>
      <c r="BA312" s="109" t="str">
        <f t="shared" si="331"/>
        <v>nebija plānots</v>
      </c>
      <c r="BB312" s="101">
        <v>0</v>
      </c>
      <c r="BC312" s="101"/>
      <c r="BD312" s="101"/>
      <c r="BE312" s="41">
        <f t="shared" si="332"/>
        <v>0</v>
      </c>
      <c r="BF312" s="41">
        <f t="shared" si="333"/>
        <v>0</v>
      </c>
      <c r="BG312" s="41">
        <f t="shared" si="334"/>
        <v>0</v>
      </c>
      <c r="BH312" s="109" t="str">
        <f t="shared" si="335"/>
        <v>nebija plānots</v>
      </c>
      <c r="BI312" s="101">
        <v>0</v>
      </c>
      <c r="BJ312" s="41">
        <v>2897.14</v>
      </c>
      <c r="BK312" s="41">
        <f>BJ312-BI312</f>
        <v>2897.14</v>
      </c>
      <c r="BL312" s="41">
        <f t="shared" si="336"/>
        <v>0</v>
      </c>
      <c r="BM312" s="41">
        <f t="shared" si="337"/>
        <v>2897.14</v>
      </c>
      <c r="BN312" s="41">
        <f t="shared" si="338"/>
        <v>2897</v>
      </c>
      <c r="BO312" s="109" t="str">
        <f t="shared" si="339"/>
        <v>nebija plānots</v>
      </c>
      <c r="BP312" s="101">
        <v>0</v>
      </c>
      <c r="BQ312" s="41">
        <v>0</v>
      </c>
      <c r="BR312" s="41">
        <f>BQ312-BP312</f>
        <v>0</v>
      </c>
      <c r="BS312" s="41">
        <f t="shared" si="340"/>
        <v>0</v>
      </c>
      <c r="BT312" s="41">
        <f t="shared" si="341"/>
        <v>2897.14</v>
      </c>
      <c r="BU312" s="41">
        <f t="shared" si="342"/>
        <v>2897</v>
      </c>
      <c r="BV312" s="109" t="str">
        <f t="shared" si="343"/>
        <v>nebija plānots</v>
      </c>
      <c r="BW312" s="101">
        <v>0</v>
      </c>
      <c r="BX312" s="41">
        <v>2607.4299999999998</v>
      </c>
      <c r="BY312" s="41">
        <f t="shared" si="357"/>
        <v>2607.4299999999998</v>
      </c>
      <c r="BZ312" s="41">
        <f t="shared" si="359"/>
        <v>0</v>
      </c>
      <c r="CA312" s="41">
        <f t="shared" si="360"/>
        <v>5504.57</v>
      </c>
      <c r="CB312" s="41">
        <f t="shared" si="358"/>
        <v>5504.57</v>
      </c>
      <c r="CC312" s="109" t="str">
        <f t="shared" si="345"/>
        <v>nebija plānots</v>
      </c>
      <c r="CD312" s="101">
        <v>0</v>
      </c>
      <c r="CE312" s="41">
        <v>2100.56</v>
      </c>
      <c r="CF312" s="41">
        <f t="shared" si="346"/>
        <v>2100.56</v>
      </c>
      <c r="CG312" s="41">
        <f t="shared" si="347"/>
        <v>0</v>
      </c>
      <c r="CH312" s="41">
        <f t="shared" si="348"/>
        <v>7605.1299999999992</v>
      </c>
      <c r="CI312" s="41">
        <f t="shared" si="349"/>
        <v>7605.1299999999992</v>
      </c>
      <c r="CJ312" s="109" t="str">
        <f t="shared" si="350"/>
        <v>nebija plānots</v>
      </c>
      <c r="CK312" s="101">
        <v>0</v>
      </c>
      <c r="CL312" s="41">
        <f t="shared" si="361"/>
        <v>0</v>
      </c>
      <c r="CM312" s="41">
        <v>7995.92</v>
      </c>
      <c r="CN312" s="40">
        <f t="shared" si="362"/>
        <v>7995.92</v>
      </c>
      <c r="CO312" s="101">
        <v>18242.099999999999</v>
      </c>
      <c r="CP312" s="101">
        <v>7818.05</v>
      </c>
      <c r="CQ312" s="101">
        <v>0</v>
      </c>
      <c r="CR312" s="101">
        <v>0</v>
      </c>
      <c r="CS312" s="101">
        <v>0</v>
      </c>
      <c r="CT312" s="101">
        <v>0</v>
      </c>
      <c r="CU312" s="101">
        <v>0</v>
      </c>
      <c r="CV312" s="101">
        <v>26060.149999999998</v>
      </c>
    </row>
    <row r="313" spans="1:101" ht="47.25" x14ac:dyDescent="0.25">
      <c r="A313" s="121" t="s">
        <v>458</v>
      </c>
      <c r="B313" s="121" t="s">
        <v>459</v>
      </c>
      <c r="C313" s="122" t="s">
        <v>605</v>
      </c>
      <c r="D313" s="121">
        <v>1</v>
      </c>
      <c r="E313" s="121" t="s">
        <v>454</v>
      </c>
      <c r="F313" s="121" t="s">
        <v>77</v>
      </c>
      <c r="G313" s="123" t="s">
        <v>474</v>
      </c>
      <c r="H313" s="45">
        <f>SUBTOTAL(103, $CI$12:$CI313)*1</f>
        <v>302</v>
      </c>
      <c r="I313" s="45" t="s">
        <v>458</v>
      </c>
      <c r="J313" s="124" t="s">
        <v>13</v>
      </c>
      <c r="K313" s="124" t="s">
        <v>475</v>
      </c>
      <c r="L313" s="41">
        <v>0</v>
      </c>
      <c r="M313" s="41">
        <v>0</v>
      </c>
      <c r="N313" s="41">
        <v>24363.08</v>
      </c>
      <c r="O313" s="41">
        <v>0</v>
      </c>
      <c r="P313" s="41">
        <v>0</v>
      </c>
      <c r="Q313" s="41">
        <f t="shared" si="310"/>
        <v>0</v>
      </c>
      <c r="R313" s="197" t="str">
        <f t="shared" si="311"/>
        <v>nebija plānots</v>
      </c>
      <c r="S313" s="41">
        <v>10941.4</v>
      </c>
      <c r="T313" s="41">
        <v>10941.4</v>
      </c>
      <c r="U313" s="41">
        <f>T313-S313</f>
        <v>0</v>
      </c>
      <c r="V313" s="41">
        <f t="shared" si="312"/>
        <v>10941.4</v>
      </c>
      <c r="W313" s="41">
        <f t="shared" si="313"/>
        <v>10941.4</v>
      </c>
      <c r="X313" s="41">
        <f t="shared" si="314"/>
        <v>0</v>
      </c>
      <c r="Y313" s="197">
        <f t="shared" si="315"/>
        <v>0</v>
      </c>
      <c r="Z313" s="41">
        <v>0</v>
      </c>
      <c r="AA313" s="41">
        <v>0</v>
      </c>
      <c r="AB313" s="41">
        <f>AA313-Z313</f>
        <v>0</v>
      </c>
      <c r="AC313" s="41">
        <f t="shared" si="316"/>
        <v>10941.4</v>
      </c>
      <c r="AD313" s="41">
        <f t="shared" si="317"/>
        <v>10941.4</v>
      </c>
      <c r="AE313" s="41">
        <f t="shared" si="318"/>
        <v>0</v>
      </c>
      <c r="AF313" s="109">
        <f t="shared" si="319"/>
        <v>0</v>
      </c>
      <c r="AG313" s="41">
        <v>0</v>
      </c>
      <c r="AH313" s="41">
        <v>0</v>
      </c>
      <c r="AI313" s="41">
        <f>AH313-AG313</f>
        <v>0</v>
      </c>
      <c r="AJ313" s="41">
        <f t="shared" si="320"/>
        <v>10941.4</v>
      </c>
      <c r="AK313" s="41">
        <f t="shared" si="321"/>
        <v>10941.4</v>
      </c>
      <c r="AL313" s="41">
        <f t="shared" si="322"/>
        <v>0</v>
      </c>
      <c r="AM313" s="109">
        <f t="shared" si="323"/>
        <v>0</v>
      </c>
      <c r="AN313" s="41">
        <v>8245</v>
      </c>
      <c r="AO313" s="41">
        <v>7894.93</v>
      </c>
      <c r="AP313" s="41">
        <f>AO313-AN313</f>
        <v>-350.06999999999971</v>
      </c>
      <c r="AQ313" s="41">
        <f t="shared" si="324"/>
        <v>19186.400000000001</v>
      </c>
      <c r="AR313" s="41">
        <f t="shared" si="325"/>
        <v>18836.330000000002</v>
      </c>
      <c r="AS313" s="41">
        <f t="shared" si="326"/>
        <v>-350</v>
      </c>
      <c r="AT313" s="109">
        <f t="shared" si="327"/>
        <v>1.8245736563399007E-2</v>
      </c>
      <c r="AU313" s="41">
        <v>0</v>
      </c>
      <c r="AV313" s="41">
        <v>0</v>
      </c>
      <c r="AW313" s="41">
        <f>AV313-AU313</f>
        <v>0</v>
      </c>
      <c r="AX313" s="41">
        <f t="shared" si="328"/>
        <v>19186.400000000001</v>
      </c>
      <c r="AY313" s="41">
        <f t="shared" si="329"/>
        <v>18836.330000000002</v>
      </c>
      <c r="AZ313" s="41">
        <f t="shared" si="330"/>
        <v>-350</v>
      </c>
      <c r="BA313" s="109">
        <f t="shared" si="331"/>
        <v>1.8245736563399007E-2</v>
      </c>
      <c r="BB313" s="41">
        <v>0</v>
      </c>
      <c r="BC313" s="41">
        <v>12530.55</v>
      </c>
      <c r="BD313" s="41">
        <f>BC313-BB313</f>
        <v>12530.55</v>
      </c>
      <c r="BE313" s="41">
        <f t="shared" si="332"/>
        <v>19186.400000000001</v>
      </c>
      <c r="BF313" s="41">
        <f t="shared" si="333"/>
        <v>31366.880000000001</v>
      </c>
      <c r="BG313" s="41">
        <f t="shared" si="334"/>
        <v>12181</v>
      </c>
      <c r="BH313" s="109">
        <f t="shared" si="335"/>
        <v>-0.63484968519367868</v>
      </c>
      <c r="BI313" s="41">
        <v>8160</v>
      </c>
      <c r="BJ313" s="41">
        <v>0</v>
      </c>
      <c r="BK313" s="41">
        <f>BJ313-BI313</f>
        <v>-8160</v>
      </c>
      <c r="BL313" s="41">
        <f t="shared" si="336"/>
        <v>27346.400000000001</v>
      </c>
      <c r="BM313" s="41">
        <f t="shared" si="337"/>
        <v>31366.880000000001</v>
      </c>
      <c r="BN313" s="41">
        <f t="shared" si="338"/>
        <v>4021</v>
      </c>
      <c r="BO313" s="109">
        <f t="shared" si="339"/>
        <v>-0.14702044876108</v>
      </c>
      <c r="BP313" s="41">
        <v>0</v>
      </c>
      <c r="BQ313" s="41">
        <v>0</v>
      </c>
      <c r="BR313" s="41">
        <f>BQ313-BP313</f>
        <v>0</v>
      </c>
      <c r="BS313" s="41">
        <f t="shared" si="340"/>
        <v>27346.400000000001</v>
      </c>
      <c r="BT313" s="41">
        <f t="shared" si="341"/>
        <v>31366.880000000001</v>
      </c>
      <c r="BU313" s="41">
        <f t="shared" si="342"/>
        <v>4021</v>
      </c>
      <c r="BV313" s="109">
        <f t="shared" si="343"/>
        <v>-0.14702044876108</v>
      </c>
      <c r="BW313" s="41">
        <v>0</v>
      </c>
      <c r="BX313" s="41">
        <v>0</v>
      </c>
      <c r="BY313" s="41">
        <f t="shared" si="357"/>
        <v>0</v>
      </c>
      <c r="BZ313" s="41">
        <f t="shared" si="359"/>
        <v>27346.400000000001</v>
      </c>
      <c r="CA313" s="41">
        <f t="shared" si="360"/>
        <v>31366.879999999997</v>
      </c>
      <c r="CB313" s="41">
        <f t="shared" si="358"/>
        <v>4020.4799999999996</v>
      </c>
      <c r="CC313" s="109">
        <f t="shared" si="345"/>
        <v>-0.14702044876108</v>
      </c>
      <c r="CD313" s="41">
        <v>8500</v>
      </c>
      <c r="CE313" s="41">
        <v>12244.07</v>
      </c>
      <c r="CF313" s="41">
        <f t="shared" si="346"/>
        <v>3744.0699999999997</v>
      </c>
      <c r="CG313" s="41">
        <f t="shared" si="347"/>
        <v>35846.400000000001</v>
      </c>
      <c r="CH313" s="41">
        <f t="shared" si="348"/>
        <v>43610.95</v>
      </c>
      <c r="CI313" s="41">
        <f t="shared" si="349"/>
        <v>7764.5499999999993</v>
      </c>
      <c r="CJ313" s="109">
        <f t="shared" si="350"/>
        <v>1.2166061306016782</v>
      </c>
      <c r="CK313" s="41">
        <v>0</v>
      </c>
      <c r="CL313" s="41">
        <f t="shared" si="361"/>
        <v>35846.400000000001</v>
      </c>
      <c r="CM313" s="41">
        <v>43610.95</v>
      </c>
      <c r="CN313" s="158">
        <f t="shared" si="362"/>
        <v>7764.5499999999956</v>
      </c>
      <c r="CO313" s="41">
        <v>28301.599999999999</v>
      </c>
      <c r="CP313" s="41">
        <v>11182.87</v>
      </c>
      <c r="CQ313" s="41">
        <v>0</v>
      </c>
      <c r="CR313" s="41">
        <v>0</v>
      </c>
      <c r="CS313" s="41">
        <v>0</v>
      </c>
      <c r="CT313" s="41">
        <v>0</v>
      </c>
      <c r="CU313" s="41">
        <v>0</v>
      </c>
      <c r="CV313" s="41">
        <v>153327.25</v>
      </c>
    </row>
    <row r="314" spans="1:101" ht="63" x14ac:dyDescent="0.25">
      <c r="A314" s="55" t="s">
        <v>1290</v>
      </c>
      <c r="B314" s="55" t="s">
        <v>1292</v>
      </c>
      <c r="C314" s="81" t="s">
        <v>1291</v>
      </c>
      <c r="D314" s="55" t="s">
        <v>1293</v>
      </c>
      <c r="E314" s="55" t="s">
        <v>402</v>
      </c>
      <c r="F314" s="55" t="s">
        <v>5</v>
      </c>
      <c r="G314" s="55" t="s">
        <v>1479</v>
      </c>
      <c r="H314" s="45">
        <f>SUBTOTAL(103, $CI$12:$CI314)*1</f>
        <v>303</v>
      </c>
      <c r="I314" s="45" t="s">
        <v>1290</v>
      </c>
      <c r="J314" s="124" t="s">
        <v>1307</v>
      </c>
      <c r="K314" s="124" t="s">
        <v>1308</v>
      </c>
      <c r="L314" s="79">
        <v>0</v>
      </c>
      <c r="M314" s="79">
        <v>0</v>
      </c>
      <c r="N314" s="79">
        <v>0</v>
      </c>
      <c r="O314" s="79">
        <f>N314+M314+L314</f>
        <v>0</v>
      </c>
      <c r="P314" s="79">
        <f>O314+N314+M314</f>
        <v>0</v>
      </c>
      <c r="Q314" s="41">
        <f t="shared" si="310"/>
        <v>0</v>
      </c>
      <c r="R314" s="197" t="str">
        <f t="shared" si="311"/>
        <v>nebija plānots</v>
      </c>
      <c r="S314" s="79">
        <f>Q314+P314+O314</f>
        <v>0</v>
      </c>
      <c r="T314" s="79">
        <f>S314+Q314+P314</f>
        <v>0</v>
      </c>
      <c r="U314" s="79">
        <f>T314+S314+Q314</f>
        <v>0</v>
      </c>
      <c r="V314" s="41">
        <f t="shared" si="312"/>
        <v>0</v>
      </c>
      <c r="W314" s="41">
        <f t="shared" si="313"/>
        <v>0</v>
      </c>
      <c r="X314" s="41">
        <f t="shared" si="314"/>
        <v>0</v>
      </c>
      <c r="Y314" s="197" t="str">
        <f t="shared" si="315"/>
        <v>nebija plānots</v>
      </c>
      <c r="Z314" s="79">
        <f>U314+T314+S314</f>
        <v>0</v>
      </c>
      <c r="AA314" s="79">
        <f>Z314+U314+T314</f>
        <v>0</v>
      </c>
      <c r="AB314" s="79">
        <f>AA314+Z314+U314</f>
        <v>0</v>
      </c>
      <c r="AC314" s="41">
        <f t="shared" si="316"/>
        <v>0</v>
      </c>
      <c r="AD314" s="41">
        <f t="shared" si="317"/>
        <v>0</v>
      </c>
      <c r="AE314" s="41">
        <f t="shared" si="318"/>
        <v>0</v>
      </c>
      <c r="AF314" s="109" t="str">
        <f t="shared" si="319"/>
        <v>nebija plānots</v>
      </c>
      <c r="AG314" s="79">
        <f>AB314+AA314+Z314</f>
        <v>0</v>
      </c>
      <c r="AH314" s="79">
        <f>AG314+AB314+AA314</f>
        <v>0</v>
      </c>
      <c r="AI314" s="79">
        <f>AH314+AG314+AB314</f>
        <v>0</v>
      </c>
      <c r="AJ314" s="41">
        <f t="shared" si="320"/>
        <v>0</v>
      </c>
      <c r="AK314" s="41">
        <f t="shared" si="321"/>
        <v>0</v>
      </c>
      <c r="AL314" s="41">
        <f t="shared" si="322"/>
        <v>0</v>
      </c>
      <c r="AM314" s="109" t="str">
        <f t="shared" si="323"/>
        <v>nebija plānots</v>
      </c>
      <c r="AN314" s="79">
        <f>AI314+AH314+AG314</f>
        <v>0</v>
      </c>
      <c r="AO314" s="79">
        <f>AN314+AI314+AH314</f>
        <v>0</v>
      </c>
      <c r="AP314" s="79">
        <f>AO314+AN314+AI314</f>
        <v>0</v>
      </c>
      <c r="AQ314" s="41">
        <f t="shared" si="324"/>
        <v>0</v>
      </c>
      <c r="AR314" s="41">
        <f t="shared" si="325"/>
        <v>0</v>
      </c>
      <c r="AS314" s="41">
        <f t="shared" si="326"/>
        <v>0</v>
      </c>
      <c r="AT314" s="109" t="str">
        <f t="shared" si="327"/>
        <v>nebija plānots</v>
      </c>
      <c r="AU314" s="79">
        <f>AP314+AO314+AN314</f>
        <v>0</v>
      </c>
      <c r="AV314" s="79">
        <f>AU314+AP314+AO314</f>
        <v>0</v>
      </c>
      <c r="AW314" s="79">
        <f>AV314+AU314+AP314</f>
        <v>0</v>
      </c>
      <c r="AX314" s="41">
        <f t="shared" si="328"/>
        <v>0</v>
      </c>
      <c r="AY314" s="41">
        <f t="shared" si="329"/>
        <v>0</v>
      </c>
      <c r="AZ314" s="41">
        <f t="shared" si="330"/>
        <v>0</v>
      </c>
      <c r="BA314" s="109" t="str">
        <f t="shared" si="331"/>
        <v>nebija plānots</v>
      </c>
      <c r="BB314" s="79">
        <f>AW314+AV314+AU314</f>
        <v>0</v>
      </c>
      <c r="BC314" s="79">
        <f>BB314+AW314+AV314</f>
        <v>0</v>
      </c>
      <c r="BD314" s="79">
        <f>BC314+BB314+AW314</f>
        <v>0</v>
      </c>
      <c r="BE314" s="41">
        <f t="shared" si="332"/>
        <v>0</v>
      </c>
      <c r="BF314" s="41">
        <f t="shared" si="333"/>
        <v>0</v>
      </c>
      <c r="BG314" s="41">
        <f t="shared" si="334"/>
        <v>0</v>
      </c>
      <c r="BH314" s="109" t="str">
        <f t="shared" si="335"/>
        <v>nebija plānots</v>
      </c>
      <c r="BI314" s="79">
        <f>BD314+BC314+BB314</f>
        <v>0</v>
      </c>
      <c r="BJ314" s="79">
        <f>BI314+BD314+BC314</f>
        <v>0</v>
      </c>
      <c r="BK314" s="79">
        <f>BJ314+BI314+BD314</f>
        <v>0</v>
      </c>
      <c r="BL314" s="41">
        <f t="shared" si="336"/>
        <v>0</v>
      </c>
      <c r="BM314" s="41">
        <f t="shared" si="337"/>
        <v>0</v>
      </c>
      <c r="BN314" s="41">
        <f t="shared" si="338"/>
        <v>0</v>
      </c>
      <c r="BO314" s="109" t="str">
        <f t="shared" si="339"/>
        <v>nebija plānots</v>
      </c>
      <c r="BP314" s="79">
        <f>BK314+BJ314+BI314</f>
        <v>0</v>
      </c>
      <c r="BQ314" s="79">
        <v>0</v>
      </c>
      <c r="BR314" s="79">
        <f>BQ314+BP314+BK314</f>
        <v>0</v>
      </c>
      <c r="BS314" s="41">
        <f t="shared" si="340"/>
        <v>0</v>
      </c>
      <c r="BT314" s="41">
        <f t="shared" si="341"/>
        <v>0</v>
      </c>
      <c r="BU314" s="41">
        <f t="shared" si="342"/>
        <v>0</v>
      </c>
      <c r="BV314" s="109" t="str">
        <f t="shared" si="343"/>
        <v>nebija plānots</v>
      </c>
      <c r="BW314" s="79">
        <v>127325.11</v>
      </c>
      <c r="BX314" s="41">
        <v>0</v>
      </c>
      <c r="BY314" s="41">
        <f t="shared" si="357"/>
        <v>-127325.11</v>
      </c>
      <c r="BZ314" s="41">
        <f t="shared" si="359"/>
        <v>127325.11</v>
      </c>
      <c r="CA314" s="41">
        <f t="shared" si="360"/>
        <v>0</v>
      </c>
      <c r="CB314" s="180">
        <f t="shared" si="358"/>
        <v>-127325.11</v>
      </c>
      <c r="CC314" s="109">
        <f t="shared" si="345"/>
        <v>1</v>
      </c>
      <c r="CD314" s="79">
        <v>0</v>
      </c>
      <c r="CE314" s="41">
        <v>135350.6</v>
      </c>
      <c r="CF314" s="41">
        <f t="shared" si="346"/>
        <v>135350.6</v>
      </c>
      <c r="CG314" s="41">
        <f t="shared" si="347"/>
        <v>127325.11</v>
      </c>
      <c r="CH314" s="41">
        <f t="shared" si="348"/>
        <v>135350.6</v>
      </c>
      <c r="CI314" s="41">
        <f t="shared" si="349"/>
        <v>8025.4900000000052</v>
      </c>
      <c r="CJ314" s="109">
        <f t="shared" si="350"/>
        <v>1.0630314790224804</v>
      </c>
      <c r="CK314" s="79">
        <v>0</v>
      </c>
      <c r="CL314" s="41">
        <f t="shared" si="361"/>
        <v>127325.11</v>
      </c>
      <c r="CM314" s="41">
        <v>135350.6</v>
      </c>
      <c r="CN314" s="158">
        <f t="shared" si="362"/>
        <v>8025.4900000000052</v>
      </c>
      <c r="CO314" s="79">
        <v>1315561.06</v>
      </c>
      <c r="CP314" s="79">
        <v>1022109.18</v>
      </c>
      <c r="CQ314" s="79">
        <v>470469.69</v>
      </c>
      <c r="CR314" s="79">
        <v>420000.24</v>
      </c>
      <c r="CS314" s="79">
        <v>18611.419999999998</v>
      </c>
      <c r="CT314" s="79">
        <v>0</v>
      </c>
      <c r="CU314" s="79">
        <v>0</v>
      </c>
      <c r="CV314" s="79">
        <v>3374076.7</v>
      </c>
      <c r="CW314" s="95"/>
    </row>
    <row r="315" spans="1:101" ht="47.25" x14ac:dyDescent="0.25">
      <c r="A315" s="99" t="s">
        <v>406</v>
      </c>
      <c r="B315" s="99" t="s">
        <v>411</v>
      </c>
      <c r="C315" s="100" t="s">
        <v>602</v>
      </c>
      <c r="D315" s="99">
        <v>1</v>
      </c>
      <c r="E315" s="99" t="s">
        <v>402</v>
      </c>
      <c r="F315" s="99" t="s">
        <v>77</v>
      </c>
      <c r="G315" s="99" t="s">
        <v>1234</v>
      </c>
      <c r="H315" s="45">
        <f>SUBTOTAL(103, $CI$12:$CI315)*1</f>
        <v>304</v>
      </c>
      <c r="I315" s="45" t="s">
        <v>406</v>
      </c>
      <c r="J315" s="128" t="s">
        <v>1007</v>
      </c>
      <c r="K315" s="128" t="s">
        <v>1235</v>
      </c>
      <c r="L315" s="101">
        <v>0</v>
      </c>
      <c r="M315" s="101">
        <v>0</v>
      </c>
      <c r="N315" s="101">
        <v>0</v>
      </c>
      <c r="O315" s="101">
        <f>N315+M315+L315</f>
        <v>0</v>
      </c>
      <c r="P315" s="101"/>
      <c r="Q315" s="41">
        <f t="shared" si="310"/>
        <v>0</v>
      </c>
      <c r="R315" s="197" t="str">
        <f t="shared" si="311"/>
        <v>nebija plānots</v>
      </c>
      <c r="S315" s="101">
        <v>0</v>
      </c>
      <c r="T315" s="101"/>
      <c r="U315" s="101"/>
      <c r="V315" s="41">
        <f t="shared" si="312"/>
        <v>0</v>
      </c>
      <c r="W315" s="41">
        <f t="shared" si="313"/>
        <v>0</v>
      </c>
      <c r="X315" s="41">
        <f t="shared" si="314"/>
        <v>0</v>
      </c>
      <c r="Y315" s="197" t="str">
        <f t="shared" si="315"/>
        <v>nebija plānots</v>
      </c>
      <c r="Z315" s="101">
        <v>0</v>
      </c>
      <c r="AA315" s="101"/>
      <c r="AB315" s="101"/>
      <c r="AC315" s="41">
        <f t="shared" si="316"/>
        <v>0</v>
      </c>
      <c r="AD315" s="41">
        <f t="shared" si="317"/>
        <v>0</v>
      </c>
      <c r="AE315" s="41">
        <f t="shared" si="318"/>
        <v>0</v>
      </c>
      <c r="AF315" s="109" t="str">
        <f t="shared" si="319"/>
        <v>nebija plānots</v>
      </c>
      <c r="AG315" s="101">
        <v>0</v>
      </c>
      <c r="AH315" s="101"/>
      <c r="AI315" s="101"/>
      <c r="AJ315" s="41">
        <f t="shared" si="320"/>
        <v>0</v>
      </c>
      <c r="AK315" s="41">
        <f t="shared" si="321"/>
        <v>0</v>
      </c>
      <c r="AL315" s="41">
        <f t="shared" si="322"/>
        <v>0</v>
      </c>
      <c r="AM315" s="109" t="str">
        <f t="shared" si="323"/>
        <v>nebija plānots</v>
      </c>
      <c r="AN315" s="101">
        <v>0</v>
      </c>
      <c r="AO315" s="101"/>
      <c r="AP315" s="101"/>
      <c r="AQ315" s="41">
        <f t="shared" si="324"/>
        <v>0</v>
      </c>
      <c r="AR315" s="41">
        <f t="shared" si="325"/>
        <v>0</v>
      </c>
      <c r="AS315" s="41">
        <f t="shared" si="326"/>
        <v>0</v>
      </c>
      <c r="AT315" s="109" t="str">
        <f t="shared" si="327"/>
        <v>nebija plānots</v>
      </c>
      <c r="AU315" s="101">
        <v>0</v>
      </c>
      <c r="AV315" s="101"/>
      <c r="AW315" s="101"/>
      <c r="AX315" s="41">
        <f t="shared" si="328"/>
        <v>0</v>
      </c>
      <c r="AY315" s="41">
        <f t="shared" si="329"/>
        <v>0</v>
      </c>
      <c r="AZ315" s="41">
        <f t="shared" si="330"/>
        <v>0</v>
      </c>
      <c r="BA315" s="109" t="str">
        <f t="shared" si="331"/>
        <v>nebija plānots</v>
      </c>
      <c r="BB315" s="101">
        <v>0</v>
      </c>
      <c r="BC315" s="101"/>
      <c r="BD315" s="101"/>
      <c r="BE315" s="41">
        <f t="shared" si="332"/>
        <v>0</v>
      </c>
      <c r="BF315" s="41">
        <f t="shared" si="333"/>
        <v>0</v>
      </c>
      <c r="BG315" s="41">
        <f t="shared" si="334"/>
        <v>0</v>
      </c>
      <c r="BH315" s="109" t="str">
        <f t="shared" si="335"/>
        <v>nebija plānots</v>
      </c>
      <c r="BI315" s="101">
        <v>0</v>
      </c>
      <c r="BJ315" s="41">
        <v>6983.1</v>
      </c>
      <c r="BK315" s="41">
        <f>BJ315-BI315</f>
        <v>6983.1</v>
      </c>
      <c r="BL315" s="41">
        <f t="shared" si="336"/>
        <v>0</v>
      </c>
      <c r="BM315" s="41">
        <f t="shared" si="337"/>
        <v>6983.1</v>
      </c>
      <c r="BN315" s="41">
        <f t="shared" si="338"/>
        <v>6983</v>
      </c>
      <c r="BO315" s="109" t="str">
        <f t="shared" si="339"/>
        <v>nebija plānots</v>
      </c>
      <c r="BP315" s="101">
        <v>0</v>
      </c>
      <c r="BQ315" s="41">
        <v>1202.55</v>
      </c>
      <c r="BR315" s="41">
        <f>BQ315-BP315</f>
        <v>1202.55</v>
      </c>
      <c r="BS315" s="41">
        <f t="shared" si="340"/>
        <v>0</v>
      </c>
      <c r="BT315" s="41">
        <f t="shared" si="341"/>
        <v>8185.6500000000005</v>
      </c>
      <c r="BU315" s="41">
        <f t="shared" si="342"/>
        <v>8186</v>
      </c>
      <c r="BV315" s="109" t="str">
        <f t="shared" si="343"/>
        <v>nebija plānots</v>
      </c>
      <c r="BW315" s="101">
        <v>0</v>
      </c>
      <c r="BX315" s="41">
        <v>0</v>
      </c>
      <c r="BY315" s="41">
        <f t="shared" si="357"/>
        <v>0</v>
      </c>
      <c r="BZ315" s="41">
        <f t="shared" si="359"/>
        <v>0</v>
      </c>
      <c r="CA315" s="41">
        <f t="shared" si="360"/>
        <v>8185.6500000000005</v>
      </c>
      <c r="CB315" s="41">
        <f t="shared" si="358"/>
        <v>8185.6500000000005</v>
      </c>
      <c r="CC315" s="109" t="str">
        <f t="shared" si="345"/>
        <v>nebija plānots</v>
      </c>
      <c r="CD315" s="101">
        <v>0</v>
      </c>
      <c r="CE315" s="41">
        <v>0</v>
      </c>
      <c r="CF315" s="41">
        <f t="shared" si="346"/>
        <v>0</v>
      </c>
      <c r="CG315" s="41">
        <f t="shared" si="347"/>
        <v>0</v>
      </c>
      <c r="CH315" s="41">
        <f t="shared" si="348"/>
        <v>8185.6500000000005</v>
      </c>
      <c r="CI315" s="41">
        <f t="shared" si="349"/>
        <v>8185.6500000000005</v>
      </c>
      <c r="CJ315" s="109" t="str">
        <f t="shared" si="350"/>
        <v>nebija plānots</v>
      </c>
      <c r="CK315" s="101">
        <v>40185.599999999999</v>
      </c>
      <c r="CL315" s="41">
        <f t="shared" si="361"/>
        <v>40185.599999999999</v>
      </c>
      <c r="CM315" s="41">
        <v>29074.6</v>
      </c>
      <c r="CN315" s="158">
        <f t="shared" si="362"/>
        <v>-11111</v>
      </c>
      <c r="CO315" s="101">
        <v>33723.89</v>
      </c>
      <c r="CP315" s="101">
        <v>28881.01</v>
      </c>
      <c r="CQ315" s="101">
        <v>0</v>
      </c>
      <c r="CR315" s="101">
        <v>0</v>
      </c>
      <c r="CS315" s="101">
        <v>0</v>
      </c>
      <c r="CT315" s="101">
        <v>0</v>
      </c>
      <c r="CU315" s="101">
        <v>0</v>
      </c>
      <c r="CV315" s="101">
        <v>102790.5</v>
      </c>
    </row>
    <row r="316" spans="1:101" ht="47.25" x14ac:dyDescent="0.25">
      <c r="A316" s="55" t="s">
        <v>1290</v>
      </c>
      <c r="B316" s="55" t="s">
        <v>1292</v>
      </c>
      <c r="C316" s="81" t="s">
        <v>1291</v>
      </c>
      <c r="D316" s="55" t="s">
        <v>1293</v>
      </c>
      <c r="E316" s="55" t="s">
        <v>402</v>
      </c>
      <c r="F316" s="55" t="s">
        <v>5</v>
      </c>
      <c r="G316" s="55" t="s">
        <v>1478</v>
      </c>
      <c r="H316" s="45">
        <f>SUBTOTAL(103, $CI$12:$CI316)*1</f>
        <v>305</v>
      </c>
      <c r="I316" s="45" t="s">
        <v>1290</v>
      </c>
      <c r="J316" s="124" t="s">
        <v>1301</v>
      </c>
      <c r="K316" s="124" t="s">
        <v>1302</v>
      </c>
      <c r="L316" s="79">
        <v>0</v>
      </c>
      <c r="M316" s="79">
        <v>0</v>
      </c>
      <c r="N316" s="79">
        <v>0</v>
      </c>
      <c r="O316" s="79">
        <f>N316+M316+L316</f>
        <v>0</v>
      </c>
      <c r="P316" s="79">
        <f>O316+N316+M316</f>
        <v>0</v>
      </c>
      <c r="Q316" s="41">
        <f t="shared" si="310"/>
        <v>0</v>
      </c>
      <c r="R316" s="197" t="str">
        <f t="shared" si="311"/>
        <v>nebija plānots</v>
      </c>
      <c r="S316" s="79">
        <f>Q316+P316+O316</f>
        <v>0</v>
      </c>
      <c r="T316" s="79">
        <f>S316+Q316+P316</f>
        <v>0</v>
      </c>
      <c r="U316" s="79">
        <f>T316+S316+Q316</f>
        <v>0</v>
      </c>
      <c r="V316" s="41">
        <f t="shared" si="312"/>
        <v>0</v>
      </c>
      <c r="W316" s="41">
        <f t="shared" si="313"/>
        <v>0</v>
      </c>
      <c r="X316" s="41">
        <f t="shared" si="314"/>
        <v>0</v>
      </c>
      <c r="Y316" s="197" t="str">
        <f t="shared" si="315"/>
        <v>nebija plānots</v>
      </c>
      <c r="Z316" s="79">
        <f>U316+T316+S316</f>
        <v>0</v>
      </c>
      <c r="AA316" s="79">
        <f>Z316+U316+T316</f>
        <v>0</v>
      </c>
      <c r="AB316" s="79">
        <f>AA316+Z316+U316</f>
        <v>0</v>
      </c>
      <c r="AC316" s="41">
        <f t="shared" si="316"/>
        <v>0</v>
      </c>
      <c r="AD316" s="41">
        <f t="shared" si="317"/>
        <v>0</v>
      </c>
      <c r="AE316" s="41">
        <f t="shared" si="318"/>
        <v>0</v>
      </c>
      <c r="AF316" s="109" t="str">
        <f t="shared" si="319"/>
        <v>nebija plānots</v>
      </c>
      <c r="AG316" s="79">
        <f>AB316+AA316+Z316</f>
        <v>0</v>
      </c>
      <c r="AH316" s="79">
        <f>AG316+AB316+AA316</f>
        <v>0</v>
      </c>
      <c r="AI316" s="79">
        <f>AH316+AG316+AB316</f>
        <v>0</v>
      </c>
      <c r="AJ316" s="41">
        <f t="shared" si="320"/>
        <v>0</v>
      </c>
      <c r="AK316" s="41">
        <f t="shared" si="321"/>
        <v>0</v>
      </c>
      <c r="AL316" s="41">
        <f t="shared" si="322"/>
        <v>0</v>
      </c>
      <c r="AM316" s="109" t="str">
        <f t="shared" si="323"/>
        <v>nebija plānots</v>
      </c>
      <c r="AN316" s="79">
        <f>AI316+AH316+AG316</f>
        <v>0</v>
      </c>
      <c r="AO316" s="79">
        <f>AN316+AI316+AH316</f>
        <v>0</v>
      </c>
      <c r="AP316" s="79">
        <f>AO316+AN316+AI316</f>
        <v>0</v>
      </c>
      <c r="AQ316" s="41">
        <f t="shared" si="324"/>
        <v>0</v>
      </c>
      <c r="AR316" s="41">
        <f t="shared" si="325"/>
        <v>0</v>
      </c>
      <c r="AS316" s="41">
        <f t="shared" si="326"/>
        <v>0</v>
      </c>
      <c r="AT316" s="109" t="str">
        <f t="shared" si="327"/>
        <v>nebija plānots</v>
      </c>
      <c r="AU316" s="79">
        <f>AP316+AO316+AN316</f>
        <v>0</v>
      </c>
      <c r="AV316" s="79">
        <f>AU316+AP316+AO316</f>
        <v>0</v>
      </c>
      <c r="AW316" s="79">
        <f>AV316+AU316+AP316</f>
        <v>0</v>
      </c>
      <c r="AX316" s="41">
        <f t="shared" si="328"/>
        <v>0</v>
      </c>
      <c r="AY316" s="41">
        <f t="shared" si="329"/>
        <v>0</v>
      </c>
      <c r="AZ316" s="41">
        <f t="shared" si="330"/>
        <v>0</v>
      </c>
      <c r="BA316" s="109" t="str">
        <f t="shared" si="331"/>
        <v>nebija plānots</v>
      </c>
      <c r="BB316" s="79">
        <f>AW316+AV316+AU316</f>
        <v>0</v>
      </c>
      <c r="BC316" s="79">
        <f>BB316+AW316+AV316</f>
        <v>0</v>
      </c>
      <c r="BD316" s="79">
        <f>BC316+BB316+AW316</f>
        <v>0</v>
      </c>
      <c r="BE316" s="41">
        <f t="shared" si="332"/>
        <v>0</v>
      </c>
      <c r="BF316" s="41">
        <f t="shared" si="333"/>
        <v>0</v>
      </c>
      <c r="BG316" s="41">
        <f t="shared" si="334"/>
        <v>0</v>
      </c>
      <c r="BH316" s="109" t="str">
        <f t="shared" si="335"/>
        <v>nebija plānots</v>
      </c>
      <c r="BI316" s="79">
        <f>BD316+BC316+BB316</f>
        <v>0</v>
      </c>
      <c r="BJ316" s="79">
        <f>BI316+BD316+BC316</f>
        <v>0</v>
      </c>
      <c r="BK316" s="79">
        <f>BJ316+BI316+BD316</f>
        <v>0</v>
      </c>
      <c r="BL316" s="41">
        <f t="shared" si="336"/>
        <v>0</v>
      </c>
      <c r="BM316" s="41">
        <f t="shared" si="337"/>
        <v>0</v>
      </c>
      <c r="BN316" s="41">
        <f t="shared" si="338"/>
        <v>0</v>
      </c>
      <c r="BO316" s="109" t="str">
        <f t="shared" si="339"/>
        <v>nebija plānots</v>
      </c>
      <c r="BP316" s="79">
        <f>BK316+BJ316+BI316</f>
        <v>0</v>
      </c>
      <c r="BQ316" s="79">
        <v>0</v>
      </c>
      <c r="BR316" s="79">
        <f>BQ316+BP316+BK316</f>
        <v>0</v>
      </c>
      <c r="BS316" s="41">
        <f t="shared" si="340"/>
        <v>0</v>
      </c>
      <c r="BT316" s="41">
        <f t="shared" si="341"/>
        <v>0</v>
      </c>
      <c r="BU316" s="41">
        <f t="shared" si="342"/>
        <v>0</v>
      </c>
      <c r="BV316" s="109" t="str">
        <f t="shared" si="343"/>
        <v>nebija plānots</v>
      </c>
      <c r="BW316" s="79">
        <v>18579.59</v>
      </c>
      <c r="BX316" s="41">
        <v>0</v>
      </c>
      <c r="BY316" s="41">
        <f t="shared" si="357"/>
        <v>-18579.59</v>
      </c>
      <c r="BZ316" s="41">
        <f t="shared" si="359"/>
        <v>18579.59</v>
      </c>
      <c r="CA316" s="41">
        <f t="shared" si="360"/>
        <v>0</v>
      </c>
      <c r="CB316" s="180">
        <f t="shared" si="358"/>
        <v>-18579.59</v>
      </c>
      <c r="CC316" s="109">
        <f t="shared" si="345"/>
        <v>1</v>
      </c>
      <c r="CD316" s="79">
        <v>0</v>
      </c>
      <c r="CE316" s="41">
        <v>27007.360000000001</v>
      </c>
      <c r="CF316" s="41">
        <f t="shared" si="346"/>
        <v>27007.360000000001</v>
      </c>
      <c r="CG316" s="41">
        <f t="shared" si="347"/>
        <v>18579.59</v>
      </c>
      <c r="CH316" s="41">
        <f t="shared" si="348"/>
        <v>27007.360000000001</v>
      </c>
      <c r="CI316" s="41">
        <f t="shared" si="349"/>
        <v>8427.77</v>
      </c>
      <c r="CJ316" s="109">
        <f t="shared" si="350"/>
        <v>1.453603658638323</v>
      </c>
      <c r="CK316" s="79">
        <v>0</v>
      </c>
      <c r="CL316" s="41">
        <f t="shared" si="361"/>
        <v>18579.59</v>
      </c>
      <c r="CM316" s="41">
        <v>1084034.32</v>
      </c>
      <c r="CN316" s="158">
        <f t="shared" si="362"/>
        <v>1065454.73</v>
      </c>
      <c r="CO316" s="79">
        <v>3247000.91</v>
      </c>
      <c r="CP316" s="79">
        <v>3601094.49</v>
      </c>
      <c r="CQ316" s="79">
        <v>1495653.9100000001</v>
      </c>
      <c r="CR316" s="79">
        <v>0</v>
      </c>
      <c r="CS316" s="79">
        <v>0</v>
      </c>
      <c r="CT316" s="79">
        <v>0</v>
      </c>
      <c r="CU316" s="79">
        <v>0</v>
      </c>
      <c r="CV316" s="79">
        <v>8362328.9000000004</v>
      </c>
      <c r="CW316" s="95"/>
    </row>
    <row r="317" spans="1:101" ht="31.5" x14ac:dyDescent="0.25">
      <c r="A317" s="18" t="s">
        <v>406</v>
      </c>
      <c r="B317" s="18" t="s">
        <v>411</v>
      </c>
      <c r="C317" s="19" t="s">
        <v>602</v>
      </c>
      <c r="D317" s="18">
        <v>1</v>
      </c>
      <c r="E317" s="18" t="s">
        <v>402</v>
      </c>
      <c r="F317" s="18" t="s">
        <v>77</v>
      </c>
      <c r="G317" s="18" t="s">
        <v>1274</v>
      </c>
      <c r="H317" s="45">
        <f>SUBTOTAL(103, $CI$12:$CI317)*1</f>
        <v>306</v>
      </c>
      <c r="I317" s="18" t="s">
        <v>406</v>
      </c>
      <c r="J317" s="32" t="s">
        <v>1004</v>
      </c>
      <c r="K317" s="32" t="s">
        <v>1275</v>
      </c>
      <c r="L317" s="77">
        <v>0</v>
      </c>
      <c r="M317" s="77">
        <v>0</v>
      </c>
      <c r="N317" s="77">
        <v>0</v>
      </c>
      <c r="O317" s="77">
        <v>0</v>
      </c>
      <c r="P317" s="77"/>
      <c r="Q317" s="41">
        <f t="shared" si="310"/>
        <v>0</v>
      </c>
      <c r="R317" s="197" t="str">
        <f t="shared" si="311"/>
        <v>nebija plānots</v>
      </c>
      <c r="S317" s="77">
        <v>0</v>
      </c>
      <c r="T317" s="77"/>
      <c r="U317" s="77"/>
      <c r="V317" s="41">
        <f t="shared" si="312"/>
        <v>0</v>
      </c>
      <c r="W317" s="41">
        <f t="shared" si="313"/>
        <v>0</v>
      </c>
      <c r="X317" s="41">
        <f t="shared" si="314"/>
        <v>0</v>
      </c>
      <c r="Y317" s="197" t="str">
        <f t="shared" si="315"/>
        <v>nebija plānots</v>
      </c>
      <c r="Z317" s="77">
        <v>0</v>
      </c>
      <c r="AA317" s="77"/>
      <c r="AB317" s="77"/>
      <c r="AC317" s="41">
        <f t="shared" si="316"/>
        <v>0</v>
      </c>
      <c r="AD317" s="41">
        <f t="shared" si="317"/>
        <v>0</v>
      </c>
      <c r="AE317" s="41">
        <f t="shared" si="318"/>
        <v>0</v>
      </c>
      <c r="AF317" s="109" t="str">
        <f t="shared" si="319"/>
        <v>nebija plānots</v>
      </c>
      <c r="AG317" s="77">
        <v>0</v>
      </c>
      <c r="AH317" s="77"/>
      <c r="AI317" s="77"/>
      <c r="AJ317" s="41">
        <f t="shared" si="320"/>
        <v>0</v>
      </c>
      <c r="AK317" s="41">
        <f t="shared" si="321"/>
        <v>0</v>
      </c>
      <c r="AL317" s="41">
        <f t="shared" si="322"/>
        <v>0</v>
      </c>
      <c r="AM317" s="109" t="str">
        <f t="shared" si="323"/>
        <v>nebija plānots</v>
      </c>
      <c r="AN317" s="77">
        <v>0</v>
      </c>
      <c r="AO317" s="77"/>
      <c r="AP317" s="77"/>
      <c r="AQ317" s="41">
        <f t="shared" si="324"/>
        <v>0</v>
      </c>
      <c r="AR317" s="41">
        <f t="shared" si="325"/>
        <v>0</v>
      </c>
      <c r="AS317" s="41">
        <f t="shared" si="326"/>
        <v>0</v>
      </c>
      <c r="AT317" s="109" t="str">
        <f t="shared" si="327"/>
        <v>nebija plānots</v>
      </c>
      <c r="AU317" s="77">
        <v>0</v>
      </c>
      <c r="AV317" s="77"/>
      <c r="AW317" s="77"/>
      <c r="AX317" s="41">
        <f t="shared" si="328"/>
        <v>0</v>
      </c>
      <c r="AY317" s="41">
        <f t="shared" si="329"/>
        <v>0</v>
      </c>
      <c r="AZ317" s="41">
        <f t="shared" si="330"/>
        <v>0</v>
      </c>
      <c r="BA317" s="109" t="str">
        <f t="shared" si="331"/>
        <v>nebija plānots</v>
      </c>
      <c r="BB317" s="77">
        <v>0</v>
      </c>
      <c r="BC317" s="77"/>
      <c r="BD317" s="77"/>
      <c r="BE317" s="41">
        <f t="shared" si="332"/>
        <v>0</v>
      </c>
      <c r="BF317" s="41">
        <f t="shared" si="333"/>
        <v>0</v>
      </c>
      <c r="BG317" s="41">
        <f t="shared" si="334"/>
        <v>0</v>
      </c>
      <c r="BH317" s="109" t="str">
        <f t="shared" si="335"/>
        <v>nebija plānots</v>
      </c>
      <c r="BI317" s="77">
        <v>0</v>
      </c>
      <c r="BJ317" s="77"/>
      <c r="BK317" s="77"/>
      <c r="BL317" s="41">
        <f t="shared" si="336"/>
        <v>0</v>
      </c>
      <c r="BM317" s="41">
        <f t="shared" si="337"/>
        <v>0</v>
      </c>
      <c r="BN317" s="41">
        <f t="shared" si="338"/>
        <v>0</v>
      </c>
      <c r="BO317" s="109" t="str">
        <f t="shared" si="339"/>
        <v>nebija plānots</v>
      </c>
      <c r="BP317" s="77">
        <v>0</v>
      </c>
      <c r="BQ317" s="77"/>
      <c r="BR317" s="77"/>
      <c r="BS317" s="41">
        <f t="shared" si="340"/>
        <v>0</v>
      </c>
      <c r="BT317" s="41">
        <f t="shared" si="341"/>
        <v>0</v>
      </c>
      <c r="BU317" s="41">
        <f t="shared" si="342"/>
        <v>0</v>
      </c>
      <c r="BV317" s="109" t="str">
        <f t="shared" si="343"/>
        <v>nebija plānots</v>
      </c>
      <c r="BW317" s="77">
        <v>0</v>
      </c>
      <c r="BX317" s="77"/>
      <c r="BY317" s="77"/>
      <c r="BZ317" s="77"/>
      <c r="CA317" s="77"/>
      <c r="CB317" s="77"/>
      <c r="CC317" s="109" t="str">
        <f t="shared" si="345"/>
        <v>nebija plānots</v>
      </c>
      <c r="CD317" s="77">
        <v>0</v>
      </c>
      <c r="CE317" s="41">
        <v>8621.82</v>
      </c>
      <c r="CF317" s="41">
        <f t="shared" si="346"/>
        <v>8621.82</v>
      </c>
      <c r="CG317" s="41">
        <f t="shared" si="347"/>
        <v>0</v>
      </c>
      <c r="CH317" s="41">
        <f t="shared" si="348"/>
        <v>8621.82</v>
      </c>
      <c r="CI317" s="41">
        <f t="shared" si="349"/>
        <v>8621.82</v>
      </c>
      <c r="CJ317" s="109" t="str">
        <f t="shared" si="350"/>
        <v>nebija plānots</v>
      </c>
      <c r="CK317" s="77">
        <v>0</v>
      </c>
      <c r="CL317" s="77">
        <v>0</v>
      </c>
      <c r="CM317" s="41">
        <v>8925</v>
      </c>
      <c r="CN317" s="77"/>
      <c r="CO317" s="77">
        <v>136000</v>
      </c>
      <c r="CP317" s="77">
        <v>66678.25</v>
      </c>
      <c r="CQ317" s="77">
        <v>0</v>
      </c>
      <c r="CR317" s="77">
        <v>0</v>
      </c>
      <c r="CS317" s="77">
        <v>0</v>
      </c>
      <c r="CT317" s="77">
        <v>0</v>
      </c>
      <c r="CU317" s="77">
        <v>0</v>
      </c>
      <c r="CV317" s="76">
        <v>202678.25</v>
      </c>
    </row>
    <row r="318" spans="1:101" ht="47.25" x14ac:dyDescent="0.25">
      <c r="A318" s="99" t="s">
        <v>406</v>
      </c>
      <c r="B318" s="99" t="s">
        <v>411</v>
      </c>
      <c r="C318" s="100" t="s">
        <v>602</v>
      </c>
      <c r="D318" s="99">
        <v>1</v>
      </c>
      <c r="E318" s="99" t="s">
        <v>402</v>
      </c>
      <c r="F318" s="99" t="s">
        <v>77</v>
      </c>
      <c r="G318" s="99" t="s">
        <v>1218</v>
      </c>
      <c r="H318" s="45">
        <f>SUBTOTAL(103, $CI$12:$CI318)*1</f>
        <v>307</v>
      </c>
      <c r="I318" s="45" t="s">
        <v>406</v>
      </c>
      <c r="J318" s="128" t="s">
        <v>1059</v>
      </c>
      <c r="K318" s="128" t="s">
        <v>1219</v>
      </c>
      <c r="L318" s="101">
        <v>0</v>
      </c>
      <c r="M318" s="101">
        <v>0</v>
      </c>
      <c r="N318" s="101">
        <v>0</v>
      </c>
      <c r="O318" s="101">
        <f>N318+M318+L318</f>
        <v>0</v>
      </c>
      <c r="P318" s="101"/>
      <c r="Q318" s="41">
        <f t="shared" si="310"/>
        <v>0</v>
      </c>
      <c r="R318" s="197" t="str">
        <f t="shared" si="311"/>
        <v>nebija plānots</v>
      </c>
      <c r="S318" s="101">
        <v>0</v>
      </c>
      <c r="T318" s="101"/>
      <c r="U318" s="101"/>
      <c r="V318" s="41">
        <f t="shared" si="312"/>
        <v>0</v>
      </c>
      <c r="W318" s="41">
        <f t="shared" si="313"/>
        <v>0</v>
      </c>
      <c r="X318" s="41">
        <f t="shared" si="314"/>
        <v>0</v>
      </c>
      <c r="Y318" s="197" t="str">
        <f t="shared" si="315"/>
        <v>nebija plānots</v>
      </c>
      <c r="Z318" s="101">
        <v>0</v>
      </c>
      <c r="AA318" s="101"/>
      <c r="AB318" s="101"/>
      <c r="AC318" s="41">
        <f t="shared" si="316"/>
        <v>0</v>
      </c>
      <c r="AD318" s="41">
        <f t="shared" si="317"/>
        <v>0</v>
      </c>
      <c r="AE318" s="41">
        <f t="shared" si="318"/>
        <v>0</v>
      </c>
      <c r="AF318" s="109" t="str">
        <f t="shared" si="319"/>
        <v>nebija plānots</v>
      </c>
      <c r="AG318" s="101">
        <v>0</v>
      </c>
      <c r="AH318" s="101"/>
      <c r="AI318" s="101"/>
      <c r="AJ318" s="41">
        <f t="shared" si="320"/>
        <v>0</v>
      </c>
      <c r="AK318" s="41">
        <f t="shared" si="321"/>
        <v>0</v>
      </c>
      <c r="AL318" s="41">
        <f t="shared" si="322"/>
        <v>0</v>
      </c>
      <c r="AM318" s="109" t="str">
        <f t="shared" si="323"/>
        <v>nebija plānots</v>
      </c>
      <c r="AN318" s="101">
        <v>0</v>
      </c>
      <c r="AO318" s="101"/>
      <c r="AP318" s="101"/>
      <c r="AQ318" s="41">
        <f t="shared" si="324"/>
        <v>0</v>
      </c>
      <c r="AR318" s="41">
        <f t="shared" si="325"/>
        <v>0</v>
      </c>
      <c r="AS318" s="41">
        <f t="shared" si="326"/>
        <v>0</v>
      </c>
      <c r="AT318" s="109" t="str">
        <f t="shared" si="327"/>
        <v>nebija plānots</v>
      </c>
      <c r="AU318" s="101">
        <v>0</v>
      </c>
      <c r="AV318" s="101"/>
      <c r="AW318" s="101"/>
      <c r="AX318" s="41">
        <f t="shared" si="328"/>
        <v>0</v>
      </c>
      <c r="AY318" s="41">
        <f t="shared" si="329"/>
        <v>0</v>
      </c>
      <c r="AZ318" s="41">
        <f t="shared" si="330"/>
        <v>0</v>
      </c>
      <c r="BA318" s="109" t="str">
        <f t="shared" si="331"/>
        <v>nebija plānots</v>
      </c>
      <c r="BB318" s="101">
        <v>0</v>
      </c>
      <c r="BC318" s="101"/>
      <c r="BD318" s="101"/>
      <c r="BE318" s="41">
        <f t="shared" si="332"/>
        <v>0</v>
      </c>
      <c r="BF318" s="41">
        <f t="shared" si="333"/>
        <v>0</v>
      </c>
      <c r="BG318" s="41">
        <f t="shared" si="334"/>
        <v>0</v>
      </c>
      <c r="BH318" s="109" t="str">
        <f t="shared" si="335"/>
        <v>nebija plānots</v>
      </c>
      <c r="BI318" s="101">
        <v>0</v>
      </c>
      <c r="BJ318" s="41">
        <v>3400</v>
      </c>
      <c r="BK318" s="41">
        <f>BJ318-BI318</f>
        <v>3400</v>
      </c>
      <c r="BL318" s="41">
        <f t="shared" si="336"/>
        <v>0</v>
      </c>
      <c r="BM318" s="41">
        <f t="shared" si="337"/>
        <v>3400</v>
      </c>
      <c r="BN318" s="41">
        <f t="shared" si="338"/>
        <v>3400</v>
      </c>
      <c r="BO318" s="109" t="str">
        <f t="shared" si="339"/>
        <v>nebija plānots</v>
      </c>
      <c r="BP318" s="101">
        <v>0</v>
      </c>
      <c r="BQ318" s="41">
        <v>0</v>
      </c>
      <c r="BR318" s="41">
        <f>BQ318-BP318</f>
        <v>0</v>
      </c>
      <c r="BS318" s="41">
        <f t="shared" si="340"/>
        <v>0</v>
      </c>
      <c r="BT318" s="41">
        <f t="shared" si="341"/>
        <v>3400</v>
      </c>
      <c r="BU318" s="41">
        <f t="shared" si="342"/>
        <v>3400</v>
      </c>
      <c r="BV318" s="109" t="str">
        <f t="shared" si="343"/>
        <v>nebija plānots</v>
      </c>
      <c r="BW318" s="101">
        <v>0</v>
      </c>
      <c r="BX318" s="41">
        <v>2592.5</v>
      </c>
      <c r="BY318" s="41">
        <f t="shared" ref="BY318:BY344" si="363">BX318-BW318</f>
        <v>2592.5</v>
      </c>
      <c r="BZ318" s="41">
        <f t="shared" ref="BZ318:BZ344" si="364">BP318+BI318+BB318+AU318+AN318+AG318+Z318+S318+O318+BW318</f>
        <v>0</v>
      </c>
      <c r="CA318" s="41">
        <f t="shared" ref="CA318:CA327" si="365">BQ318+BJ318+BC318+AV318+AO318+-AH318+AA318+T318+P318+BX318</f>
        <v>5992.5</v>
      </c>
      <c r="CB318" s="41">
        <f t="shared" ref="CB318:CB325" si="366">BR318+BK318+BD318+AW318+AP318+AI318+AB318+U318+Q318+BY318</f>
        <v>5992.5</v>
      </c>
      <c r="CC318" s="109" t="str">
        <f t="shared" si="345"/>
        <v>nebija plānots</v>
      </c>
      <c r="CD318" s="101">
        <v>0</v>
      </c>
      <c r="CE318" s="41">
        <v>3272.85</v>
      </c>
      <c r="CF318" s="41">
        <f t="shared" si="346"/>
        <v>3272.85</v>
      </c>
      <c r="CG318" s="41">
        <f t="shared" si="347"/>
        <v>0</v>
      </c>
      <c r="CH318" s="41">
        <f t="shared" si="348"/>
        <v>9265.35</v>
      </c>
      <c r="CI318" s="41">
        <f t="shared" si="349"/>
        <v>9265.35</v>
      </c>
      <c r="CJ318" s="109" t="str">
        <f t="shared" si="350"/>
        <v>nebija plānots</v>
      </c>
      <c r="CK318" s="101">
        <v>0</v>
      </c>
      <c r="CL318" s="41">
        <f>CK318+CD318+BW318+BP318+BI318+BB318+AN318+AG318+Z318+S318+O318+AU318</f>
        <v>0</v>
      </c>
      <c r="CM318" s="41">
        <v>9265.35</v>
      </c>
      <c r="CN318" s="40">
        <f>CM318-CL318</f>
        <v>9265.35</v>
      </c>
      <c r="CO318" s="101">
        <v>28556</v>
      </c>
      <c r="CP318" s="101">
        <v>9613</v>
      </c>
      <c r="CQ318" s="101">
        <v>0</v>
      </c>
      <c r="CR318" s="101">
        <v>0</v>
      </c>
      <c r="CS318" s="101">
        <v>0</v>
      </c>
      <c r="CT318" s="101">
        <v>0</v>
      </c>
      <c r="CU318" s="101">
        <v>0</v>
      </c>
      <c r="CV318" s="101">
        <v>38169</v>
      </c>
    </row>
    <row r="319" spans="1:101" ht="47.25" x14ac:dyDescent="0.25">
      <c r="A319" s="18" t="s">
        <v>406</v>
      </c>
      <c r="B319" s="18" t="s">
        <v>411</v>
      </c>
      <c r="C319" s="19" t="s">
        <v>602</v>
      </c>
      <c r="D319" s="22">
        <v>1</v>
      </c>
      <c r="E319" s="18" t="s">
        <v>402</v>
      </c>
      <c r="F319" s="18" t="s">
        <v>77</v>
      </c>
      <c r="G319" s="18" t="s">
        <v>1182</v>
      </c>
      <c r="H319" s="45">
        <f>SUBTOTAL(103, $CI$12:$CI319)*1</f>
        <v>308</v>
      </c>
      <c r="I319" s="45" t="s">
        <v>406</v>
      </c>
      <c r="J319" s="32" t="s">
        <v>1183</v>
      </c>
      <c r="K319" s="32" t="s">
        <v>1184</v>
      </c>
      <c r="L319" s="77">
        <v>0</v>
      </c>
      <c r="M319" s="77">
        <v>0</v>
      </c>
      <c r="N319" s="77">
        <v>0</v>
      </c>
      <c r="O319" s="77">
        <v>0</v>
      </c>
      <c r="P319" s="77"/>
      <c r="Q319" s="41">
        <f t="shared" si="310"/>
        <v>0</v>
      </c>
      <c r="R319" s="197" t="str">
        <f t="shared" si="311"/>
        <v>nebija plānots</v>
      </c>
      <c r="S319" s="77">
        <v>0</v>
      </c>
      <c r="T319" s="77"/>
      <c r="U319" s="77"/>
      <c r="V319" s="41">
        <f t="shared" si="312"/>
        <v>0</v>
      </c>
      <c r="W319" s="41">
        <f t="shared" si="313"/>
        <v>0</v>
      </c>
      <c r="X319" s="41">
        <f t="shared" si="314"/>
        <v>0</v>
      </c>
      <c r="Y319" s="197" t="str">
        <f t="shared" si="315"/>
        <v>nebija plānots</v>
      </c>
      <c r="Z319" s="77">
        <v>0</v>
      </c>
      <c r="AA319" s="77"/>
      <c r="AB319" s="77"/>
      <c r="AC319" s="41">
        <f t="shared" si="316"/>
        <v>0</v>
      </c>
      <c r="AD319" s="41">
        <f t="shared" si="317"/>
        <v>0</v>
      </c>
      <c r="AE319" s="41">
        <f t="shared" si="318"/>
        <v>0</v>
      </c>
      <c r="AF319" s="109" t="str">
        <f t="shared" si="319"/>
        <v>nebija plānots</v>
      </c>
      <c r="AG319" s="77">
        <v>0</v>
      </c>
      <c r="AH319" s="77"/>
      <c r="AI319" s="77"/>
      <c r="AJ319" s="41">
        <f t="shared" si="320"/>
        <v>0</v>
      </c>
      <c r="AK319" s="41">
        <f t="shared" si="321"/>
        <v>0</v>
      </c>
      <c r="AL319" s="41">
        <f t="shared" si="322"/>
        <v>0</v>
      </c>
      <c r="AM319" s="109" t="str">
        <f t="shared" si="323"/>
        <v>nebija plānots</v>
      </c>
      <c r="AN319" s="77">
        <v>0</v>
      </c>
      <c r="AO319" s="77"/>
      <c r="AP319" s="77"/>
      <c r="AQ319" s="41">
        <f t="shared" si="324"/>
        <v>0</v>
      </c>
      <c r="AR319" s="41">
        <f t="shared" si="325"/>
        <v>0</v>
      </c>
      <c r="AS319" s="41">
        <f t="shared" si="326"/>
        <v>0</v>
      </c>
      <c r="AT319" s="109" t="str">
        <f t="shared" si="327"/>
        <v>nebija plānots</v>
      </c>
      <c r="AU319" s="77">
        <v>0</v>
      </c>
      <c r="AV319" s="77"/>
      <c r="AW319" s="77"/>
      <c r="AX319" s="41">
        <f t="shared" si="328"/>
        <v>0</v>
      </c>
      <c r="AY319" s="41">
        <f t="shared" si="329"/>
        <v>0</v>
      </c>
      <c r="AZ319" s="41">
        <f t="shared" si="330"/>
        <v>0</v>
      </c>
      <c r="BA319" s="109" t="str">
        <f t="shared" si="331"/>
        <v>nebija plānots</v>
      </c>
      <c r="BB319" s="77">
        <v>0</v>
      </c>
      <c r="BC319" s="77"/>
      <c r="BD319" s="77"/>
      <c r="BE319" s="41">
        <f t="shared" si="332"/>
        <v>0</v>
      </c>
      <c r="BF319" s="41">
        <f t="shared" si="333"/>
        <v>0</v>
      </c>
      <c r="BG319" s="41">
        <f t="shared" si="334"/>
        <v>0</v>
      </c>
      <c r="BH319" s="109" t="str">
        <f t="shared" si="335"/>
        <v>nebija plānots</v>
      </c>
      <c r="BI319" s="77">
        <v>0</v>
      </c>
      <c r="BJ319" s="77"/>
      <c r="BK319" s="77"/>
      <c r="BL319" s="41">
        <f t="shared" si="336"/>
        <v>0</v>
      </c>
      <c r="BM319" s="41">
        <f t="shared" si="337"/>
        <v>0</v>
      </c>
      <c r="BN319" s="41">
        <f t="shared" si="338"/>
        <v>0</v>
      </c>
      <c r="BO319" s="109" t="str">
        <f t="shared" si="339"/>
        <v>nebija plānots</v>
      </c>
      <c r="BP319" s="77">
        <v>0</v>
      </c>
      <c r="BQ319" s="77"/>
      <c r="BR319" s="77"/>
      <c r="BS319" s="41">
        <f t="shared" si="340"/>
        <v>0</v>
      </c>
      <c r="BT319" s="41">
        <f t="shared" si="341"/>
        <v>0</v>
      </c>
      <c r="BU319" s="41">
        <f t="shared" si="342"/>
        <v>0</v>
      </c>
      <c r="BV319" s="109" t="str">
        <f t="shared" si="343"/>
        <v>nebija plānots</v>
      </c>
      <c r="BW319" s="77">
        <v>0</v>
      </c>
      <c r="BX319" s="41">
        <v>9422.33</v>
      </c>
      <c r="BY319" s="41">
        <f t="shared" si="363"/>
        <v>9422.33</v>
      </c>
      <c r="BZ319" s="41">
        <f t="shared" si="364"/>
        <v>0</v>
      </c>
      <c r="CA319" s="41">
        <f t="shared" si="365"/>
        <v>9422.33</v>
      </c>
      <c r="CB319" s="41">
        <f t="shared" si="366"/>
        <v>9422.33</v>
      </c>
      <c r="CC319" s="109" t="str">
        <f t="shared" si="345"/>
        <v>nebija plānots</v>
      </c>
      <c r="CD319" s="77">
        <v>0</v>
      </c>
      <c r="CE319" s="41">
        <v>0</v>
      </c>
      <c r="CF319" s="41">
        <f t="shared" si="346"/>
        <v>0</v>
      </c>
      <c r="CG319" s="41">
        <f t="shared" si="347"/>
        <v>0</v>
      </c>
      <c r="CH319" s="41">
        <f t="shared" si="348"/>
        <v>9422.33</v>
      </c>
      <c r="CI319" s="41">
        <f t="shared" si="349"/>
        <v>9422.33</v>
      </c>
      <c r="CJ319" s="109" t="str">
        <f t="shared" si="350"/>
        <v>nebija plānots</v>
      </c>
      <c r="CK319" s="77">
        <v>0</v>
      </c>
      <c r="CL319" s="77">
        <v>0</v>
      </c>
      <c r="CM319" s="41">
        <v>21237.34</v>
      </c>
      <c r="CN319" s="77"/>
      <c r="CO319" s="77">
        <v>38656</v>
      </c>
      <c r="CP319" s="77">
        <v>14935</v>
      </c>
      <c r="CQ319" s="77">
        <v>0</v>
      </c>
      <c r="CR319" s="77">
        <v>0</v>
      </c>
      <c r="CS319" s="77">
        <v>0</v>
      </c>
      <c r="CT319" s="77">
        <v>0</v>
      </c>
      <c r="CU319" s="77">
        <v>0</v>
      </c>
      <c r="CV319" s="76">
        <v>53591.65</v>
      </c>
      <c r="CW319" s="148"/>
    </row>
    <row r="320" spans="1:101" ht="47.25" x14ac:dyDescent="0.25">
      <c r="A320" s="55" t="s">
        <v>406</v>
      </c>
      <c r="B320" s="55" t="s">
        <v>411</v>
      </c>
      <c r="C320" s="81" t="s">
        <v>602</v>
      </c>
      <c r="D320" s="55">
        <v>1</v>
      </c>
      <c r="E320" s="55" t="s">
        <v>402</v>
      </c>
      <c r="F320" s="55" t="s">
        <v>77</v>
      </c>
      <c r="G320" s="55" t="s">
        <v>1239</v>
      </c>
      <c r="H320" s="45">
        <f>SUBTOTAL(103, $CI$12:$CI320)*1</f>
        <v>309</v>
      </c>
      <c r="I320" s="45" t="s">
        <v>406</v>
      </c>
      <c r="J320" s="128" t="s">
        <v>1240</v>
      </c>
      <c r="K320" s="128" t="s">
        <v>1241</v>
      </c>
      <c r="L320" s="85"/>
      <c r="M320" s="79">
        <v>0</v>
      </c>
      <c r="N320" s="79">
        <v>0</v>
      </c>
      <c r="O320" s="79">
        <v>0</v>
      </c>
      <c r="P320" s="79"/>
      <c r="Q320" s="41">
        <f t="shared" si="310"/>
        <v>0</v>
      </c>
      <c r="R320" s="197" t="str">
        <f t="shared" si="311"/>
        <v>nebija plānots</v>
      </c>
      <c r="S320" s="79">
        <v>0</v>
      </c>
      <c r="T320" s="79"/>
      <c r="U320" s="79"/>
      <c r="V320" s="41">
        <f t="shared" si="312"/>
        <v>0</v>
      </c>
      <c r="W320" s="41">
        <f t="shared" si="313"/>
        <v>0</v>
      </c>
      <c r="X320" s="41">
        <f t="shared" si="314"/>
        <v>0</v>
      </c>
      <c r="Y320" s="197" t="str">
        <f t="shared" si="315"/>
        <v>nebija plānots</v>
      </c>
      <c r="Z320" s="79">
        <v>0</v>
      </c>
      <c r="AA320" s="79"/>
      <c r="AB320" s="79"/>
      <c r="AC320" s="41">
        <f t="shared" si="316"/>
        <v>0</v>
      </c>
      <c r="AD320" s="41">
        <f t="shared" si="317"/>
        <v>0</v>
      </c>
      <c r="AE320" s="41">
        <f t="shared" si="318"/>
        <v>0</v>
      </c>
      <c r="AF320" s="109" t="str">
        <f t="shared" si="319"/>
        <v>nebija plānots</v>
      </c>
      <c r="AG320" s="79">
        <v>0</v>
      </c>
      <c r="AH320" s="79"/>
      <c r="AI320" s="79"/>
      <c r="AJ320" s="41">
        <f t="shared" si="320"/>
        <v>0</v>
      </c>
      <c r="AK320" s="41">
        <f t="shared" si="321"/>
        <v>0</v>
      </c>
      <c r="AL320" s="41">
        <f t="shared" si="322"/>
        <v>0</v>
      </c>
      <c r="AM320" s="109" t="str">
        <f t="shared" si="323"/>
        <v>nebija plānots</v>
      </c>
      <c r="AN320" s="79">
        <v>0</v>
      </c>
      <c r="AO320" s="79"/>
      <c r="AP320" s="79"/>
      <c r="AQ320" s="41">
        <f t="shared" si="324"/>
        <v>0</v>
      </c>
      <c r="AR320" s="41">
        <f t="shared" si="325"/>
        <v>0</v>
      </c>
      <c r="AS320" s="41">
        <f t="shared" si="326"/>
        <v>0</v>
      </c>
      <c r="AT320" s="109" t="str">
        <f t="shared" si="327"/>
        <v>nebija plānots</v>
      </c>
      <c r="AU320" s="79">
        <v>0</v>
      </c>
      <c r="AV320" s="79"/>
      <c r="AW320" s="79"/>
      <c r="AX320" s="41">
        <f t="shared" si="328"/>
        <v>0</v>
      </c>
      <c r="AY320" s="41">
        <f t="shared" si="329"/>
        <v>0</v>
      </c>
      <c r="AZ320" s="41">
        <f t="shared" si="330"/>
        <v>0</v>
      </c>
      <c r="BA320" s="109" t="str">
        <f t="shared" si="331"/>
        <v>nebija plānots</v>
      </c>
      <c r="BB320" s="79">
        <v>0</v>
      </c>
      <c r="BC320" s="79"/>
      <c r="BD320" s="79"/>
      <c r="BE320" s="41">
        <f t="shared" si="332"/>
        <v>0</v>
      </c>
      <c r="BF320" s="41">
        <f t="shared" si="333"/>
        <v>0</v>
      </c>
      <c r="BG320" s="41">
        <f t="shared" si="334"/>
        <v>0</v>
      </c>
      <c r="BH320" s="109" t="str">
        <f t="shared" si="335"/>
        <v>nebija plānots</v>
      </c>
      <c r="BI320" s="79">
        <v>0</v>
      </c>
      <c r="BJ320" s="79"/>
      <c r="BK320" s="79"/>
      <c r="BL320" s="41">
        <f t="shared" si="336"/>
        <v>0</v>
      </c>
      <c r="BM320" s="41">
        <f t="shared" si="337"/>
        <v>0</v>
      </c>
      <c r="BN320" s="41">
        <f t="shared" si="338"/>
        <v>0</v>
      </c>
      <c r="BO320" s="109" t="str">
        <f t="shared" si="339"/>
        <v>nebija plānots</v>
      </c>
      <c r="BP320" s="79">
        <v>0</v>
      </c>
      <c r="BQ320" s="41">
        <v>6412.74</v>
      </c>
      <c r="BR320" s="41">
        <f>BQ320-BP320</f>
        <v>6412.74</v>
      </c>
      <c r="BS320" s="41">
        <f t="shared" si="340"/>
        <v>0</v>
      </c>
      <c r="BT320" s="41">
        <f t="shared" si="341"/>
        <v>6412.74</v>
      </c>
      <c r="BU320" s="41">
        <f t="shared" si="342"/>
        <v>6413</v>
      </c>
      <c r="BV320" s="109" t="str">
        <f t="shared" si="343"/>
        <v>nebija plānots</v>
      </c>
      <c r="BW320" s="79">
        <v>0</v>
      </c>
      <c r="BX320" s="41">
        <v>3724.7</v>
      </c>
      <c r="BY320" s="41">
        <f t="shared" si="363"/>
        <v>3724.7</v>
      </c>
      <c r="BZ320" s="41">
        <f t="shared" si="364"/>
        <v>0</v>
      </c>
      <c r="CA320" s="41">
        <f t="shared" si="365"/>
        <v>10137.439999999999</v>
      </c>
      <c r="CB320" s="41">
        <f t="shared" si="366"/>
        <v>10137.439999999999</v>
      </c>
      <c r="CC320" s="109" t="str">
        <f t="shared" si="345"/>
        <v>nebija plānots</v>
      </c>
      <c r="CD320" s="79">
        <v>0</v>
      </c>
      <c r="CE320" s="41">
        <v>0</v>
      </c>
      <c r="CF320" s="41">
        <f t="shared" si="346"/>
        <v>0</v>
      </c>
      <c r="CG320" s="41">
        <f t="shared" si="347"/>
        <v>0</v>
      </c>
      <c r="CH320" s="41">
        <f t="shared" si="348"/>
        <v>10137.439999999999</v>
      </c>
      <c r="CI320" s="41">
        <f t="shared" si="349"/>
        <v>10137.439999999999</v>
      </c>
      <c r="CJ320" s="109" t="str">
        <f t="shared" si="350"/>
        <v>nebija plānots</v>
      </c>
      <c r="CK320" s="79">
        <v>0</v>
      </c>
      <c r="CL320" s="41">
        <f t="shared" ref="CL320:CL344" si="367">CK320+CD320+BW320+BP320+BI320+BB320+AN320+AG320+Z320+S320+O320+AU320</f>
        <v>0</v>
      </c>
      <c r="CM320" s="41">
        <v>10137.439999999999</v>
      </c>
      <c r="CN320" s="79"/>
      <c r="CO320" s="79">
        <v>44927.32</v>
      </c>
      <c r="CP320" s="79">
        <v>21348.03</v>
      </c>
      <c r="CQ320" s="79">
        <v>0</v>
      </c>
      <c r="CR320" s="79">
        <v>0</v>
      </c>
      <c r="CS320" s="79">
        <v>0</v>
      </c>
      <c r="CT320" s="79">
        <v>0</v>
      </c>
      <c r="CU320" s="79">
        <v>0</v>
      </c>
      <c r="CV320" s="79">
        <v>66275.350000000006</v>
      </c>
    </row>
    <row r="321" spans="1:101" ht="47.25" x14ac:dyDescent="0.25">
      <c r="A321" s="119" t="s">
        <v>406</v>
      </c>
      <c r="B321" s="119" t="s">
        <v>411</v>
      </c>
      <c r="C321" s="120" t="s">
        <v>602</v>
      </c>
      <c r="D321" s="119">
        <v>1</v>
      </c>
      <c r="E321" s="119" t="s">
        <v>402</v>
      </c>
      <c r="F321" s="119" t="s">
        <v>77</v>
      </c>
      <c r="G321" s="43" t="s">
        <v>792</v>
      </c>
      <c r="H321" s="45">
        <f>SUBTOTAL(103, $CI$12:$CI321)*1</f>
        <v>310</v>
      </c>
      <c r="I321" s="45" t="s">
        <v>406</v>
      </c>
      <c r="J321" s="124" t="s">
        <v>831</v>
      </c>
      <c r="K321" s="124" t="s">
        <v>832</v>
      </c>
      <c r="L321" s="41">
        <v>0</v>
      </c>
      <c r="M321" s="41">
        <v>0</v>
      </c>
      <c r="N321" s="41">
        <v>0</v>
      </c>
      <c r="O321" s="40">
        <v>0</v>
      </c>
      <c r="P321" s="40">
        <v>0</v>
      </c>
      <c r="Q321" s="41">
        <f t="shared" si="310"/>
        <v>0</v>
      </c>
      <c r="R321" s="197" t="str">
        <f t="shared" si="311"/>
        <v>nebija plānots</v>
      </c>
      <c r="S321" s="40">
        <v>0</v>
      </c>
      <c r="T321" s="40">
        <v>0</v>
      </c>
      <c r="U321" s="41">
        <f>T321-S321</f>
        <v>0</v>
      </c>
      <c r="V321" s="41">
        <f t="shared" si="312"/>
        <v>0</v>
      </c>
      <c r="W321" s="41">
        <f t="shared" si="313"/>
        <v>0</v>
      </c>
      <c r="X321" s="41">
        <f t="shared" si="314"/>
        <v>0</v>
      </c>
      <c r="Y321" s="197" t="str">
        <f t="shared" si="315"/>
        <v>nebija plānots</v>
      </c>
      <c r="Z321" s="40">
        <v>0</v>
      </c>
      <c r="AA321" s="40">
        <v>0</v>
      </c>
      <c r="AB321" s="41">
        <f>AA321-Z321</f>
        <v>0</v>
      </c>
      <c r="AC321" s="41">
        <f t="shared" si="316"/>
        <v>0</v>
      </c>
      <c r="AD321" s="41">
        <f t="shared" si="317"/>
        <v>0</v>
      </c>
      <c r="AE321" s="41">
        <f t="shared" si="318"/>
        <v>0</v>
      </c>
      <c r="AF321" s="109" t="str">
        <f t="shared" si="319"/>
        <v>nebija plānots</v>
      </c>
      <c r="AG321" s="40">
        <v>0</v>
      </c>
      <c r="AH321" s="40">
        <v>0</v>
      </c>
      <c r="AI321" s="41">
        <f>AH321-AG321</f>
        <v>0</v>
      </c>
      <c r="AJ321" s="41">
        <f t="shared" si="320"/>
        <v>0</v>
      </c>
      <c r="AK321" s="41">
        <f t="shared" si="321"/>
        <v>0</v>
      </c>
      <c r="AL321" s="41">
        <f t="shared" si="322"/>
        <v>0</v>
      </c>
      <c r="AM321" s="109" t="str">
        <f t="shared" si="323"/>
        <v>nebija plānots</v>
      </c>
      <c r="AN321" s="40">
        <v>0</v>
      </c>
      <c r="AO321" s="40">
        <v>0</v>
      </c>
      <c r="AP321" s="41">
        <f>AO321-AN321</f>
        <v>0</v>
      </c>
      <c r="AQ321" s="41">
        <f t="shared" si="324"/>
        <v>0</v>
      </c>
      <c r="AR321" s="41">
        <f t="shared" si="325"/>
        <v>0</v>
      </c>
      <c r="AS321" s="41">
        <f t="shared" si="326"/>
        <v>0</v>
      </c>
      <c r="AT321" s="109" t="str">
        <f t="shared" si="327"/>
        <v>nebija plānots</v>
      </c>
      <c r="AU321" s="41">
        <v>0</v>
      </c>
      <c r="AV321" s="41">
        <v>5113.1400000000003</v>
      </c>
      <c r="AW321" s="41">
        <f>AV321-AU321</f>
        <v>5113.1400000000003</v>
      </c>
      <c r="AX321" s="41">
        <f t="shared" si="328"/>
        <v>0</v>
      </c>
      <c r="AY321" s="41">
        <f t="shared" si="329"/>
        <v>5113.1400000000003</v>
      </c>
      <c r="AZ321" s="41">
        <f t="shared" si="330"/>
        <v>5113</v>
      </c>
      <c r="BA321" s="109" t="str">
        <f t="shared" si="331"/>
        <v>nebija plānots</v>
      </c>
      <c r="BB321" s="41">
        <v>0</v>
      </c>
      <c r="BC321" s="41">
        <v>0</v>
      </c>
      <c r="BD321" s="41">
        <f>BC321-BB321</f>
        <v>0</v>
      </c>
      <c r="BE321" s="41">
        <f t="shared" si="332"/>
        <v>0</v>
      </c>
      <c r="BF321" s="41">
        <f t="shared" si="333"/>
        <v>5113.1400000000003</v>
      </c>
      <c r="BG321" s="41">
        <f t="shared" si="334"/>
        <v>5113</v>
      </c>
      <c r="BH321" s="109" t="str">
        <f t="shared" si="335"/>
        <v>nebija plānots</v>
      </c>
      <c r="BI321" s="41">
        <v>0</v>
      </c>
      <c r="BJ321" s="41">
        <v>5034.34</v>
      </c>
      <c r="BK321" s="41">
        <f>BJ321-BI321</f>
        <v>5034.34</v>
      </c>
      <c r="BL321" s="41">
        <f t="shared" si="336"/>
        <v>0</v>
      </c>
      <c r="BM321" s="41">
        <f t="shared" si="337"/>
        <v>10147.48</v>
      </c>
      <c r="BN321" s="41">
        <f t="shared" si="338"/>
        <v>10147</v>
      </c>
      <c r="BO321" s="109" t="str">
        <f t="shared" si="339"/>
        <v>nebija plānots</v>
      </c>
      <c r="BP321" s="41">
        <v>0</v>
      </c>
      <c r="BQ321" s="41">
        <v>0</v>
      </c>
      <c r="BR321" s="41">
        <f>BQ321-BP321</f>
        <v>0</v>
      </c>
      <c r="BS321" s="41">
        <f t="shared" si="340"/>
        <v>0</v>
      </c>
      <c r="BT321" s="41">
        <f t="shared" si="341"/>
        <v>10147.48</v>
      </c>
      <c r="BU321" s="41">
        <f t="shared" si="342"/>
        <v>10147</v>
      </c>
      <c r="BV321" s="109" t="str">
        <f t="shared" si="343"/>
        <v>nebija plānots</v>
      </c>
      <c r="BW321" s="41">
        <v>0</v>
      </c>
      <c r="BX321" s="41">
        <v>0</v>
      </c>
      <c r="BY321" s="41">
        <f t="shared" si="363"/>
        <v>0</v>
      </c>
      <c r="BZ321" s="41">
        <f t="shared" si="364"/>
        <v>0</v>
      </c>
      <c r="CA321" s="41">
        <f t="shared" si="365"/>
        <v>10147.48</v>
      </c>
      <c r="CB321" s="41">
        <f t="shared" si="366"/>
        <v>10147.48</v>
      </c>
      <c r="CC321" s="109" t="str">
        <f t="shared" si="345"/>
        <v>nebija plānots</v>
      </c>
      <c r="CD321" s="41">
        <v>0</v>
      </c>
      <c r="CE321" s="41">
        <v>78.8</v>
      </c>
      <c r="CF321" s="41">
        <f t="shared" si="346"/>
        <v>78.8</v>
      </c>
      <c r="CG321" s="41">
        <f t="shared" si="347"/>
        <v>0</v>
      </c>
      <c r="CH321" s="41">
        <f t="shared" si="348"/>
        <v>10226.279999999999</v>
      </c>
      <c r="CI321" s="41">
        <f t="shared" si="349"/>
        <v>10226.279999999999</v>
      </c>
      <c r="CJ321" s="109" t="str">
        <f t="shared" si="350"/>
        <v>nebija plānots</v>
      </c>
      <c r="CK321" s="41">
        <v>0</v>
      </c>
      <c r="CL321" s="41">
        <f t="shared" si="367"/>
        <v>0</v>
      </c>
      <c r="CM321" s="41">
        <v>10226.280000000001</v>
      </c>
      <c r="CN321" s="36">
        <f>CM321-CL321</f>
        <v>10226.280000000001</v>
      </c>
      <c r="CO321" s="41">
        <v>18551.419999999998</v>
      </c>
      <c r="CP321" s="41">
        <v>7551.23</v>
      </c>
      <c r="CQ321" s="41">
        <v>0</v>
      </c>
      <c r="CR321" s="41">
        <v>0</v>
      </c>
      <c r="CS321" s="41">
        <v>0</v>
      </c>
      <c r="CT321" s="41">
        <v>0</v>
      </c>
      <c r="CU321" s="41">
        <v>0</v>
      </c>
      <c r="CV321" s="41">
        <v>26102.649999999998</v>
      </c>
    </row>
    <row r="322" spans="1:101" ht="31.5" x14ac:dyDescent="0.25">
      <c r="A322" s="55" t="s">
        <v>406</v>
      </c>
      <c r="B322" s="55" t="s">
        <v>411</v>
      </c>
      <c r="C322" s="81" t="s">
        <v>602</v>
      </c>
      <c r="D322" s="55">
        <v>1</v>
      </c>
      <c r="E322" s="55" t="s">
        <v>402</v>
      </c>
      <c r="F322" s="55" t="s">
        <v>77</v>
      </c>
      <c r="G322" s="55" t="s">
        <v>1193</v>
      </c>
      <c r="H322" s="45">
        <f>SUBTOTAL(103, $CI$12:$CI322)*1</f>
        <v>311</v>
      </c>
      <c r="I322" s="45" t="s">
        <v>406</v>
      </c>
      <c r="J322" s="128" t="s">
        <v>1194</v>
      </c>
      <c r="K322" s="128" t="s">
        <v>1195</v>
      </c>
      <c r="L322" s="85"/>
      <c r="M322" s="143">
        <v>0</v>
      </c>
      <c r="N322" s="143">
        <v>0</v>
      </c>
      <c r="O322" s="143">
        <v>0</v>
      </c>
      <c r="P322" s="143"/>
      <c r="Q322" s="41">
        <f t="shared" si="310"/>
        <v>0</v>
      </c>
      <c r="R322" s="197" t="str">
        <f t="shared" si="311"/>
        <v>nebija plānots</v>
      </c>
      <c r="S322" s="143">
        <v>0</v>
      </c>
      <c r="T322" s="143"/>
      <c r="U322" s="143"/>
      <c r="V322" s="41">
        <f t="shared" si="312"/>
        <v>0</v>
      </c>
      <c r="W322" s="41">
        <f t="shared" si="313"/>
        <v>0</v>
      </c>
      <c r="X322" s="41">
        <f t="shared" si="314"/>
        <v>0</v>
      </c>
      <c r="Y322" s="197" t="str">
        <f t="shared" si="315"/>
        <v>nebija plānots</v>
      </c>
      <c r="Z322" s="143">
        <v>0</v>
      </c>
      <c r="AA322" s="143"/>
      <c r="AB322" s="143"/>
      <c r="AC322" s="41">
        <f t="shared" si="316"/>
        <v>0</v>
      </c>
      <c r="AD322" s="41">
        <f t="shared" si="317"/>
        <v>0</v>
      </c>
      <c r="AE322" s="41">
        <f t="shared" si="318"/>
        <v>0</v>
      </c>
      <c r="AF322" s="109" t="str">
        <f t="shared" si="319"/>
        <v>nebija plānots</v>
      </c>
      <c r="AG322" s="143">
        <v>0</v>
      </c>
      <c r="AH322" s="143"/>
      <c r="AI322" s="143"/>
      <c r="AJ322" s="41">
        <f t="shared" si="320"/>
        <v>0</v>
      </c>
      <c r="AK322" s="41">
        <f t="shared" si="321"/>
        <v>0</v>
      </c>
      <c r="AL322" s="41">
        <f t="shared" si="322"/>
        <v>0</v>
      </c>
      <c r="AM322" s="109" t="str">
        <f t="shared" si="323"/>
        <v>nebija plānots</v>
      </c>
      <c r="AN322" s="143">
        <v>0</v>
      </c>
      <c r="AO322" s="143"/>
      <c r="AP322" s="143"/>
      <c r="AQ322" s="41">
        <f t="shared" si="324"/>
        <v>0</v>
      </c>
      <c r="AR322" s="41">
        <f t="shared" si="325"/>
        <v>0</v>
      </c>
      <c r="AS322" s="41">
        <f t="shared" si="326"/>
        <v>0</v>
      </c>
      <c r="AT322" s="109" t="str">
        <f t="shared" si="327"/>
        <v>nebija plānots</v>
      </c>
      <c r="AU322" s="143">
        <v>0</v>
      </c>
      <c r="AV322" s="143"/>
      <c r="AW322" s="143"/>
      <c r="AX322" s="41">
        <f t="shared" si="328"/>
        <v>0</v>
      </c>
      <c r="AY322" s="41">
        <f t="shared" si="329"/>
        <v>0</v>
      </c>
      <c r="AZ322" s="41">
        <f t="shared" si="330"/>
        <v>0</v>
      </c>
      <c r="BA322" s="109" t="str">
        <f t="shared" si="331"/>
        <v>nebija plānots</v>
      </c>
      <c r="BB322" s="143">
        <v>0</v>
      </c>
      <c r="BC322" s="143"/>
      <c r="BD322" s="143"/>
      <c r="BE322" s="41">
        <f t="shared" si="332"/>
        <v>0</v>
      </c>
      <c r="BF322" s="41">
        <f t="shared" si="333"/>
        <v>0</v>
      </c>
      <c r="BG322" s="41">
        <f t="shared" si="334"/>
        <v>0</v>
      </c>
      <c r="BH322" s="109" t="str">
        <f t="shared" si="335"/>
        <v>nebija plānots</v>
      </c>
      <c r="BI322" s="143">
        <v>0</v>
      </c>
      <c r="BJ322" s="143"/>
      <c r="BK322" s="143"/>
      <c r="BL322" s="41">
        <f t="shared" si="336"/>
        <v>0</v>
      </c>
      <c r="BM322" s="41">
        <f t="shared" si="337"/>
        <v>0</v>
      </c>
      <c r="BN322" s="41">
        <f t="shared" si="338"/>
        <v>0</v>
      </c>
      <c r="BO322" s="109" t="str">
        <f t="shared" si="339"/>
        <v>nebija plānots</v>
      </c>
      <c r="BP322" s="143">
        <v>0</v>
      </c>
      <c r="BQ322" s="41">
        <v>8022.74</v>
      </c>
      <c r="BR322" s="41">
        <f>BQ322-BP322</f>
        <v>8022.74</v>
      </c>
      <c r="BS322" s="41">
        <f t="shared" si="340"/>
        <v>0</v>
      </c>
      <c r="BT322" s="41">
        <f t="shared" si="341"/>
        <v>8022.74</v>
      </c>
      <c r="BU322" s="41">
        <f t="shared" si="342"/>
        <v>8023</v>
      </c>
      <c r="BV322" s="109" t="str">
        <f t="shared" si="343"/>
        <v>nebija plānots</v>
      </c>
      <c r="BW322" s="143">
        <v>0</v>
      </c>
      <c r="BX322" s="41">
        <v>2833.33</v>
      </c>
      <c r="BY322" s="41">
        <f t="shared" si="363"/>
        <v>2833.33</v>
      </c>
      <c r="BZ322" s="41">
        <f t="shared" si="364"/>
        <v>0</v>
      </c>
      <c r="CA322" s="41">
        <f t="shared" si="365"/>
        <v>10856.07</v>
      </c>
      <c r="CB322" s="41">
        <f t="shared" si="366"/>
        <v>10856.07</v>
      </c>
      <c r="CC322" s="109" t="str">
        <f t="shared" si="345"/>
        <v>nebija plānots</v>
      </c>
      <c r="CD322" s="143">
        <v>0</v>
      </c>
      <c r="CE322" s="41">
        <v>0</v>
      </c>
      <c r="CF322" s="41">
        <f t="shared" si="346"/>
        <v>0</v>
      </c>
      <c r="CG322" s="41">
        <f t="shared" si="347"/>
        <v>0</v>
      </c>
      <c r="CH322" s="41">
        <f t="shared" si="348"/>
        <v>10856.07</v>
      </c>
      <c r="CI322" s="41">
        <f t="shared" si="349"/>
        <v>10856.07</v>
      </c>
      <c r="CJ322" s="109" t="str">
        <f t="shared" si="350"/>
        <v>nebija plānots</v>
      </c>
      <c r="CK322" s="143">
        <v>0</v>
      </c>
      <c r="CL322" s="41">
        <f t="shared" si="367"/>
        <v>0</v>
      </c>
      <c r="CM322" s="41">
        <v>16337</v>
      </c>
      <c r="CN322" s="79"/>
      <c r="CO322" s="143">
        <v>39387.22</v>
      </c>
      <c r="CP322" s="143">
        <v>16881</v>
      </c>
      <c r="CQ322" s="143">
        <v>0</v>
      </c>
      <c r="CR322" s="143">
        <v>0</v>
      </c>
      <c r="CS322" s="143">
        <v>0</v>
      </c>
      <c r="CT322" s="143">
        <v>0</v>
      </c>
      <c r="CU322" s="143">
        <v>0</v>
      </c>
      <c r="CV322" s="143">
        <v>56268.22</v>
      </c>
    </row>
    <row r="323" spans="1:101" s="8" customFormat="1" ht="63" x14ac:dyDescent="0.25">
      <c r="A323" s="55" t="s">
        <v>406</v>
      </c>
      <c r="B323" s="55" t="s">
        <v>411</v>
      </c>
      <c r="C323" s="81" t="s">
        <v>602</v>
      </c>
      <c r="D323" s="55">
        <v>1</v>
      </c>
      <c r="E323" s="55" t="s">
        <v>402</v>
      </c>
      <c r="F323" s="55" t="s">
        <v>77</v>
      </c>
      <c r="G323" s="55" t="s">
        <v>1230</v>
      </c>
      <c r="H323" s="45">
        <f>SUBTOTAL(103, $CI$12:$CI323)*1</f>
        <v>312</v>
      </c>
      <c r="I323" s="45" t="s">
        <v>406</v>
      </c>
      <c r="J323" s="128" t="s">
        <v>1005</v>
      </c>
      <c r="K323" s="128" t="s">
        <v>1231</v>
      </c>
      <c r="L323" s="85"/>
      <c r="M323" s="143">
        <v>0</v>
      </c>
      <c r="N323" s="143">
        <v>0</v>
      </c>
      <c r="O323" s="143">
        <v>0</v>
      </c>
      <c r="P323" s="143"/>
      <c r="Q323" s="41">
        <f t="shared" si="310"/>
        <v>0</v>
      </c>
      <c r="R323" s="197" t="str">
        <f t="shared" si="311"/>
        <v>nebija plānots</v>
      </c>
      <c r="S323" s="143">
        <v>0</v>
      </c>
      <c r="T323" s="143"/>
      <c r="U323" s="143"/>
      <c r="V323" s="41">
        <f t="shared" si="312"/>
        <v>0</v>
      </c>
      <c r="W323" s="41">
        <f t="shared" si="313"/>
        <v>0</v>
      </c>
      <c r="X323" s="41">
        <f t="shared" si="314"/>
        <v>0</v>
      </c>
      <c r="Y323" s="197" t="str">
        <f t="shared" si="315"/>
        <v>nebija plānots</v>
      </c>
      <c r="Z323" s="143">
        <v>0</v>
      </c>
      <c r="AA323" s="143"/>
      <c r="AB323" s="143"/>
      <c r="AC323" s="41">
        <f t="shared" si="316"/>
        <v>0</v>
      </c>
      <c r="AD323" s="41">
        <f t="shared" si="317"/>
        <v>0</v>
      </c>
      <c r="AE323" s="41">
        <f t="shared" si="318"/>
        <v>0</v>
      </c>
      <c r="AF323" s="109" t="str">
        <f t="shared" si="319"/>
        <v>nebija plānots</v>
      </c>
      <c r="AG323" s="143">
        <v>0</v>
      </c>
      <c r="AH323" s="143"/>
      <c r="AI323" s="143"/>
      <c r="AJ323" s="41">
        <f t="shared" si="320"/>
        <v>0</v>
      </c>
      <c r="AK323" s="41">
        <f t="shared" si="321"/>
        <v>0</v>
      </c>
      <c r="AL323" s="41">
        <f t="shared" si="322"/>
        <v>0</v>
      </c>
      <c r="AM323" s="109" t="str">
        <f t="shared" si="323"/>
        <v>nebija plānots</v>
      </c>
      <c r="AN323" s="143">
        <v>0</v>
      </c>
      <c r="AO323" s="143"/>
      <c r="AP323" s="143"/>
      <c r="AQ323" s="41">
        <f t="shared" si="324"/>
        <v>0</v>
      </c>
      <c r="AR323" s="41">
        <f t="shared" si="325"/>
        <v>0</v>
      </c>
      <c r="AS323" s="41">
        <f t="shared" si="326"/>
        <v>0</v>
      </c>
      <c r="AT323" s="109" t="str">
        <f t="shared" si="327"/>
        <v>nebija plānots</v>
      </c>
      <c r="AU323" s="143">
        <v>0</v>
      </c>
      <c r="AV323" s="143"/>
      <c r="AW323" s="143"/>
      <c r="AX323" s="41">
        <f t="shared" si="328"/>
        <v>0</v>
      </c>
      <c r="AY323" s="41">
        <f t="shared" si="329"/>
        <v>0</v>
      </c>
      <c r="AZ323" s="41">
        <f t="shared" si="330"/>
        <v>0</v>
      </c>
      <c r="BA323" s="109" t="str">
        <f t="shared" si="331"/>
        <v>nebija plānots</v>
      </c>
      <c r="BB323" s="143">
        <v>0</v>
      </c>
      <c r="BC323" s="143"/>
      <c r="BD323" s="143"/>
      <c r="BE323" s="41">
        <f t="shared" si="332"/>
        <v>0</v>
      </c>
      <c r="BF323" s="41">
        <f t="shared" si="333"/>
        <v>0</v>
      </c>
      <c r="BG323" s="41">
        <f t="shared" si="334"/>
        <v>0</v>
      </c>
      <c r="BH323" s="109" t="str">
        <f t="shared" si="335"/>
        <v>nebija plānots</v>
      </c>
      <c r="BI323" s="143">
        <v>0</v>
      </c>
      <c r="BJ323" s="143"/>
      <c r="BK323" s="143"/>
      <c r="BL323" s="41">
        <f t="shared" si="336"/>
        <v>0</v>
      </c>
      <c r="BM323" s="41">
        <f t="shared" si="337"/>
        <v>0</v>
      </c>
      <c r="BN323" s="41">
        <f t="shared" si="338"/>
        <v>0</v>
      </c>
      <c r="BO323" s="109" t="str">
        <f t="shared" si="339"/>
        <v>nebija plānots</v>
      </c>
      <c r="BP323" s="143">
        <v>0</v>
      </c>
      <c r="BQ323" s="41">
        <v>11050</v>
      </c>
      <c r="BR323" s="41">
        <f>BQ323-BP323</f>
        <v>11050</v>
      </c>
      <c r="BS323" s="41">
        <f t="shared" si="340"/>
        <v>0</v>
      </c>
      <c r="BT323" s="41">
        <f t="shared" si="341"/>
        <v>11050</v>
      </c>
      <c r="BU323" s="41">
        <f t="shared" si="342"/>
        <v>11050</v>
      </c>
      <c r="BV323" s="109" t="str">
        <f t="shared" si="343"/>
        <v>nebija plānots</v>
      </c>
      <c r="BW323" s="143">
        <v>0</v>
      </c>
      <c r="BX323" s="41">
        <v>0</v>
      </c>
      <c r="BY323" s="41">
        <f t="shared" si="363"/>
        <v>0</v>
      </c>
      <c r="BZ323" s="41">
        <f t="shared" si="364"/>
        <v>0</v>
      </c>
      <c r="CA323" s="41">
        <f t="shared" si="365"/>
        <v>11050</v>
      </c>
      <c r="CB323" s="41">
        <f t="shared" si="366"/>
        <v>11050</v>
      </c>
      <c r="CC323" s="109" t="str">
        <f t="shared" si="345"/>
        <v>nebija plānots</v>
      </c>
      <c r="CD323" s="143">
        <v>0</v>
      </c>
      <c r="CE323" s="41">
        <v>0</v>
      </c>
      <c r="CF323" s="41">
        <f t="shared" si="346"/>
        <v>0</v>
      </c>
      <c r="CG323" s="41">
        <f t="shared" si="347"/>
        <v>0</v>
      </c>
      <c r="CH323" s="41">
        <f t="shared" si="348"/>
        <v>11050</v>
      </c>
      <c r="CI323" s="41">
        <f t="shared" si="349"/>
        <v>11050</v>
      </c>
      <c r="CJ323" s="109" t="str">
        <f t="shared" si="350"/>
        <v>nebija plānots</v>
      </c>
      <c r="CK323" s="143">
        <v>0</v>
      </c>
      <c r="CL323" s="41">
        <f t="shared" si="367"/>
        <v>0</v>
      </c>
      <c r="CM323" s="41">
        <v>30600</v>
      </c>
      <c r="CN323" s="79"/>
      <c r="CO323" s="143">
        <v>127581.6</v>
      </c>
      <c r="CP323" s="143">
        <v>59328.3</v>
      </c>
      <c r="CQ323" s="143">
        <v>0</v>
      </c>
      <c r="CR323" s="143">
        <v>0</v>
      </c>
      <c r="CS323" s="143">
        <v>0</v>
      </c>
      <c r="CT323" s="143">
        <v>0</v>
      </c>
      <c r="CU323" s="143">
        <v>0</v>
      </c>
      <c r="CV323" s="143">
        <v>186909.90000000002</v>
      </c>
    </row>
    <row r="324" spans="1:101" s="8" customFormat="1" ht="47.25" x14ac:dyDescent="0.25">
      <c r="A324" s="119" t="s">
        <v>406</v>
      </c>
      <c r="B324" s="119" t="s">
        <v>411</v>
      </c>
      <c r="C324" s="120" t="s">
        <v>602</v>
      </c>
      <c r="D324" s="119">
        <v>1</v>
      </c>
      <c r="E324" s="119" t="s">
        <v>402</v>
      </c>
      <c r="F324" s="119" t="s">
        <v>77</v>
      </c>
      <c r="G324" s="43" t="s">
        <v>794</v>
      </c>
      <c r="H324" s="45">
        <f>SUBTOTAL(103, $CI$12:$CI324)*1</f>
        <v>313</v>
      </c>
      <c r="I324" s="45" t="s">
        <v>406</v>
      </c>
      <c r="J324" s="124" t="s">
        <v>834</v>
      </c>
      <c r="K324" s="124" t="s">
        <v>835</v>
      </c>
      <c r="L324" s="41">
        <v>0</v>
      </c>
      <c r="M324" s="41">
        <v>0</v>
      </c>
      <c r="N324" s="41">
        <v>0</v>
      </c>
      <c r="O324" s="40">
        <v>0</v>
      </c>
      <c r="P324" s="40">
        <v>0</v>
      </c>
      <c r="Q324" s="41">
        <f t="shared" si="310"/>
        <v>0</v>
      </c>
      <c r="R324" s="197" t="str">
        <f t="shared" si="311"/>
        <v>nebija plānots</v>
      </c>
      <c r="S324" s="40">
        <v>0</v>
      </c>
      <c r="T324" s="40">
        <v>0</v>
      </c>
      <c r="U324" s="41">
        <f>T324-S324</f>
        <v>0</v>
      </c>
      <c r="V324" s="41">
        <f t="shared" si="312"/>
        <v>0</v>
      </c>
      <c r="W324" s="41">
        <f t="shared" si="313"/>
        <v>0</v>
      </c>
      <c r="X324" s="41">
        <f t="shared" si="314"/>
        <v>0</v>
      </c>
      <c r="Y324" s="197" t="str">
        <f t="shared" si="315"/>
        <v>nebija plānots</v>
      </c>
      <c r="Z324" s="40">
        <v>0</v>
      </c>
      <c r="AA324" s="40">
        <v>0</v>
      </c>
      <c r="AB324" s="41">
        <f>AA324-Z324</f>
        <v>0</v>
      </c>
      <c r="AC324" s="41">
        <f t="shared" si="316"/>
        <v>0</v>
      </c>
      <c r="AD324" s="41">
        <f t="shared" si="317"/>
        <v>0</v>
      </c>
      <c r="AE324" s="41">
        <f t="shared" si="318"/>
        <v>0</v>
      </c>
      <c r="AF324" s="109" t="str">
        <f t="shared" si="319"/>
        <v>nebija plānots</v>
      </c>
      <c r="AG324" s="40">
        <v>0</v>
      </c>
      <c r="AH324" s="40">
        <v>0</v>
      </c>
      <c r="AI324" s="41">
        <f>AH324-AG324</f>
        <v>0</v>
      </c>
      <c r="AJ324" s="41">
        <f t="shared" si="320"/>
        <v>0</v>
      </c>
      <c r="AK324" s="41">
        <f t="shared" si="321"/>
        <v>0</v>
      </c>
      <c r="AL324" s="41">
        <f t="shared" si="322"/>
        <v>0</v>
      </c>
      <c r="AM324" s="109" t="str">
        <f t="shared" si="323"/>
        <v>nebija plānots</v>
      </c>
      <c r="AN324" s="40">
        <v>0</v>
      </c>
      <c r="AO324" s="40">
        <v>0</v>
      </c>
      <c r="AP324" s="41">
        <f>AO324-AN324</f>
        <v>0</v>
      </c>
      <c r="AQ324" s="41">
        <f t="shared" si="324"/>
        <v>0</v>
      </c>
      <c r="AR324" s="41">
        <f t="shared" si="325"/>
        <v>0</v>
      </c>
      <c r="AS324" s="41">
        <f t="shared" si="326"/>
        <v>0</v>
      </c>
      <c r="AT324" s="109" t="str">
        <f t="shared" si="327"/>
        <v>nebija plānots</v>
      </c>
      <c r="AU324" s="41">
        <v>0</v>
      </c>
      <c r="AV324" s="41">
        <v>4214.3</v>
      </c>
      <c r="AW324" s="41">
        <f>AV324-AU324</f>
        <v>4214.3</v>
      </c>
      <c r="AX324" s="41">
        <f t="shared" si="328"/>
        <v>0</v>
      </c>
      <c r="AY324" s="41">
        <f t="shared" si="329"/>
        <v>4214.3</v>
      </c>
      <c r="AZ324" s="41">
        <f t="shared" si="330"/>
        <v>4214</v>
      </c>
      <c r="BA324" s="109" t="str">
        <f t="shared" si="331"/>
        <v>nebija plānots</v>
      </c>
      <c r="BB324" s="41">
        <v>0</v>
      </c>
      <c r="BC324" s="41">
        <v>0</v>
      </c>
      <c r="BD324" s="41">
        <f>BC324-BB324</f>
        <v>0</v>
      </c>
      <c r="BE324" s="41">
        <f t="shared" si="332"/>
        <v>0</v>
      </c>
      <c r="BF324" s="41">
        <f t="shared" si="333"/>
        <v>4214.3</v>
      </c>
      <c r="BG324" s="41">
        <f t="shared" si="334"/>
        <v>4214</v>
      </c>
      <c r="BH324" s="109" t="str">
        <f t="shared" si="335"/>
        <v>nebija plānots</v>
      </c>
      <c r="BI324" s="41">
        <v>0</v>
      </c>
      <c r="BJ324" s="41">
        <v>0</v>
      </c>
      <c r="BK324" s="41">
        <f>BJ324-BI324</f>
        <v>0</v>
      </c>
      <c r="BL324" s="41">
        <f t="shared" si="336"/>
        <v>0</v>
      </c>
      <c r="BM324" s="41">
        <f t="shared" si="337"/>
        <v>4214.3</v>
      </c>
      <c r="BN324" s="41">
        <f t="shared" si="338"/>
        <v>4214</v>
      </c>
      <c r="BO324" s="109" t="str">
        <f t="shared" si="339"/>
        <v>nebija plānots</v>
      </c>
      <c r="BP324" s="41">
        <v>0</v>
      </c>
      <c r="BQ324" s="41">
        <v>6965.21</v>
      </c>
      <c r="BR324" s="41">
        <f>BQ324-BP324</f>
        <v>6965.21</v>
      </c>
      <c r="BS324" s="41">
        <f t="shared" si="340"/>
        <v>0</v>
      </c>
      <c r="BT324" s="41">
        <f t="shared" si="341"/>
        <v>11179.51</v>
      </c>
      <c r="BU324" s="41">
        <f t="shared" si="342"/>
        <v>11179</v>
      </c>
      <c r="BV324" s="109" t="str">
        <f t="shared" si="343"/>
        <v>nebija plānots</v>
      </c>
      <c r="BW324" s="41">
        <v>0</v>
      </c>
      <c r="BX324" s="41">
        <v>0</v>
      </c>
      <c r="BY324" s="41">
        <f t="shared" si="363"/>
        <v>0</v>
      </c>
      <c r="BZ324" s="41">
        <f t="shared" si="364"/>
        <v>0</v>
      </c>
      <c r="CA324" s="41">
        <f t="shared" si="365"/>
        <v>11179.51</v>
      </c>
      <c r="CB324" s="41">
        <f t="shared" si="366"/>
        <v>11179.51</v>
      </c>
      <c r="CC324" s="109" t="str">
        <f t="shared" si="345"/>
        <v>nebija plānots</v>
      </c>
      <c r="CD324" s="41">
        <v>0</v>
      </c>
      <c r="CE324" s="41">
        <v>0</v>
      </c>
      <c r="CF324" s="41">
        <f t="shared" si="346"/>
        <v>0</v>
      </c>
      <c r="CG324" s="41">
        <f t="shared" si="347"/>
        <v>0</v>
      </c>
      <c r="CH324" s="41">
        <f t="shared" si="348"/>
        <v>11179.51</v>
      </c>
      <c r="CI324" s="41">
        <f t="shared" si="349"/>
        <v>11179.51</v>
      </c>
      <c r="CJ324" s="109" t="str">
        <f t="shared" si="350"/>
        <v>nebija plānots</v>
      </c>
      <c r="CK324" s="41">
        <v>0</v>
      </c>
      <c r="CL324" s="41">
        <f t="shared" si="367"/>
        <v>0</v>
      </c>
      <c r="CM324" s="41">
        <v>15343.52</v>
      </c>
      <c r="CN324" s="36">
        <f>CM324-CL324</f>
        <v>15343.52</v>
      </c>
      <c r="CO324" s="41">
        <v>26880.400000000001</v>
      </c>
      <c r="CP324" s="41">
        <v>15585.6</v>
      </c>
      <c r="CQ324" s="41">
        <v>0</v>
      </c>
      <c r="CR324" s="41">
        <v>0</v>
      </c>
      <c r="CS324" s="41">
        <v>0</v>
      </c>
      <c r="CT324" s="41">
        <v>0</v>
      </c>
      <c r="CU324" s="41">
        <v>0</v>
      </c>
      <c r="CV324" s="41">
        <v>42466</v>
      </c>
      <c r="CW324" s="111"/>
    </row>
    <row r="325" spans="1:101" s="8" customFormat="1" ht="63" x14ac:dyDescent="0.25">
      <c r="A325" s="18" t="s">
        <v>1163</v>
      </c>
      <c r="B325" s="18" t="s">
        <v>1165</v>
      </c>
      <c r="C325" s="19" t="s">
        <v>1164</v>
      </c>
      <c r="D325" s="18" t="s">
        <v>3</v>
      </c>
      <c r="E325" s="18" t="s">
        <v>4</v>
      </c>
      <c r="F325" s="18" t="s">
        <v>5</v>
      </c>
      <c r="G325" s="18" t="s">
        <v>1169</v>
      </c>
      <c r="H325" s="45">
        <f>SUBTOTAL(103, $CI$12:$CI325)*1</f>
        <v>314</v>
      </c>
      <c r="I325" s="45" t="s">
        <v>1163</v>
      </c>
      <c r="J325" s="32" t="s">
        <v>1170</v>
      </c>
      <c r="K325" s="207" t="s">
        <v>1171</v>
      </c>
      <c r="L325" s="77">
        <v>0</v>
      </c>
      <c r="M325" s="77">
        <v>0</v>
      </c>
      <c r="N325" s="77">
        <v>0</v>
      </c>
      <c r="O325" s="77">
        <f>N325+M325+L325</f>
        <v>0</v>
      </c>
      <c r="P325" s="77"/>
      <c r="Q325" s="41">
        <f t="shared" si="310"/>
        <v>0</v>
      </c>
      <c r="R325" s="197" t="str">
        <f t="shared" si="311"/>
        <v>nebija plānots</v>
      </c>
      <c r="S325" s="77">
        <v>0</v>
      </c>
      <c r="T325" s="77"/>
      <c r="U325" s="77"/>
      <c r="V325" s="41">
        <f t="shared" si="312"/>
        <v>0</v>
      </c>
      <c r="W325" s="41">
        <f t="shared" si="313"/>
        <v>0</v>
      </c>
      <c r="X325" s="41">
        <f t="shared" si="314"/>
        <v>0</v>
      </c>
      <c r="Y325" s="197" t="str">
        <f t="shared" si="315"/>
        <v>nebija plānots</v>
      </c>
      <c r="Z325" s="77">
        <v>0</v>
      </c>
      <c r="AA325" s="77"/>
      <c r="AB325" s="77"/>
      <c r="AC325" s="41">
        <f t="shared" si="316"/>
        <v>0</v>
      </c>
      <c r="AD325" s="41">
        <f t="shared" si="317"/>
        <v>0</v>
      </c>
      <c r="AE325" s="41">
        <f t="shared" si="318"/>
        <v>0</v>
      </c>
      <c r="AF325" s="109" t="str">
        <f t="shared" si="319"/>
        <v>nebija plānots</v>
      </c>
      <c r="AG325" s="77">
        <v>0</v>
      </c>
      <c r="AH325" s="77"/>
      <c r="AI325" s="77"/>
      <c r="AJ325" s="41">
        <f t="shared" si="320"/>
        <v>0</v>
      </c>
      <c r="AK325" s="41">
        <f t="shared" si="321"/>
        <v>0</v>
      </c>
      <c r="AL325" s="41">
        <f t="shared" si="322"/>
        <v>0</v>
      </c>
      <c r="AM325" s="109" t="str">
        <f t="shared" si="323"/>
        <v>nebija plānots</v>
      </c>
      <c r="AN325" s="77">
        <v>0</v>
      </c>
      <c r="AO325" s="77"/>
      <c r="AP325" s="77"/>
      <c r="AQ325" s="41">
        <f t="shared" si="324"/>
        <v>0</v>
      </c>
      <c r="AR325" s="41">
        <f t="shared" si="325"/>
        <v>0</v>
      </c>
      <c r="AS325" s="41">
        <f t="shared" si="326"/>
        <v>0</v>
      </c>
      <c r="AT325" s="109" t="str">
        <f t="shared" si="327"/>
        <v>nebija plānots</v>
      </c>
      <c r="AU325" s="77">
        <v>0</v>
      </c>
      <c r="AV325" s="77"/>
      <c r="AW325" s="77"/>
      <c r="AX325" s="41">
        <f t="shared" si="328"/>
        <v>0</v>
      </c>
      <c r="AY325" s="41">
        <f t="shared" si="329"/>
        <v>0</v>
      </c>
      <c r="AZ325" s="41">
        <f t="shared" si="330"/>
        <v>0</v>
      </c>
      <c r="BA325" s="109" t="str">
        <f t="shared" si="331"/>
        <v>nebija plānots</v>
      </c>
      <c r="BB325" s="77">
        <v>0</v>
      </c>
      <c r="BC325" s="77"/>
      <c r="BD325" s="77"/>
      <c r="BE325" s="41">
        <f t="shared" si="332"/>
        <v>0</v>
      </c>
      <c r="BF325" s="41">
        <f t="shared" si="333"/>
        <v>0</v>
      </c>
      <c r="BG325" s="41">
        <f t="shared" si="334"/>
        <v>0</v>
      </c>
      <c r="BH325" s="109" t="str">
        <f t="shared" si="335"/>
        <v>nebija plānots</v>
      </c>
      <c r="BI325" s="77">
        <v>0</v>
      </c>
      <c r="BJ325" s="77"/>
      <c r="BK325" s="77"/>
      <c r="BL325" s="41">
        <f t="shared" si="336"/>
        <v>0</v>
      </c>
      <c r="BM325" s="41">
        <f t="shared" si="337"/>
        <v>0</v>
      </c>
      <c r="BN325" s="41">
        <f t="shared" si="338"/>
        <v>0</v>
      </c>
      <c r="BO325" s="109" t="str">
        <f t="shared" si="339"/>
        <v>nebija plānots</v>
      </c>
      <c r="BP325" s="77">
        <v>0</v>
      </c>
      <c r="BQ325" s="77"/>
      <c r="BR325" s="77"/>
      <c r="BS325" s="41">
        <f t="shared" si="340"/>
        <v>0</v>
      </c>
      <c r="BT325" s="41">
        <f t="shared" si="341"/>
        <v>0</v>
      </c>
      <c r="BU325" s="41">
        <f t="shared" si="342"/>
        <v>0</v>
      </c>
      <c r="BV325" s="109" t="str">
        <f t="shared" si="343"/>
        <v>nebija plānots</v>
      </c>
      <c r="BW325" s="77">
        <v>0</v>
      </c>
      <c r="BX325" s="41">
        <v>11455.6</v>
      </c>
      <c r="BY325" s="41">
        <f t="shared" si="363"/>
        <v>11455.6</v>
      </c>
      <c r="BZ325" s="41">
        <f t="shared" si="364"/>
        <v>0</v>
      </c>
      <c r="CA325" s="41">
        <f t="shared" si="365"/>
        <v>11455.6</v>
      </c>
      <c r="CB325" s="41">
        <f t="shared" si="366"/>
        <v>11455.6</v>
      </c>
      <c r="CC325" s="109" t="str">
        <f t="shared" si="345"/>
        <v>nebija plānots</v>
      </c>
      <c r="CD325" s="77">
        <v>0</v>
      </c>
      <c r="CE325" s="41">
        <v>0</v>
      </c>
      <c r="CF325" s="41">
        <f t="shared" si="346"/>
        <v>0</v>
      </c>
      <c r="CG325" s="41">
        <f t="shared" si="347"/>
        <v>0</v>
      </c>
      <c r="CH325" s="41">
        <f t="shared" si="348"/>
        <v>11455.6</v>
      </c>
      <c r="CI325" s="41">
        <f t="shared" si="349"/>
        <v>11455.6</v>
      </c>
      <c r="CJ325" s="109" t="str">
        <f t="shared" si="350"/>
        <v>nebija plānots</v>
      </c>
      <c r="CK325" s="77">
        <v>0</v>
      </c>
      <c r="CL325" s="41">
        <f t="shared" si="367"/>
        <v>0</v>
      </c>
      <c r="CM325" s="41">
        <v>11455.6</v>
      </c>
      <c r="CN325" s="77"/>
      <c r="CO325" s="77">
        <v>284835</v>
      </c>
      <c r="CP325" s="77">
        <v>4594.25</v>
      </c>
      <c r="CQ325" s="77"/>
      <c r="CR325" s="77">
        <v>0</v>
      </c>
      <c r="CS325" s="77">
        <v>0</v>
      </c>
      <c r="CT325" s="77">
        <v>0</v>
      </c>
      <c r="CU325" s="77">
        <v>0</v>
      </c>
      <c r="CV325" s="77">
        <v>289429.25</v>
      </c>
      <c r="CW325" s="148"/>
    </row>
    <row r="326" spans="1:101" s="8" customFormat="1" ht="47.25" x14ac:dyDescent="0.25">
      <c r="A326" s="55" t="s">
        <v>406</v>
      </c>
      <c r="B326" s="55" t="s">
        <v>411</v>
      </c>
      <c r="C326" s="81" t="s">
        <v>602</v>
      </c>
      <c r="D326" s="22">
        <v>1</v>
      </c>
      <c r="E326" s="55" t="s">
        <v>402</v>
      </c>
      <c r="F326" s="55" t="s">
        <v>77</v>
      </c>
      <c r="G326" s="55" t="s">
        <v>1203</v>
      </c>
      <c r="H326" s="45">
        <f>SUBTOTAL(103, $CI$12:$CI326)*1</f>
        <v>315</v>
      </c>
      <c r="I326" s="45" t="s">
        <v>406</v>
      </c>
      <c r="J326" s="128" t="s">
        <v>1204</v>
      </c>
      <c r="K326" s="128" t="s">
        <v>1205</v>
      </c>
      <c r="L326" s="85"/>
      <c r="M326" s="79">
        <v>0</v>
      </c>
      <c r="N326" s="79">
        <v>0</v>
      </c>
      <c r="O326" s="79">
        <v>0</v>
      </c>
      <c r="P326" s="79"/>
      <c r="Q326" s="41">
        <f t="shared" si="310"/>
        <v>0</v>
      </c>
      <c r="R326" s="197" t="str">
        <f t="shared" si="311"/>
        <v>nebija plānots</v>
      </c>
      <c r="S326" s="79">
        <v>0</v>
      </c>
      <c r="T326" s="79"/>
      <c r="U326" s="79"/>
      <c r="V326" s="41">
        <f t="shared" si="312"/>
        <v>0</v>
      </c>
      <c r="W326" s="41">
        <f t="shared" si="313"/>
        <v>0</v>
      </c>
      <c r="X326" s="41">
        <f t="shared" si="314"/>
        <v>0</v>
      </c>
      <c r="Y326" s="197" t="str">
        <f t="shared" si="315"/>
        <v>nebija plānots</v>
      </c>
      <c r="Z326" s="79">
        <v>0</v>
      </c>
      <c r="AA326" s="79"/>
      <c r="AB326" s="79"/>
      <c r="AC326" s="41">
        <f t="shared" si="316"/>
        <v>0</v>
      </c>
      <c r="AD326" s="41">
        <f t="shared" si="317"/>
        <v>0</v>
      </c>
      <c r="AE326" s="41">
        <f t="shared" si="318"/>
        <v>0</v>
      </c>
      <c r="AF326" s="109" t="str">
        <f t="shared" si="319"/>
        <v>nebija plānots</v>
      </c>
      <c r="AG326" s="79">
        <v>0</v>
      </c>
      <c r="AH326" s="79"/>
      <c r="AI326" s="79"/>
      <c r="AJ326" s="41">
        <f t="shared" si="320"/>
        <v>0</v>
      </c>
      <c r="AK326" s="41">
        <f t="shared" si="321"/>
        <v>0</v>
      </c>
      <c r="AL326" s="41">
        <f t="shared" si="322"/>
        <v>0</v>
      </c>
      <c r="AM326" s="109" t="str">
        <f t="shared" si="323"/>
        <v>nebija plānots</v>
      </c>
      <c r="AN326" s="79">
        <v>0</v>
      </c>
      <c r="AO326" s="79"/>
      <c r="AP326" s="79"/>
      <c r="AQ326" s="41">
        <f t="shared" si="324"/>
        <v>0</v>
      </c>
      <c r="AR326" s="41">
        <f t="shared" si="325"/>
        <v>0</v>
      </c>
      <c r="AS326" s="41">
        <f t="shared" si="326"/>
        <v>0</v>
      </c>
      <c r="AT326" s="109" t="str">
        <f t="shared" si="327"/>
        <v>nebija plānots</v>
      </c>
      <c r="AU326" s="79">
        <v>0</v>
      </c>
      <c r="AV326" s="79"/>
      <c r="AW326" s="79"/>
      <c r="AX326" s="41">
        <f t="shared" si="328"/>
        <v>0</v>
      </c>
      <c r="AY326" s="41">
        <f t="shared" si="329"/>
        <v>0</v>
      </c>
      <c r="AZ326" s="41">
        <f t="shared" si="330"/>
        <v>0</v>
      </c>
      <c r="BA326" s="109" t="str">
        <f t="shared" si="331"/>
        <v>nebija plānots</v>
      </c>
      <c r="BB326" s="79">
        <v>0</v>
      </c>
      <c r="BC326" s="79"/>
      <c r="BD326" s="79"/>
      <c r="BE326" s="41">
        <f t="shared" si="332"/>
        <v>0</v>
      </c>
      <c r="BF326" s="41">
        <f t="shared" si="333"/>
        <v>0</v>
      </c>
      <c r="BG326" s="41">
        <f t="shared" si="334"/>
        <v>0</v>
      </c>
      <c r="BH326" s="109" t="str">
        <f t="shared" si="335"/>
        <v>nebija plānots</v>
      </c>
      <c r="BI326" s="79">
        <v>0</v>
      </c>
      <c r="BJ326" s="79"/>
      <c r="BK326" s="79"/>
      <c r="BL326" s="41">
        <f t="shared" si="336"/>
        <v>0</v>
      </c>
      <c r="BM326" s="41">
        <f t="shared" si="337"/>
        <v>0</v>
      </c>
      <c r="BN326" s="41">
        <f t="shared" si="338"/>
        <v>0</v>
      </c>
      <c r="BO326" s="109" t="str">
        <f t="shared" si="339"/>
        <v>nebija plānots</v>
      </c>
      <c r="BP326" s="79">
        <v>0</v>
      </c>
      <c r="BQ326" s="41">
        <v>5570.0599999999995</v>
      </c>
      <c r="BR326" s="41">
        <f>BQ326-BP326</f>
        <v>5570.0599999999995</v>
      </c>
      <c r="BS326" s="41">
        <f t="shared" si="340"/>
        <v>0</v>
      </c>
      <c r="BT326" s="41">
        <f t="shared" si="341"/>
        <v>5570.0599999999995</v>
      </c>
      <c r="BU326" s="41">
        <f t="shared" si="342"/>
        <v>5570</v>
      </c>
      <c r="BV326" s="109" t="str">
        <f t="shared" si="343"/>
        <v>nebija plānots</v>
      </c>
      <c r="BW326" s="79">
        <v>0</v>
      </c>
      <c r="BX326" s="41">
        <v>5129.76</v>
      </c>
      <c r="BY326" s="41">
        <f t="shared" si="363"/>
        <v>5129.76</v>
      </c>
      <c r="BZ326" s="41">
        <f t="shared" si="364"/>
        <v>0</v>
      </c>
      <c r="CA326" s="41">
        <f t="shared" si="365"/>
        <v>10699.82</v>
      </c>
      <c r="CB326" s="41">
        <f>ROUND(BU326+BY326,0)</f>
        <v>10700</v>
      </c>
      <c r="CC326" s="109" t="str">
        <f t="shared" si="345"/>
        <v>nebija plānots</v>
      </c>
      <c r="CD326" s="79">
        <v>0</v>
      </c>
      <c r="CE326" s="41">
        <v>822.8</v>
      </c>
      <c r="CF326" s="41">
        <f t="shared" si="346"/>
        <v>822.8</v>
      </c>
      <c r="CG326" s="41">
        <f t="shared" si="347"/>
        <v>0</v>
      </c>
      <c r="CH326" s="41">
        <f t="shared" si="348"/>
        <v>11522.619999999999</v>
      </c>
      <c r="CI326" s="41">
        <f t="shared" si="349"/>
        <v>11522.8</v>
      </c>
      <c r="CJ326" s="109" t="str">
        <f t="shared" si="350"/>
        <v>nebija plānots</v>
      </c>
      <c r="CK326" s="79">
        <v>0</v>
      </c>
      <c r="CL326" s="41">
        <f t="shared" si="367"/>
        <v>0</v>
      </c>
      <c r="CM326" s="41">
        <v>11522.619999999999</v>
      </c>
      <c r="CN326" s="79"/>
      <c r="CO326" s="79">
        <v>29224.02</v>
      </c>
      <c r="CP326" s="79">
        <v>12524.58</v>
      </c>
      <c r="CQ326" s="79">
        <v>0</v>
      </c>
      <c r="CR326" s="79">
        <v>0</v>
      </c>
      <c r="CS326" s="79">
        <v>0</v>
      </c>
      <c r="CT326" s="79">
        <v>0</v>
      </c>
      <c r="CU326" s="79">
        <v>0</v>
      </c>
      <c r="CV326" s="79">
        <v>41748.6</v>
      </c>
    </row>
    <row r="327" spans="1:101" s="8" customFormat="1" ht="31.5" x14ac:dyDescent="0.25">
      <c r="A327" s="18" t="s">
        <v>406</v>
      </c>
      <c r="B327" s="18" t="s">
        <v>411</v>
      </c>
      <c r="C327" s="19" t="s">
        <v>602</v>
      </c>
      <c r="D327" s="22">
        <v>1</v>
      </c>
      <c r="E327" s="18" t="s">
        <v>402</v>
      </c>
      <c r="F327" s="18" t="s">
        <v>77</v>
      </c>
      <c r="G327" s="18" t="s">
        <v>1264</v>
      </c>
      <c r="H327" s="45">
        <f>SUBTOTAL(103, $CI$12:$CI327)*1</f>
        <v>316</v>
      </c>
      <c r="I327" s="45" t="s">
        <v>406</v>
      </c>
      <c r="J327" s="32" t="s">
        <v>1265</v>
      </c>
      <c r="K327" s="32" t="s">
        <v>1266</v>
      </c>
      <c r="L327" s="77">
        <v>0</v>
      </c>
      <c r="M327" s="77">
        <v>0</v>
      </c>
      <c r="N327" s="77">
        <v>0</v>
      </c>
      <c r="O327" s="77">
        <f>N327+M327+L327</f>
        <v>0</v>
      </c>
      <c r="P327" s="77"/>
      <c r="Q327" s="41">
        <f t="shared" si="310"/>
        <v>0</v>
      </c>
      <c r="R327" s="197" t="str">
        <f t="shared" si="311"/>
        <v>nebija plānots</v>
      </c>
      <c r="S327" s="77">
        <v>0</v>
      </c>
      <c r="T327" s="77"/>
      <c r="U327" s="77"/>
      <c r="V327" s="41">
        <f t="shared" si="312"/>
        <v>0</v>
      </c>
      <c r="W327" s="41">
        <f t="shared" si="313"/>
        <v>0</v>
      </c>
      <c r="X327" s="41">
        <f t="shared" si="314"/>
        <v>0</v>
      </c>
      <c r="Y327" s="197" t="str">
        <f t="shared" si="315"/>
        <v>nebija plānots</v>
      </c>
      <c r="Z327" s="77">
        <v>0</v>
      </c>
      <c r="AA327" s="77"/>
      <c r="AB327" s="77"/>
      <c r="AC327" s="41">
        <f t="shared" si="316"/>
        <v>0</v>
      </c>
      <c r="AD327" s="41">
        <f t="shared" si="317"/>
        <v>0</v>
      </c>
      <c r="AE327" s="41">
        <f t="shared" si="318"/>
        <v>0</v>
      </c>
      <c r="AF327" s="109" t="str">
        <f t="shared" si="319"/>
        <v>nebija plānots</v>
      </c>
      <c r="AG327" s="77">
        <v>0</v>
      </c>
      <c r="AH327" s="77"/>
      <c r="AI327" s="77"/>
      <c r="AJ327" s="41">
        <f t="shared" si="320"/>
        <v>0</v>
      </c>
      <c r="AK327" s="41">
        <f t="shared" si="321"/>
        <v>0</v>
      </c>
      <c r="AL327" s="41">
        <f t="shared" si="322"/>
        <v>0</v>
      </c>
      <c r="AM327" s="109" t="str">
        <f t="shared" si="323"/>
        <v>nebija plānots</v>
      </c>
      <c r="AN327" s="77">
        <v>0</v>
      </c>
      <c r="AO327" s="77"/>
      <c r="AP327" s="77"/>
      <c r="AQ327" s="41">
        <f t="shared" si="324"/>
        <v>0</v>
      </c>
      <c r="AR327" s="41">
        <f t="shared" si="325"/>
        <v>0</v>
      </c>
      <c r="AS327" s="41">
        <f t="shared" si="326"/>
        <v>0</v>
      </c>
      <c r="AT327" s="109" t="str">
        <f t="shared" si="327"/>
        <v>nebija plānots</v>
      </c>
      <c r="AU327" s="77">
        <v>0</v>
      </c>
      <c r="AV327" s="77"/>
      <c r="AW327" s="77"/>
      <c r="AX327" s="41">
        <f t="shared" si="328"/>
        <v>0</v>
      </c>
      <c r="AY327" s="41">
        <f t="shared" si="329"/>
        <v>0</v>
      </c>
      <c r="AZ327" s="41">
        <f t="shared" si="330"/>
        <v>0</v>
      </c>
      <c r="BA327" s="109" t="str">
        <f t="shared" si="331"/>
        <v>nebija plānots</v>
      </c>
      <c r="BB327" s="77">
        <v>0</v>
      </c>
      <c r="BC327" s="77"/>
      <c r="BD327" s="77"/>
      <c r="BE327" s="41">
        <f t="shared" si="332"/>
        <v>0</v>
      </c>
      <c r="BF327" s="41">
        <f t="shared" si="333"/>
        <v>0</v>
      </c>
      <c r="BG327" s="41">
        <f t="shared" si="334"/>
        <v>0</v>
      </c>
      <c r="BH327" s="109" t="str">
        <f t="shared" si="335"/>
        <v>nebija plānots</v>
      </c>
      <c r="BI327" s="77">
        <v>0</v>
      </c>
      <c r="BJ327" s="77"/>
      <c r="BK327" s="77"/>
      <c r="BL327" s="41">
        <f t="shared" si="336"/>
        <v>0</v>
      </c>
      <c r="BM327" s="41">
        <f t="shared" si="337"/>
        <v>0</v>
      </c>
      <c r="BN327" s="41">
        <f t="shared" si="338"/>
        <v>0</v>
      </c>
      <c r="BO327" s="109" t="str">
        <f t="shared" si="339"/>
        <v>nebija plānots</v>
      </c>
      <c r="BP327" s="77">
        <v>0</v>
      </c>
      <c r="BQ327" s="77"/>
      <c r="BR327" s="77"/>
      <c r="BS327" s="41">
        <f t="shared" si="340"/>
        <v>0</v>
      </c>
      <c r="BT327" s="41">
        <f t="shared" si="341"/>
        <v>0</v>
      </c>
      <c r="BU327" s="41">
        <f t="shared" si="342"/>
        <v>0</v>
      </c>
      <c r="BV327" s="109" t="str">
        <f t="shared" si="343"/>
        <v>nebija plānots</v>
      </c>
      <c r="BW327" s="77">
        <v>0</v>
      </c>
      <c r="BX327" s="41">
        <v>8574.7999999999993</v>
      </c>
      <c r="BY327" s="41">
        <f t="shared" si="363"/>
        <v>8574.7999999999993</v>
      </c>
      <c r="BZ327" s="41">
        <f t="shared" si="364"/>
        <v>0</v>
      </c>
      <c r="CA327" s="41">
        <f t="shared" si="365"/>
        <v>8574.7999999999993</v>
      </c>
      <c r="CB327" s="41">
        <f t="shared" ref="CB327:CB342" si="368">BR327+BK327+BD327+AW327+AP327+AI327+AB327+U327+Q327+BY327</f>
        <v>8574.7999999999993</v>
      </c>
      <c r="CC327" s="109" t="str">
        <f t="shared" si="345"/>
        <v>nebija plānots</v>
      </c>
      <c r="CD327" s="77">
        <v>0</v>
      </c>
      <c r="CE327" s="41">
        <v>3145</v>
      </c>
      <c r="CF327" s="41">
        <f t="shared" si="346"/>
        <v>3145</v>
      </c>
      <c r="CG327" s="41">
        <f t="shared" si="347"/>
        <v>0</v>
      </c>
      <c r="CH327" s="41">
        <f t="shared" si="348"/>
        <v>11719.8</v>
      </c>
      <c r="CI327" s="41">
        <f t="shared" si="349"/>
        <v>11719.8</v>
      </c>
      <c r="CJ327" s="109" t="str">
        <f t="shared" si="350"/>
        <v>nebija plānots</v>
      </c>
      <c r="CK327" s="77">
        <v>0</v>
      </c>
      <c r="CL327" s="41">
        <f t="shared" si="367"/>
        <v>0</v>
      </c>
      <c r="CM327" s="41">
        <v>11719.8</v>
      </c>
      <c r="CN327" s="77"/>
      <c r="CO327" s="77">
        <f>SUM(S327:CK327)</f>
        <v>64028.800000000003</v>
      </c>
      <c r="CP327" s="77">
        <v>35623.5</v>
      </c>
      <c r="CQ327" s="77">
        <v>17811.75</v>
      </c>
      <c r="CR327" s="77">
        <v>0</v>
      </c>
      <c r="CS327" s="77">
        <v>0</v>
      </c>
      <c r="CT327" s="77">
        <v>0</v>
      </c>
      <c r="CU327" s="77">
        <v>0</v>
      </c>
      <c r="CV327" s="77">
        <v>53435.25</v>
      </c>
      <c r="CW327" s="148"/>
    </row>
    <row r="328" spans="1:101" s="29" customFormat="1" ht="23.25" customHeight="1" x14ac:dyDescent="0.25">
      <c r="A328" s="11" t="s">
        <v>233</v>
      </c>
      <c r="B328" s="11" t="s">
        <v>234</v>
      </c>
      <c r="C328" s="14" t="s">
        <v>579</v>
      </c>
      <c r="D328" s="11">
        <v>1</v>
      </c>
      <c r="E328" s="11" t="s">
        <v>4</v>
      </c>
      <c r="F328" s="11" t="s">
        <v>5</v>
      </c>
      <c r="G328" s="44" t="s">
        <v>267</v>
      </c>
      <c r="H328" s="45">
        <f>SUBTOTAL(103, $CI$12:$CI328)*1</f>
        <v>317</v>
      </c>
      <c r="I328" s="45" t="s">
        <v>233</v>
      </c>
      <c r="J328" s="46" t="s">
        <v>268</v>
      </c>
      <c r="K328" s="46" t="s">
        <v>269</v>
      </c>
      <c r="L328" s="41">
        <v>0</v>
      </c>
      <c r="M328" s="41">
        <v>0</v>
      </c>
      <c r="N328" s="41">
        <v>0</v>
      </c>
      <c r="O328" s="41">
        <v>0</v>
      </c>
      <c r="P328" s="41">
        <v>0</v>
      </c>
      <c r="Q328" s="41">
        <f t="shared" si="310"/>
        <v>0</v>
      </c>
      <c r="R328" s="197" t="str">
        <f t="shared" si="311"/>
        <v>nebija plānots</v>
      </c>
      <c r="S328" s="41">
        <v>12204.16</v>
      </c>
      <c r="T328" s="41">
        <v>12204.16</v>
      </c>
      <c r="U328" s="41">
        <f>T328-S328</f>
        <v>0</v>
      </c>
      <c r="V328" s="41">
        <f t="shared" si="312"/>
        <v>12204.16</v>
      </c>
      <c r="W328" s="41">
        <f t="shared" si="313"/>
        <v>12204.16</v>
      </c>
      <c r="X328" s="41">
        <f t="shared" si="314"/>
        <v>0</v>
      </c>
      <c r="Y328" s="197">
        <f t="shared" si="315"/>
        <v>0</v>
      </c>
      <c r="Z328" s="41">
        <v>4139.07</v>
      </c>
      <c r="AA328" s="41">
        <v>4139.07</v>
      </c>
      <c r="AB328" s="41">
        <f>AA328-Z328</f>
        <v>0</v>
      </c>
      <c r="AC328" s="41">
        <f t="shared" si="316"/>
        <v>16343.23</v>
      </c>
      <c r="AD328" s="41">
        <f t="shared" si="317"/>
        <v>16343.23</v>
      </c>
      <c r="AE328" s="41">
        <f t="shared" si="318"/>
        <v>0</v>
      </c>
      <c r="AF328" s="109">
        <f t="shared" si="319"/>
        <v>0</v>
      </c>
      <c r="AG328" s="41">
        <v>0</v>
      </c>
      <c r="AH328" s="41">
        <v>0</v>
      </c>
      <c r="AI328" s="41">
        <f>AH328-AG328</f>
        <v>0</v>
      </c>
      <c r="AJ328" s="41">
        <f t="shared" si="320"/>
        <v>16343.23</v>
      </c>
      <c r="AK328" s="41">
        <f t="shared" si="321"/>
        <v>16343.23</v>
      </c>
      <c r="AL328" s="41">
        <f t="shared" si="322"/>
        <v>0</v>
      </c>
      <c r="AM328" s="109">
        <f t="shared" si="323"/>
        <v>0</v>
      </c>
      <c r="AN328" s="41">
        <v>0</v>
      </c>
      <c r="AO328" s="41">
        <v>0</v>
      </c>
      <c r="AP328" s="41">
        <f>AO328-AN328</f>
        <v>0</v>
      </c>
      <c r="AQ328" s="41">
        <f t="shared" si="324"/>
        <v>16343.23</v>
      </c>
      <c r="AR328" s="41">
        <f t="shared" si="325"/>
        <v>16343.23</v>
      </c>
      <c r="AS328" s="41">
        <f t="shared" si="326"/>
        <v>0</v>
      </c>
      <c r="AT328" s="109">
        <f t="shared" si="327"/>
        <v>0</v>
      </c>
      <c r="AU328" s="41">
        <v>13618.15</v>
      </c>
      <c r="AV328" s="41">
        <v>9383.89</v>
      </c>
      <c r="AW328" s="41">
        <f>AV328-AU328</f>
        <v>-4234.26</v>
      </c>
      <c r="AX328" s="41">
        <f t="shared" si="328"/>
        <v>29961.379999999997</v>
      </c>
      <c r="AY328" s="41">
        <f t="shared" si="329"/>
        <v>25727.119999999999</v>
      </c>
      <c r="AZ328" s="41">
        <f t="shared" si="330"/>
        <v>-4234</v>
      </c>
      <c r="BA328" s="109">
        <f t="shared" si="331"/>
        <v>0.14132393100718321</v>
      </c>
      <c r="BB328" s="41">
        <v>0</v>
      </c>
      <c r="BC328" s="41">
        <v>0</v>
      </c>
      <c r="BD328" s="41">
        <f>BC328-BB328</f>
        <v>0</v>
      </c>
      <c r="BE328" s="41">
        <f t="shared" si="332"/>
        <v>29961.379999999997</v>
      </c>
      <c r="BF328" s="41">
        <f t="shared" si="333"/>
        <v>25727.119999999999</v>
      </c>
      <c r="BG328" s="41">
        <f t="shared" si="334"/>
        <v>-4234</v>
      </c>
      <c r="BH328" s="109">
        <f t="shared" si="335"/>
        <v>0.14132393100718321</v>
      </c>
      <c r="BI328" s="41">
        <v>0</v>
      </c>
      <c r="BJ328" s="41">
        <v>0</v>
      </c>
      <c r="BK328" s="41">
        <f t="shared" ref="BK328:BK335" si="369">BJ328-BI328</f>
        <v>0</v>
      </c>
      <c r="BL328" s="41">
        <f t="shared" si="336"/>
        <v>29961.379999999997</v>
      </c>
      <c r="BM328" s="41">
        <f t="shared" si="337"/>
        <v>25727.119999999999</v>
      </c>
      <c r="BN328" s="41">
        <f t="shared" si="338"/>
        <v>-4234</v>
      </c>
      <c r="BO328" s="109">
        <f t="shared" si="339"/>
        <v>0.14132393100718321</v>
      </c>
      <c r="BP328" s="41">
        <v>10613.31</v>
      </c>
      <c r="BQ328" s="41">
        <v>29395.78</v>
      </c>
      <c r="BR328" s="41">
        <f t="shared" ref="BR328:BR335" si="370">BQ328-BP328</f>
        <v>18782.47</v>
      </c>
      <c r="BS328" s="41">
        <f t="shared" si="340"/>
        <v>40574.689999999995</v>
      </c>
      <c r="BT328" s="41">
        <f t="shared" si="341"/>
        <v>55122.899999999994</v>
      </c>
      <c r="BU328" s="41">
        <f t="shared" si="342"/>
        <v>14548</v>
      </c>
      <c r="BV328" s="109">
        <f t="shared" si="343"/>
        <v>-0.35855381766317862</v>
      </c>
      <c r="BW328" s="41">
        <v>0</v>
      </c>
      <c r="BX328" s="41">
        <v>0</v>
      </c>
      <c r="BY328" s="41">
        <f t="shared" si="363"/>
        <v>0</v>
      </c>
      <c r="BZ328" s="41">
        <f t="shared" si="364"/>
        <v>40574.69</v>
      </c>
      <c r="CA328" s="41">
        <f>BQ328+BJ328+BC328+AV328+AO328+AH328+AA328+T328+P328+BX328</f>
        <v>55122.899999999994</v>
      </c>
      <c r="CB328" s="41">
        <f t="shared" si="368"/>
        <v>14548.210000000001</v>
      </c>
      <c r="CC328" s="109">
        <f t="shared" si="345"/>
        <v>-0.3585538176631784</v>
      </c>
      <c r="CD328" s="41">
        <v>0</v>
      </c>
      <c r="CE328" s="41">
        <v>0</v>
      </c>
      <c r="CF328" s="41">
        <f t="shared" si="346"/>
        <v>0</v>
      </c>
      <c r="CG328" s="41">
        <f t="shared" si="347"/>
        <v>40574.69</v>
      </c>
      <c r="CH328" s="41">
        <f t="shared" si="348"/>
        <v>55122.899999999994</v>
      </c>
      <c r="CI328" s="41">
        <f t="shared" si="349"/>
        <v>14548.210000000001</v>
      </c>
      <c r="CJ328" s="109">
        <f t="shared" si="350"/>
        <v>1.3585538176631784</v>
      </c>
      <c r="CK328" s="41">
        <v>114927.23</v>
      </c>
      <c r="CL328" s="41">
        <f t="shared" si="367"/>
        <v>155501.91999999998</v>
      </c>
      <c r="CM328" s="41">
        <v>81371.13</v>
      </c>
      <c r="CN328" s="158">
        <f t="shared" ref="CN328:CN335" si="371">CM328-CL328</f>
        <v>-74130.789999999979</v>
      </c>
      <c r="CO328" s="41">
        <v>1260392.94</v>
      </c>
      <c r="CP328" s="41">
        <v>2053244.99</v>
      </c>
      <c r="CQ328" s="41">
        <v>0</v>
      </c>
      <c r="CR328" s="41">
        <v>0</v>
      </c>
      <c r="CS328" s="41">
        <v>0</v>
      </c>
      <c r="CT328" s="41">
        <v>0</v>
      </c>
      <c r="CU328" s="41">
        <v>0</v>
      </c>
      <c r="CV328" s="41">
        <v>3469139.8499999996</v>
      </c>
    </row>
    <row r="329" spans="1:101" s="8" customFormat="1" ht="63" x14ac:dyDescent="0.25">
      <c r="A329" s="11" t="s">
        <v>485</v>
      </c>
      <c r="B329" s="11" t="s">
        <v>486</v>
      </c>
      <c r="C329" s="14" t="s">
        <v>606</v>
      </c>
      <c r="D329" s="11">
        <v>1</v>
      </c>
      <c r="E329" s="11" t="s">
        <v>454</v>
      </c>
      <c r="F329" s="11" t="s">
        <v>5</v>
      </c>
      <c r="G329" s="44" t="s">
        <v>516</v>
      </c>
      <c r="H329" s="45">
        <f>SUBTOTAL(103, $CI$12:$CI329)*1</f>
        <v>318</v>
      </c>
      <c r="I329" s="45" t="s">
        <v>485</v>
      </c>
      <c r="J329" s="46" t="s">
        <v>40</v>
      </c>
      <c r="K329" s="46" t="s">
        <v>517</v>
      </c>
      <c r="L329" s="41">
        <v>0</v>
      </c>
      <c r="M329" s="41">
        <v>0</v>
      </c>
      <c r="N329" s="41">
        <v>364923.33999999997</v>
      </c>
      <c r="O329" s="41">
        <v>156396.75</v>
      </c>
      <c r="P329" s="41">
        <v>156396.75</v>
      </c>
      <c r="Q329" s="41">
        <f t="shared" si="310"/>
        <v>0</v>
      </c>
      <c r="R329" s="197">
        <f t="shared" si="311"/>
        <v>0</v>
      </c>
      <c r="S329" s="41">
        <v>0</v>
      </c>
      <c r="T329" s="41">
        <v>0</v>
      </c>
      <c r="U329" s="41">
        <f>T329-S329</f>
        <v>0</v>
      </c>
      <c r="V329" s="41">
        <f t="shared" si="312"/>
        <v>156396.75</v>
      </c>
      <c r="W329" s="41">
        <f t="shared" si="313"/>
        <v>156396.75</v>
      </c>
      <c r="X329" s="41">
        <f t="shared" si="314"/>
        <v>0</v>
      </c>
      <c r="Y329" s="197">
        <f t="shared" si="315"/>
        <v>0</v>
      </c>
      <c r="Z329" s="41">
        <v>0</v>
      </c>
      <c r="AA329" s="41">
        <v>0</v>
      </c>
      <c r="AB329" s="41">
        <f>AA329-Z329</f>
        <v>0</v>
      </c>
      <c r="AC329" s="41">
        <f t="shared" si="316"/>
        <v>156396.75</v>
      </c>
      <c r="AD329" s="41">
        <f t="shared" si="317"/>
        <v>156396.75</v>
      </c>
      <c r="AE329" s="41">
        <f t="shared" si="318"/>
        <v>0</v>
      </c>
      <c r="AF329" s="109">
        <f t="shared" si="319"/>
        <v>0</v>
      </c>
      <c r="AG329" s="41">
        <v>83091.75</v>
      </c>
      <c r="AH329" s="41">
        <v>74170.89</v>
      </c>
      <c r="AI329" s="41">
        <f>AH329-AG329</f>
        <v>-8920.86</v>
      </c>
      <c r="AJ329" s="41">
        <f t="shared" si="320"/>
        <v>239488.5</v>
      </c>
      <c r="AK329" s="41">
        <f t="shared" si="321"/>
        <v>230567.64</v>
      </c>
      <c r="AL329" s="41">
        <f t="shared" si="322"/>
        <v>-8921</v>
      </c>
      <c r="AM329" s="109">
        <f t="shared" si="323"/>
        <v>3.7249638291608989E-2</v>
      </c>
      <c r="AN329" s="41">
        <v>0</v>
      </c>
      <c r="AO329" s="41">
        <v>0</v>
      </c>
      <c r="AP329" s="41">
        <f>AO329-AN329</f>
        <v>0</v>
      </c>
      <c r="AQ329" s="41">
        <f t="shared" si="324"/>
        <v>239488.5</v>
      </c>
      <c r="AR329" s="41">
        <f t="shared" si="325"/>
        <v>230567.64</v>
      </c>
      <c r="AS329" s="41">
        <f t="shared" si="326"/>
        <v>-8921</v>
      </c>
      <c r="AT329" s="109">
        <f t="shared" si="327"/>
        <v>3.7249638291608989E-2</v>
      </c>
      <c r="AU329" s="41">
        <v>0</v>
      </c>
      <c r="AV329" s="41">
        <v>0</v>
      </c>
      <c r="AW329" s="41">
        <f>AV329-AU329</f>
        <v>0</v>
      </c>
      <c r="AX329" s="41">
        <f t="shared" si="328"/>
        <v>239488.5</v>
      </c>
      <c r="AY329" s="41">
        <f t="shared" si="329"/>
        <v>230567.64</v>
      </c>
      <c r="AZ329" s="41">
        <f t="shared" si="330"/>
        <v>-8921</v>
      </c>
      <c r="BA329" s="109">
        <f t="shared" si="331"/>
        <v>3.7249638291608989E-2</v>
      </c>
      <c r="BB329" s="41">
        <v>125417.5</v>
      </c>
      <c r="BC329" s="41">
        <v>118044.05</v>
      </c>
      <c r="BD329" s="41">
        <f>BC329-BB329</f>
        <v>-7373.4499999999971</v>
      </c>
      <c r="BE329" s="41">
        <f t="shared" si="332"/>
        <v>364906</v>
      </c>
      <c r="BF329" s="41">
        <f t="shared" si="333"/>
        <v>348611.69</v>
      </c>
      <c r="BG329" s="41">
        <f t="shared" si="334"/>
        <v>-16294</v>
      </c>
      <c r="BH329" s="109">
        <f t="shared" si="335"/>
        <v>4.465344499679369E-2</v>
      </c>
      <c r="BI329" s="41">
        <v>0</v>
      </c>
      <c r="BJ329" s="41">
        <v>0</v>
      </c>
      <c r="BK329" s="41">
        <f t="shared" si="369"/>
        <v>0</v>
      </c>
      <c r="BL329" s="41">
        <f t="shared" si="336"/>
        <v>364906</v>
      </c>
      <c r="BM329" s="41">
        <f t="shared" si="337"/>
        <v>348611.69</v>
      </c>
      <c r="BN329" s="41">
        <f t="shared" si="338"/>
        <v>-16294</v>
      </c>
      <c r="BO329" s="109">
        <f t="shared" si="339"/>
        <v>4.465344499679369E-2</v>
      </c>
      <c r="BP329" s="41">
        <v>0</v>
      </c>
      <c r="BQ329" s="41">
        <v>0</v>
      </c>
      <c r="BR329" s="41">
        <f t="shared" si="370"/>
        <v>0</v>
      </c>
      <c r="BS329" s="41">
        <f t="shared" si="340"/>
        <v>364906</v>
      </c>
      <c r="BT329" s="41">
        <f t="shared" si="341"/>
        <v>348611.69</v>
      </c>
      <c r="BU329" s="41">
        <f t="shared" si="342"/>
        <v>-16294</v>
      </c>
      <c r="BV329" s="109">
        <f t="shared" si="343"/>
        <v>4.465344499679369E-2</v>
      </c>
      <c r="BW329" s="41">
        <v>139538.54999999999</v>
      </c>
      <c r="BX329" s="41">
        <v>127447.67</v>
      </c>
      <c r="BY329" s="41">
        <f t="shared" si="363"/>
        <v>-12090.87999999999</v>
      </c>
      <c r="BZ329" s="41">
        <f t="shared" si="364"/>
        <v>504444.55</v>
      </c>
      <c r="CA329" s="41">
        <f>BQ329+BJ329+BC329+AV329+AO329+AH329+AA329+T329+P329+BX329</f>
        <v>476059.36</v>
      </c>
      <c r="CB329" s="180">
        <f t="shared" si="368"/>
        <v>-28385.189999999988</v>
      </c>
      <c r="CC329" s="109">
        <f t="shared" si="345"/>
        <v>5.6270188665929699E-2</v>
      </c>
      <c r="CD329" s="41">
        <v>0</v>
      </c>
      <c r="CE329" s="41">
        <v>44410.32</v>
      </c>
      <c r="CF329" s="41">
        <f t="shared" si="346"/>
        <v>44410.32</v>
      </c>
      <c r="CG329" s="41">
        <f t="shared" si="347"/>
        <v>504444.55</v>
      </c>
      <c r="CH329" s="41">
        <f t="shared" si="348"/>
        <v>520469.68</v>
      </c>
      <c r="CI329" s="41">
        <f t="shared" si="349"/>
        <v>16025.130000000012</v>
      </c>
      <c r="CJ329" s="109">
        <f t="shared" si="350"/>
        <v>1.0317678722071633</v>
      </c>
      <c r="CK329" s="41">
        <v>0</v>
      </c>
      <c r="CL329" s="41">
        <f t="shared" si="367"/>
        <v>504444.55</v>
      </c>
      <c r="CM329" s="41">
        <v>476059.36</v>
      </c>
      <c r="CN329" s="158">
        <f t="shared" si="371"/>
        <v>-28385.190000000002</v>
      </c>
      <c r="CO329" s="41">
        <v>521802.25</v>
      </c>
      <c r="CP329" s="41">
        <v>175939.16</v>
      </c>
      <c r="CQ329" s="41">
        <v>0</v>
      </c>
      <c r="CR329" s="41">
        <v>0</v>
      </c>
      <c r="CS329" s="41">
        <v>0</v>
      </c>
      <c r="CT329" s="41">
        <v>0</v>
      </c>
      <c r="CU329" s="41">
        <v>0</v>
      </c>
      <c r="CV329" s="41">
        <v>1567109.2999999998</v>
      </c>
      <c r="CW329" s="10"/>
    </row>
    <row r="330" spans="1:101" s="8" customFormat="1" ht="47.25" x14ac:dyDescent="0.25">
      <c r="A330" s="99" t="s">
        <v>406</v>
      </c>
      <c r="B330" s="99" t="s">
        <v>411</v>
      </c>
      <c r="C330" s="100" t="s">
        <v>602</v>
      </c>
      <c r="D330" s="99">
        <v>1</v>
      </c>
      <c r="E330" s="99" t="s">
        <v>402</v>
      </c>
      <c r="F330" s="99" t="s">
        <v>77</v>
      </c>
      <c r="G330" s="99" t="s">
        <v>1185</v>
      </c>
      <c r="H330" s="45">
        <f>SUBTOTAL(103, $CI$12:$CI330)*1</f>
        <v>319</v>
      </c>
      <c r="I330" s="45" t="s">
        <v>406</v>
      </c>
      <c r="J330" s="128" t="s">
        <v>995</v>
      </c>
      <c r="K330" s="128" t="s">
        <v>1186</v>
      </c>
      <c r="L330" s="101">
        <v>0</v>
      </c>
      <c r="M330" s="101">
        <v>0</v>
      </c>
      <c r="N330" s="101">
        <v>0</v>
      </c>
      <c r="O330" s="101">
        <f>N330+M330+L330</f>
        <v>0</v>
      </c>
      <c r="P330" s="101"/>
      <c r="Q330" s="41">
        <f t="shared" si="310"/>
        <v>0</v>
      </c>
      <c r="R330" s="197" t="str">
        <f t="shared" si="311"/>
        <v>nebija plānots</v>
      </c>
      <c r="S330" s="101">
        <v>0</v>
      </c>
      <c r="T330" s="101"/>
      <c r="U330" s="101"/>
      <c r="V330" s="41">
        <f t="shared" si="312"/>
        <v>0</v>
      </c>
      <c r="W330" s="41">
        <f t="shared" si="313"/>
        <v>0</v>
      </c>
      <c r="X330" s="41">
        <f t="shared" si="314"/>
        <v>0</v>
      </c>
      <c r="Y330" s="197" t="str">
        <f t="shared" si="315"/>
        <v>nebija plānots</v>
      </c>
      <c r="Z330" s="101">
        <v>0</v>
      </c>
      <c r="AA330" s="101"/>
      <c r="AB330" s="101"/>
      <c r="AC330" s="41">
        <f t="shared" si="316"/>
        <v>0</v>
      </c>
      <c r="AD330" s="41">
        <f t="shared" si="317"/>
        <v>0</v>
      </c>
      <c r="AE330" s="41">
        <f t="shared" si="318"/>
        <v>0</v>
      </c>
      <c r="AF330" s="109" t="str">
        <f t="shared" si="319"/>
        <v>nebija plānots</v>
      </c>
      <c r="AG330" s="101">
        <v>0</v>
      </c>
      <c r="AH330" s="101"/>
      <c r="AI330" s="101"/>
      <c r="AJ330" s="41">
        <f t="shared" si="320"/>
        <v>0</v>
      </c>
      <c r="AK330" s="41">
        <f t="shared" si="321"/>
        <v>0</v>
      </c>
      <c r="AL330" s="41">
        <f t="shared" si="322"/>
        <v>0</v>
      </c>
      <c r="AM330" s="109" t="str">
        <f t="shared" si="323"/>
        <v>nebija plānots</v>
      </c>
      <c r="AN330" s="101">
        <v>0</v>
      </c>
      <c r="AO330" s="101"/>
      <c r="AP330" s="101"/>
      <c r="AQ330" s="41">
        <f t="shared" si="324"/>
        <v>0</v>
      </c>
      <c r="AR330" s="41">
        <f t="shared" si="325"/>
        <v>0</v>
      </c>
      <c r="AS330" s="41">
        <f t="shared" si="326"/>
        <v>0</v>
      </c>
      <c r="AT330" s="109" t="str">
        <f t="shared" si="327"/>
        <v>nebija plānots</v>
      </c>
      <c r="AU330" s="101">
        <v>0</v>
      </c>
      <c r="AV330" s="101"/>
      <c r="AW330" s="101"/>
      <c r="AX330" s="41">
        <f t="shared" si="328"/>
        <v>0</v>
      </c>
      <c r="AY330" s="41">
        <f t="shared" si="329"/>
        <v>0</v>
      </c>
      <c r="AZ330" s="41">
        <f t="shared" si="330"/>
        <v>0</v>
      </c>
      <c r="BA330" s="109" t="str">
        <f t="shared" si="331"/>
        <v>nebija plānots</v>
      </c>
      <c r="BB330" s="101">
        <v>0</v>
      </c>
      <c r="BC330" s="101"/>
      <c r="BD330" s="101"/>
      <c r="BE330" s="41">
        <f t="shared" si="332"/>
        <v>0</v>
      </c>
      <c r="BF330" s="41">
        <f t="shared" si="333"/>
        <v>0</v>
      </c>
      <c r="BG330" s="41">
        <f t="shared" si="334"/>
        <v>0</v>
      </c>
      <c r="BH330" s="109" t="str">
        <f t="shared" si="335"/>
        <v>nebija plānots</v>
      </c>
      <c r="BI330" s="101">
        <v>0</v>
      </c>
      <c r="BJ330" s="41">
        <v>7251.82</v>
      </c>
      <c r="BK330" s="41">
        <f t="shared" si="369"/>
        <v>7251.82</v>
      </c>
      <c r="BL330" s="41">
        <f t="shared" si="336"/>
        <v>0</v>
      </c>
      <c r="BM330" s="41">
        <f t="shared" si="337"/>
        <v>7251.82</v>
      </c>
      <c r="BN330" s="41">
        <f t="shared" si="338"/>
        <v>7252</v>
      </c>
      <c r="BO330" s="109" t="str">
        <f t="shared" si="339"/>
        <v>nebija plānots</v>
      </c>
      <c r="BP330" s="101">
        <v>0</v>
      </c>
      <c r="BQ330" s="41">
        <v>1576.16</v>
      </c>
      <c r="BR330" s="41">
        <f t="shared" si="370"/>
        <v>1576.16</v>
      </c>
      <c r="BS330" s="41">
        <f t="shared" si="340"/>
        <v>0</v>
      </c>
      <c r="BT330" s="41">
        <f t="shared" si="341"/>
        <v>8827.98</v>
      </c>
      <c r="BU330" s="41">
        <f t="shared" si="342"/>
        <v>8828</v>
      </c>
      <c r="BV330" s="109" t="str">
        <f t="shared" si="343"/>
        <v>nebija plānots</v>
      </c>
      <c r="BW330" s="101">
        <v>0</v>
      </c>
      <c r="BX330" s="41">
        <v>7787.25</v>
      </c>
      <c r="BY330" s="41">
        <f t="shared" si="363"/>
        <v>7787.25</v>
      </c>
      <c r="BZ330" s="41">
        <f t="shared" si="364"/>
        <v>0</v>
      </c>
      <c r="CA330" s="41">
        <f>BQ330+BJ330+BC330+AV330+AO330+-AH330+AA330+T330+P330+BX330</f>
        <v>16615.23</v>
      </c>
      <c r="CB330" s="41">
        <f t="shared" si="368"/>
        <v>16615.23</v>
      </c>
      <c r="CC330" s="109" t="str">
        <f t="shared" si="345"/>
        <v>nebija plānots</v>
      </c>
      <c r="CD330" s="101">
        <v>0</v>
      </c>
      <c r="CE330" s="41">
        <v>0</v>
      </c>
      <c r="CF330" s="41">
        <f t="shared" si="346"/>
        <v>0</v>
      </c>
      <c r="CG330" s="41">
        <f t="shared" si="347"/>
        <v>0</v>
      </c>
      <c r="CH330" s="41">
        <f t="shared" si="348"/>
        <v>16615.23</v>
      </c>
      <c r="CI330" s="41">
        <f t="shared" si="349"/>
        <v>16615.23</v>
      </c>
      <c r="CJ330" s="109" t="str">
        <f t="shared" si="350"/>
        <v>nebija plānots</v>
      </c>
      <c r="CK330" s="101">
        <v>0</v>
      </c>
      <c r="CL330" s="41">
        <f t="shared" si="367"/>
        <v>0</v>
      </c>
      <c r="CM330" s="41">
        <v>16615.23</v>
      </c>
      <c r="CN330" s="40">
        <f t="shared" si="371"/>
        <v>16615.23</v>
      </c>
      <c r="CO330" s="101">
        <v>45833.18</v>
      </c>
      <c r="CP330" s="101">
        <v>30555.47</v>
      </c>
      <c r="CQ330" s="101">
        <v>0</v>
      </c>
      <c r="CR330" s="101">
        <v>0</v>
      </c>
      <c r="CS330" s="101">
        <v>0</v>
      </c>
      <c r="CT330" s="101">
        <v>0</v>
      </c>
      <c r="CU330" s="101">
        <v>0</v>
      </c>
      <c r="CV330" s="101">
        <v>70789.06</v>
      </c>
    </row>
    <row r="331" spans="1:101" s="8" customFormat="1" ht="47.25" x14ac:dyDescent="0.25">
      <c r="A331" s="99" t="s">
        <v>406</v>
      </c>
      <c r="B331" s="99" t="s">
        <v>411</v>
      </c>
      <c r="C331" s="100" t="s">
        <v>602</v>
      </c>
      <c r="D331" s="99">
        <v>1</v>
      </c>
      <c r="E331" s="99" t="s">
        <v>402</v>
      </c>
      <c r="F331" s="99" t="s">
        <v>77</v>
      </c>
      <c r="G331" s="99" t="s">
        <v>1222</v>
      </c>
      <c r="H331" s="45">
        <f>SUBTOTAL(103, $CI$12:$CI331)*1</f>
        <v>320</v>
      </c>
      <c r="I331" s="45" t="s">
        <v>406</v>
      </c>
      <c r="J331" s="128" t="s">
        <v>990</v>
      </c>
      <c r="K331" s="128" t="s">
        <v>1223</v>
      </c>
      <c r="L331" s="101">
        <v>0</v>
      </c>
      <c r="M331" s="101">
        <v>0</v>
      </c>
      <c r="N331" s="101">
        <v>0</v>
      </c>
      <c r="O331" s="101">
        <f>N331+M331+L331</f>
        <v>0</v>
      </c>
      <c r="P331" s="101"/>
      <c r="Q331" s="41">
        <f t="shared" si="310"/>
        <v>0</v>
      </c>
      <c r="R331" s="197" t="str">
        <f t="shared" si="311"/>
        <v>nebija plānots</v>
      </c>
      <c r="S331" s="101">
        <v>0</v>
      </c>
      <c r="T331" s="101"/>
      <c r="U331" s="101"/>
      <c r="V331" s="41">
        <f t="shared" si="312"/>
        <v>0</v>
      </c>
      <c r="W331" s="41">
        <f t="shared" si="313"/>
        <v>0</v>
      </c>
      <c r="X331" s="41">
        <f t="shared" si="314"/>
        <v>0</v>
      </c>
      <c r="Y331" s="197" t="str">
        <f t="shared" si="315"/>
        <v>nebija plānots</v>
      </c>
      <c r="Z331" s="101">
        <v>0</v>
      </c>
      <c r="AA331" s="101"/>
      <c r="AB331" s="101"/>
      <c r="AC331" s="41">
        <f t="shared" si="316"/>
        <v>0</v>
      </c>
      <c r="AD331" s="41">
        <f t="shared" si="317"/>
        <v>0</v>
      </c>
      <c r="AE331" s="41">
        <f t="shared" si="318"/>
        <v>0</v>
      </c>
      <c r="AF331" s="109" t="str">
        <f t="shared" si="319"/>
        <v>nebija plānots</v>
      </c>
      <c r="AG331" s="101">
        <v>0</v>
      </c>
      <c r="AH331" s="101"/>
      <c r="AI331" s="101"/>
      <c r="AJ331" s="41">
        <f t="shared" si="320"/>
        <v>0</v>
      </c>
      <c r="AK331" s="41">
        <f t="shared" si="321"/>
        <v>0</v>
      </c>
      <c r="AL331" s="41">
        <f t="shared" si="322"/>
        <v>0</v>
      </c>
      <c r="AM331" s="109" t="str">
        <f t="shared" si="323"/>
        <v>nebija plānots</v>
      </c>
      <c r="AN331" s="101">
        <v>0</v>
      </c>
      <c r="AO331" s="101"/>
      <c r="AP331" s="101"/>
      <c r="AQ331" s="41">
        <f t="shared" si="324"/>
        <v>0</v>
      </c>
      <c r="AR331" s="41">
        <f t="shared" si="325"/>
        <v>0</v>
      </c>
      <c r="AS331" s="41">
        <f t="shared" si="326"/>
        <v>0</v>
      </c>
      <c r="AT331" s="109" t="str">
        <f t="shared" si="327"/>
        <v>nebija plānots</v>
      </c>
      <c r="AU331" s="101">
        <v>0</v>
      </c>
      <c r="AV331" s="101"/>
      <c r="AW331" s="101"/>
      <c r="AX331" s="41">
        <f t="shared" si="328"/>
        <v>0</v>
      </c>
      <c r="AY331" s="41">
        <f t="shared" si="329"/>
        <v>0</v>
      </c>
      <c r="AZ331" s="41">
        <f t="shared" si="330"/>
        <v>0</v>
      </c>
      <c r="BA331" s="109" t="str">
        <f t="shared" si="331"/>
        <v>nebija plānots</v>
      </c>
      <c r="BB331" s="101">
        <v>0</v>
      </c>
      <c r="BC331" s="101"/>
      <c r="BD331" s="101"/>
      <c r="BE331" s="41">
        <f t="shared" si="332"/>
        <v>0</v>
      </c>
      <c r="BF331" s="41">
        <f t="shared" si="333"/>
        <v>0</v>
      </c>
      <c r="BG331" s="41">
        <f t="shared" si="334"/>
        <v>0</v>
      </c>
      <c r="BH331" s="109" t="str">
        <f t="shared" si="335"/>
        <v>nebija plānots</v>
      </c>
      <c r="BI331" s="101">
        <v>0</v>
      </c>
      <c r="BJ331" s="41">
        <v>8696.7799999999988</v>
      </c>
      <c r="BK331" s="41">
        <f t="shared" si="369"/>
        <v>8696.7799999999988</v>
      </c>
      <c r="BL331" s="41">
        <f t="shared" si="336"/>
        <v>0</v>
      </c>
      <c r="BM331" s="41">
        <f t="shared" si="337"/>
        <v>8696.7799999999988</v>
      </c>
      <c r="BN331" s="41">
        <f t="shared" si="338"/>
        <v>8697</v>
      </c>
      <c r="BO331" s="109" t="str">
        <f t="shared" si="339"/>
        <v>nebija plānots</v>
      </c>
      <c r="BP331" s="101">
        <v>0</v>
      </c>
      <c r="BQ331" s="41">
        <v>8241.32</v>
      </c>
      <c r="BR331" s="41">
        <f t="shared" si="370"/>
        <v>8241.32</v>
      </c>
      <c r="BS331" s="41">
        <f t="shared" si="340"/>
        <v>0</v>
      </c>
      <c r="BT331" s="41">
        <f t="shared" si="341"/>
        <v>16938.099999999999</v>
      </c>
      <c r="BU331" s="41">
        <f t="shared" si="342"/>
        <v>16938</v>
      </c>
      <c r="BV331" s="109" t="str">
        <f t="shared" si="343"/>
        <v>nebija plānots</v>
      </c>
      <c r="BW331" s="101">
        <v>0</v>
      </c>
      <c r="BX331" s="41">
        <v>0</v>
      </c>
      <c r="BY331" s="41">
        <f t="shared" si="363"/>
        <v>0</v>
      </c>
      <c r="BZ331" s="41">
        <f t="shared" si="364"/>
        <v>0</v>
      </c>
      <c r="CA331" s="41">
        <f>BQ331+BJ331+BC331+AV331+AO331+-AH331+AA331+T331+P331+BX331</f>
        <v>16938.099999999999</v>
      </c>
      <c r="CB331" s="41">
        <f t="shared" si="368"/>
        <v>16938.099999999999</v>
      </c>
      <c r="CC331" s="109" t="str">
        <f t="shared" si="345"/>
        <v>nebija plānots</v>
      </c>
      <c r="CD331" s="101">
        <v>0</v>
      </c>
      <c r="CE331" s="41">
        <v>0</v>
      </c>
      <c r="CF331" s="41">
        <f t="shared" si="346"/>
        <v>0</v>
      </c>
      <c r="CG331" s="41">
        <f t="shared" si="347"/>
        <v>0</v>
      </c>
      <c r="CH331" s="41">
        <f t="shared" si="348"/>
        <v>16938.099999999999</v>
      </c>
      <c r="CI331" s="41">
        <f t="shared" si="349"/>
        <v>16938.099999999999</v>
      </c>
      <c r="CJ331" s="109" t="str">
        <f t="shared" si="350"/>
        <v>nebija plānots</v>
      </c>
      <c r="CK331" s="101">
        <v>0</v>
      </c>
      <c r="CL331" s="41">
        <f t="shared" si="367"/>
        <v>0</v>
      </c>
      <c r="CM331" s="41">
        <v>27988.100000000002</v>
      </c>
      <c r="CN331" s="40">
        <f t="shared" si="371"/>
        <v>27988.100000000002</v>
      </c>
      <c r="CO331" s="101">
        <v>118654.9</v>
      </c>
      <c r="CP331" s="101">
        <v>59072.45</v>
      </c>
      <c r="CQ331" s="101">
        <v>0</v>
      </c>
      <c r="CR331" s="101">
        <v>0</v>
      </c>
      <c r="CS331" s="101">
        <v>0</v>
      </c>
      <c r="CT331" s="101">
        <v>0</v>
      </c>
      <c r="CU331" s="101">
        <v>0</v>
      </c>
      <c r="CV331" s="101">
        <v>177727.35</v>
      </c>
      <c r="CW331" s="29"/>
    </row>
    <row r="332" spans="1:101" s="8" customFormat="1" ht="47.25" x14ac:dyDescent="0.25">
      <c r="A332" s="119" t="s">
        <v>406</v>
      </c>
      <c r="B332" s="119" t="s">
        <v>411</v>
      </c>
      <c r="C332" s="120" t="s">
        <v>602</v>
      </c>
      <c r="D332" s="119">
        <v>1</v>
      </c>
      <c r="E332" s="119" t="s">
        <v>402</v>
      </c>
      <c r="F332" s="119" t="s">
        <v>77</v>
      </c>
      <c r="G332" s="119" t="s">
        <v>930</v>
      </c>
      <c r="H332" s="45">
        <f>SUBTOTAL(103, $CI$12:$CI332)*1</f>
        <v>321</v>
      </c>
      <c r="I332" s="45" t="s">
        <v>406</v>
      </c>
      <c r="J332" s="120" t="s">
        <v>931</v>
      </c>
      <c r="K332" s="120" t="s">
        <v>932</v>
      </c>
      <c r="L332" s="43">
        <v>0</v>
      </c>
      <c r="M332" s="43">
        <v>0</v>
      </c>
      <c r="N332" s="43">
        <v>0</v>
      </c>
      <c r="O332" s="43">
        <v>0</v>
      </c>
      <c r="P332" s="43"/>
      <c r="Q332" s="41">
        <f t="shared" ref="Q332:Q395" si="372">ROUND(P332-O332,0)</f>
        <v>0</v>
      </c>
      <c r="R332" s="197" t="str">
        <f t="shared" ref="R332:R395" si="373">IFERROR(1-(P332/O332),"nebija plānots")</f>
        <v>nebija plānots</v>
      </c>
      <c r="S332" s="43">
        <v>0</v>
      </c>
      <c r="T332" s="43"/>
      <c r="U332" s="43"/>
      <c r="V332" s="41">
        <f t="shared" ref="V332:V395" si="374">S332+O332</f>
        <v>0</v>
      </c>
      <c r="W332" s="41">
        <f t="shared" ref="W332:W395" si="375">T332+P332</f>
        <v>0</v>
      </c>
      <c r="X332" s="41">
        <f t="shared" ref="X332:X395" si="376">ROUND(U332+Q332,0)</f>
        <v>0</v>
      </c>
      <c r="Y332" s="197" t="str">
        <f t="shared" ref="Y332:Y395" si="377">IFERROR(1-(W332/V332),"nebija plānots")</f>
        <v>nebija plānots</v>
      </c>
      <c r="Z332" s="43">
        <v>0</v>
      </c>
      <c r="AA332" s="43"/>
      <c r="AB332" s="43"/>
      <c r="AC332" s="41">
        <f t="shared" ref="AC332:AC395" si="378">V332+Z332</f>
        <v>0</v>
      </c>
      <c r="AD332" s="41">
        <f t="shared" ref="AD332:AD395" si="379">W332+AA332</f>
        <v>0</v>
      </c>
      <c r="AE332" s="41">
        <f t="shared" ref="AE332:AE395" si="380">ROUND(X332+AB332,0)</f>
        <v>0</v>
      </c>
      <c r="AF332" s="109" t="str">
        <f t="shared" ref="AF332:AF395" si="381">IFERROR(1-(AD332/AC332),"nebija plānots")</f>
        <v>nebija plānots</v>
      </c>
      <c r="AG332" s="43">
        <v>0</v>
      </c>
      <c r="AH332" s="43"/>
      <c r="AI332" s="43"/>
      <c r="AJ332" s="41">
        <f t="shared" ref="AJ332:AJ395" si="382">AG332+AC332</f>
        <v>0</v>
      </c>
      <c r="AK332" s="41">
        <f t="shared" ref="AK332:AK395" si="383">AH332+AD332</f>
        <v>0</v>
      </c>
      <c r="AL332" s="41">
        <f t="shared" ref="AL332:AL395" si="384">ROUND(AI332+AE332,0)</f>
        <v>0</v>
      </c>
      <c r="AM332" s="109" t="str">
        <f t="shared" ref="AM332:AM395" si="385">IFERROR(1-(AK332/AJ332),"nebija plānots")</f>
        <v>nebija plānots</v>
      </c>
      <c r="AN332" s="43">
        <v>0</v>
      </c>
      <c r="AO332" s="43"/>
      <c r="AP332" s="43"/>
      <c r="AQ332" s="41">
        <f t="shared" ref="AQ332:AQ395" si="386">AN332+AJ332</f>
        <v>0</v>
      </c>
      <c r="AR332" s="41">
        <f t="shared" ref="AR332:AR395" si="387">AO332+AK332</f>
        <v>0</v>
      </c>
      <c r="AS332" s="41">
        <f t="shared" ref="AS332:AS395" si="388">ROUND(AP332+AL332,0)</f>
        <v>0</v>
      </c>
      <c r="AT332" s="109" t="str">
        <f t="shared" ref="AT332:AT395" si="389">IFERROR(1-(AR332/AQ332),"nebija plānots")</f>
        <v>nebija plānots</v>
      </c>
      <c r="AU332" s="43">
        <v>0</v>
      </c>
      <c r="AV332" s="43"/>
      <c r="AW332" s="43"/>
      <c r="AX332" s="41">
        <f t="shared" ref="AX332:AX395" si="390">AU332+AQ332</f>
        <v>0</v>
      </c>
      <c r="AY332" s="41">
        <f t="shared" ref="AY332:AY395" si="391">AV332+AR332</f>
        <v>0</v>
      </c>
      <c r="AZ332" s="41">
        <f t="shared" ref="AZ332:AZ395" si="392">ROUND(AW332+AS332,0)</f>
        <v>0</v>
      </c>
      <c r="BA332" s="109" t="str">
        <f t="shared" ref="BA332:BA395" si="393">IFERROR(1-(AY332/AX332),"nebija plānots")</f>
        <v>nebija plānots</v>
      </c>
      <c r="BB332" s="43">
        <v>0</v>
      </c>
      <c r="BC332" s="41">
        <v>2543.5700000000002</v>
      </c>
      <c r="BD332" s="41">
        <f>BC332-BB332</f>
        <v>2543.5700000000002</v>
      </c>
      <c r="BE332" s="41">
        <f t="shared" ref="BE332:BE395" si="394">BB332+AX332</f>
        <v>0</v>
      </c>
      <c r="BF332" s="41">
        <f t="shared" ref="BF332:BF395" si="395">BC332+AY332</f>
        <v>2543.5700000000002</v>
      </c>
      <c r="BG332" s="41">
        <f t="shared" ref="BG332:BG395" si="396">ROUND(BD332+AZ332,0)</f>
        <v>2544</v>
      </c>
      <c r="BH332" s="109" t="str">
        <f t="shared" ref="BH332:BH395" si="397">IFERROR(1-(BF332/BE332),"nebija plānots")</f>
        <v>nebija plānots</v>
      </c>
      <c r="BI332" s="41">
        <v>0</v>
      </c>
      <c r="BJ332" s="41">
        <v>2431</v>
      </c>
      <c r="BK332" s="41">
        <f t="shared" si="369"/>
        <v>2431</v>
      </c>
      <c r="BL332" s="41">
        <f t="shared" ref="BL332:BL395" si="398">BI332+BE332</f>
        <v>0</v>
      </c>
      <c r="BM332" s="41">
        <f t="shared" ref="BM332:BM395" si="399">BJ332+BF332</f>
        <v>4974.57</v>
      </c>
      <c r="BN332" s="41">
        <f t="shared" ref="BN332:BN395" si="400">ROUND(BK332+BG332,0)</f>
        <v>4975</v>
      </c>
      <c r="BO332" s="109" t="str">
        <f t="shared" ref="BO332:BO395" si="401">IFERROR(1-(BM332/BL332),"nebija plānots")</f>
        <v>nebija plānots</v>
      </c>
      <c r="BP332" s="41">
        <v>0</v>
      </c>
      <c r="BQ332" s="41">
        <v>5743.25</v>
      </c>
      <c r="BR332" s="41">
        <f t="shared" si="370"/>
        <v>5743.25</v>
      </c>
      <c r="BS332" s="41">
        <f t="shared" ref="BS332:BS395" si="402">BP332+BL332</f>
        <v>0</v>
      </c>
      <c r="BT332" s="41">
        <f t="shared" ref="BT332:BT395" si="403">BQ332+BM332</f>
        <v>10717.82</v>
      </c>
      <c r="BU332" s="41">
        <f t="shared" ref="BU332:BU395" si="404">ROUND(BR332+BN332,0)</f>
        <v>10718</v>
      </c>
      <c r="BV332" s="109" t="str">
        <f t="shared" ref="BV332:BV395" si="405">IFERROR(1-(BT332/BS332),"nebija plānots")</f>
        <v>nebija plānots</v>
      </c>
      <c r="BW332" s="41">
        <v>0</v>
      </c>
      <c r="BX332" s="41">
        <v>0</v>
      </c>
      <c r="BY332" s="41">
        <f t="shared" si="363"/>
        <v>0</v>
      </c>
      <c r="BZ332" s="41">
        <f t="shared" si="364"/>
        <v>0</v>
      </c>
      <c r="CA332" s="41">
        <f>BQ332+BJ332+BC332+AV332+AO332+-AH332+AA332+T332+P332+BX332</f>
        <v>10717.82</v>
      </c>
      <c r="CB332" s="41">
        <f t="shared" si="368"/>
        <v>10717.82</v>
      </c>
      <c r="CC332" s="109" t="str">
        <f t="shared" ref="CC332:CC395" si="406">IFERROR(1-(CA332/BZ332),"nebija plānots")</f>
        <v>nebija plānots</v>
      </c>
      <c r="CD332" s="41">
        <v>0</v>
      </c>
      <c r="CE332" s="41">
        <v>6332.93</v>
      </c>
      <c r="CF332" s="41">
        <f t="shared" ref="CF332:CF395" si="407">CE332-CD332</f>
        <v>6332.93</v>
      </c>
      <c r="CG332" s="41">
        <f t="shared" ref="CG332:CG395" si="408">BZ332+CD332</f>
        <v>0</v>
      </c>
      <c r="CH332" s="41">
        <f t="shared" ref="CH332:CH395" si="409">CA332+CE332</f>
        <v>17050.75</v>
      </c>
      <c r="CI332" s="41">
        <f t="shared" ref="CI332:CI395" si="410">CB332+CF332</f>
        <v>17050.75</v>
      </c>
      <c r="CJ332" s="109" t="str">
        <f t="shared" ref="CJ332:CJ395" si="411">IFERROR(CH332/CG332, "nebija plānots")</f>
        <v>nebija plānots</v>
      </c>
      <c r="CK332" s="41">
        <v>0</v>
      </c>
      <c r="CL332" s="41">
        <f t="shared" si="367"/>
        <v>0</v>
      </c>
      <c r="CM332" s="41">
        <v>14032.82</v>
      </c>
      <c r="CN332" s="36">
        <f t="shared" si="371"/>
        <v>14032.82</v>
      </c>
      <c r="CO332" s="41">
        <v>63243.96</v>
      </c>
      <c r="CP332" s="41">
        <v>31621.99</v>
      </c>
      <c r="CQ332" s="41">
        <v>0</v>
      </c>
      <c r="CR332" s="41">
        <v>0</v>
      </c>
      <c r="CS332" s="41">
        <v>0</v>
      </c>
      <c r="CT332" s="41">
        <v>0</v>
      </c>
      <c r="CU332" s="41">
        <v>0</v>
      </c>
      <c r="CV332" s="41">
        <v>94865.95</v>
      </c>
    </row>
    <row r="333" spans="1:101" s="8" customFormat="1" ht="47.25" x14ac:dyDescent="0.25">
      <c r="A333" s="119" t="s">
        <v>406</v>
      </c>
      <c r="B333" s="120" t="s">
        <v>411</v>
      </c>
      <c r="C333" s="119" t="s">
        <v>602</v>
      </c>
      <c r="D333" s="119">
        <v>1</v>
      </c>
      <c r="E333" s="119" t="s">
        <v>402</v>
      </c>
      <c r="F333" s="119" t="s">
        <v>77</v>
      </c>
      <c r="G333" s="120" t="s">
        <v>926</v>
      </c>
      <c r="H333" s="45">
        <f>SUBTOTAL(103, $CI$12:$CI333)*1</f>
        <v>322</v>
      </c>
      <c r="I333" s="45" t="s">
        <v>406</v>
      </c>
      <c r="J333" s="120" t="s">
        <v>143</v>
      </c>
      <c r="K333" s="120" t="s">
        <v>927</v>
      </c>
      <c r="L333" s="43">
        <v>0</v>
      </c>
      <c r="M333" s="43">
        <v>0</v>
      </c>
      <c r="N333" s="43">
        <v>0</v>
      </c>
      <c r="O333" s="43">
        <v>0</v>
      </c>
      <c r="P333" s="43"/>
      <c r="Q333" s="41">
        <f t="shared" si="372"/>
        <v>0</v>
      </c>
      <c r="R333" s="197" t="str">
        <f t="shared" si="373"/>
        <v>nebija plānots</v>
      </c>
      <c r="S333" s="43">
        <v>0</v>
      </c>
      <c r="T333" s="43"/>
      <c r="U333" s="43"/>
      <c r="V333" s="41">
        <f t="shared" si="374"/>
        <v>0</v>
      </c>
      <c r="W333" s="41">
        <f t="shared" si="375"/>
        <v>0</v>
      </c>
      <c r="X333" s="41">
        <f t="shared" si="376"/>
        <v>0</v>
      </c>
      <c r="Y333" s="197" t="str">
        <f t="shared" si="377"/>
        <v>nebija plānots</v>
      </c>
      <c r="Z333" s="43">
        <v>0</v>
      </c>
      <c r="AA333" s="43"/>
      <c r="AB333" s="43"/>
      <c r="AC333" s="41">
        <f t="shared" si="378"/>
        <v>0</v>
      </c>
      <c r="AD333" s="41">
        <f t="shared" si="379"/>
        <v>0</v>
      </c>
      <c r="AE333" s="41">
        <f t="shared" si="380"/>
        <v>0</v>
      </c>
      <c r="AF333" s="109" t="str">
        <f t="shared" si="381"/>
        <v>nebija plānots</v>
      </c>
      <c r="AG333" s="43">
        <v>0</v>
      </c>
      <c r="AH333" s="43"/>
      <c r="AI333" s="43"/>
      <c r="AJ333" s="41">
        <f t="shared" si="382"/>
        <v>0</v>
      </c>
      <c r="AK333" s="41">
        <f t="shared" si="383"/>
        <v>0</v>
      </c>
      <c r="AL333" s="41">
        <f t="shared" si="384"/>
        <v>0</v>
      </c>
      <c r="AM333" s="109" t="str">
        <f t="shared" si="385"/>
        <v>nebija plānots</v>
      </c>
      <c r="AN333" s="43">
        <v>0</v>
      </c>
      <c r="AO333" s="43"/>
      <c r="AP333" s="43"/>
      <c r="AQ333" s="41">
        <f t="shared" si="386"/>
        <v>0</v>
      </c>
      <c r="AR333" s="41">
        <f t="shared" si="387"/>
        <v>0</v>
      </c>
      <c r="AS333" s="41">
        <f t="shared" si="388"/>
        <v>0</v>
      </c>
      <c r="AT333" s="109" t="str">
        <f t="shared" si="389"/>
        <v>nebija plānots</v>
      </c>
      <c r="AU333" s="43">
        <v>0</v>
      </c>
      <c r="AV333" s="43"/>
      <c r="AW333" s="43"/>
      <c r="AX333" s="41">
        <f t="shared" si="390"/>
        <v>0</v>
      </c>
      <c r="AY333" s="41">
        <f t="shared" si="391"/>
        <v>0</v>
      </c>
      <c r="AZ333" s="41">
        <f t="shared" si="392"/>
        <v>0</v>
      </c>
      <c r="BA333" s="109" t="str">
        <f t="shared" si="393"/>
        <v>nebija plānots</v>
      </c>
      <c r="BB333" s="43">
        <v>0</v>
      </c>
      <c r="BC333" s="41">
        <v>6964.61</v>
      </c>
      <c r="BD333" s="41">
        <f>BC333-BB333</f>
        <v>6964.61</v>
      </c>
      <c r="BE333" s="41">
        <f t="shared" si="394"/>
        <v>0</v>
      </c>
      <c r="BF333" s="41">
        <f t="shared" si="395"/>
        <v>6964.61</v>
      </c>
      <c r="BG333" s="41">
        <f t="shared" si="396"/>
        <v>6965</v>
      </c>
      <c r="BH333" s="109" t="str">
        <f t="shared" si="397"/>
        <v>nebija plānots</v>
      </c>
      <c r="BI333" s="41">
        <v>0</v>
      </c>
      <c r="BJ333" s="41">
        <v>0</v>
      </c>
      <c r="BK333" s="41">
        <f t="shared" si="369"/>
        <v>0</v>
      </c>
      <c r="BL333" s="41">
        <f t="shared" si="398"/>
        <v>0</v>
      </c>
      <c r="BM333" s="41">
        <f t="shared" si="399"/>
        <v>6964.61</v>
      </c>
      <c r="BN333" s="41">
        <f t="shared" si="400"/>
        <v>6965</v>
      </c>
      <c r="BO333" s="109" t="str">
        <f t="shared" si="401"/>
        <v>nebija plānots</v>
      </c>
      <c r="BP333" s="41">
        <v>0</v>
      </c>
      <c r="BQ333" s="41">
        <v>0</v>
      </c>
      <c r="BR333" s="41">
        <f t="shared" si="370"/>
        <v>0</v>
      </c>
      <c r="BS333" s="41">
        <f t="shared" si="402"/>
        <v>0</v>
      </c>
      <c r="BT333" s="41">
        <f t="shared" si="403"/>
        <v>6964.61</v>
      </c>
      <c r="BU333" s="41">
        <f t="shared" si="404"/>
        <v>6965</v>
      </c>
      <c r="BV333" s="109" t="str">
        <f t="shared" si="405"/>
        <v>nebija plānots</v>
      </c>
      <c r="BW333" s="41">
        <v>0</v>
      </c>
      <c r="BX333" s="41">
        <v>10315.629999999999</v>
      </c>
      <c r="BY333" s="41">
        <f t="shared" si="363"/>
        <v>10315.629999999999</v>
      </c>
      <c r="BZ333" s="41">
        <f t="shared" si="364"/>
        <v>0</v>
      </c>
      <c r="CA333" s="41">
        <f>BQ333+BJ333+BC333+AV333+AO333+AH333+AA333+T333+P333+BX333</f>
        <v>17280.239999999998</v>
      </c>
      <c r="CB333" s="41">
        <f t="shared" si="368"/>
        <v>17280.239999999998</v>
      </c>
      <c r="CC333" s="109" t="str">
        <f t="shared" si="406"/>
        <v>nebija plānots</v>
      </c>
      <c r="CD333" s="41">
        <v>0</v>
      </c>
      <c r="CE333" s="41">
        <v>0</v>
      </c>
      <c r="CF333" s="41">
        <f t="shared" si="407"/>
        <v>0</v>
      </c>
      <c r="CG333" s="41">
        <f t="shared" si="408"/>
        <v>0</v>
      </c>
      <c r="CH333" s="41">
        <f t="shared" si="409"/>
        <v>17280.239999999998</v>
      </c>
      <c r="CI333" s="41">
        <f t="shared" si="410"/>
        <v>17280.239999999998</v>
      </c>
      <c r="CJ333" s="109" t="str">
        <f t="shared" si="411"/>
        <v>nebija plānots</v>
      </c>
      <c r="CK333" s="41">
        <v>0</v>
      </c>
      <c r="CL333" s="41">
        <f t="shared" si="367"/>
        <v>0</v>
      </c>
      <c r="CM333" s="41">
        <v>17794.489999999998</v>
      </c>
      <c r="CN333" s="36">
        <f t="shared" si="371"/>
        <v>17794.489999999998</v>
      </c>
      <c r="CO333" s="41">
        <v>93417.26999999999</v>
      </c>
      <c r="CP333" s="41">
        <v>46708.63</v>
      </c>
      <c r="CQ333" s="41">
        <v>0</v>
      </c>
      <c r="CR333" s="41">
        <v>0</v>
      </c>
      <c r="CS333" s="41">
        <v>0</v>
      </c>
      <c r="CT333" s="41">
        <v>0</v>
      </c>
      <c r="CU333" s="41">
        <v>0</v>
      </c>
      <c r="CV333" s="41">
        <v>140125.9</v>
      </c>
    </row>
    <row r="334" spans="1:101" s="8" customFormat="1" ht="31.5" x14ac:dyDescent="0.25">
      <c r="A334" s="55" t="s">
        <v>406</v>
      </c>
      <c r="B334" s="55" t="s">
        <v>411</v>
      </c>
      <c r="C334" s="81" t="s">
        <v>602</v>
      </c>
      <c r="D334" s="55">
        <v>1</v>
      </c>
      <c r="E334" s="55" t="s">
        <v>402</v>
      </c>
      <c r="F334" s="55" t="s">
        <v>77</v>
      </c>
      <c r="G334" s="55" t="s">
        <v>921</v>
      </c>
      <c r="H334" s="45">
        <f>SUBTOTAL(103, $CI$12:$CI334)*1</f>
        <v>323</v>
      </c>
      <c r="I334" s="45" t="s">
        <v>406</v>
      </c>
      <c r="J334" s="128" t="s">
        <v>922</v>
      </c>
      <c r="K334" s="128" t="s">
        <v>923</v>
      </c>
      <c r="L334" s="35">
        <v>0</v>
      </c>
      <c r="M334" s="35">
        <v>0</v>
      </c>
      <c r="N334" s="35">
        <v>0</v>
      </c>
      <c r="O334" s="35">
        <f>N334+M334+L334</f>
        <v>0</v>
      </c>
      <c r="P334" s="35"/>
      <c r="Q334" s="41">
        <f t="shared" si="372"/>
        <v>0</v>
      </c>
      <c r="R334" s="197" t="str">
        <f t="shared" si="373"/>
        <v>nebija plānots</v>
      </c>
      <c r="S334" s="35">
        <v>0</v>
      </c>
      <c r="T334" s="35"/>
      <c r="U334" s="35"/>
      <c r="V334" s="41">
        <f t="shared" si="374"/>
        <v>0</v>
      </c>
      <c r="W334" s="41">
        <f t="shared" si="375"/>
        <v>0</v>
      </c>
      <c r="X334" s="41">
        <f t="shared" si="376"/>
        <v>0</v>
      </c>
      <c r="Y334" s="197" t="str">
        <f t="shared" si="377"/>
        <v>nebija plānots</v>
      </c>
      <c r="Z334" s="35">
        <v>0</v>
      </c>
      <c r="AA334" s="35"/>
      <c r="AB334" s="35"/>
      <c r="AC334" s="41">
        <f t="shared" si="378"/>
        <v>0</v>
      </c>
      <c r="AD334" s="41">
        <f t="shared" si="379"/>
        <v>0</v>
      </c>
      <c r="AE334" s="41">
        <f t="shared" si="380"/>
        <v>0</v>
      </c>
      <c r="AF334" s="109" t="str">
        <f t="shared" si="381"/>
        <v>nebija plānots</v>
      </c>
      <c r="AG334" s="35">
        <v>0</v>
      </c>
      <c r="AH334" s="35"/>
      <c r="AI334" s="35"/>
      <c r="AJ334" s="41">
        <f t="shared" si="382"/>
        <v>0</v>
      </c>
      <c r="AK334" s="41">
        <f t="shared" si="383"/>
        <v>0</v>
      </c>
      <c r="AL334" s="41">
        <f t="shared" si="384"/>
        <v>0</v>
      </c>
      <c r="AM334" s="109" t="str">
        <f t="shared" si="385"/>
        <v>nebija plānots</v>
      </c>
      <c r="AN334" s="35">
        <v>0</v>
      </c>
      <c r="AO334" s="35"/>
      <c r="AP334" s="35"/>
      <c r="AQ334" s="41">
        <f t="shared" si="386"/>
        <v>0</v>
      </c>
      <c r="AR334" s="41">
        <f t="shared" si="387"/>
        <v>0</v>
      </c>
      <c r="AS334" s="41">
        <f t="shared" si="388"/>
        <v>0</v>
      </c>
      <c r="AT334" s="109" t="str">
        <f t="shared" si="389"/>
        <v>nebija plānots</v>
      </c>
      <c r="AU334" s="35">
        <v>0</v>
      </c>
      <c r="AV334" s="35"/>
      <c r="AW334" s="35"/>
      <c r="AX334" s="41">
        <f t="shared" si="390"/>
        <v>0</v>
      </c>
      <c r="AY334" s="41">
        <f t="shared" si="391"/>
        <v>0</v>
      </c>
      <c r="AZ334" s="41">
        <f t="shared" si="392"/>
        <v>0</v>
      </c>
      <c r="BA334" s="109" t="str">
        <f t="shared" si="393"/>
        <v>nebija plānots</v>
      </c>
      <c r="BB334" s="35">
        <v>0</v>
      </c>
      <c r="BC334" s="41">
        <v>2525.96</v>
      </c>
      <c r="BD334" s="41">
        <f>BC334-BB334</f>
        <v>2525.96</v>
      </c>
      <c r="BE334" s="41">
        <f t="shared" si="394"/>
        <v>0</v>
      </c>
      <c r="BF334" s="41">
        <f t="shared" si="395"/>
        <v>2525.96</v>
      </c>
      <c r="BG334" s="41">
        <f t="shared" si="396"/>
        <v>2526</v>
      </c>
      <c r="BH334" s="109" t="str">
        <f t="shared" si="397"/>
        <v>nebija plānots</v>
      </c>
      <c r="BI334" s="35">
        <v>0</v>
      </c>
      <c r="BJ334" s="41">
        <v>6458.95</v>
      </c>
      <c r="BK334" s="41">
        <f t="shared" si="369"/>
        <v>6458.95</v>
      </c>
      <c r="BL334" s="41">
        <f t="shared" si="398"/>
        <v>0</v>
      </c>
      <c r="BM334" s="41">
        <f t="shared" si="399"/>
        <v>8984.91</v>
      </c>
      <c r="BN334" s="41">
        <f t="shared" si="400"/>
        <v>8985</v>
      </c>
      <c r="BO334" s="109" t="str">
        <f t="shared" si="401"/>
        <v>nebija plānots</v>
      </c>
      <c r="BP334" s="35">
        <v>0</v>
      </c>
      <c r="BQ334" s="41">
        <v>2092.46</v>
      </c>
      <c r="BR334" s="41">
        <f t="shared" si="370"/>
        <v>2092.46</v>
      </c>
      <c r="BS334" s="41">
        <f t="shared" si="402"/>
        <v>0</v>
      </c>
      <c r="BT334" s="41">
        <f t="shared" si="403"/>
        <v>11077.369999999999</v>
      </c>
      <c r="BU334" s="41">
        <f t="shared" si="404"/>
        <v>11077</v>
      </c>
      <c r="BV334" s="109" t="str">
        <f t="shared" si="405"/>
        <v>nebija plānots</v>
      </c>
      <c r="BW334" s="35">
        <v>0</v>
      </c>
      <c r="BX334" s="41">
        <v>0</v>
      </c>
      <c r="BY334" s="41">
        <f t="shared" si="363"/>
        <v>0</v>
      </c>
      <c r="BZ334" s="41">
        <f t="shared" si="364"/>
        <v>0</v>
      </c>
      <c r="CA334" s="41">
        <f>BQ334+BJ334+BC334+AV334+AO334+AH334+AA334+T334+P334+BX334</f>
        <v>11077.369999999999</v>
      </c>
      <c r="CB334" s="41">
        <f t="shared" si="368"/>
        <v>11077.369999999999</v>
      </c>
      <c r="CC334" s="109" t="str">
        <f t="shared" si="406"/>
        <v>nebija plānots</v>
      </c>
      <c r="CD334" s="35">
        <v>0</v>
      </c>
      <c r="CE334" s="41">
        <v>6799.1</v>
      </c>
      <c r="CF334" s="41">
        <f t="shared" si="407"/>
        <v>6799.1</v>
      </c>
      <c r="CG334" s="41">
        <f t="shared" si="408"/>
        <v>0</v>
      </c>
      <c r="CH334" s="41">
        <f t="shared" si="409"/>
        <v>17876.47</v>
      </c>
      <c r="CI334" s="41">
        <f t="shared" si="410"/>
        <v>17876.47</v>
      </c>
      <c r="CJ334" s="109" t="str">
        <f t="shared" si="411"/>
        <v>nebija plānots</v>
      </c>
      <c r="CK334" s="35">
        <v>0</v>
      </c>
      <c r="CL334" s="41">
        <f t="shared" si="367"/>
        <v>0</v>
      </c>
      <c r="CM334" s="41">
        <v>18216.47</v>
      </c>
      <c r="CN334" s="36">
        <f t="shared" si="371"/>
        <v>18216.47</v>
      </c>
      <c r="CO334" s="35">
        <v>18895.5</v>
      </c>
      <c r="CP334" s="35">
        <v>8100.5</v>
      </c>
      <c r="CQ334" s="35">
        <v>0</v>
      </c>
      <c r="CR334" s="35">
        <v>0</v>
      </c>
      <c r="CS334" s="35">
        <v>0</v>
      </c>
      <c r="CT334" s="35">
        <v>0</v>
      </c>
      <c r="CU334" s="35">
        <v>0</v>
      </c>
      <c r="CV334" s="35">
        <v>26996</v>
      </c>
    </row>
    <row r="335" spans="1:101" s="8" customFormat="1" ht="31.5" x14ac:dyDescent="0.25">
      <c r="A335" s="11" t="s">
        <v>119</v>
      </c>
      <c r="B335" s="11" t="s">
        <v>120</v>
      </c>
      <c r="C335" s="14" t="s">
        <v>570</v>
      </c>
      <c r="D335" s="11">
        <v>1</v>
      </c>
      <c r="E335" s="11" t="s">
        <v>35</v>
      </c>
      <c r="F335" s="11" t="s">
        <v>102</v>
      </c>
      <c r="G335" s="44" t="s">
        <v>130</v>
      </c>
      <c r="H335" s="45">
        <f>SUBTOTAL(103, $CI$12:$CI335)*1</f>
        <v>324</v>
      </c>
      <c r="I335" s="45" t="s">
        <v>119</v>
      </c>
      <c r="J335" s="46" t="s">
        <v>131</v>
      </c>
      <c r="K335" s="46" t="s">
        <v>132</v>
      </c>
      <c r="L335" s="41"/>
      <c r="M335" s="41"/>
      <c r="N335" s="41"/>
      <c r="O335" s="41"/>
      <c r="P335" s="41">
        <v>0</v>
      </c>
      <c r="Q335" s="41">
        <f t="shared" si="372"/>
        <v>0</v>
      </c>
      <c r="R335" s="197" t="str">
        <f t="shared" si="373"/>
        <v>nebija plānots</v>
      </c>
      <c r="S335" s="41"/>
      <c r="T335" s="41">
        <v>0</v>
      </c>
      <c r="U335" s="41">
        <f>T335-S335</f>
        <v>0</v>
      </c>
      <c r="V335" s="41">
        <f t="shared" si="374"/>
        <v>0</v>
      </c>
      <c r="W335" s="41">
        <f t="shared" si="375"/>
        <v>0</v>
      </c>
      <c r="X335" s="41">
        <f t="shared" si="376"/>
        <v>0</v>
      </c>
      <c r="Y335" s="197" t="str">
        <f t="shared" si="377"/>
        <v>nebija plānots</v>
      </c>
      <c r="Z335" s="41"/>
      <c r="AA335" s="41">
        <v>0</v>
      </c>
      <c r="AB335" s="41">
        <f>AA335-Z335</f>
        <v>0</v>
      </c>
      <c r="AC335" s="41">
        <f t="shared" si="378"/>
        <v>0</v>
      </c>
      <c r="AD335" s="41">
        <f t="shared" si="379"/>
        <v>0</v>
      </c>
      <c r="AE335" s="41">
        <f t="shared" si="380"/>
        <v>0</v>
      </c>
      <c r="AF335" s="109" t="str">
        <f t="shared" si="381"/>
        <v>nebija plānots</v>
      </c>
      <c r="AG335" s="41">
        <v>33547.199999999997</v>
      </c>
      <c r="AH335" s="41">
        <v>33547.199999999997</v>
      </c>
      <c r="AI335" s="41">
        <f>AH335-AG335</f>
        <v>0</v>
      </c>
      <c r="AJ335" s="41">
        <f t="shared" si="382"/>
        <v>33547.199999999997</v>
      </c>
      <c r="AK335" s="41">
        <f t="shared" si="383"/>
        <v>33547.199999999997</v>
      </c>
      <c r="AL335" s="41">
        <f t="shared" si="384"/>
        <v>0</v>
      </c>
      <c r="AM335" s="109">
        <f t="shared" si="385"/>
        <v>0</v>
      </c>
      <c r="AN335" s="41">
        <v>0</v>
      </c>
      <c r="AO335" s="41">
        <v>0</v>
      </c>
      <c r="AP335" s="41">
        <f>AO335-AN335</f>
        <v>0</v>
      </c>
      <c r="AQ335" s="41">
        <f t="shared" si="386"/>
        <v>33547.199999999997</v>
      </c>
      <c r="AR335" s="41">
        <f t="shared" si="387"/>
        <v>33547.199999999997</v>
      </c>
      <c r="AS335" s="41">
        <f t="shared" si="388"/>
        <v>0</v>
      </c>
      <c r="AT335" s="109">
        <f t="shared" si="389"/>
        <v>0</v>
      </c>
      <c r="AU335" s="37">
        <v>26849.55</v>
      </c>
      <c r="AV335" s="41">
        <v>23455.86</v>
      </c>
      <c r="AW335" s="41">
        <f>AV335-AU335</f>
        <v>-3393.6899999999987</v>
      </c>
      <c r="AX335" s="41">
        <f t="shared" si="390"/>
        <v>60396.75</v>
      </c>
      <c r="AY335" s="41">
        <f t="shared" si="391"/>
        <v>57003.06</v>
      </c>
      <c r="AZ335" s="41">
        <f t="shared" si="392"/>
        <v>-3394</v>
      </c>
      <c r="BA335" s="109">
        <f t="shared" si="393"/>
        <v>5.6189943995330949E-2</v>
      </c>
      <c r="BB335" s="41">
        <v>0</v>
      </c>
      <c r="BC335" s="41">
        <v>0</v>
      </c>
      <c r="BD335" s="41">
        <f>BC335-BB335</f>
        <v>0</v>
      </c>
      <c r="BE335" s="41">
        <f t="shared" si="394"/>
        <v>60396.75</v>
      </c>
      <c r="BF335" s="41">
        <f t="shared" si="395"/>
        <v>57003.06</v>
      </c>
      <c r="BG335" s="41">
        <f t="shared" si="396"/>
        <v>-3394</v>
      </c>
      <c r="BH335" s="109">
        <f t="shared" si="397"/>
        <v>5.6189943995330949E-2</v>
      </c>
      <c r="BI335" s="41">
        <v>0</v>
      </c>
      <c r="BJ335" s="41">
        <v>0</v>
      </c>
      <c r="BK335" s="41">
        <f t="shared" si="369"/>
        <v>0</v>
      </c>
      <c r="BL335" s="41">
        <f t="shared" si="398"/>
        <v>60396.75</v>
      </c>
      <c r="BM335" s="41">
        <f t="shared" si="399"/>
        <v>57003.06</v>
      </c>
      <c r="BN335" s="41">
        <f t="shared" si="400"/>
        <v>-3394</v>
      </c>
      <c r="BO335" s="109">
        <f t="shared" si="401"/>
        <v>5.6189943995330949E-2</v>
      </c>
      <c r="BP335" s="37">
        <v>62118.6</v>
      </c>
      <c r="BQ335" s="41">
        <v>52077.16</v>
      </c>
      <c r="BR335" s="41">
        <f t="shared" si="370"/>
        <v>-10041.439999999995</v>
      </c>
      <c r="BS335" s="41">
        <f t="shared" si="402"/>
        <v>122515.35</v>
      </c>
      <c r="BT335" s="41">
        <f t="shared" si="403"/>
        <v>109080.22</v>
      </c>
      <c r="BU335" s="41">
        <f t="shared" si="404"/>
        <v>-13435</v>
      </c>
      <c r="BV335" s="109">
        <f t="shared" si="405"/>
        <v>0.10966078944393498</v>
      </c>
      <c r="BW335" s="41">
        <v>0</v>
      </c>
      <c r="BX335" s="41">
        <v>0</v>
      </c>
      <c r="BY335" s="41">
        <f t="shared" si="363"/>
        <v>0</v>
      </c>
      <c r="BZ335" s="41">
        <f t="shared" si="364"/>
        <v>122515.34999999999</v>
      </c>
      <c r="CA335" s="41">
        <f>BQ335+BJ335+BC335+AV335+AO335+AH335+AA335+T335+P335+BX335</f>
        <v>109080.22</v>
      </c>
      <c r="CB335" s="180">
        <f t="shared" si="368"/>
        <v>-13435.129999999994</v>
      </c>
      <c r="CC335" s="109">
        <f t="shared" si="406"/>
        <v>0.10966078944393487</v>
      </c>
      <c r="CD335" s="41">
        <v>0</v>
      </c>
      <c r="CE335" s="41">
        <v>31516.16</v>
      </c>
      <c r="CF335" s="41">
        <f t="shared" si="407"/>
        <v>31516.16</v>
      </c>
      <c r="CG335" s="41">
        <f t="shared" si="408"/>
        <v>122515.34999999999</v>
      </c>
      <c r="CH335" s="41">
        <f t="shared" si="409"/>
        <v>140596.38</v>
      </c>
      <c r="CI335" s="41">
        <f t="shared" si="410"/>
        <v>18081.030000000006</v>
      </c>
      <c r="CJ335" s="109">
        <f t="shared" si="411"/>
        <v>1.1475817520008718</v>
      </c>
      <c r="CK335" s="41">
        <v>0</v>
      </c>
      <c r="CL335" s="41">
        <f t="shared" si="367"/>
        <v>122515.34999999999</v>
      </c>
      <c r="CM335" s="41">
        <v>140596.38</v>
      </c>
      <c r="CN335" s="158">
        <f t="shared" si="371"/>
        <v>18081.030000000013</v>
      </c>
      <c r="CO335" s="41">
        <v>280051.05000000005</v>
      </c>
      <c r="CP335" s="41">
        <v>0</v>
      </c>
      <c r="CQ335" s="41">
        <v>0</v>
      </c>
      <c r="CR335" s="41">
        <v>0</v>
      </c>
      <c r="CS335" s="41">
        <v>0</v>
      </c>
      <c r="CT335" s="41">
        <v>0</v>
      </c>
      <c r="CU335" s="41">
        <v>0</v>
      </c>
      <c r="CV335" s="41">
        <v>335472</v>
      </c>
      <c r="CW335" s="220"/>
    </row>
    <row r="336" spans="1:101" s="8" customFormat="1" ht="31.5" x14ac:dyDescent="0.25">
      <c r="A336" s="18" t="s">
        <v>406</v>
      </c>
      <c r="B336" s="18" t="s">
        <v>411</v>
      </c>
      <c r="C336" s="19" t="s">
        <v>602</v>
      </c>
      <c r="D336" s="22">
        <v>1</v>
      </c>
      <c r="E336" s="18" t="s">
        <v>402</v>
      </c>
      <c r="F336" s="18" t="s">
        <v>77</v>
      </c>
      <c r="G336" s="18" t="s">
        <v>1179</v>
      </c>
      <c r="H336" s="45">
        <f>SUBTOTAL(103, $CI$12:$CI336)*1</f>
        <v>325</v>
      </c>
      <c r="I336" s="45" t="s">
        <v>406</v>
      </c>
      <c r="J336" s="32" t="s">
        <v>1180</v>
      </c>
      <c r="K336" s="32" t="s">
        <v>1181</v>
      </c>
      <c r="L336" s="77">
        <v>0</v>
      </c>
      <c r="M336" s="77">
        <v>0</v>
      </c>
      <c r="N336" s="77">
        <v>0</v>
      </c>
      <c r="O336" s="77">
        <f>N336+M336+L336</f>
        <v>0</v>
      </c>
      <c r="P336" s="77"/>
      <c r="Q336" s="41">
        <f t="shared" si="372"/>
        <v>0</v>
      </c>
      <c r="R336" s="197" t="str">
        <f t="shared" si="373"/>
        <v>nebija plānots</v>
      </c>
      <c r="S336" s="77">
        <v>0</v>
      </c>
      <c r="T336" s="77"/>
      <c r="U336" s="77"/>
      <c r="V336" s="41">
        <f t="shared" si="374"/>
        <v>0</v>
      </c>
      <c r="W336" s="41">
        <f t="shared" si="375"/>
        <v>0</v>
      </c>
      <c r="X336" s="41">
        <f t="shared" si="376"/>
        <v>0</v>
      </c>
      <c r="Y336" s="197" t="str">
        <f t="shared" si="377"/>
        <v>nebija plānots</v>
      </c>
      <c r="Z336" s="77">
        <v>0</v>
      </c>
      <c r="AA336" s="77"/>
      <c r="AB336" s="77"/>
      <c r="AC336" s="41">
        <f t="shared" si="378"/>
        <v>0</v>
      </c>
      <c r="AD336" s="41">
        <f t="shared" si="379"/>
        <v>0</v>
      </c>
      <c r="AE336" s="41">
        <f t="shared" si="380"/>
        <v>0</v>
      </c>
      <c r="AF336" s="109" t="str">
        <f t="shared" si="381"/>
        <v>nebija plānots</v>
      </c>
      <c r="AG336" s="77">
        <v>0</v>
      </c>
      <c r="AH336" s="77"/>
      <c r="AI336" s="77"/>
      <c r="AJ336" s="41">
        <f t="shared" si="382"/>
        <v>0</v>
      </c>
      <c r="AK336" s="41">
        <f t="shared" si="383"/>
        <v>0</v>
      </c>
      <c r="AL336" s="41">
        <f t="shared" si="384"/>
        <v>0</v>
      </c>
      <c r="AM336" s="109" t="str">
        <f t="shared" si="385"/>
        <v>nebija plānots</v>
      </c>
      <c r="AN336" s="77">
        <v>0</v>
      </c>
      <c r="AO336" s="77"/>
      <c r="AP336" s="77"/>
      <c r="AQ336" s="41">
        <f t="shared" si="386"/>
        <v>0</v>
      </c>
      <c r="AR336" s="41">
        <f t="shared" si="387"/>
        <v>0</v>
      </c>
      <c r="AS336" s="41">
        <f t="shared" si="388"/>
        <v>0</v>
      </c>
      <c r="AT336" s="109" t="str">
        <f t="shared" si="389"/>
        <v>nebija plānots</v>
      </c>
      <c r="AU336" s="77">
        <v>0</v>
      </c>
      <c r="AV336" s="77"/>
      <c r="AW336" s="77"/>
      <c r="AX336" s="41">
        <f t="shared" si="390"/>
        <v>0</v>
      </c>
      <c r="AY336" s="41">
        <f t="shared" si="391"/>
        <v>0</v>
      </c>
      <c r="AZ336" s="41">
        <f t="shared" si="392"/>
        <v>0</v>
      </c>
      <c r="BA336" s="109" t="str">
        <f t="shared" si="393"/>
        <v>nebija plānots</v>
      </c>
      <c r="BB336" s="77">
        <v>0</v>
      </c>
      <c r="BC336" s="77"/>
      <c r="BD336" s="77"/>
      <c r="BE336" s="41">
        <f t="shared" si="394"/>
        <v>0</v>
      </c>
      <c r="BF336" s="41">
        <f t="shared" si="395"/>
        <v>0</v>
      </c>
      <c r="BG336" s="41">
        <f t="shared" si="396"/>
        <v>0</v>
      </c>
      <c r="BH336" s="109" t="str">
        <f t="shared" si="397"/>
        <v>nebija plānots</v>
      </c>
      <c r="BI336" s="77">
        <v>0</v>
      </c>
      <c r="BJ336" s="77"/>
      <c r="BK336" s="77"/>
      <c r="BL336" s="41">
        <f t="shared" si="398"/>
        <v>0</v>
      </c>
      <c r="BM336" s="41">
        <f t="shared" si="399"/>
        <v>0</v>
      </c>
      <c r="BN336" s="41">
        <f t="shared" si="400"/>
        <v>0</v>
      </c>
      <c r="BO336" s="109" t="str">
        <f t="shared" si="401"/>
        <v>nebija plānots</v>
      </c>
      <c r="BP336" s="77">
        <v>0</v>
      </c>
      <c r="BQ336" s="77"/>
      <c r="BR336" s="77"/>
      <c r="BS336" s="41">
        <f t="shared" si="402"/>
        <v>0</v>
      </c>
      <c r="BT336" s="41">
        <f t="shared" si="403"/>
        <v>0</v>
      </c>
      <c r="BU336" s="41">
        <f t="shared" si="404"/>
        <v>0</v>
      </c>
      <c r="BV336" s="109" t="str">
        <f t="shared" si="405"/>
        <v>nebija plānots</v>
      </c>
      <c r="BW336" s="77">
        <v>0</v>
      </c>
      <c r="BX336" s="41">
        <v>18152.349999999999</v>
      </c>
      <c r="BY336" s="41">
        <f t="shared" si="363"/>
        <v>18152.349999999999</v>
      </c>
      <c r="BZ336" s="41">
        <f t="shared" si="364"/>
        <v>0</v>
      </c>
      <c r="CA336" s="41">
        <f>BQ336+BJ336+BC336+AV336+AO336+-AH336+AA336+T336+P336+BX336</f>
        <v>18152.349999999999</v>
      </c>
      <c r="CB336" s="41">
        <f t="shared" si="368"/>
        <v>18152.349999999999</v>
      </c>
      <c r="CC336" s="109" t="str">
        <f t="shared" si="406"/>
        <v>nebija plānots</v>
      </c>
      <c r="CD336" s="77">
        <v>0</v>
      </c>
      <c r="CE336" s="41">
        <v>0</v>
      </c>
      <c r="CF336" s="41">
        <f t="shared" si="407"/>
        <v>0</v>
      </c>
      <c r="CG336" s="41">
        <f t="shared" si="408"/>
        <v>0</v>
      </c>
      <c r="CH336" s="41">
        <f t="shared" si="409"/>
        <v>18152.349999999999</v>
      </c>
      <c r="CI336" s="41">
        <f t="shared" si="410"/>
        <v>18152.349999999999</v>
      </c>
      <c r="CJ336" s="109" t="str">
        <f t="shared" si="411"/>
        <v>nebija plānots</v>
      </c>
      <c r="CK336" s="77">
        <v>0</v>
      </c>
      <c r="CL336" s="41">
        <f t="shared" si="367"/>
        <v>0</v>
      </c>
      <c r="CM336" s="41">
        <v>63625.55</v>
      </c>
      <c r="CN336" s="77"/>
      <c r="CO336" s="77">
        <v>160959.4</v>
      </c>
      <c r="CP336" s="77">
        <v>40239.85</v>
      </c>
      <c r="CQ336" s="77"/>
      <c r="CR336" s="77">
        <v>0</v>
      </c>
      <c r="CS336" s="77">
        <v>0</v>
      </c>
      <c r="CT336" s="77">
        <v>0</v>
      </c>
      <c r="CU336" s="77">
        <v>0</v>
      </c>
      <c r="CV336" s="77">
        <v>193929.85</v>
      </c>
      <c r="CW336" s="148"/>
    </row>
    <row r="337" spans="1:101" s="8" customFormat="1" ht="51.75" x14ac:dyDescent="0.25">
      <c r="A337" s="121" t="s">
        <v>233</v>
      </c>
      <c r="B337" s="121" t="s">
        <v>234</v>
      </c>
      <c r="C337" s="122" t="s">
        <v>579</v>
      </c>
      <c r="D337" s="121">
        <v>1</v>
      </c>
      <c r="E337" s="121" t="s">
        <v>4</v>
      </c>
      <c r="F337" s="121" t="s">
        <v>5</v>
      </c>
      <c r="G337" s="123" t="s">
        <v>244</v>
      </c>
      <c r="H337" s="45">
        <f>SUBTOTAL(103, $CI$12:$CI337)*1</f>
        <v>326</v>
      </c>
      <c r="I337" s="45" t="s">
        <v>233</v>
      </c>
      <c r="J337" s="124" t="s">
        <v>245</v>
      </c>
      <c r="K337" s="124" t="s">
        <v>246</v>
      </c>
      <c r="L337" s="41">
        <v>0</v>
      </c>
      <c r="M337" s="41">
        <v>0</v>
      </c>
      <c r="N337" s="41">
        <v>0</v>
      </c>
      <c r="O337" s="41">
        <v>8633.76</v>
      </c>
      <c r="P337" s="41">
        <v>8633.76</v>
      </c>
      <c r="Q337" s="41">
        <f t="shared" si="372"/>
        <v>0</v>
      </c>
      <c r="R337" s="197">
        <f t="shared" si="373"/>
        <v>0</v>
      </c>
      <c r="S337" s="41">
        <v>0</v>
      </c>
      <c r="T337" s="41">
        <v>0</v>
      </c>
      <c r="U337" s="41">
        <f>T337-S337</f>
        <v>0</v>
      </c>
      <c r="V337" s="41">
        <f t="shared" si="374"/>
        <v>8633.76</v>
      </c>
      <c r="W337" s="41">
        <f t="shared" si="375"/>
        <v>8633.76</v>
      </c>
      <c r="X337" s="41">
        <f t="shared" si="376"/>
        <v>0</v>
      </c>
      <c r="Y337" s="197">
        <f t="shared" si="377"/>
        <v>0</v>
      </c>
      <c r="Z337" s="41">
        <v>10864.65</v>
      </c>
      <c r="AA337" s="41">
        <v>10864.66</v>
      </c>
      <c r="AB337" s="41">
        <f>AA337-Z337</f>
        <v>1.0000000000218279E-2</v>
      </c>
      <c r="AC337" s="41">
        <f t="shared" si="378"/>
        <v>19498.41</v>
      </c>
      <c r="AD337" s="41">
        <f t="shared" si="379"/>
        <v>19498.419999999998</v>
      </c>
      <c r="AE337" s="41">
        <f t="shared" si="380"/>
        <v>0</v>
      </c>
      <c r="AF337" s="109">
        <f t="shared" si="381"/>
        <v>-5.1286233082592503E-7</v>
      </c>
      <c r="AG337" s="41">
        <v>0</v>
      </c>
      <c r="AH337" s="41">
        <v>0</v>
      </c>
      <c r="AI337" s="41">
        <f>AH337-AG337</f>
        <v>0</v>
      </c>
      <c r="AJ337" s="41">
        <f t="shared" si="382"/>
        <v>19498.41</v>
      </c>
      <c r="AK337" s="41">
        <f t="shared" si="383"/>
        <v>19498.419999999998</v>
      </c>
      <c r="AL337" s="41">
        <f t="shared" si="384"/>
        <v>0</v>
      </c>
      <c r="AM337" s="109">
        <f t="shared" si="385"/>
        <v>-5.1286233082592503E-7</v>
      </c>
      <c r="AN337" s="41">
        <v>0</v>
      </c>
      <c r="AO337" s="41">
        <v>0</v>
      </c>
      <c r="AP337" s="41">
        <f>AO337-AN337</f>
        <v>0</v>
      </c>
      <c r="AQ337" s="41">
        <f t="shared" si="386"/>
        <v>19498.41</v>
      </c>
      <c r="AR337" s="41">
        <f t="shared" si="387"/>
        <v>19498.419999999998</v>
      </c>
      <c r="AS337" s="41">
        <f t="shared" si="388"/>
        <v>0</v>
      </c>
      <c r="AT337" s="109">
        <f t="shared" si="389"/>
        <v>-5.1286233082592503E-7</v>
      </c>
      <c r="AU337" s="41">
        <v>8589.83</v>
      </c>
      <c r="AV337" s="41">
        <v>11784.47</v>
      </c>
      <c r="AW337" s="41">
        <f>AV337-AU337</f>
        <v>3194.6399999999994</v>
      </c>
      <c r="AX337" s="41">
        <f t="shared" si="390"/>
        <v>28088.239999999998</v>
      </c>
      <c r="AY337" s="41">
        <f t="shared" si="391"/>
        <v>31282.89</v>
      </c>
      <c r="AZ337" s="41">
        <f t="shared" si="392"/>
        <v>3195</v>
      </c>
      <c r="BA337" s="109">
        <f t="shared" si="393"/>
        <v>-0.11373621131121081</v>
      </c>
      <c r="BB337" s="41">
        <v>0</v>
      </c>
      <c r="BC337" s="41">
        <v>0</v>
      </c>
      <c r="BD337" s="41">
        <f>BC337-BB337</f>
        <v>0</v>
      </c>
      <c r="BE337" s="41">
        <f t="shared" si="394"/>
        <v>28088.239999999998</v>
      </c>
      <c r="BF337" s="41">
        <f t="shared" si="395"/>
        <v>31282.89</v>
      </c>
      <c r="BG337" s="41">
        <f t="shared" si="396"/>
        <v>3195</v>
      </c>
      <c r="BH337" s="109">
        <f t="shared" si="397"/>
        <v>-0.11373621131121081</v>
      </c>
      <c r="BI337" s="41">
        <v>0</v>
      </c>
      <c r="BJ337" s="41">
        <v>0</v>
      </c>
      <c r="BK337" s="41">
        <f>BJ337-BI337</f>
        <v>0</v>
      </c>
      <c r="BL337" s="41">
        <f t="shared" si="398"/>
        <v>28088.239999999998</v>
      </c>
      <c r="BM337" s="41">
        <f t="shared" si="399"/>
        <v>31282.89</v>
      </c>
      <c r="BN337" s="41">
        <f t="shared" si="400"/>
        <v>3195</v>
      </c>
      <c r="BO337" s="109">
        <f t="shared" si="401"/>
        <v>-0.11373621131121081</v>
      </c>
      <c r="BP337" s="41">
        <v>8280.9500000000007</v>
      </c>
      <c r="BQ337" s="41">
        <v>24200.52</v>
      </c>
      <c r="BR337" s="41">
        <f>BQ337-BP337</f>
        <v>15919.57</v>
      </c>
      <c r="BS337" s="41">
        <f t="shared" si="402"/>
        <v>36369.19</v>
      </c>
      <c r="BT337" s="41">
        <f t="shared" si="403"/>
        <v>55483.41</v>
      </c>
      <c r="BU337" s="41">
        <f t="shared" si="404"/>
        <v>19115</v>
      </c>
      <c r="BV337" s="109">
        <f t="shared" si="405"/>
        <v>-0.52556078372930504</v>
      </c>
      <c r="BW337" s="41">
        <v>0</v>
      </c>
      <c r="BX337" s="41">
        <v>0</v>
      </c>
      <c r="BY337" s="41">
        <f t="shared" si="363"/>
        <v>0</v>
      </c>
      <c r="BZ337" s="41">
        <f t="shared" si="364"/>
        <v>36369.19</v>
      </c>
      <c r="CA337" s="41">
        <f>BQ337+BJ337+BC337+AV337+AO337+AH337+AA337+T337+P337+BX337</f>
        <v>55483.409999999996</v>
      </c>
      <c r="CB337" s="41">
        <f t="shared" si="368"/>
        <v>19114.22</v>
      </c>
      <c r="CC337" s="109">
        <f t="shared" si="406"/>
        <v>-0.52556078372930481</v>
      </c>
      <c r="CD337" s="41">
        <v>0</v>
      </c>
      <c r="CE337" s="41">
        <v>0</v>
      </c>
      <c r="CF337" s="41">
        <f t="shared" si="407"/>
        <v>0</v>
      </c>
      <c r="CG337" s="41">
        <f t="shared" si="408"/>
        <v>36369.19</v>
      </c>
      <c r="CH337" s="41">
        <f t="shared" si="409"/>
        <v>55483.409999999996</v>
      </c>
      <c r="CI337" s="41">
        <f t="shared" si="410"/>
        <v>19114.22</v>
      </c>
      <c r="CJ337" s="109">
        <f t="shared" si="411"/>
        <v>1.5255607837293048</v>
      </c>
      <c r="CK337" s="41">
        <v>68989.67</v>
      </c>
      <c r="CL337" s="41">
        <f t="shared" si="367"/>
        <v>105358.85999999999</v>
      </c>
      <c r="CM337" s="41">
        <v>105358.87</v>
      </c>
      <c r="CN337" s="158">
        <f>CM337-CL337</f>
        <v>1.0000000009313226E-2</v>
      </c>
      <c r="CO337" s="41">
        <v>1305035.79</v>
      </c>
      <c r="CP337" s="41">
        <v>637251.94999999995</v>
      </c>
      <c r="CQ337" s="41">
        <v>0</v>
      </c>
      <c r="CR337" s="41">
        <v>0</v>
      </c>
      <c r="CS337" s="41">
        <v>0</v>
      </c>
      <c r="CT337" s="41">
        <v>0</v>
      </c>
      <c r="CU337" s="41">
        <v>0</v>
      </c>
      <c r="CV337" s="41">
        <v>2047646.6</v>
      </c>
      <c r="CW337" s="29"/>
    </row>
    <row r="338" spans="1:101" s="8" customFormat="1" ht="47.25" x14ac:dyDescent="0.25">
      <c r="A338" s="18" t="s">
        <v>406</v>
      </c>
      <c r="B338" s="18" t="s">
        <v>411</v>
      </c>
      <c r="C338" s="19" t="s">
        <v>602</v>
      </c>
      <c r="D338" s="18">
        <v>1</v>
      </c>
      <c r="E338" s="18" t="s">
        <v>402</v>
      </c>
      <c r="F338" s="18" t="s">
        <v>77</v>
      </c>
      <c r="G338" s="18" t="s">
        <v>1259</v>
      </c>
      <c r="H338" s="45">
        <f>SUBTOTAL(103, $CI$12:$CI338)*1</f>
        <v>327</v>
      </c>
      <c r="I338" s="45" t="s">
        <v>406</v>
      </c>
      <c r="J338" s="32" t="s">
        <v>1064</v>
      </c>
      <c r="K338" s="32" t="s">
        <v>1260</v>
      </c>
      <c r="L338" s="77">
        <v>0</v>
      </c>
      <c r="M338" s="77">
        <v>0</v>
      </c>
      <c r="N338" s="77">
        <v>0</v>
      </c>
      <c r="O338" s="77">
        <f>N338+M338+L338</f>
        <v>0</v>
      </c>
      <c r="P338" s="77"/>
      <c r="Q338" s="41">
        <f t="shared" si="372"/>
        <v>0</v>
      </c>
      <c r="R338" s="197" t="str">
        <f t="shared" si="373"/>
        <v>nebija plānots</v>
      </c>
      <c r="S338" s="77">
        <v>0</v>
      </c>
      <c r="T338" s="77"/>
      <c r="U338" s="77"/>
      <c r="V338" s="41">
        <f t="shared" si="374"/>
        <v>0</v>
      </c>
      <c r="W338" s="41">
        <f t="shared" si="375"/>
        <v>0</v>
      </c>
      <c r="X338" s="41">
        <f t="shared" si="376"/>
        <v>0</v>
      </c>
      <c r="Y338" s="197" t="str">
        <f t="shared" si="377"/>
        <v>nebija plānots</v>
      </c>
      <c r="Z338" s="77">
        <v>0</v>
      </c>
      <c r="AA338" s="77"/>
      <c r="AB338" s="77"/>
      <c r="AC338" s="41">
        <f t="shared" si="378"/>
        <v>0</v>
      </c>
      <c r="AD338" s="41">
        <f t="shared" si="379"/>
        <v>0</v>
      </c>
      <c r="AE338" s="41">
        <f t="shared" si="380"/>
        <v>0</v>
      </c>
      <c r="AF338" s="109" t="str">
        <f t="shared" si="381"/>
        <v>nebija plānots</v>
      </c>
      <c r="AG338" s="77">
        <v>0</v>
      </c>
      <c r="AH338" s="77"/>
      <c r="AI338" s="77"/>
      <c r="AJ338" s="41">
        <f t="shared" si="382"/>
        <v>0</v>
      </c>
      <c r="AK338" s="41">
        <f t="shared" si="383"/>
        <v>0</v>
      </c>
      <c r="AL338" s="41">
        <f t="shared" si="384"/>
        <v>0</v>
      </c>
      <c r="AM338" s="109" t="str">
        <f t="shared" si="385"/>
        <v>nebija plānots</v>
      </c>
      <c r="AN338" s="77">
        <v>0</v>
      </c>
      <c r="AO338" s="77"/>
      <c r="AP338" s="77"/>
      <c r="AQ338" s="41">
        <f t="shared" si="386"/>
        <v>0</v>
      </c>
      <c r="AR338" s="41">
        <f t="shared" si="387"/>
        <v>0</v>
      </c>
      <c r="AS338" s="41">
        <f t="shared" si="388"/>
        <v>0</v>
      </c>
      <c r="AT338" s="109" t="str">
        <f t="shared" si="389"/>
        <v>nebija plānots</v>
      </c>
      <c r="AU338" s="77">
        <v>0</v>
      </c>
      <c r="AV338" s="77"/>
      <c r="AW338" s="77"/>
      <c r="AX338" s="41">
        <f t="shared" si="390"/>
        <v>0</v>
      </c>
      <c r="AY338" s="41">
        <f t="shared" si="391"/>
        <v>0</v>
      </c>
      <c r="AZ338" s="41">
        <f t="shared" si="392"/>
        <v>0</v>
      </c>
      <c r="BA338" s="109" t="str">
        <f t="shared" si="393"/>
        <v>nebija plānots</v>
      </c>
      <c r="BB338" s="77">
        <v>0</v>
      </c>
      <c r="BC338" s="77"/>
      <c r="BD338" s="77"/>
      <c r="BE338" s="41">
        <f t="shared" si="394"/>
        <v>0</v>
      </c>
      <c r="BF338" s="41">
        <f t="shared" si="395"/>
        <v>0</v>
      </c>
      <c r="BG338" s="41">
        <f t="shared" si="396"/>
        <v>0</v>
      </c>
      <c r="BH338" s="109" t="str">
        <f t="shared" si="397"/>
        <v>nebija plānots</v>
      </c>
      <c r="BI338" s="77">
        <v>0</v>
      </c>
      <c r="BJ338" s="77"/>
      <c r="BK338" s="77"/>
      <c r="BL338" s="41">
        <f t="shared" si="398"/>
        <v>0</v>
      </c>
      <c r="BM338" s="41">
        <f t="shared" si="399"/>
        <v>0</v>
      </c>
      <c r="BN338" s="41">
        <f t="shared" si="400"/>
        <v>0</v>
      </c>
      <c r="BO338" s="109" t="str">
        <f t="shared" si="401"/>
        <v>nebija plānots</v>
      </c>
      <c r="BP338" s="77">
        <v>0</v>
      </c>
      <c r="BQ338" s="77"/>
      <c r="BR338" s="77"/>
      <c r="BS338" s="41">
        <f t="shared" si="402"/>
        <v>0</v>
      </c>
      <c r="BT338" s="41">
        <f t="shared" si="403"/>
        <v>0</v>
      </c>
      <c r="BU338" s="41">
        <f t="shared" si="404"/>
        <v>0</v>
      </c>
      <c r="BV338" s="109" t="str">
        <f t="shared" si="405"/>
        <v>nebija plānots</v>
      </c>
      <c r="BW338" s="77">
        <v>0</v>
      </c>
      <c r="BX338" s="41">
        <v>9188.7000000000007</v>
      </c>
      <c r="BY338" s="41">
        <f t="shared" si="363"/>
        <v>9188.7000000000007</v>
      </c>
      <c r="BZ338" s="41">
        <f t="shared" si="364"/>
        <v>0</v>
      </c>
      <c r="CA338" s="41">
        <f>BQ338+BJ338+BC338+AV338+AO338+-AH338+AA338+T338+P338+BX338</f>
        <v>9188.7000000000007</v>
      </c>
      <c r="CB338" s="41">
        <f t="shared" si="368"/>
        <v>9188.7000000000007</v>
      </c>
      <c r="CC338" s="109" t="str">
        <f t="shared" si="406"/>
        <v>nebija plānots</v>
      </c>
      <c r="CD338" s="77">
        <v>0</v>
      </c>
      <c r="CE338" s="41">
        <v>10570.84</v>
      </c>
      <c r="CF338" s="41">
        <f t="shared" si="407"/>
        <v>10570.84</v>
      </c>
      <c r="CG338" s="41">
        <f t="shared" si="408"/>
        <v>0</v>
      </c>
      <c r="CH338" s="41">
        <f t="shared" si="409"/>
        <v>19759.54</v>
      </c>
      <c r="CI338" s="41">
        <f t="shared" si="410"/>
        <v>19759.54</v>
      </c>
      <c r="CJ338" s="109" t="str">
        <f t="shared" si="411"/>
        <v>nebija plānots</v>
      </c>
      <c r="CK338" s="77">
        <v>0</v>
      </c>
      <c r="CL338" s="41">
        <f t="shared" si="367"/>
        <v>0</v>
      </c>
      <c r="CM338" s="41">
        <v>19759.54</v>
      </c>
      <c r="CN338" s="77"/>
      <c r="CO338" s="77">
        <f>SUM(S338:CK338)</f>
        <v>97415.56</v>
      </c>
      <c r="CP338" s="77">
        <v>39017.130000000005</v>
      </c>
      <c r="CQ338" s="77">
        <v>16721.62</v>
      </c>
      <c r="CR338" s="77">
        <v>0</v>
      </c>
      <c r="CS338" s="77">
        <v>0</v>
      </c>
      <c r="CT338" s="77">
        <v>0</v>
      </c>
      <c r="CU338" s="77">
        <v>0</v>
      </c>
      <c r="CV338" s="77">
        <v>55738.75</v>
      </c>
      <c r="CW338" s="148"/>
    </row>
    <row r="339" spans="1:101" s="8" customFormat="1" ht="47.25" x14ac:dyDescent="0.25">
      <c r="A339" s="55" t="s">
        <v>406</v>
      </c>
      <c r="B339" s="55" t="s">
        <v>411</v>
      </c>
      <c r="C339" s="81" t="s">
        <v>602</v>
      </c>
      <c r="D339" s="22">
        <v>1</v>
      </c>
      <c r="E339" s="55" t="s">
        <v>402</v>
      </c>
      <c r="F339" s="55" t="s">
        <v>77</v>
      </c>
      <c r="G339" s="55" t="s">
        <v>1278</v>
      </c>
      <c r="H339" s="45">
        <f>SUBTOTAL(103, $CI$12:$CI339)*1</f>
        <v>328</v>
      </c>
      <c r="I339" s="45" t="s">
        <v>406</v>
      </c>
      <c r="J339" s="128" t="s">
        <v>1279</v>
      </c>
      <c r="K339" s="128" t="s">
        <v>1280</v>
      </c>
      <c r="L339" s="85"/>
      <c r="M339" s="79">
        <v>0</v>
      </c>
      <c r="N339" s="79">
        <v>0</v>
      </c>
      <c r="O339" s="79">
        <v>0</v>
      </c>
      <c r="P339" s="79"/>
      <c r="Q339" s="41">
        <f t="shared" si="372"/>
        <v>0</v>
      </c>
      <c r="R339" s="197" t="str">
        <f t="shared" si="373"/>
        <v>nebija plānots</v>
      </c>
      <c r="S339" s="79">
        <v>0</v>
      </c>
      <c r="T339" s="79"/>
      <c r="U339" s="79"/>
      <c r="V339" s="41">
        <f t="shared" si="374"/>
        <v>0</v>
      </c>
      <c r="W339" s="41">
        <f t="shared" si="375"/>
        <v>0</v>
      </c>
      <c r="X339" s="41">
        <f t="shared" si="376"/>
        <v>0</v>
      </c>
      <c r="Y339" s="197" t="str">
        <f t="shared" si="377"/>
        <v>nebija plānots</v>
      </c>
      <c r="Z339" s="79">
        <v>0</v>
      </c>
      <c r="AA339" s="79"/>
      <c r="AB339" s="79"/>
      <c r="AC339" s="41">
        <f t="shared" si="378"/>
        <v>0</v>
      </c>
      <c r="AD339" s="41">
        <f t="shared" si="379"/>
        <v>0</v>
      </c>
      <c r="AE339" s="41">
        <f t="shared" si="380"/>
        <v>0</v>
      </c>
      <c r="AF339" s="109" t="str">
        <f t="shared" si="381"/>
        <v>nebija plānots</v>
      </c>
      <c r="AG339" s="79">
        <v>0</v>
      </c>
      <c r="AH339" s="79"/>
      <c r="AI339" s="79"/>
      <c r="AJ339" s="41">
        <f t="shared" si="382"/>
        <v>0</v>
      </c>
      <c r="AK339" s="41">
        <f t="shared" si="383"/>
        <v>0</v>
      </c>
      <c r="AL339" s="41">
        <f t="shared" si="384"/>
        <v>0</v>
      </c>
      <c r="AM339" s="109" t="str">
        <f t="shared" si="385"/>
        <v>nebija plānots</v>
      </c>
      <c r="AN339" s="79">
        <v>0</v>
      </c>
      <c r="AO339" s="79"/>
      <c r="AP339" s="79"/>
      <c r="AQ339" s="41">
        <f t="shared" si="386"/>
        <v>0</v>
      </c>
      <c r="AR339" s="41">
        <f t="shared" si="387"/>
        <v>0</v>
      </c>
      <c r="AS339" s="41">
        <f t="shared" si="388"/>
        <v>0</v>
      </c>
      <c r="AT339" s="109" t="str">
        <f t="shared" si="389"/>
        <v>nebija plānots</v>
      </c>
      <c r="AU339" s="79">
        <v>0</v>
      </c>
      <c r="AV339" s="79"/>
      <c r="AW339" s="79"/>
      <c r="AX339" s="41">
        <f t="shared" si="390"/>
        <v>0</v>
      </c>
      <c r="AY339" s="41">
        <f t="shared" si="391"/>
        <v>0</v>
      </c>
      <c r="AZ339" s="41">
        <f t="shared" si="392"/>
        <v>0</v>
      </c>
      <c r="BA339" s="109" t="str">
        <f t="shared" si="393"/>
        <v>nebija plānots</v>
      </c>
      <c r="BB339" s="79">
        <v>0</v>
      </c>
      <c r="BC339" s="79"/>
      <c r="BD339" s="79"/>
      <c r="BE339" s="41">
        <f t="shared" si="394"/>
        <v>0</v>
      </c>
      <c r="BF339" s="41">
        <f t="shared" si="395"/>
        <v>0</v>
      </c>
      <c r="BG339" s="41">
        <f t="shared" si="396"/>
        <v>0</v>
      </c>
      <c r="BH339" s="109" t="str">
        <f t="shared" si="397"/>
        <v>nebija plānots</v>
      </c>
      <c r="BI339" s="79">
        <v>0</v>
      </c>
      <c r="BJ339" s="79"/>
      <c r="BK339" s="79"/>
      <c r="BL339" s="41">
        <f t="shared" si="398"/>
        <v>0</v>
      </c>
      <c r="BM339" s="41">
        <f t="shared" si="399"/>
        <v>0</v>
      </c>
      <c r="BN339" s="41">
        <f t="shared" si="400"/>
        <v>0</v>
      </c>
      <c r="BO339" s="109" t="str">
        <f t="shared" si="401"/>
        <v>nebija plānots</v>
      </c>
      <c r="BP339" s="79">
        <v>0</v>
      </c>
      <c r="BQ339" s="41">
        <v>8505.89</v>
      </c>
      <c r="BR339" s="41">
        <f>BQ339-BP339</f>
        <v>8505.89</v>
      </c>
      <c r="BS339" s="41">
        <f t="shared" si="402"/>
        <v>0</v>
      </c>
      <c r="BT339" s="41">
        <f t="shared" si="403"/>
        <v>8505.89</v>
      </c>
      <c r="BU339" s="41">
        <f t="shared" si="404"/>
        <v>8506</v>
      </c>
      <c r="BV339" s="109" t="str">
        <f t="shared" si="405"/>
        <v>nebija plānots</v>
      </c>
      <c r="BW339" s="79">
        <v>0</v>
      </c>
      <c r="BX339" s="41">
        <v>0</v>
      </c>
      <c r="BY339" s="41">
        <f t="shared" si="363"/>
        <v>0</v>
      </c>
      <c r="BZ339" s="41">
        <f t="shared" si="364"/>
        <v>0</v>
      </c>
      <c r="CA339" s="41">
        <f>BQ339+BJ339+BC339+AV339+AO339+-AH339+AA339+T339+P339+BX339</f>
        <v>8505.89</v>
      </c>
      <c r="CB339" s="41">
        <f t="shared" si="368"/>
        <v>8505.89</v>
      </c>
      <c r="CC339" s="109" t="str">
        <f t="shared" si="406"/>
        <v>nebija plānots</v>
      </c>
      <c r="CD339" s="79">
        <v>0</v>
      </c>
      <c r="CE339" s="41">
        <v>11312.99</v>
      </c>
      <c r="CF339" s="41">
        <f t="shared" si="407"/>
        <v>11312.99</v>
      </c>
      <c r="CG339" s="41">
        <f t="shared" si="408"/>
        <v>0</v>
      </c>
      <c r="CH339" s="41">
        <f t="shared" si="409"/>
        <v>19818.879999999997</v>
      </c>
      <c r="CI339" s="41">
        <f t="shared" si="410"/>
        <v>19818.879999999997</v>
      </c>
      <c r="CJ339" s="109" t="str">
        <f t="shared" si="411"/>
        <v>nebija plānots</v>
      </c>
      <c r="CK339" s="79">
        <v>0</v>
      </c>
      <c r="CL339" s="41">
        <f t="shared" si="367"/>
        <v>0</v>
      </c>
      <c r="CM339" s="41">
        <v>19818.879999999997</v>
      </c>
      <c r="CN339" s="79"/>
      <c r="CO339" s="79">
        <v>114764.16</v>
      </c>
      <c r="CP339" s="79">
        <v>57382.09</v>
      </c>
      <c r="CQ339" s="79">
        <v>0</v>
      </c>
      <c r="CR339" s="79">
        <v>0</v>
      </c>
      <c r="CS339" s="79">
        <v>0</v>
      </c>
      <c r="CT339" s="79">
        <v>0</v>
      </c>
      <c r="CU339" s="79">
        <v>0</v>
      </c>
      <c r="CV339" s="79">
        <v>172146.25</v>
      </c>
    </row>
    <row r="340" spans="1:101" s="8" customFormat="1" ht="31.5" x14ac:dyDescent="0.25">
      <c r="A340" s="18" t="s">
        <v>406</v>
      </c>
      <c r="B340" s="18" t="s">
        <v>411</v>
      </c>
      <c r="C340" s="19" t="s">
        <v>602</v>
      </c>
      <c r="D340" s="18">
        <v>1</v>
      </c>
      <c r="E340" s="18" t="s">
        <v>402</v>
      </c>
      <c r="F340" s="18" t="s">
        <v>77</v>
      </c>
      <c r="G340" s="18" t="s">
        <v>1267</v>
      </c>
      <c r="H340" s="45">
        <f>SUBTOTAL(103, $CI$12:$CI340)*1</f>
        <v>329</v>
      </c>
      <c r="I340" s="45" t="s">
        <v>406</v>
      </c>
      <c r="J340" s="32" t="s">
        <v>1268</v>
      </c>
      <c r="K340" s="32" t="s">
        <v>1269</v>
      </c>
      <c r="L340" s="77">
        <v>0</v>
      </c>
      <c r="M340" s="77">
        <v>0</v>
      </c>
      <c r="N340" s="77">
        <v>0</v>
      </c>
      <c r="O340" s="77">
        <f>N340+M340+L340</f>
        <v>0</v>
      </c>
      <c r="P340" s="77"/>
      <c r="Q340" s="41">
        <f t="shared" si="372"/>
        <v>0</v>
      </c>
      <c r="R340" s="197" t="str">
        <f t="shared" si="373"/>
        <v>nebija plānots</v>
      </c>
      <c r="S340" s="77">
        <v>0</v>
      </c>
      <c r="T340" s="77"/>
      <c r="U340" s="77"/>
      <c r="V340" s="41">
        <f t="shared" si="374"/>
        <v>0</v>
      </c>
      <c r="W340" s="41">
        <f t="shared" si="375"/>
        <v>0</v>
      </c>
      <c r="X340" s="41">
        <f t="shared" si="376"/>
        <v>0</v>
      </c>
      <c r="Y340" s="197" t="str">
        <f t="shared" si="377"/>
        <v>nebija plānots</v>
      </c>
      <c r="Z340" s="77">
        <v>0</v>
      </c>
      <c r="AA340" s="77"/>
      <c r="AB340" s="77"/>
      <c r="AC340" s="41">
        <f t="shared" si="378"/>
        <v>0</v>
      </c>
      <c r="AD340" s="41">
        <f t="shared" si="379"/>
        <v>0</v>
      </c>
      <c r="AE340" s="41">
        <f t="shared" si="380"/>
        <v>0</v>
      </c>
      <c r="AF340" s="109" t="str">
        <f t="shared" si="381"/>
        <v>nebija plānots</v>
      </c>
      <c r="AG340" s="77">
        <v>0</v>
      </c>
      <c r="AH340" s="77"/>
      <c r="AI340" s="77"/>
      <c r="AJ340" s="41">
        <f t="shared" si="382"/>
        <v>0</v>
      </c>
      <c r="AK340" s="41">
        <f t="shared" si="383"/>
        <v>0</v>
      </c>
      <c r="AL340" s="41">
        <f t="shared" si="384"/>
        <v>0</v>
      </c>
      <c r="AM340" s="109" t="str">
        <f t="shared" si="385"/>
        <v>nebija plānots</v>
      </c>
      <c r="AN340" s="77">
        <v>0</v>
      </c>
      <c r="AO340" s="77"/>
      <c r="AP340" s="77"/>
      <c r="AQ340" s="41">
        <f t="shared" si="386"/>
        <v>0</v>
      </c>
      <c r="AR340" s="41">
        <f t="shared" si="387"/>
        <v>0</v>
      </c>
      <c r="AS340" s="41">
        <f t="shared" si="388"/>
        <v>0</v>
      </c>
      <c r="AT340" s="109" t="str">
        <f t="shared" si="389"/>
        <v>nebija plānots</v>
      </c>
      <c r="AU340" s="77">
        <v>0</v>
      </c>
      <c r="AV340" s="77"/>
      <c r="AW340" s="77"/>
      <c r="AX340" s="41">
        <f t="shared" si="390"/>
        <v>0</v>
      </c>
      <c r="AY340" s="41">
        <f t="shared" si="391"/>
        <v>0</v>
      </c>
      <c r="AZ340" s="41">
        <f t="shared" si="392"/>
        <v>0</v>
      </c>
      <c r="BA340" s="109" t="str">
        <f t="shared" si="393"/>
        <v>nebija plānots</v>
      </c>
      <c r="BB340" s="77">
        <v>0</v>
      </c>
      <c r="BC340" s="77"/>
      <c r="BD340" s="77"/>
      <c r="BE340" s="41">
        <f t="shared" si="394"/>
        <v>0</v>
      </c>
      <c r="BF340" s="41">
        <f t="shared" si="395"/>
        <v>0</v>
      </c>
      <c r="BG340" s="41">
        <f t="shared" si="396"/>
        <v>0</v>
      </c>
      <c r="BH340" s="109" t="str">
        <f t="shared" si="397"/>
        <v>nebija plānots</v>
      </c>
      <c r="BI340" s="77">
        <v>0</v>
      </c>
      <c r="BJ340" s="77"/>
      <c r="BK340" s="77"/>
      <c r="BL340" s="41">
        <f t="shared" si="398"/>
        <v>0</v>
      </c>
      <c r="BM340" s="41">
        <f t="shared" si="399"/>
        <v>0</v>
      </c>
      <c r="BN340" s="41">
        <f t="shared" si="400"/>
        <v>0</v>
      </c>
      <c r="BO340" s="109" t="str">
        <f t="shared" si="401"/>
        <v>nebija plānots</v>
      </c>
      <c r="BP340" s="77">
        <v>0</v>
      </c>
      <c r="BQ340" s="77"/>
      <c r="BR340" s="77"/>
      <c r="BS340" s="41">
        <f t="shared" si="402"/>
        <v>0</v>
      </c>
      <c r="BT340" s="41">
        <f t="shared" si="403"/>
        <v>0</v>
      </c>
      <c r="BU340" s="41">
        <f t="shared" si="404"/>
        <v>0</v>
      </c>
      <c r="BV340" s="109" t="str">
        <f t="shared" si="405"/>
        <v>nebija plānots</v>
      </c>
      <c r="BW340" s="77">
        <v>0</v>
      </c>
      <c r="BX340" s="41">
        <v>20142</v>
      </c>
      <c r="BY340" s="41">
        <f t="shared" si="363"/>
        <v>20142</v>
      </c>
      <c r="BZ340" s="41">
        <f t="shared" si="364"/>
        <v>0</v>
      </c>
      <c r="CA340" s="41">
        <f>BQ340+BJ340+BC340+AV340+AO340+-AH340+AA340+T340+P340+BX340</f>
        <v>20142</v>
      </c>
      <c r="CB340" s="41">
        <f t="shared" si="368"/>
        <v>20142</v>
      </c>
      <c r="CC340" s="109" t="str">
        <f t="shared" si="406"/>
        <v>nebija plānots</v>
      </c>
      <c r="CD340" s="77">
        <v>0</v>
      </c>
      <c r="CE340" s="41">
        <v>0</v>
      </c>
      <c r="CF340" s="41">
        <f t="shared" si="407"/>
        <v>0</v>
      </c>
      <c r="CG340" s="41">
        <f t="shared" si="408"/>
        <v>0</v>
      </c>
      <c r="CH340" s="41">
        <f t="shared" si="409"/>
        <v>20142</v>
      </c>
      <c r="CI340" s="41">
        <f t="shared" si="410"/>
        <v>20142</v>
      </c>
      <c r="CJ340" s="109" t="str">
        <f t="shared" si="411"/>
        <v>nebija plānots</v>
      </c>
      <c r="CK340" s="77">
        <v>0</v>
      </c>
      <c r="CL340" s="41">
        <f t="shared" si="367"/>
        <v>0</v>
      </c>
      <c r="CM340" s="41">
        <v>20142</v>
      </c>
      <c r="CN340" s="77"/>
      <c r="CO340" s="77">
        <v>47762.38</v>
      </c>
      <c r="CP340" s="77">
        <v>19319.62</v>
      </c>
      <c r="CQ340" s="77"/>
      <c r="CR340" s="77">
        <v>0</v>
      </c>
      <c r="CS340" s="77">
        <v>0</v>
      </c>
      <c r="CT340" s="77">
        <v>0</v>
      </c>
      <c r="CU340" s="77">
        <v>0</v>
      </c>
      <c r="CV340" s="77">
        <v>67082</v>
      </c>
      <c r="CW340" s="148"/>
    </row>
    <row r="341" spans="1:101" s="8" customFormat="1" ht="47.25" x14ac:dyDescent="0.25">
      <c r="A341" s="99" t="s">
        <v>406</v>
      </c>
      <c r="B341" s="99" t="s">
        <v>411</v>
      </c>
      <c r="C341" s="100" t="s">
        <v>602</v>
      </c>
      <c r="D341" s="99">
        <v>1</v>
      </c>
      <c r="E341" s="99" t="s">
        <v>402</v>
      </c>
      <c r="F341" s="99" t="s">
        <v>77</v>
      </c>
      <c r="G341" s="99" t="s">
        <v>1261</v>
      </c>
      <c r="H341" s="45">
        <f>SUBTOTAL(103, $CI$12:$CI341)*1</f>
        <v>330</v>
      </c>
      <c r="I341" s="45" t="s">
        <v>406</v>
      </c>
      <c r="J341" s="128" t="s">
        <v>1262</v>
      </c>
      <c r="K341" s="128" t="s">
        <v>1263</v>
      </c>
      <c r="L341" s="101">
        <v>0</v>
      </c>
      <c r="M341" s="101">
        <v>0</v>
      </c>
      <c r="N341" s="101">
        <v>0</v>
      </c>
      <c r="O341" s="101">
        <f>N341+M341+L341</f>
        <v>0</v>
      </c>
      <c r="P341" s="101"/>
      <c r="Q341" s="41">
        <f t="shared" si="372"/>
        <v>0</v>
      </c>
      <c r="R341" s="197" t="str">
        <f t="shared" si="373"/>
        <v>nebija plānots</v>
      </c>
      <c r="S341" s="101">
        <v>0</v>
      </c>
      <c r="T341" s="101"/>
      <c r="U341" s="101"/>
      <c r="V341" s="41">
        <f t="shared" si="374"/>
        <v>0</v>
      </c>
      <c r="W341" s="41">
        <f t="shared" si="375"/>
        <v>0</v>
      </c>
      <c r="X341" s="41">
        <f t="shared" si="376"/>
        <v>0</v>
      </c>
      <c r="Y341" s="197" t="str">
        <f t="shared" si="377"/>
        <v>nebija plānots</v>
      </c>
      <c r="Z341" s="101">
        <v>0</v>
      </c>
      <c r="AA341" s="101"/>
      <c r="AB341" s="101"/>
      <c r="AC341" s="41">
        <f t="shared" si="378"/>
        <v>0</v>
      </c>
      <c r="AD341" s="41">
        <f t="shared" si="379"/>
        <v>0</v>
      </c>
      <c r="AE341" s="41">
        <f t="shared" si="380"/>
        <v>0</v>
      </c>
      <c r="AF341" s="109" t="str">
        <f t="shared" si="381"/>
        <v>nebija plānots</v>
      </c>
      <c r="AG341" s="101">
        <v>0</v>
      </c>
      <c r="AH341" s="101"/>
      <c r="AI341" s="101"/>
      <c r="AJ341" s="41">
        <f t="shared" si="382"/>
        <v>0</v>
      </c>
      <c r="AK341" s="41">
        <f t="shared" si="383"/>
        <v>0</v>
      </c>
      <c r="AL341" s="41">
        <f t="shared" si="384"/>
        <v>0</v>
      </c>
      <c r="AM341" s="109" t="str">
        <f t="shared" si="385"/>
        <v>nebija plānots</v>
      </c>
      <c r="AN341" s="101">
        <v>0</v>
      </c>
      <c r="AO341" s="101"/>
      <c r="AP341" s="101"/>
      <c r="AQ341" s="41">
        <f t="shared" si="386"/>
        <v>0</v>
      </c>
      <c r="AR341" s="41">
        <f t="shared" si="387"/>
        <v>0</v>
      </c>
      <c r="AS341" s="41">
        <f t="shared" si="388"/>
        <v>0</v>
      </c>
      <c r="AT341" s="109" t="str">
        <f t="shared" si="389"/>
        <v>nebija plānots</v>
      </c>
      <c r="AU341" s="101">
        <v>0</v>
      </c>
      <c r="AV341" s="101"/>
      <c r="AW341" s="101"/>
      <c r="AX341" s="41">
        <f t="shared" si="390"/>
        <v>0</v>
      </c>
      <c r="AY341" s="41">
        <f t="shared" si="391"/>
        <v>0</v>
      </c>
      <c r="AZ341" s="41">
        <f t="shared" si="392"/>
        <v>0</v>
      </c>
      <c r="BA341" s="109" t="str">
        <f t="shared" si="393"/>
        <v>nebija plānots</v>
      </c>
      <c r="BB341" s="101">
        <v>0</v>
      </c>
      <c r="BC341" s="101"/>
      <c r="BD341" s="101"/>
      <c r="BE341" s="41">
        <f t="shared" si="394"/>
        <v>0</v>
      </c>
      <c r="BF341" s="41">
        <f t="shared" si="395"/>
        <v>0</v>
      </c>
      <c r="BG341" s="41">
        <f t="shared" si="396"/>
        <v>0</v>
      </c>
      <c r="BH341" s="109" t="str">
        <f t="shared" si="397"/>
        <v>nebija plānots</v>
      </c>
      <c r="BI341" s="101">
        <v>0</v>
      </c>
      <c r="BJ341" s="41">
        <v>4760</v>
      </c>
      <c r="BK341" s="41">
        <f>BJ341-BI341</f>
        <v>4760</v>
      </c>
      <c r="BL341" s="41">
        <f t="shared" si="398"/>
        <v>0</v>
      </c>
      <c r="BM341" s="41">
        <f t="shared" si="399"/>
        <v>4760</v>
      </c>
      <c r="BN341" s="41">
        <f t="shared" si="400"/>
        <v>4760</v>
      </c>
      <c r="BO341" s="109" t="str">
        <f t="shared" si="401"/>
        <v>nebija plānots</v>
      </c>
      <c r="BP341" s="101">
        <v>0</v>
      </c>
      <c r="BQ341" s="41">
        <v>2697.44</v>
      </c>
      <c r="BR341" s="41">
        <f>BQ341-BP341</f>
        <v>2697.44</v>
      </c>
      <c r="BS341" s="41">
        <f t="shared" si="402"/>
        <v>0</v>
      </c>
      <c r="BT341" s="41">
        <f t="shared" si="403"/>
        <v>7457.4400000000005</v>
      </c>
      <c r="BU341" s="41">
        <f t="shared" si="404"/>
        <v>7457</v>
      </c>
      <c r="BV341" s="109" t="str">
        <f t="shared" si="405"/>
        <v>nebija plānots</v>
      </c>
      <c r="BW341" s="101">
        <v>0</v>
      </c>
      <c r="BX341" s="41">
        <v>9441.08</v>
      </c>
      <c r="BY341" s="41">
        <f t="shared" si="363"/>
        <v>9441.08</v>
      </c>
      <c r="BZ341" s="41">
        <f t="shared" si="364"/>
        <v>0</v>
      </c>
      <c r="CA341" s="41">
        <f>BQ341+BJ341+BC341+AV341+AO341+-AH341+AA341+T341+P341+BX341</f>
        <v>16898.52</v>
      </c>
      <c r="CB341" s="41">
        <f t="shared" si="368"/>
        <v>16898.52</v>
      </c>
      <c r="CC341" s="109" t="str">
        <f t="shared" si="406"/>
        <v>nebija plānots</v>
      </c>
      <c r="CD341" s="101">
        <v>0</v>
      </c>
      <c r="CE341" s="41">
        <v>3639.22</v>
      </c>
      <c r="CF341" s="41">
        <f t="shared" si="407"/>
        <v>3639.22</v>
      </c>
      <c r="CG341" s="41">
        <f t="shared" si="408"/>
        <v>0</v>
      </c>
      <c r="CH341" s="41">
        <f t="shared" si="409"/>
        <v>20537.740000000002</v>
      </c>
      <c r="CI341" s="41">
        <f t="shared" si="410"/>
        <v>20537.740000000002</v>
      </c>
      <c r="CJ341" s="109" t="str">
        <f t="shared" si="411"/>
        <v>nebija plānots</v>
      </c>
      <c r="CK341" s="101">
        <v>0</v>
      </c>
      <c r="CL341" s="41">
        <f t="shared" si="367"/>
        <v>0</v>
      </c>
      <c r="CM341" s="41">
        <v>20537.739999999998</v>
      </c>
      <c r="CN341" s="40">
        <f>CM341-CL341</f>
        <v>20537.739999999998</v>
      </c>
      <c r="CO341" s="101">
        <v>40476.15</v>
      </c>
      <c r="CP341" s="101">
        <v>19550</v>
      </c>
      <c r="CQ341" s="101">
        <v>0</v>
      </c>
      <c r="CR341" s="101">
        <v>0</v>
      </c>
      <c r="CS341" s="101">
        <v>0</v>
      </c>
      <c r="CT341" s="101">
        <v>0</v>
      </c>
      <c r="CU341" s="101">
        <v>0</v>
      </c>
      <c r="CV341" s="101">
        <v>60026.15</v>
      </c>
    </row>
    <row r="342" spans="1:101" s="8" customFormat="1" ht="78.75" x14ac:dyDescent="0.25">
      <c r="A342" s="119" t="s">
        <v>406</v>
      </c>
      <c r="B342" s="119" t="s">
        <v>411</v>
      </c>
      <c r="C342" s="120" t="s">
        <v>602</v>
      </c>
      <c r="D342" s="119">
        <v>1</v>
      </c>
      <c r="E342" s="119" t="s">
        <v>402</v>
      </c>
      <c r="F342" s="119" t="s">
        <v>77</v>
      </c>
      <c r="G342" s="119" t="s">
        <v>936</v>
      </c>
      <c r="H342" s="45">
        <f>SUBTOTAL(103, $CI$12:$CI342)*1</f>
        <v>331</v>
      </c>
      <c r="I342" s="45" t="s">
        <v>406</v>
      </c>
      <c r="J342" s="120" t="s">
        <v>909</v>
      </c>
      <c r="K342" s="129" t="s">
        <v>937</v>
      </c>
      <c r="L342" s="43">
        <v>0</v>
      </c>
      <c r="M342" s="43">
        <v>0</v>
      </c>
      <c r="N342" s="43">
        <v>0</v>
      </c>
      <c r="O342" s="43">
        <v>0</v>
      </c>
      <c r="P342" s="43"/>
      <c r="Q342" s="41">
        <f t="shared" si="372"/>
        <v>0</v>
      </c>
      <c r="R342" s="197" t="str">
        <f t="shared" si="373"/>
        <v>nebija plānots</v>
      </c>
      <c r="S342" s="43">
        <v>0</v>
      </c>
      <c r="T342" s="43"/>
      <c r="U342" s="43"/>
      <c r="V342" s="41">
        <f t="shared" si="374"/>
        <v>0</v>
      </c>
      <c r="W342" s="41">
        <f t="shared" si="375"/>
        <v>0</v>
      </c>
      <c r="X342" s="41">
        <f t="shared" si="376"/>
        <v>0</v>
      </c>
      <c r="Y342" s="197" t="str">
        <f t="shared" si="377"/>
        <v>nebija plānots</v>
      </c>
      <c r="Z342" s="43">
        <v>0</v>
      </c>
      <c r="AA342" s="43"/>
      <c r="AB342" s="43"/>
      <c r="AC342" s="41">
        <f t="shared" si="378"/>
        <v>0</v>
      </c>
      <c r="AD342" s="41">
        <f t="shared" si="379"/>
        <v>0</v>
      </c>
      <c r="AE342" s="41">
        <f t="shared" si="380"/>
        <v>0</v>
      </c>
      <c r="AF342" s="109" t="str">
        <f t="shared" si="381"/>
        <v>nebija plānots</v>
      </c>
      <c r="AG342" s="43">
        <v>0</v>
      </c>
      <c r="AH342" s="43"/>
      <c r="AI342" s="43"/>
      <c r="AJ342" s="41">
        <f t="shared" si="382"/>
        <v>0</v>
      </c>
      <c r="AK342" s="41">
        <f t="shared" si="383"/>
        <v>0</v>
      </c>
      <c r="AL342" s="41">
        <f t="shared" si="384"/>
        <v>0</v>
      </c>
      <c r="AM342" s="109" t="str">
        <f t="shared" si="385"/>
        <v>nebija plānots</v>
      </c>
      <c r="AN342" s="43">
        <v>0</v>
      </c>
      <c r="AO342" s="43"/>
      <c r="AP342" s="43"/>
      <c r="AQ342" s="41">
        <f t="shared" si="386"/>
        <v>0</v>
      </c>
      <c r="AR342" s="41">
        <f t="shared" si="387"/>
        <v>0</v>
      </c>
      <c r="AS342" s="41">
        <f t="shared" si="388"/>
        <v>0</v>
      </c>
      <c r="AT342" s="109" t="str">
        <f t="shared" si="389"/>
        <v>nebija plānots</v>
      </c>
      <c r="AU342" s="43">
        <v>0</v>
      </c>
      <c r="AV342" s="43"/>
      <c r="AW342" s="43"/>
      <c r="AX342" s="41">
        <f t="shared" si="390"/>
        <v>0</v>
      </c>
      <c r="AY342" s="41">
        <f t="shared" si="391"/>
        <v>0</v>
      </c>
      <c r="AZ342" s="41">
        <f t="shared" si="392"/>
        <v>0</v>
      </c>
      <c r="BA342" s="109" t="str">
        <f t="shared" si="393"/>
        <v>nebija plānots</v>
      </c>
      <c r="BB342" s="43">
        <v>0</v>
      </c>
      <c r="BC342" s="41">
        <v>5167.1499999999996</v>
      </c>
      <c r="BD342" s="41">
        <f>BC342-BB342</f>
        <v>5167.1499999999996</v>
      </c>
      <c r="BE342" s="41">
        <f t="shared" si="394"/>
        <v>0</v>
      </c>
      <c r="BF342" s="41">
        <f t="shared" si="395"/>
        <v>5167.1499999999996</v>
      </c>
      <c r="BG342" s="41">
        <f t="shared" si="396"/>
        <v>5167</v>
      </c>
      <c r="BH342" s="109" t="str">
        <f t="shared" si="397"/>
        <v>nebija plānots</v>
      </c>
      <c r="BI342" s="41">
        <v>0</v>
      </c>
      <c r="BJ342" s="41">
        <v>2669.39</v>
      </c>
      <c r="BK342" s="41">
        <f>BJ342-BI342</f>
        <v>2669.39</v>
      </c>
      <c r="BL342" s="41">
        <f t="shared" si="398"/>
        <v>0</v>
      </c>
      <c r="BM342" s="41">
        <f t="shared" si="399"/>
        <v>7836.5399999999991</v>
      </c>
      <c r="BN342" s="41">
        <f t="shared" si="400"/>
        <v>7836</v>
      </c>
      <c r="BO342" s="109" t="str">
        <f t="shared" si="401"/>
        <v>nebija plānots</v>
      </c>
      <c r="BP342" s="41">
        <v>0</v>
      </c>
      <c r="BQ342" s="41">
        <v>4607.3900000000003</v>
      </c>
      <c r="BR342" s="41">
        <f>BQ342-BP342</f>
        <v>4607.3900000000003</v>
      </c>
      <c r="BS342" s="41">
        <f t="shared" si="402"/>
        <v>0</v>
      </c>
      <c r="BT342" s="41">
        <f t="shared" si="403"/>
        <v>12443.93</v>
      </c>
      <c r="BU342" s="41">
        <f t="shared" si="404"/>
        <v>12443</v>
      </c>
      <c r="BV342" s="109" t="str">
        <f t="shared" si="405"/>
        <v>nebija plānots</v>
      </c>
      <c r="BW342" s="41">
        <v>0</v>
      </c>
      <c r="BX342" s="41">
        <v>0</v>
      </c>
      <c r="BY342" s="41">
        <f t="shared" si="363"/>
        <v>0</v>
      </c>
      <c r="BZ342" s="41">
        <f t="shared" si="364"/>
        <v>0</v>
      </c>
      <c r="CA342" s="41">
        <f>BQ342+BJ342+BC342+AV342+AO342+-AH342+AA342+T342+P342+BX342</f>
        <v>12443.93</v>
      </c>
      <c r="CB342" s="41">
        <f t="shared" si="368"/>
        <v>12443.93</v>
      </c>
      <c r="CC342" s="109" t="str">
        <f t="shared" si="406"/>
        <v>nebija plānots</v>
      </c>
      <c r="CD342" s="41">
        <v>0</v>
      </c>
      <c r="CE342" s="41">
        <v>8142.27</v>
      </c>
      <c r="CF342" s="41">
        <f t="shared" si="407"/>
        <v>8142.27</v>
      </c>
      <c r="CG342" s="41">
        <f t="shared" si="408"/>
        <v>0</v>
      </c>
      <c r="CH342" s="41">
        <f t="shared" si="409"/>
        <v>20586.2</v>
      </c>
      <c r="CI342" s="41">
        <f t="shared" si="410"/>
        <v>20586.2</v>
      </c>
      <c r="CJ342" s="109" t="str">
        <f t="shared" si="411"/>
        <v>nebija plānots</v>
      </c>
      <c r="CK342" s="41">
        <v>0</v>
      </c>
      <c r="CL342" s="41">
        <f t="shared" si="367"/>
        <v>0</v>
      </c>
      <c r="CM342" s="41">
        <v>42130.53</v>
      </c>
      <c r="CN342" s="36">
        <f>CM342-CL342</f>
        <v>42130.53</v>
      </c>
      <c r="CO342" s="41">
        <v>55585.32</v>
      </c>
      <c r="CP342" s="41">
        <v>30119.33</v>
      </c>
      <c r="CQ342" s="41">
        <v>0</v>
      </c>
      <c r="CR342" s="41">
        <v>0</v>
      </c>
      <c r="CS342" s="41">
        <v>0</v>
      </c>
      <c r="CT342" s="41">
        <v>0</v>
      </c>
      <c r="CU342" s="41">
        <v>0</v>
      </c>
      <c r="CV342" s="41">
        <v>85704.65</v>
      </c>
      <c r="CW342" s="29"/>
    </row>
    <row r="343" spans="1:101" s="8" customFormat="1" ht="47.25" x14ac:dyDescent="0.25">
      <c r="A343" s="119" t="s">
        <v>406</v>
      </c>
      <c r="B343" s="119" t="s">
        <v>411</v>
      </c>
      <c r="C343" s="120" t="s">
        <v>602</v>
      </c>
      <c r="D343" s="119">
        <v>1</v>
      </c>
      <c r="E343" s="119" t="s">
        <v>402</v>
      </c>
      <c r="F343" s="119" t="s">
        <v>77</v>
      </c>
      <c r="G343" s="43" t="s">
        <v>788</v>
      </c>
      <c r="H343" s="45">
        <f>SUBTOTAL(103, $CI$12:$CI343)*1</f>
        <v>332</v>
      </c>
      <c r="I343" s="45" t="s">
        <v>406</v>
      </c>
      <c r="J343" s="124" t="s">
        <v>823</v>
      </c>
      <c r="K343" s="124" t="s">
        <v>824</v>
      </c>
      <c r="L343" s="41">
        <v>0</v>
      </c>
      <c r="M343" s="41">
        <v>0</v>
      </c>
      <c r="N343" s="41">
        <v>0</v>
      </c>
      <c r="O343" s="40">
        <v>0</v>
      </c>
      <c r="P343" s="40">
        <v>0</v>
      </c>
      <c r="Q343" s="41">
        <f t="shared" si="372"/>
        <v>0</v>
      </c>
      <c r="R343" s="197" t="str">
        <f t="shared" si="373"/>
        <v>nebija plānots</v>
      </c>
      <c r="S343" s="40">
        <v>0</v>
      </c>
      <c r="T343" s="40">
        <v>0</v>
      </c>
      <c r="U343" s="41">
        <f>T343-S343</f>
        <v>0</v>
      </c>
      <c r="V343" s="41">
        <f t="shared" si="374"/>
        <v>0</v>
      </c>
      <c r="W343" s="41">
        <f t="shared" si="375"/>
        <v>0</v>
      </c>
      <c r="X343" s="41">
        <f t="shared" si="376"/>
        <v>0</v>
      </c>
      <c r="Y343" s="197" t="str">
        <f t="shared" si="377"/>
        <v>nebija plānots</v>
      </c>
      <c r="Z343" s="40">
        <v>0</v>
      </c>
      <c r="AA343" s="40">
        <v>0</v>
      </c>
      <c r="AB343" s="41">
        <f>AA343-Z343</f>
        <v>0</v>
      </c>
      <c r="AC343" s="41">
        <f t="shared" si="378"/>
        <v>0</v>
      </c>
      <c r="AD343" s="41">
        <f t="shared" si="379"/>
        <v>0</v>
      </c>
      <c r="AE343" s="41">
        <f t="shared" si="380"/>
        <v>0</v>
      </c>
      <c r="AF343" s="109" t="str">
        <f t="shared" si="381"/>
        <v>nebija plānots</v>
      </c>
      <c r="AG343" s="40">
        <v>0</v>
      </c>
      <c r="AH343" s="40">
        <v>0</v>
      </c>
      <c r="AI343" s="41">
        <f>AH343-AG343</f>
        <v>0</v>
      </c>
      <c r="AJ343" s="41">
        <f t="shared" si="382"/>
        <v>0</v>
      </c>
      <c r="AK343" s="41">
        <f t="shared" si="383"/>
        <v>0</v>
      </c>
      <c r="AL343" s="41">
        <f t="shared" si="384"/>
        <v>0</v>
      </c>
      <c r="AM343" s="109" t="str">
        <f t="shared" si="385"/>
        <v>nebija plānots</v>
      </c>
      <c r="AN343" s="40">
        <v>0</v>
      </c>
      <c r="AO343" s="40">
        <v>0</v>
      </c>
      <c r="AP343" s="41">
        <f>AO343-AN343</f>
        <v>0</v>
      </c>
      <c r="AQ343" s="41">
        <f t="shared" si="386"/>
        <v>0</v>
      </c>
      <c r="AR343" s="41">
        <f t="shared" si="387"/>
        <v>0</v>
      </c>
      <c r="AS343" s="41">
        <f t="shared" si="388"/>
        <v>0</v>
      </c>
      <c r="AT343" s="109" t="str">
        <f t="shared" si="389"/>
        <v>nebija plānots</v>
      </c>
      <c r="AU343" s="41">
        <v>0</v>
      </c>
      <c r="AV343" s="41">
        <v>3470.05</v>
      </c>
      <c r="AW343" s="41">
        <f>AV343-AU343</f>
        <v>3470.05</v>
      </c>
      <c r="AX343" s="41">
        <f t="shared" si="390"/>
        <v>0</v>
      </c>
      <c r="AY343" s="41">
        <f t="shared" si="391"/>
        <v>3470.05</v>
      </c>
      <c r="AZ343" s="41">
        <f t="shared" si="392"/>
        <v>3470</v>
      </c>
      <c r="BA343" s="109" t="str">
        <f t="shared" si="393"/>
        <v>nebija plānots</v>
      </c>
      <c r="BB343" s="41">
        <v>0</v>
      </c>
      <c r="BC343" s="41">
        <v>9331.9599999999991</v>
      </c>
      <c r="BD343" s="41">
        <f>BC343-BB343</f>
        <v>9331.9599999999991</v>
      </c>
      <c r="BE343" s="41">
        <f t="shared" si="394"/>
        <v>0</v>
      </c>
      <c r="BF343" s="41">
        <f t="shared" si="395"/>
        <v>12802.009999999998</v>
      </c>
      <c r="BG343" s="41">
        <f t="shared" si="396"/>
        <v>12802</v>
      </c>
      <c r="BH343" s="109" t="str">
        <f t="shared" si="397"/>
        <v>nebija plānots</v>
      </c>
      <c r="BI343" s="41">
        <v>0</v>
      </c>
      <c r="BJ343" s="41">
        <v>0</v>
      </c>
      <c r="BK343" s="41">
        <f>BJ343-BI343</f>
        <v>0</v>
      </c>
      <c r="BL343" s="41">
        <f t="shared" si="398"/>
        <v>0</v>
      </c>
      <c r="BM343" s="41">
        <f t="shared" si="399"/>
        <v>12802.009999999998</v>
      </c>
      <c r="BN343" s="41">
        <f t="shared" si="400"/>
        <v>12802</v>
      </c>
      <c r="BO343" s="109" t="str">
        <f t="shared" si="401"/>
        <v>nebija plānots</v>
      </c>
      <c r="BP343" s="41">
        <v>0</v>
      </c>
      <c r="BQ343" s="41">
        <v>6221.62</v>
      </c>
      <c r="BR343" s="41">
        <f>BQ343-BP343</f>
        <v>6221.62</v>
      </c>
      <c r="BS343" s="41">
        <f t="shared" si="402"/>
        <v>0</v>
      </c>
      <c r="BT343" s="41">
        <f t="shared" si="403"/>
        <v>19023.629999999997</v>
      </c>
      <c r="BU343" s="41">
        <f t="shared" si="404"/>
        <v>19024</v>
      </c>
      <c r="BV343" s="109" t="str">
        <f t="shared" si="405"/>
        <v>nebija plānots</v>
      </c>
      <c r="BW343" s="41">
        <v>0</v>
      </c>
      <c r="BX343" s="41">
        <v>2554.91</v>
      </c>
      <c r="BY343" s="41">
        <f t="shared" si="363"/>
        <v>2554.91</v>
      </c>
      <c r="BZ343" s="41">
        <f t="shared" si="364"/>
        <v>0</v>
      </c>
      <c r="CA343" s="41">
        <f>BQ343+BJ343+BC343+AV343+AO343+AH343+AA343+T343+P343+BX343</f>
        <v>21578.539999999997</v>
      </c>
      <c r="CB343" s="41">
        <f>ROUND(BU343+BY343,0)</f>
        <v>21579</v>
      </c>
      <c r="CC343" s="109" t="str">
        <f t="shared" si="406"/>
        <v>nebija plānots</v>
      </c>
      <c r="CD343" s="41">
        <v>0</v>
      </c>
      <c r="CE343" s="41">
        <v>0</v>
      </c>
      <c r="CF343" s="41">
        <f t="shared" si="407"/>
        <v>0</v>
      </c>
      <c r="CG343" s="41">
        <f t="shared" si="408"/>
        <v>0</v>
      </c>
      <c r="CH343" s="41">
        <f t="shared" si="409"/>
        <v>21578.539999999997</v>
      </c>
      <c r="CI343" s="41">
        <f t="shared" si="410"/>
        <v>21579</v>
      </c>
      <c r="CJ343" s="109" t="str">
        <f t="shared" si="411"/>
        <v>nebija plānots</v>
      </c>
      <c r="CK343" s="41">
        <v>0</v>
      </c>
      <c r="CL343" s="41">
        <f t="shared" si="367"/>
        <v>0</v>
      </c>
      <c r="CM343" s="41">
        <v>31762.499999999996</v>
      </c>
      <c r="CN343" s="36">
        <f>CM343-CL343</f>
        <v>31762.499999999996</v>
      </c>
      <c r="CO343" s="41">
        <v>29548.66</v>
      </c>
      <c r="CP343" s="41">
        <v>11785.99</v>
      </c>
      <c r="CQ343" s="41">
        <v>0</v>
      </c>
      <c r="CR343" s="41">
        <v>0</v>
      </c>
      <c r="CS343" s="41">
        <v>0</v>
      </c>
      <c r="CT343" s="41">
        <v>0</v>
      </c>
      <c r="CU343" s="41">
        <v>0</v>
      </c>
      <c r="CV343" s="41">
        <v>41334.65</v>
      </c>
      <c r="CW343" s="29"/>
    </row>
    <row r="344" spans="1:101" s="8" customFormat="1" ht="47.25" x14ac:dyDescent="0.25">
      <c r="A344" s="99" t="s">
        <v>406</v>
      </c>
      <c r="B344" s="99" t="s">
        <v>411</v>
      </c>
      <c r="C344" s="100" t="s">
        <v>602</v>
      </c>
      <c r="D344" s="98">
        <v>1</v>
      </c>
      <c r="E344" s="99" t="s">
        <v>402</v>
      </c>
      <c r="F344" s="99" t="s">
        <v>77</v>
      </c>
      <c r="G344" s="99" t="s">
        <v>1200</v>
      </c>
      <c r="H344" s="45">
        <f>SUBTOTAL(103, $CI$12:$CI344)*1</f>
        <v>333</v>
      </c>
      <c r="I344" s="45" t="s">
        <v>406</v>
      </c>
      <c r="J344" s="128" t="s">
        <v>1201</v>
      </c>
      <c r="K344" s="128" t="s">
        <v>1202</v>
      </c>
      <c r="L344" s="101">
        <v>0</v>
      </c>
      <c r="M344" s="101">
        <v>0</v>
      </c>
      <c r="N344" s="101">
        <v>0</v>
      </c>
      <c r="O344" s="101">
        <f>N344+M344+L344</f>
        <v>0</v>
      </c>
      <c r="P344" s="101"/>
      <c r="Q344" s="41">
        <f t="shared" si="372"/>
        <v>0</v>
      </c>
      <c r="R344" s="197" t="str">
        <f t="shared" si="373"/>
        <v>nebija plānots</v>
      </c>
      <c r="S344" s="101">
        <v>0</v>
      </c>
      <c r="T344" s="101"/>
      <c r="U344" s="101"/>
      <c r="V344" s="41">
        <f t="shared" si="374"/>
        <v>0</v>
      </c>
      <c r="W344" s="41">
        <f t="shared" si="375"/>
        <v>0</v>
      </c>
      <c r="X344" s="41">
        <f t="shared" si="376"/>
        <v>0</v>
      </c>
      <c r="Y344" s="197" t="str">
        <f t="shared" si="377"/>
        <v>nebija plānots</v>
      </c>
      <c r="Z344" s="101">
        <v>0</v>
      </c>
      <c r="AA344" s="101"/>
      <c r="AB344" s="101"/>
      <c r="AC344" s="41">
        <f t="shared" si="378"/>
        <v>0</v>
      </c>
      <c r="AD344" s="41">
        <f t="shared" si="379"/>
        <v>0</v>
      </c>
      <c r="AE344" s="41">
        <f t="shared" si="380"/>
        <v>0</v>
      </c>
      <c r="AF344" s="109" t="str">
        <f t="shared" si="381"/>
        <v>nebija plānots</v>
      </c>
      <c r="AG344" s="101">
        <v>0</v>
      </c>
      <c r="AH344" s="101"/>
      <c r="AI344" s="101"/>
      <c r="AJ344" s="41">
        <f t="shared" si="382"/>
        <v>0</v>
      </c>
      <c r="AK344" s="41">
        <f t="shared" si="383"/>
        <v>0</v>
      </c>
      <c r="AL344" s="41">
        <f t="shared" si="384"/>
        <v>0</v>
      </c>
      <c r="AM344" s="109" t="str">
        <f t="shared" si="385"/>
        <v>nebija plānots</v>
      </c>
      <c r="AN344" s="101">
        <v>0</v>
      </c>
      <c r="AO344" s="101"/>
      <c r="AP344" s="101"/>
      <c r="AQ344" s="41">
        <f t="shared" si="386"/>
        <v>0</v>
      </c>
      <c r="AR344" s="41">
        <f t="shared" si="387"/>
        <v>0</v>
      </c>
      <c r="AS344" s="41">
        <f t="shared" si="388"/>
        <v>0</v>
      </c>
      <c r="AT344" s="109" t="str">
        <f t="shared" si="389"/>
        <v>nebija plānots</v>
      </c>
      <c r="AU344" s="101">
        <v>0</v>
      </c>
      <c r="AV344" s="101"/>
      <c r="AW344" s="101"/>
      <c r="AX344" s="41">
        <f t="shared" si="390"/>
        <v>0</v>
      </c>
      <c r="AY344" s="41">
        <f t="shared" si="391"/>
        <v>0</v>
      </c>
      <c r="AZ344" s="41">
        <f t="shared" si="392"/>
        <v>0</v>
      </c>
      <c r="BA344" s="109" t="str">
        <f t="shared" si="393"/>
        <v>nebija plānots</v>
      </c>
      <c r="BB344" s="101">
        <v>0</v>
      </c>
      <c r="BC344" s="101"/>
      <c r="BD344" s="101"/>
      <c r="BE344" s="41">
        <f t="shared" si="394"/>
        <v>0</v>
      </c>
      <c r="BF344" s="41">
        <f t="shared" si="395"/>
        <v>0</v>
      </c>
      <c r="BG344" s="41">
        <f t="shared" si="396"/>
        <v>0</v>
      </c>
      <c r="BH344" s="109" t="str">
        <f t="shared" si="397"/>
        <v>nebija plānots</v>
      </c>
      <c r="BI344" s="101">
        <v>0</v>
      </c>
      <c r="BJ344" s="41">
        <v>13640.38</v>
      </c>
      <c r="BK344" s="41">
        <f>BJ344-BI344</f>
        <v>13640.38</v>
      </c>
      <c r="BL344" s="41">
        <f t="shared" si="398"/>
        <v>0</v>
      </c>
      <c r="BM344" s="41">
        <f t="shared" si="399"/>
        <v>13640.38</v>
      </c>
      <c r="BN344" s="41">
        <f t="shared" si="400"/>
        <v>13640</v>
      </c>
      <c r="BO344" s="109" t="str">
        <f t="shared" si="401"/>
        <v>nebija plānots</v>
      </c>
      <c r="BP344" s="101">
        <v>0</v>
      </c>
      <c r="BQ344" s="41">
        <v>0</v>
      </c>
      <c r="BR344" s="41">
        <f>BQ344-BP344</f>
        <v>0</v>
      </c>
      <c r="BS344" s="41">
        <f t="shared" si="402"/>
        <v>0</v>
      </c>
      <c r="BT344" s="41">
        <f t="shared" si="403"/>
        <v>13640.38</v>
      </c>
      <c r="BU344" s="41">
        <f t="shared" si="404"/>
        <v>13640</v>
      </c>
      <c r="BV344" s="109" t="str">
        <f t="shared" si="405"/>
        <v>nebija plānots</v>
      </c>
      <c r="BW344" s="101">
        <v>0</v>
      </c>
      <c r="BX344" s="41">
        <v>8826.66</v>
      </c>
      <c r="BY344" s="41">
        <f t="shared" si="363"/>
        <v>8826.66</v>
      </c>
      <c r="BZ344" s="41">
        <f t="shared" si="364"/>
        <v>0</v>
      </c>
      <c r="CA344" s="41">
        <f>BQ344+BJ344+BC344+AV344+AO344+-AH344+AA344+T344+P344+BX344</f>
        <v>22467.040000000001</v>
      </c>
      <c r="CB344" s="41">
        <f>BR344+BK344+BD344+AW344+AP344+AI344+AB344+U344+Q344+BY344</f>
        <v>22467.040000000001</v>
      </c>
      <c r="CC344" s="109" t="str">
        <f t="shared" si="406"/>
        <v>nebija plānots</v>
      </c>
      <c r="CD344" s="101">
        <v>0</v>
      </c>
      <c r="CE344" s="41">
        <v>0</v>
      </c>
      <c r="CF344" s="41">
        <f t="shared" si="407"/>
        <v>0</v>
      </c>
      <c r="CG344" s="41">
        <f t="shared" si="408"/>
        <v>0</v>
      </c>
      <c r="CH344" s="41">
        <f t="shared" si="409"/>
        <v>22467.040000000001</v>
      </c>
      <c r="CI344" s="41">
        <f t="shared" si="410"/>
        <v>22467.040000000001</v>
      </c>
      <c r="CJ344" s="109" t="str">
        <f t="shared" si="411"/>
        <v>nebija plānots</v>
      </c>
      <c r="CK344" s="101">
        <v>0</v>
      </c>
      <c r="CL344" s="41">
        <f t="shared" si="367"/>
        <v>0</v>
      </c>
      <c r="CM344" s="41">
        <v>22467.040000000001</v>
      </c>
      <c r="CN344" s="40">
        <f>CM344-CL344</f>
        <v>22467.040000000001</v>
      </c>
      <c r="CO344" s="101">
        <v>43000.959999999999</v>
      </c>
      <c r="CP344" s="101">
        <v>16722.59</v>
      </c>
      <c r="CQ344" s="101">
        <v>0</v>
      </c>
      <c r="CR344" s="101">
        <v>0</v>
      </c>
      <c r="CS344" s="101">
        <v>0</v>
      </c>
      <c r="CT344" s="101">
        <v>0</v>
      </c>
      <c r="CU344" s="101">
        <v>0</v>
      </c>
      <c r="CV344" s="101">
        <v>59723.55</v>
      </c>
      <c r="CW344" s="29"/>
    </row>
    <row r="345" spans="1:101" s="8" customFormat="1" ht="47.25" x14ac:dyDescent="0.25">
      <c r="A345" s="20" t="s">
        <v>0</v>
      </c>
      <c r="B345" s="20" t="s">
        <v>945</v>
      </c>
      <c r="C345" s="21" t="s">
        <v>946</v>
      </c>
      <c r="D345" s="20" t="s">
        <v>3</v>
      </c>
      <c r="E345" s="20" t="s">
        <v>4</v>
      </c>
      <c r="F345" s="20" t="s">
        <v>5</v>
      </c>
      <c r="G345" s="53" t="s">
        <v>1469</v>
      </c>
      <c r="H345" s="45">
        <f>SUBTOTAL(103, $CI$12:$CI345)*1</f>
        <v>334</v>
      </c>
      <c r="I345" s="20" t="s">
        <v>0</v>
      </c>
      <c r="J345" s="34" t="s">
        <v>952</v>
      </c>
      <c r="K345" s="34" t="s">
        <v>953</v>
      </c>
      <c r="L345" s="80">
        <v>0</v>
      </c>
      <c r="M345" s="80">
        <v>0</v>
      </c>
      <c r="N345" s="80">
        <v>0</v>
      </c>
      <c r="O345" s="80">
        <v>0</v>
      </c>
      <c r="P345" s="80"/>
      <c r="Q345" s="41">
        <f t="shared" si="372"/>
        <v>0</v>
      </c>
      <c r="R345" s="197" t="str">
        <f t="shared" si="373"/>
        <v>nebija plānots</v>
      </c>
      <c r="S345" s="80">
        <v>0</v>
      </c>
      <c r="T345" s="80"/>
      <c r="U345" s="80"/>
      <c r="V345" s="41">
        <f t="shared" si="374"/>
        <v>0</v>
      </c>
      <c r="W345" s="41">
        <f t="shared" si="375"/>
        <v>0</v>
      </c>
      <c r="X345" s="41">
        <f t="shared" si="376"/>
        <v>0</v>
      </c>
      <c r="Y345" s="197" t="str">
        <f t="shared" si="377"/>
        <v>nebija plānots</v>
      </c>
      <c r="Z345" s="80">
        <v>0</v>
      </c>
      <c r="AA345" s="80"/>
      <c r="AB345" s="80"/>
      <c r="AC345" s="41">
        <f t="shared" si="378"/>
        <v>0</v>
      </c>
      <c r="AD345" s="41">
        <f t="shared" si="379"/>
        <v>0</v>
      </c>
      <c r="AE345" s="41">
        <f t="shared" si="380"/>
        <v>0</v>
      </c>
      <c r="AF345" s="109" t="str">
        <f t="shared" si="381"/>
        <v>nebija plānots</v>
      </c>
      <c r="AG345" s="80">
        <v>0</v>
      </c>
      <c r="AH345" s="80"/>
      <c r="AI345" s="80"/>
      <c r="AJ345" s="41">
        <f t="shared" si="382"/>
        <v>0</v>
      </c>
      <c r="AK345" s="41">
        <f t="shared" si="383"/>
        <v>0</v>
      </c>
      <c r="AL345" s="41">
        <f t="shared" si="384"/>
        <v>0</v>
      </c>
      <c r="AM345" s="109" t="str">
        <f t="shared" si="385"/>
        <v>nebija plānots</v>
      </c>
      <c r="AN345" s="80">
        <v>0</v>
      </c>
      <c r="AO345" s="80"/>
      <c r="AP345" s="80"/>
      <c r="AQ345" s="41">
        <f t="shared" si="386"/>
        <v>0</v>
      </c>
      <c r="AR345" s="41">
        <f t="shared" si="387"/>
        <v>0</v>
      </c>
      <c r="AS345" s="41">
        <f t="shared" si="388"/>
        <v>0</v>
      </c>
      <c r="AT345" s="109" t="str">
        <f t="shared" si="389"/>
        <v>nebija plānots</v>
      </c>
      <c r="AU345" s="80">
        <v>0</v>
      </c>
      <c r="AV345" s="80"/>
      <c r="AW345" s="80"/>
      <c r="AX345" s="41">
        <f t="shared" si="390"/>
        <v>0</v>
      </c>
      <c r="AY345" s="41">
        <f t="shared" si="391"/>
        <v>0</v>
      </c>
      <c r="AZ345" s="41">
        <f t="shared" si="392"/>
        <v>0</v>
      </c>
      <c r="BA345" s="109" t="str">
        <f t="shared" si="393"/>
        <v>nebija plānots</v>
      </c>
      <c r="BB345" s="80">
        <v>0</v>
      </c>
      <c r="BC345" s="80"/>
      <c r="BD345" s="80"/>
      <c r="BE345" s="41">
        <f t="shared" si="394"/>
        <v>0</v>
      </c>
      <c r="BF345" s="41">
        <f t="shared" si="395"/>
        <v>0</v>
      </c>
      <c r="BG345" s="41">
        <f t="shared" si="396"/>
        <v>0</v>
      </c>
      <c r="BH345" s="109" t="str">
        <f t="shared" si="397"/>
        <v>nebija plānots</v>
      </c>
      <c r="BI345" s="80">
        <v>0</v>
      </c>
      <c r="BJ345" s="80"/>
      <c r="BK345" s="80"/>
      <c r="BL345" s="41">
        <f t="shared" si="398"/>
        <v>0</v>
      </c>
      <c r="BM345" s="41">
        <f t="shared" si="399"/>
        <v>0</v>
      </c>
      <c r="BN345" s="41">
        <f t="shared" si="400"/>
        <v>0</v>
      </c>
      <c r="BO345" s="109" t="str">
        <f t="shared" si="401"/>
        <v>nebija plānots</v>
      </c>
      <c r="BP345" s="80">
        <v>0</v>
      </c>
      <c r="BQ345" s="80"/>
      <c r="BR345" s="80"/>
      <c r="BS345" s="41">
        <f t="shared" si="402"/>
        <v>0</v>
      </c>
      <c r="BT345" s="41">
        <f t="shared" si="403"/>
        <v>0</v>
      </c>
      <c r="BU345" s="41">
        <f t="shared" si="404"/>
        <v>0</v>
      </c>
      <c r="BV345" s="109" t="str">
        <f t="shared" si="405"/>
        <v>nebija plānots</v>
      </c>
      <c r="BW345" s="80"/>
      <c r="BX345" s="80"/>
      <c r="BY345" s="80"/>
      <c r="BZ345" s="80"/>
      <c r="CA345" s="80"/>
      <c r="CB345" s="80"/>
      <c r="CC345" s="109" t="str">
        <f t="shared" si="406"/>
        <v>nebija plānots</v>
      </c>
      <c r="CD345" s="80"/>
      <c r="CE345" s="41">
        <v>22883.52</v>
      </c>
      <c r="CF345" s="41">
        <f t="shared" si="407"/>
        <v>22883.52</v>
      </c>
      <c r="CG345" s="41">
        <f t="shared" si="408"/>
        <v>0</v>
      </c>
      <c r="CH345" s="41">
        <f t="shared" si="409"/>
        <v>22883.52</v>
      </c>
      <c r="CI345" s="41">
        <f t="shared" si="410"/>
        <v>22883.52</v>
      </c>
      <c r="CJ345" s="109" t="str">
        <f t="shared" si="411"/>
        <v>nebija plānots</v>
      </c>
      <c r="CK345" s="80"/>
      <c r="CL345" s="80">
        <v>0</v>
      </c>
      <c r="CM345" s="41">
        <v>22883.52</v>
      </c>
      <c r="CN345" s="80"/>
      <c r="CO345" s="80">
        <v>6639691.2999999998</v>
      </c>
      <c r="CP345" s="80">
        <v>3018041.5</v>
      </c>
      <c r="CQ345" s="80">
        <v>2414433.2999999998</v>
      </c>
      <c r="CR345" s="80"/>
      <c r="CS345" s="80"/>
      <c r="CT345" s="80"/>
      <c r="CU345" s="80">
        <v>0</v>
      </c>
      <c r="CV345" s="78">
        <v>12072166.100000001</v>
      </c>
      <c r="CW345" s="82"/>
    </row>
    <row r="346" spans="1:101" s="8" customFormat="1" ht="47.25" x14ac:dyDescent="0.25">
      <c r="A346" s="18" t="s">
        <v>406</v>
      </c>
      <c r="B346" s="18" t="s">
        <v>411</v>
      </c>
      <c r="C346" s="19" t="s">
        <v>602</v>
      </c>
      <c r="D346" s="18">
        <v>1</v>
      </c>
      <c r="E346" s="18" t="s">
        <v>402</v>
      </c>
      <c r="F346" s="18" t="s">
        <v>77</v>
      </c>
      <c r="G346" s="18" t="s">
        <v>1272</v>
      </c>
      <c r="H346" s="45">
        <f>SUBTOTAL(103, $CI$12:$CI346)*1</f>
        <v>335</v>
      </c>
      <c r="I346" s="45" t="s">
        <v>406</v>
      </c>
      <c r="J346" s="32" t="s">
        <v>991</v>
      </c>
      <c r="K346" s="32" t="s">
        <v>1273</v>
      </c>
      <c r="L346" s="77">
        <v>0</v>
      </c>
      <c r="M346" s="77">
        <v>0</v>
      </c>
      <c r="N346" s="77">
        <v>0</v>
      </c>
      <c r="O346" s="77">
        <f>N346+M346+L346</f>
        <v>0</v>
      </c>
      <c r="P346" s="77"/>
      <c r="Q346" s="41">
        <f t="shared" si="372"/>
        <v>0</v>
      </c>
      <c r="R346" s="197" t="str">
        <f t="shared" si="373"/>
        <v>nebija plānots</v>
      </c>
      <c r="S346" s="77">
        <v>0</v>
      </c>
      <c r="T346" s="77"/>
      <c r="U346" s="77"/>
      <c r="V346" s="41">
        <f t="shared" si="374"/>
        <v>0</v>
      </c>
      <c r="W346" s="41">
        <f t="shared" si="375"/>
        <v>0</v>
      </c>
      <c r="X346" s="41">
        <f t="shared" si="376"/>
        <v>0</v>
      </c>
      <c r="Y346" s="197" t="str">
        <f t="shared" si="377"/>
        <v>nebija plānots</v>
      </c>
      <c r="Z346" s="77">
        <v>0</v>
      </c>
      <c r="AA346" s="77"/>
      <c r="AB346" s="77"/>
      <c r="AC346" s="41">
        <f t="shared" si="378"/>
        <v>0</v>
      </c>
      <c r="AD346" s="41">
        <f t="shared" si="379"/>
        <v>0</v>
      </c>
      <c r="AE346" s="41">
        <f t="shared" si="380"/>
        <v>0</v>
      </c>
      <c r="AF346" s="109" t="str">
        <f t="shared" si="381"/>
        <v>nebija plānots</v>
      </c>
      <c r="AG346" s="77">
        <v>0</v>
      </c>
      <c r="AH346" s="77"/>
      <c r="AI346" s="77"/>
      <c r="AJ346" s="41">
        <f t="shared" si="382"/>
        <v>0</v>
      </c>
      <c r="AK346" s="41">
        <f t="shared" si="383"/>
        <v>0</v>
      </c>
      <c r="AL346" s="41">
        <f t="shared" si="384"/>
        <v>0</v>
      </c>
      <c r="AM346" s="109" t="str">
        <f t="shared" si="385"/>
        <v>nebija plānots</v>
      </c>
      <c r="AN346" s="77">
        <v>0</v>
      </c>
      <c r="AO346" s="77"/>
      <c r="AP346" s="77"/>
      <c r="AQ346" s="41">
        <f t="shared" si="386"/>
        <v>0</v>
      </c>
      <c r="AR346" s="41">
        <f t="shared" si="387"/>
        <v>0</v>
      </c>
      <c r="AS346" s="41">
        <f t="shared" si="388"/>
        <v>0</v>
      </c>
      <c r="AT346" s="109" t="str">
        <f t="shared" si="389"/>
        <v>nebija plānots</v>
      </c>
      <c r="AU346" s="77">
        <v>0</v>
      </c>
      <c r="AV346" s="77"/>
      <c r="AW346" s="77"/>
      <c r="AX346" s="41">
        <f t="shared" si="390"/>
        <v>0</v>
      </c>
      <c r="AY346" s="41">
        <f t="shared" si="391"/>
        <v>0</v>
      </c>
      <c r="AZ346" s="41">
        <f t="shared" si="392"/>
        <v>0</v>
      </c>
      <c r="BA346" s="109" t="str">
        <f t="shared" si="393"/>
        <v>nebija plānots</v>
      </c>
      <c r="BB346" s="77">
        <v>0</v>
      </c>
      <c r="BC346" s="77"/>
      <c r="BD346" s="77"/>
      <c r="BE346" s="41">
        <f t="shared" si="394"/>
        <v>0</v>
      </c>
      <c r="BF346" s="41">
        <f t="shared" si="395"/>
        <v>0</v>
      </c>
      <c r="BG346" s="41">
        <f t="shared" si="396"/>
        <v>0</v>
      </c>
      <c r="BH346" s="109" t="str">
        <f t="shared" si="397"/>
        <v>nebija plānots</v>
      </c>
      <c r="BI346" s="77">
        <v>0</v>
      </c>
      <c r="BJ346" s="77"/>
      <c r="BK346" s="77"/>
      <c r="BL346" s="41">
        <f t="shared" si="398"/>
        <v>0</v>
      </c>
      <c r="BM346" s="41">
        <f t="shared" si="399"/>
        <v>0</v>
      </c>
      <c r="BN346" s="41">
        <f t="shared" si="400"/>
        <v>0</v>
      </c>
      <c r="BO346" s="109" t="str">
        <f t="shared" si="401"/>
        <v>nebija plānots</v>
      </c>
      <c r="BP346" s="77">
        <v>0</v>
      </c>
      <c r="BQ346" s="77"/>
      <c r="BR346" s="77"/>
      <c r="BS346" s="41">
        <f t="shared" si="402"/>
        <v>0</v>
      </c>
      <c r="BT346" s="41">
        <f t="shared" si="403"/>
        <v>0</v>
      </c>
      <c r="BU346" s="41">
        <f t="shared" si="404"/>
        <v>0</v>
      </c>
      <c r="BV346" s="109" t="str">
        <f t="shared" si="405"/>
        <v>nebija plānots</v>
      </c>
      <c r="BW346" s="77">
        <v>0</v>
      </c>
      <c r="BX346" s="41">
        <v>17210.89</v>
      </c>
      <c r="BY346" s="41">
        <f t="shared" ref="BY346:BY365" si="412">BX346-BW346</f>
        <v>17210.89</v>
      </c>
      <c r="BZ346" s="41">
        <f t="shared" ref="BZ346:BZ365" si="413">BP346+BI346+BB346+AU346+AN346+AG346+Z346+S346+O346+BW346</f>
        <v>0</v>
      </c>
      <c r="CA346" s="41">
        <f>BQ346+BJ346+BC346+AV346+AO346+-AH346+AA346+T346+P346+BX346</f>
        <v>17210.89</v>
      </c>
      <c r="CB346" s="41">
        <f t="shared" ref="CB346:CB356" si="414">BR346+BK346+BD346+AW346+AP346+AI346+AB346+U346+Q346+BY346</f>
        <v>17210.89</v>
      </c>
      <c r="CC346" s="109" t="str">
        <f t="shared" si="406"/>
        <v>nebija plānots</v>
      </c>
      <c r="CD346" s="77">
        <v>0</v>
      </c>
      <c r="CE346" s="41">
        <v>6700.93</v>
      </c>
      <c r="CF346" s="41">
        <f t="shared" si="407"/>
        <v>6700.93</v>
      </c>
      <c r="CG346" s="41">
        <f t="shared" si="408"/>
        <v>0</v>
      </c>
      <c r="CH346" s="41">
        <f t="shared" si="409"/>
        <v>23911.82</v>
      </c>
      <c r="CI346" s="41">
        <f t="shared" si="410"/>
        <v>23911.82</v>
      </c>
      <c r="CJ346" s="109" t="str">
        <f t="shared" si="411"/>
        <v>nebija plānots</v>
      </c>
      <c r="CK346" s="77">
        <v>0</v>
      </c>
      <c r="CL346" s="41">
        <f t="shared" ref="CL346:CL362" si="415">CK346+CD346+BW346+BP346+BI346+BB346+AN346+AG346+Z346+S346+O346+AU346</f>
        <v>0</v>
      </c>
      <c r="CM346" s="41">
        <v>86810.44</v>
      </c>
      <c r="CN346" s="77"/>
      <c r="CO346" s="77">
        <v>170136</v>
      </c>
      <c r="CP346" s="77">
        <v>85242.25</v>
      </c>
      <c r="CQ346" s="77"/>
      <c r="CR346" s="77">
        <v>0</v>
      </c>
      <c r="CS346" s="77">
        <v>0</v>
      </c>
      <c r="CT346" s="77">
        <v>0</v>
      </c>
      <c r="CU346" s="77">
        <v>0</v>
      </c>
      <c r="CV346" s="77">
        <v>255378.25</v>
      </c>
      <c r="CW346" s="148"/>
    </row>
    <row r="347" spans="1:101" s="8" customFormat="1" ht="31.5" x14ac:dyDescent="0.25">
      <c r="A347" s="55" t="s">
        <v>406</v>
      </c>
      <c r="B347" s="55" t="s">
        <v>411</v>
      </c>
      <c r="C347" s="81" t="s">
        <v>602</v>
      </c>
      <c r="D347" s="55">
        <v>1</v>
      </c>
      <c r="E347" s="55" t="s">
        <v>402</v>
      </c>
      <c r="F347" s="55" t="s">
        <v>77</v>
      </c>
      <c r="G347" s="55" t="s">
        <v>1206</v>
      </c>
      <c r="H347" s="45">
        <f>SUBTOTAL(103, $CI$12:$CI347)*1</f>
        <v>336</v>
      </c>
      <c r="I347" s="45" t="s">
        <v>406</v>
      </c>
      <c r="J347" s="128" t="s">
        <v>989</v>
      </c>
      <c r="K347" s="128" t="s">
        <v>1207</v>
      </c>
      <c r="L347" s="85"/>
      <c r="M347" s="143">
        <v>0</v>
      </c>
      <c r="N347" s="143">
        <v>0</v>
      </c>
      <c r="O347" s="143">
        <v>0</v>
      </c>
      <c r="P347" s="143"/>
      <c r="Q347" s="41">
        <f t="shared" si="372"/>
        <v>0</v>
      </c>
      <c r="R347" s="197" t="str">
        <f t="shared" si="373"/>
        <v>nebija plānots</v>
      </c>
      <c r="S347" s="143">
        <v>0</v>
      </c>
      <c r="T347" s="143"/>
      <c r="U347" s="143"/>
      <c r="V347" s="41">
        <f t="shared" si="374"/>
        <v>0</v>
      </c>
      <c r="W347" s="41">
        <f t="shared" si="375"/>
        <v>0</v>
      </c>
      <c r="X347" s="41">
        <f t="shared" si="376"/>
        <v>0</v>
      </c>
      <c r="Y347" s="197" t="str">
        <f t="shared" si="377"/>
        <v>nebija plānots</v>
      </c>
      <c r="Z347" s="143">
        <v>0</v>
      </c>
      <c r="AA347" s="143"/>
      <c r="AB347" s="143"/>
      <c r="AC347" s="41">
        <f t="shared" si="378"/>
        <v>0</v>
      </c>
      <c r="AD347" s="41">
        <f t="shared" si="379"/>
        <v>0</v>
      </c>
      <c r="AE347" s="41">
        <f t="shared" si="380"/>
        <v>0</v>
      </c>
      <c r="AF347" s="109" t="str">
        <f t="shared" si="381"/>
        <v>nebija plānots</v>
      </c>
      <c r="AG347" s="143">
        <v>0</v>
      </c>
      <c r="AH347" s="143"/>
      <c r="AI347" s="143"/>
      <c r="AJ347" s="41">
        <f t="shared" si="382"/>
        <v>0</v>
      </c>
      <c r="AK347" s="41">
        <f t="shared" si="383"/>
        <v>0</v>
      </c>
      <c r="AL347" s="41">
        <f t="shared" si="384"/>
        <v>0</v>
      </c>
      <c r="AM347" s="109" t="str">
        <f t="shared" si="385"/>
        <v>nebija plānots</v>
      </c>
      <c r="AN347" s="143">
        <v>0</v>
      </c>
      <c r="AO347" s="143"/>
      <c r="AP347" s="143"/>
      <c r="AQ347" s="41">
        <f t="shared" si="386"/>
        <v>0</v>
      </c>
      <c r="AR347" s="41">
        <f t="shared" si="387"/>
        <v>0</v>
      </c>
      <c r="AS347" s="41">
        <f t="shared" si="388"/>
        <v>0</v>
      </c>
      <c r="AT347" s="109" t="str">
        <f t="shared" si="389"/>
        <v>nebija plānots</v>
      </c>
      <c r="AU347" s="143">
        <v>0</v>
      </c>
      <c r="AV347" s="143"/>
      <c r="AW347" s="143"/>
      <c r="AX347" s="41">
        <f t="shared" si="390"/>
        <v>0</v>
      </c>
      <c r="AY347" s="41">
        <f t="shared" si="391"/>
        <v>0</v>
      </c>
      <c r="AZ347" s="41">
        <f t="shared" si="392"/>
        <v>0</v>
      </c>
      <c r="BA347" s="109" t="str">
        <f t="shared" si="393"/>
        <v>nebija plānots</v>
      </c>
      <c r="BB347" s="143">
        <v>0</v>
      </c>
      <c r="BC347" s="143"/>
      <c r="BD347" s="143"/>
      <c r="BE347" s="41">
        <f t="shared" si="394"/>
        <v>0</v>
      </c>
      <c r="BF347" s="41">
        <f t="shared" si="395"/>
        <v>0</v>
      </c>
      <c r="BG347" s="41">
        <f t="shared" si="396"/>
        <v>0</v>
      </c>
      <c r="BH347" s="109" t="str">
        <f t="shared" si="397"/>
        <v>nebija plānots</v>
      </c>
      <c r="BI347" s="143">
        <v>0</v>
      </c>
      <c r="BJ347" s="143"/>
      <c r="BK347" s="143"/>
      <c r="BL347" s="41">
        <f t="shared" si="398"/>
        <v>0</v>
      </c>
      <c r="BM347" s="41">
        <f t="shared" si="399"/>
        <v>0</v>
      </c>
      <c r="BN347" s="41">
        <f t="shared" si="400"/>
        <v>0</v>
      </c>
      <c r="BO347" s="109" t="str">
        <f t="shared" si="401"/>
        <v>nebija plānots</v>
      </c>
      <c r="BP347" s="143">
        <v>0</v>
      </c>
      <c r="BQ347" s="41">
        <v>7649.15</v>
      </c>
      <c r="BR347" s="41">
        <f t="shared" ref="BR347:BR352" si="416">BQ347-BP347</f>
        <v>7649.15</v>
      </c>
      <c r="BS347" s="41">
        <f t="shared" si="402"/>
        <v>0</v>
      </c>
      <c r="BT347" s="41">
        <f t="shared" si="403"/>
        <v>7649.15</v>
      </c>
      <c r="BU347" s="41">
        <f t="shared" si="404"/>
        <v>7649</v>
      </c>
      <c r="BV347" s="109" t="str">
        <f t="shared" si="405"/>
        <v>nebija plānots</v>
      </c>
      <c r="BW347" s="143">
        <v>0</v>
      </c>
      <c r="BX347" s="41">
        <v>18418.189999999999</v>
      </c>
      <c r="BY347" s="41">
        <f t="shared" si="412"/>
        <v>18418.189999999999</v>
      </c>
      <c r="BZ347" s="41">
        <f t="shared" si="413"/>
        <v>0</v>
      </c>
      <c r="CA347" s="41">
        <f>BQ347+BJ347+BC347+AV347+AO347+-AH347+AA347+T347+P347+BX347</f>
        <v>26067.339999999997</v>
      </c>
      <c r="CB347" s="41">
        <f t="shared" si="414"/>
        <v>26067.339999999997</v>
      </c>
      <c r="CC347" s="109" t="str">
        <f t="shared" si="406"/>
        <v>nebija plānots</v>
      </c>
      <c r="CD347" s="143">
        <v>0</v>
      </c>
      <c r="CE347" s="41">
        <v>0</v>
      </c>
      <c r="CF347" s="41">
        <f t="shared" si="407"/>
        <v>0</v>
      </c>
      <c r="CG347" s="41">
        <f t="shared" si="408"/>
        <v>0</v>
      </c>
      <c r="CH347" s="41">
        <f t="shared" si="409"/>
        <v>26067.339999999997</v>
      </c>
      <c r="CI347" s="41">
        <f t="shared" si="410"/>
        <v>26067.339999999997</v>
      </c>
      <c r="CJ347" s="109" t="str">
        <f t="shared" si="411"/>
        <v>nebija plānots</v>
      </c>
      <c r="CK347" s="143">
        <v>0</v>
      </c>
      <c r="CL347" s="41">
        <f t="shared" si="415"/>
        <v>0</v>
      </c>
      <c r="CM347" s="41">
        <v>46496.24</v>
      </c>
      <c r="CN347" s="79"/>
      <c r="CO347" s="143">
        <v>95176.200000000012</v>
      </c>
      <c r="CP347" s="143">
        <v>43689.15</v>
      </c>
      <c r="CQ347" s="143">
        <v>0</v>
      </c>
      <c r="CR347" s="143">
        <v>0</v>
      </c>
      <c r="CS347" s="143">
        <v>0</v>
      </c>
      <c r="CT347" s="143">
        <v>0</v>
      </c>
      <c r="CU347" s="143">
        <v>0</v>
      </c>
      <c r="CV347" s="143">
        <v>138865.35</v>
      </c>
    </row>
    <row r="348" spans="1:101" s="8" customFormat="1" ht="47.25" x14ac:dyDescent="0.25">
      <c r="A348" s="55" t="s">
        <v>406</v>
      </c>
      <c r="B348" s="55" t="s">
        <v>411</v>
      </c>
      <c r="C348" s="81" t="s">
        <v>602</v>
      </c>
      <c r="D348" s="22">
        <v>1</v>
      </c>
      <c r="E348" s="55" t="s">
        <v>402</v>
      </c>
      <c r="F348" s="55" t="s">
        <v>77</v>
      </c>
      <c r="G348" s="55" t="s">
        <v>1284</v>
      </c>
      <c r="H348" s="45">
        <f>SUBTOTAL(103, $CI$12:$CI348)*1</f>
        <v>337</v>
      </c>
      <c r="I348" s="45" t="s">
        <v>406</v>
      </c>
      <c r="J348" s="128" t="s">
        <v>1061</v>
      </c>
      <c r="K348" s="128" t="s">
        <v>1285</v>
      </c>
      <c r="L348" s="85"/>
      <c r="M348" s="79">
        <v>0</v>
      </c>
      <c r="N348" s="79">
        <v>0</v>
      </c>
      <c r="O348" s="79">
        <v>0</v>
      </c>
      <c r="P348" s="79"/>
      <c r="Q348" s="41">
        <f t="shared" si="372"/>
        <v>0</v>
      </c>
      <c r="R348" s="197" t="str">
        <f t="shared" si="373"/>
        <v>nebija plānots</v>
      </c>
      <c r="S348" s="79">
        <v>0</v>
      </c>
      <c r="T348" s="79"/>
      <c r="U348" s="79"/>
      <c r="V348" s="41">
        <f t="shared" si="374"/>
        <v>0</v>
      </c>
      <c r="W348" s="41">
        <f t="shared" si="375"/>
        <v>0</v>
      </c>
      <c r="X348" s="41">
        <f t="shared" si="376"/>
        <v>0</v>
      </c>
      <c r="Y348" s="197" t="str">
        <f t="shared" si="377"/>
        <v>nebija plānots</v>
      </c>
      <c r="Z348" s="79">
        <v>0</v>
      </c>
      <c r="AA348" s="79"/>
      <c r="AB348" s="79"/>
      <c r="AC348" s="41">
        <f t="shared" si="378"/>
        <v>0</v>
      </c>
      <c r="AD348" s="41">
        <f t="shared" si="379"/>
        <v>0</v>
      </c>
      <c r="AE348" s="41">
        <f t="shared" si="380"/>
        <v>0</v>
      </c>
      <c r="AF348" s="109" t="str">
        <f t="shared" si="381"/>
        <v>nebija plānots</v>
      </c>
      <c r="AG348" s="79">
        <v>0</v>
      </c>
      <c r="AH348" s="79"/>
      <c r="AI348" s="79"/>
      <c r="AJ348" s="41">
        <f t="shared" si="382"/>
        <v>0</v>
      </c>
      <c r="AK348" s="41">
        <f t="shared" si="383"/>
        <v>0</v>
      </c>
      <c r="AL348" s="41">
        <f t="shared" si="384"/>
        <v>0</v>
      </c>
      <c r="AM348" s="109" t="str">
        <f t="shared" si="385"/>
        <v>nebija plānots</v>
      </c>
      <c r="AN348" s="79">
        <v>0</v>
      </c>
      <c r="AO348" s="79"/>
      <c r="AP348" s="79"/>
      <c r="AQ348" s="41">
        <f t="shared" si="386"/>
        <v>0</v>
      </c>
      <c r="AR348" s="41">
        <f t="shared" si="387"/>
        <v>0</v>
      </c>
      <c r="AS348" s="41">
        <f t="shared" si="388"/>
        <v>0</v>
      </c>
      <c r="AT348" s="109" t="str">
        <f t="shared" si="389"/>
        <v>nebija plānots</v>
      </c>
      <c r="AU348" s="79">
        <v>0</v>
      </c>
      <c r="AV348" s="79"/>
      <c r="AW348" s="79"/>
      <c r="AX348" s="41">
        <f t="shared" si="390"/>
        <v>0</v>
      </c>
      <c r="AY348" s="41">
        <f t="shared" si="391"/>
        <v>0</v>
      </c>
      <c r="AZ348" s="41">
        <f t="shared" si="392"/>
        <v>0</v>
      </c>
      <c r="BA348" s="109" t="str">
        <f t="shared" si="393"/>
        <v>nebija plānots</v>
      </c>
      <c r="BB348" s="79">
        <v>0</v>
      </c>
      <c r="BC348" s="79"/>
      <c r="BD348" s="79"/>
      <c r="BE348" s="41">
        <f t="shared" si="394"/>
        <v>0</v>
      </c>
      <c r="BF348" s="41">
        <f t="shared" si="395"/>
        <v>0</v>
      </c>
      <c r="BG348" s="41">
        <f t="shared" si="396"/>
        <v>0</v>
      </c>
      <c r="BH348" s="109" t="str">
        <f t="shared" si="397"/>
        <v>nebija plānots</v>
      </c>
      <c r="BI348" s="79">
        <v>0</v>
      </c>
      <c r="BJ348" s="79"/>
      <c r="BK348" s="79"/>
      <c r="BL348" s="41">
        <f t="shared" si="398"/>
        <v>0</v>
      </c>
      <c r="BM348" s="41">
        <f t="shared" si="399"/>
        <v>0</v>
      </c>
      <c r="BN348" s="41">
        <f t="shared" si="400"/>
        <v>0</v>
      </c>
      <c r="BO348" s="109" t="str">
        <f t="shared" si="401"/>
        <v>nebija plānots</v>
      </c>
      <c r="BP348" s="79">
        <v>0</v>
      </c>
      <c r="BQ348" s="41">
        <v>15449.39</v>
      </c>
      <c r="BR348" s="41">
        <f t="shared" si="416"/>
        <v>15449.39</v>
      </c>
      <c r="BS348" s="41">
        <f t="shared" si="402"/>
        <v>0</v>
      </c>
      <c r="BT348" s="41">
        <f t="shared" si="403"/>
        <v>15449.39</v>
      </c>
      <c r="BU348" s="41">
        <f t="shared" si="404"/>
        <v>15449</v>
      </c>
      <c r="BV348" s="109" t="str">
        <f t="shared" si="405"/>
        <v>nebija plānots</v>
      </c>
      <c r="BW348" s="79">
        <v>0</v>
      </c>
      <c r="BX348" s="41">
        <v>0</v>
      </c>
      <c r="BY348" s="41">
        <f t="shared" si="412"/>
        <v>0</v>
      </c>
      <c r="BZ348" s="41">
        <f t="shared" si="413"/>
        <v>0</v>
      </c>
      <c r="CA348" s="41">
        <f>BQ348+BJ348+BC348+AV348+AO348+-AH348+AA348+T348+P348+BX348</f>
        <v>15449.39</v>
      </c>
      <c r="CB348" s="41">
        <f t="shared" si="414"/>
        <v>15449.39</v>
      </c>
      <c r="CC348" s="109" t="str">
        <f t="shared" si="406"/>
        <v>nebija plānots</v>
      </c>
      <c r="CD348" s="79">
        <v>0</v>
      </c>
      <c r="CE348" s="41">
        <v>13547.3</v>
      </c>
      <c r="CF348" s="41">
        <f t="shared" si="407"/>
        <v>13547.3</v>
      </c>
      <c r="CG348" s="41">
        <f t="shared" si="408"/>
        <v>0</v>
      </c>
      <c r="CH348" s="41">
        <f t="shared" si="409"/>
        <v>28996.69</v>
      </c>
      <c r="CI348" s="41">
        <f t="shared" si="410"/>
        <v>28996.69</v>
      </c>
      <c r="CJ348" s="109" t="str">
        <f t="shared" si="411"/>
        <v>nebija plānots</v>
      </c>
      <c r="CK348" s="79">
        <v>0</v>
      </c>
      <c r="CL348" s="41">
        <f t="shared" si="415"/>
        <v>0</v>
      </c>
      <c r="CM348" s="41">
        <v>44301.5</v>
      </c>
      <c r="CN348" s="79"/>
      <c r="CO348" s="79">
        <v>64605.950000000004</v>
      </c>
      <c r="CP348" s="79">
        <v>28171.55</v>
      </c>
      <c r="CQ348" s="79">
        <v>0</v>
      </c>
      <c r="CR348" s="79">
        <v>0</v>
      </c>
      <c r="CS348" s="79">
        <v>0</v>
      </c>
      <c r="CT348" s="79">
        <v>0</v>
      </c>
      <c r="CU348" s="79">
        <v>0</v>
      </c>
      <c r="CV348" s="79">
        <v>92777.5</v>
      </c>
      <c r="CW348" s="29"/>
    </row>
    <row r="349" spans="1:101" s="8" customFormat="1" ht="47.25" x14ac:dyDescent="0.25">
      <c r="A349" s="119" t="s">
        <v>406</v>
      </c>
      <c r="B349" s="119" t="s">
        <v>411</v>
      </c>
      <c r="C349" s="120" t="s">
        <v>602</v>
      </c>
      <c r="D349" s="119">
        <v>1</v>
      </c>
      <c r="E349" s="119" t="s">
        <v>402</v>
      </c>
      <c r="F349" s="119" t="s">
        <v>77</v>
      </c>
      <c r="G349" s="43" t="s">
        <v>783</v>
      </c>
      <c r="H349" s="45">
        <f>SUBTOTAL(103, $CI$12:$CI349)*1</f>
        <v>338</v>
      </c>
      <c r="I349" s="45" t="s">
        <v>406</v>
      </c>
      <c r="J349" s="124" t="s">
        <v>816</v>
      </c>
      <c r="K349" s="124" t="s">
        <v>817</v>
      </c>
      <c r="L349" s="41">
        <v>0</v>
      </c>
      <c r="M349" s="41">
        <v>0</v>
      </c>
      <c r="N349" s="41">
        <v>0</v>
      </c>
      <c r="O349" s="40">
        <v>0</v>
      </c>
      <c r="P349" s="40">
        <v>0</v>
      </c>
      <c r="Q349" s="41">
        <f t="shared" si="372"/>
        <v>0</v>
      </c>
      <c r="R349" s="197" t="str">
        <f t="shared" si="373"/>
        <v>nebija plānots</v>
      </c>
      <c r="S349" s="40">
        <v>0</v>
      </c>
      <c r="T349" s="40">
        <v>0</v>
      </c>
      <c r="U349" s="41">
        <f>T349-S349</f>
        <v>0</v>
      </c>
      <c r="V349" s="41">
        <f t="shared" si="374"/>
        <v>0</v>
      </c>
      <c r="W349" s="41">
        <f t="shared" si="375"/>
        <v>0</v>
      </c>
      <c r="X349" s="41">
        <f t="shared" si="376"/>
        <v>0</v>
      </c>
      <c r="Y349" s="197" t="str">
        <f t="shared" si="377"/>
        <v>nebija plānots</v>
      </c>
      <c r="Z349" s="40">
        <v>0</v>
      </c>
      <c r="AA349" s="40">
        <v>0</v>
      </c>
      <c r="AB349" s="41">
        <f>AA349-Z349</f>
        <v>0</v>
      </c>
      <c r="AC349" s="41">
        <f t="shared" si="378"/>
        <v>0</v>
      </c>
      <c r="AD349" s="41">
        <f t="shared" si="379"/>
        <v>0</v>
      </c>
      <c r="AE349" s="41">
        <f t="shared" si="380"/>
        <v>0</v>
      </c>
      <c r="AF349" s="109" t="str">
        <f t="shared" si="381"/>
        <v>nebija plānots</v>
      </c>
      <c r="AG349" s="40">
        <v>0</v>
      </c>
      <c r="AH349" s="40">
        <v>0</v>
      </c>
      <c r="AI349" s="41">
        <f>AH349-AG349</f>
        <v>0</v>
      </c>
      <c r="AJ349" s="41">
        <f t="shared" si="382"/>
        <v>0</v>
      </c>
      <c r="AK349" s="41">
        <f t="shared" si="383"/>
        <v>0</v>
      </c>
      <c r="AL349" s="41">
        <f t="shared" si="384"/>
        <v>0</v>
      </c>
      <c r="AM349" s="109" t="str">
        <f t="shared" si="385"/>
        <v>nebija plānots</v>
      </c>
      <c r="AN349" s="40">
        <v>0</v>
      </c>
      <c r="AO349" s="40">
        <v>5831</v>
      </c>
      <c r="AP349" s="41">
        <f>AO349-AN349</f>
        <v>5831</v>
      </c>
      <c r="AQ349" s="41">
        <f t="shared" si="386"/>
        <v>0</v>
      </c>
      <c r="AR349" s="41">
        <f t="shared" si="387"/>
        <v>5831</v>
      </c>
      <c r="AS349" s="41">
        <f t="shared" si="388"/>
        <v>5831</v>
      </c>
      <c r="AT349" s="109" t="str">
        <f t="shared" si="389"/>
        <v>nebija plānots</v>
      </c>
      <c r="AU349" s="41">
        <v>0</v>
      </c>
      <c r="AV349" s="41">
        <v>0</v>
      </c>
      <c r="AW349" s="41">
        <f>AV349-AU349</f>
        <v>0</v>
      </c>
      <c r="AX349" s="41">
        <f t="shared" si="390"/>
        <v>0</v>
      </c>
      <c r="AY349" s="41">
        <f t="shared" si="391"/>
        <v>5831</v>
      </c>
      <c r="AZ349" s="41">
        <f t="shared" si="392"/>
        <v>5831</v>
      </c>
      <c r="BA349" s="109" t="str">
        <f t="shared" si="393"/>
        <v>nebija plānots</v>
      </c>
      <c r="BB349" s="41">
        <v>0</v>
      </c>
      <c r="BC349" s="41">
        <v>12043.9</v>
      </c>
      <c r="BD349" s="41">
        <f>BC349-BB349</f>
        <v>12043.9</v>
      </c>
      <c r="BE349" s="41">
        <f t="shared" si="394"/>
        <v>0</v>
      </c>
      <c r="BF349" s="41">
        <f t="shared" si="395"/>
        <v>17874.900000000001</v>
      </c>
      <c r="BG349" s="41">
        <f t="shared" si="396"/>
        <v>17875</v>
      </c>
      <c r="BH349" s="109" t="str">
        <f t="shared" si="397"/>
        <v>nebija plānots</v>
      </c>
      <c r="BI349" s="41">
        <v>0</v>
      </c>
      <c r="BJ349" s="41">
        <v>0</v>
      </c>
      <c r="BK349" s="41">
        <f>BJ349-BI349</f>
        <v>0</v>
      </c>
      <c r="BL349" s="41">
        <f t="shared" si="398"/>
        <v>0</v>
      </c>
      <c r="BM349" s="41">
        <f t="shared" si="399"/>
        <v>17874.900000000001</v>
      </c>
      <c r="BN349" s="41">
        <f t="shared" si="400"/>
        <v>17875</v>
      </c>
      <c r="BO349" s="109" t="str">
        <f t="shared" si="401"/>
        <v>nebija plānots</v>
      </c>
      <c r="BP349" s="41">
        <v>0</v>
      </c>
      <c r="BQ349" s="41">
        <v>11242.98</v>
      </c>
      <c r="BR349" s="41">
        <f t="shared" si="416"/>
        <v>11242.98</v>
      </c>
      <c r="BS349" s="41">
        <f t="shared" si="402"/>
        <v>0</v>
      </c>
      <c r="BT349" s="41">
        <f t="shared" si="403"/>
        <v>29117.88</v>
      </c>
      <c r="BU349" s="41">
        <f t="shared" si="404"/>
        <v>29118</v>
      </c>
      <c r="BV349" s="109" t="str">
        <f t="shared" si="405"/>
        <v>nebija plānots</v>
      </c>
      <c r="BW349" s="41">
        <v>0</v>
      </c>
      <c r="BX349" s="41">
        <v>0</v>
      </c>
      <c r="BY349" s="41">
        <f t="shared" si="412"/>
        <v>0</v>
      </c>
      <c r="BZ349" s="41">
        <f t="shared" si="413"/>
        <v>0</v>
      </c>
      <c r="CA349" s="41">
        <f>BQ349+BJ349+BC349+AV349+AO349+AH349+AA349+T349+P349+BX349</f>
        <v>29117.879999999997</v>
      </c>
      <c r="CB349" s="41">
        <f t="shared" si="414"/>
        <v>29117.879999999997</v>
      </c>
      <c r="CC349" s="109" t="str">
        <f t="shared" si="406"/>
        <v>nebija plānots</v>
      </c>
      <c r="CD349" s="41">
        <v>0</v>
      </c>
      <c r="CE349" s="41">
        <v>0</v>
      </c>
      <c r="CF349" s="41">
        <f t="shared" si="407"/>
        <v>0</v>
      </c>
      <c r="CG349" s="41">
        <f t="shared" si="408"/>
        <v>0</v>
      </c>
      <c r="CH349" s="41">
        <f t="shared" si="409"/>
        <v>29117.879999999997</v>
      </c>
      <c r="CI349" s="41">
        <f t="shared" si="410"/>
        <v>29117.879999999997</v>
      </c>
      <c r="CJ349" s="109" t="str">
        <f t="shared" si="411"/>
        <v>nebija plānots</v>
      </c>
      <c r="CK349" s="41">
        <v>0</v>
      </c>
      <c r="CL349" s="41">
        <f t="shared" si="415"/>
        <v>0</v>
      </c>
      <c r="CM349" s="41">
        <v>39560.82</v>
      </c>
      <c r="CN349" s="36">
        <f>CM349-CL349</f>
        <v>39560.82</v>
      </c>
      <c r="CO349" s="41">
        <v>61415.7</v>
      </c>
      <c r="CP349" s="41">
        <v>30708.3</v>
      </c>
      <c r="CQ349" s="41">
        <v>0</v>
      </c>
      <c r="CR349" s="41">
        <v>0</v>
      </c>
      <c r="CS349" s="41">
        <v>0</v>
      </c>
      <c r="CT349" s="41">
        <v>0</v>
      </c>
      <c r="CU349" s="41">
        <v>0</v>
      </c>
      <c r="CV349" s="41">
        <v>92124</v>
      </c>
    </row>
    <row r="350" spans="1:101" s="8" customFormat="1" ht="78.75" x14ac:dyDescent="0.25">
      <c r="A350" s="119" t="s">
        <v>233</v>
      </c>
      <c r="B350" s="119" t="s">
        <v>234</v>
      </c>
      <c r="C350" s="120" t="s">
        <v>579</v>
      </c>
      <c r="D350" s="119">
        <v>1</v>
      </c>
      <c r="E350" s="119" t="s">
        <v>4</v>
      </c>
      <c r="F350" s="119" t="s">
        <v>5</v>
      </c>
      <c r="G350" s="43" t="s">
        <v>780</v>
      </c>
      <c r="H350" s="45">
        <f>SUBTOTAL(103, $CI$12:$CI350)*1</f>
        <v>339</v>
      </c>
      <c r="I350" s="45" t="s">
        <v>233</v>
      </c>
      <c r="J350" s="124" t="s">
        <v>811</v>
      </c>
      <c r="K350" s="124" t="s">
        <v>812</v>
      </c>
      <c r="L350" s="41">
        <v>0</v>
      </c>
      <c r="M350" s="41">
        <v>0</v>
      </c>
      <c r="N350" s="41">
        <v>0</v>
      </c>
      <c r="O350" s="40">
        <v>0</v>
      </c>
      <c r="P350" s="40">
        <v>0</v>
      </c>
      <c r="Q350" s="41">
        <f t="shared" si="372"/>
        <v>0</v>
      </c>
      <c r="R350" s="197" t="str">
        <f t="shared" si="373"/>
        <v>nebija plānots</v>
      </c>
      <c r="S350" s="40">
        <v>0</v>
      </c>
      <c r="T350" s="40">
        <v>0</v>
      </c>
      <c r="U350" s="41">
        <f>T350-S350</f>
        <v>0</v>
      </c>
      <c r="V350" s="41">
        <f t="shared" si="374"/>
        <v>0</v>
      </c>
      <c r="W350" s="41">
        <f t="shared" si="375"/>
        <v>0</v>
      </c>
      <c r="X350" s="41">
        <f t="shared" si="376"/>
        <v>0</v>
      </c>
      <c r="Y350" s="197" t="str">
        <f t="shared" si="377"/>
        <v>nebija plānots</v>
      </c>
      <c r="Z350" s="40">
        <v>0</v>
      </c>
      <c r="AA350" s="40">
        <v>0</v>
      </c>
      <c r="AB350" s="41">
        <f>AA350-Z350</f>
        <v>0</v>
      </c>
      <c r="AC350" s="41">
        <f t="shared" si="378"/>
        <v>0</v>
      </c>
      <c r="AD350" s="41">
        <f t="shared" si="379"/>
        <v>0</v>
      </c>
      <c r="AE350" s="41">
        <f t="shared" si="380"/>
        <v>0</v>
      </c>
      <c r="AF350" s="109" t="str">
        <f t="shared" si="381"/>
        <v>nebija plānots</v>
      </c>
      <c r="AG350" s="40">
        <v>0</v>
      </c>
      <c r="AH350" s="40">
        <v>0</v>
      </c>
      <c r="AI350" s="41">
        <f>AH350-AG350</f>
        <v>0</v>
      </c>
      <c r="AJ350" s="41">
        <f t="shared" si="382"/>
        <v>0</v>
      </c>
      <c r="AK350" s="41">
        <f t="shared" si="383"/>
        <v>0</v>
      </c>
      <c r="AL350" s="41">
        <f t="shared" si="384"/>
        <v>0</v>
      </c>
      <c r="AM350" s="109" t="str">
        <f t="shared" si="385"/>
        <v>nebija plānots</v>
      </c>
      <c r="AN350" s="40">
        <v>0</v>
      </c>
      <c r="AO350" s="40">
        <v>0</v>
      </c>
      <c r="AP350" s="41">
        <f>AO350-AN350</f>
        <v>0</v>
      </c>
      <c r="AQ350" s="41">
        <f t="shared" si="386"/>
        <v>0</v>
      </c>
      <c r="AR350" s="41">
        <f t="shared" si="387"/>
        <v>0</v>
      </c>
      <c r="AS350" s="41">
        <f t="shared" si="388"/>
        <v>0</v>
      </c>
      <c r="AT350" s="109" t="str">
        <f t="shared" si="389"/>
        <v>nebija plānots</v>
      </c>
      <c r="AU350" s="41">
        <v>0</v>
      </c>
      <c r="AV350" s="41">
        <v>8488.1299999999992</v>
      </c>
      <c r="AW350" s="41">
        <f>AV350-AU350</f>
        <v>8488.1299999999992</v>
      </c>
      <c r="AX350" s="41">
        <f t="shared" si="390"/>
        <v>0</v>
      </c>
      <c r="AY350" s="41">
        <f t="shared" si="391"/>
        <v>8488.1299999999992</v>
      </c>
      <c r="AZ350" s="41">
        <f t="shared" si="392"/>
        <v>8488</v>
      </c>
      <c r="BA350" s="109" t="str">
        <f t="shared" si="393"/>
        <v>nebija plānots</v>
      </c>
      <c r="BB350" s="41">
        <v>0</v>
      </c>
      <c r="BC350" s="41">
        <v>0</v>
      </c>
      <c r="BD350" s="41">
        <f>BC350-BB350</f>
        <v>0</v>
      </c>
      <c r="BE350" s="41">
        <f t="shared" si="394"/>
        <v>0</v>
      </c>
      <c r="BF350" s="41">
        <f t="shared" si="395"/>
        <v>8488.1299999999992</v>
      </c>
      <c r="BG350" s="41">
        <f t="shared" si="396"/>
        <v>8488</v>
      </c>
      <c r="BH350" s="109" t="str">
        <f t="shared" si="397"/>
        <v>nebija plānots</v>
      </c>
      <c r="BI350" s="41">
        <v>9159.6</v>
      </c>
      <c r="BJ350" s="41">
        <v>20508.14</v>
      </c>
      <c r="BK350" s="41">
        <f>BJ350-BI350</f>
        <v>11348.539999999999</v>
      </c>
      <c r="BL350" s="41">
        <f t="shared" si="398"/>
        <v>9159.6</v>
      </c>
      <c r="BM350" s="41">
        <f t="shared" si="399"/>
        <v>28996.269999999997</v>
      </c>
      <c r="BN350" s="41">
        <f t="shared" si="400"/>
        <v>19837</v>
      </c>
      <c r="BO350" s="109">
        <f t="shared" si="401"/>
        <v>-2.1656698982488312</v>
      </c>
      <c r="BP350" s="41">
        <v>0</v>
      </c>
      <c r="BQ350" s="41">
        <v>0</v>
      </c>
      <c r="BR350" s="41">
        <f t="shared" si="416"/>
        <v>0</v>
      </c>
      <c r="BS350" s="41">
        <f t="shared" si="402"/>
        <v>9159.6</v>
      </c>
      <c r="BT350" s="41">
        <f t="shared" si="403"/>
        <v>28996.269999999997</v>
      </c>
      <c r="BU350" s="41">
        <f t="shared" si="404"/>
        <v>19837</v>
      </c>
      <c r="BV350" s="109">
        <f t="shared" si="405"/>
        <v>-2.1656698982488312</v>
      </c>
      <c r="BW350" s="41">
        <v>0</v>
      </c>
      <c r="BX350" s="41">
        <v>0</v>
      </c>
      <c r="BY350" s="41">
        <f t="shared" si="412"/>
        <v>0</v>
      </c>
      <c r="BZ350" s="41">
        <f t="shared" si="413"/>
        <v>9159.6</v>
      </c>
      <c r="CA350" s="41">
        <f>BQ350+BJ350+BC350+AV350+AO350+-AH350+AA350+T350+P350+BX350</f>
        <v>28996.269999999997</v>
      </c>
      <c r="CB350" s="41">
        <f t="shared" si="414"/>
        <v>19836.669999999998</v>
      </c>
      <c r="CC350" s="109">
        <f t="shared" si="406"/>
        <v>-2.1656698982488312</v>
      </c>
      <c r="CD350" s="41">
        <v>0</v>
      </c>
      <c r="CE350" s="41">
        <v>10387.9</v>
      </c>
      <c r="CF350" s="41">
        <f t="shared" si="407"/>
        <v>10387.9</v>
      </c>
      <c r="CG350" s="41">
        <f t="shared" si="408"/>
        <v>9159.6</v>
      </c>
      <c r="CH350" s="41">
        <f t="shared" si="409"/>
        <v>39384.17</v>
      </c>
      <c r="CI350" s="41">
        <f t="shared" si="410"/>
        <v>30224.57</v>
      </c>
      <c r="CJ350" s="109">
        <f t="shared" si="411"/>
        <v>4.2997696405956587</v>
      </c>
      <c r="CK350" s="41">
        <v>0</v>
      </c>
      <c r="CL350" s="41">
        <f t="shared" si="415"/>
        <v>9159.6</v>
      </c>
      <c r="CM350" s="41">
        <v>39384.17</v>
      </c>
      <c r="CN350" s="158">
        <f>CM350-CL350</f>
        <v>30224.57</v>
      </c>
      <c r="CO350" s="41">
        <v>3507170.5500000003</v>
      </c>
      <c r="CP350" s="41">
        <v>4853852.75</v>
      </c>
      <c r="CQ350" s="41">
        <v>3077566.95</v>
      </c>
      <c r="CR350" s="41">
        <v>0</v>
      </c>
      <c r="CS350" s="41">
        <v>0</v>
      </c>
      <c r="CT350" s="41">
        <v>0</v>
      </c>
      <c r="CU350" s="41">
        <v>0</v>
      </c>
      <c r="CV350" s="41">
        <v>11447749.850000001</v>
      </c>
      <c r="CW350" s="29"/>
    </row>
    <row r="351" spans="1:101" s="8" customFormat="1" ht="47.25" x14ac:dyDescent="0.25">
      <c r="A351" s="99" t="s">
        <v>406</v>
      </c>
      <c r="B351" s="99" t="s">
        <v>411</v>
      </c>
      <c r="C351" s="100" t="s">
        <v>602</v>
      </c>
      <c r="D351" s="99">
        <v>1</v>
      </c>
      <c r="E351" s="99" t="s">
        <v>402</v>
      </c>
      <c r="F351" s="99" t="s">
        <v>77</v>
      </c>
      <c r="G351" s="99" t="s">
        <v>1227</v>
      </c>
      <c r="H351" s="45">
        <f>SUBTOTAL(103, $CI$12:$CI351)*1</f>
        <v>340</v>
      </c>
      <c r="I351" s="45" t="s">
        <v>406</v>
      </c>
      <c r="J351" s="128" t="s">
        <v>1228</v>
      </c>
      <c r="K351" s="128" t="s">
        <v>1229</v>
      </c>
      <c r="L351" s="101">
        <v>0</v>
      </c>
      <c r="M351" s="101">
        <v>0</v>
      </c>
      <c r="N351" s="101">
        <v>0</v>
      </c>
      <c r="O351" s="101">
        <f>N351+M351+L351</f>
        <v>0</v>
      </c>
      <c r="P351" s="101"/>
      <c r="Q351" s="41">
        <f t="shared" si="372"/>
        <v>0</v>
      </c>
      <c r="R351" s="197" t="str">
        <f t="shared" si="373"/>
        <v>nebija plānots</v>
      </c>
      <c r="S351" s="101">
        <v>0</v>
      </c>
      <c r="T351" s="101"/>
      <c r="U351" s="101"/>
      <c r="V351" s="41">
        <f t="shared" si="374"/>
        <v>0</v>
      </c>
      <c r="W351" s="41">
        <f t="shared" si="375"/>
        <v>0</v>
      </c>
      <c r="X351" s="41">
        <f t="shared" si="376"/>
        <v>0</v>
      </c>
      <c r="Y351" s="197" t="str">
        <f t="shared" si="377"/>
        <v>nebija plānots</v>
      </c>
      <c r="Z351" s="101">
        <v>0</v>
      </c>
      <c r="AA351" s="101"/>
      <c r="AB351" s="101"/>
      <c r="AC351" s="41">
        <f t="shared" si="378"/>
        <v>0</v>
      </c>
      <c r="AD351" s="41">
        <f t="shared" si="379"/>
        <v>0</v>
      </c>
      <c r="AE351" s="41">
        <f t="shared" si="380"/>
        <v>0</v>
      </c>
      <c r="AF351" s="109" t="str">
        <f t="shared" si="381"/>
        <v>nebija plānots</v>
      </c>
      <c r="AG351" s="101">
        <v>0</v>
      </c>
      <c r="AH351" s="101"/>
      <c r="AI351" s="101"/>
      <c r="AJ351" s="41">
        <f t="shared" si="382"/>
        <v>0</v>
      </c>
      <c r="AK351" s="41">
        <f t="shared" si="383"/>
        <v>0</v>
      </c>
      <c r="AL351" s="41">
        <f t="shared" si="384"/>
        <v>0</v>
      </c>
      <c r="AM351" s="109" t="str">
        <f t="shared" si="385"/>
        <v>nebija plānots</v>
      </c>
      <c r="AN351" s="101">
        <v>0</v>
      </c>
      <c r="AO351" s="101"/>
      <c r="AP351" s="101"/>
      <c r="AQ351" s="41">
        <f t="shared" si="386"/>
        <v>0</v>
      </c>
      <c r="AR351" s="41">
        <f t="shared" si="387"/>
        <v>0</v>
      </c>
      <c r="AS351" s="41">
        <f t="shared" si="388"/>
        <v>0</v>
      </c>
      <c r="AT351" s="109" t="str">
        <f t="shared" si="389"/>
        <v>nebija plānots</v>
      </c>
      <c r="AU351" s="101">
        <v>0</v>
      </c>
      <c r="AV351" s="101"/>
      <c r="AW351" s="101"/>
      <c r="AX351" s="41">
        <f t="shared" si="390"/>
        <v>0</v>
      </c>
      <c r="AY351" s="41">
        <f t="shared" si="391"/>
        <v>0</v>
      </c>
      <c r="AZ351" s="41">
        <f t="shared" si="392"/>
        <v>0</v>
      </c>
      <c r="BA351" s="109" t="str">
        <f t="shared" si="393"/>
        <v>nebija plānots</v>
      </c>
      <c r="BB351" s="101">
        <v>0</v>
      </c>
      <c r="BC351" s="101"/>
      <c r="BD351" s="101"/>
      <c r="BE351" s="41">
        <f t="shared" si="394"/>
        <v>0</v>
      </c>
      <c r="BF351" s="41">
        <f t="shared" si="395"/>
        <v>0</v>
      </c>
      <c r="BG351" s="41">
        <f t="shared" si="396"/>
        <v>0</v>
      </c>
      <c r="BH351" s="109" t="str">
        <f t="shared" si="397"/>
        <v>nebija plānots</v>
      </c>
      <c r="BI351" s="101">
        <v>0</v>
      </c>
      <c r="BJ351" s="41">
        <v>8058</v>
      </c>
      <c r="BK351" s="41">
        <f>BJ351-BI351</f>
        <v>8058</v>
      </c>
      <c r="BL351" s="41">
        <f t="shared" si="398"/>
        <v>0</v>
      </c>
      <c r="BM351" s="41">
        <f t="shared" si="399"/>
        <v>8058</v>
      </c>
      <c r="BN351" s="41">
        <f t="shared" si="400"/>
        <v>8058</v>
      </c>
      <c r="BO351" s="109" t="str">
        <f t="shared" si="401"/>
        <v>nebija plānots</v>
      </c>
      <c r="BP351" s="101">
        <v>0</v>
      </c>
      <c r="BQ351" s="41">
        <v>0</v>
      </c>
      <c r="BR351" s="41">
        <f t="shared" si="416"/>
        <v>0</v>
      </c>
      <c r="BS351" s="41">
        <f t="shared" si="402"/>
        <v>0</v>
      </c>
      <c r="BT351" s="41">
        <f t="shared" si="403"/>
        <v>8058</v>
      </c>
      <c r="BU351" s="41">
        <f t="shared" si="404"/>
        <v>8058</v>
      </c>
      <c r="BV351" s="109" t="str">
        <f t="shared" si="405"/>
        <v>nebija plānots</v>
      </c>
      <c r="BW351" s="101">
        <v>0</v>
      </c>
      <c r="BX351" s="41">
        <v>22676.73</v>
      </c>
      <c r="BY351" s="41">
        <f t="shared" si="412"/>
        <v>22676.73</v>
      </c>
      <c r="BZ351" s="41">
        <f t="shared" si="413"/>
        <v>0</v>
      </c>
      <c r="CA351" s="41">
        <f>BQ351+BJ351+BC351+AV351+AO351+-AH351+AA351+T351+P351+BX351</f>
        <v>30734.73</v>
      </c>
      <c r="CB351" s="41">
        <f t="shared" si="414"/>
        <v>30734.73</v>
      </c>
      <c r="CC351" s="109" t="str">
        <f t="shared" si="406"/>
        <v>nebija plānots</v>
      </c>
      <c r="CD351" s="101">
        <v>0</v>
      </c>
      <c r="CE351" s="41">
        <v>0</v>
      </c>
      <c r="CF351" s="41">
        <f t="shared" si="407"/>
        <v>0</v>
      </c>
      <c r="CG351" s="41">
        <f t="shared" si="408"/>
        <v>0</v>
      </c>
      <c r="CH351" s="41">
        <f t="shared" si="409"/>
        <v>30734.73</v>
      </c>
      <c r="CI351" s="41">
        <f t="shared" si="410"/>
        <v>30734.73</v>
      </c>
      <c r="CJ351" s="109" t="str">
        <f t="shared" si="411"/>
        <v>nebija plānots</v>
      </c>
      <c r="CK351" s="101">
        <v>0</v>
      </c>
      <c r="CL351" s="41">
        <f t="shared" si="415"/>
        <v>0</v>
      </c>
      <c r="CM351" s="41">
        <v>86714.86</v>
      </c>
      <c r="CN351" s="40">
        <f>CM351-CL351</f>
        <v>86714.86</v>
      </c>
      <c r="CO351" s="101">
        <v>168227.75</v>
      </c>
      <c r="CP351" s="101">
        <v>81090</v>
      </c>
      <c r="CQ351" s="101">
        <v>0</v>
      </c>
      <c r="CR351" s="101">
        <v>0</v>
      </c>
      <c r="CS351" s="101">
        <v>0</v>
      </c>
      <c r="CT351" s="101">
        <v>0</v>
      </c>
      <c r="CU351" s="101">
        <v>0</v>
      </c>
      <c r="CV351" s="101">
        <v>249317.75</v>
      </c>
    </row>
    <row r="352" spans="1:101" s="8" customFormat="1" ht="47.25" x14ac:dyDescent="0.25">
      <c r="A352" s="55" t="s">
        <v>406</v>
      </c>
      <c r="B352" s="55" t="s">
        <v>411</v>
      </c>
      <c r="C352" s="81" t="s">
        <v>602</v>
      </c>
      <c r="D352" s="55">
        <v>1</v>
      </c>
      <c r="E352" s="55" t="s">
        <v>402</v>
      </c>
      <c r="F352" s="55" t="s">
        <v>77</v>
      </c>
      <c r="G352" s="55" t="s">
        <v>1220</v>
      </c>
      <c r="H352" s="45">
        <f>SUBTOTAL(103, $CI$12:$CI352)*1</f>
        <v>341</v>
      </c>
      <c r="I352" s="45" t="s">
        <v>406</v>
      </c>
      <c r="J352" s="128" t="s">
        <v>999</v>
      </c>
      <c r="K352" s="128" t="s">
        <v>1221</v>
      </c>
      <c r="L352" s="85"/>
      <c r="M352" s="143">
        <v>0</v>
      </c>
      <c r="N352" s="143">
        <v>0</v>
      </c>
      <c r="O352" s="143">
        <v>0</v>
      </c>
      <c r="P352" s="143"/>
      <c r="Q352" s="41">
        <f t="shared" si="372"/>
        <v>0</v>
      </c>
      <c r="R352" s="197" t="str">
        <f t="shared" si="373"/>
        <v>nebija plānots</v>
      </c>
      <c r="S352" s="143">
        <v>0</v>
      </c>
      <c r="T352" s="143"/>
      <c r="U352" s="143"/>
      <c r="V352" s="41">
        <f t="shared" si="374"/>
        <v>0</v>
      </c>
      <c r="W352" s="41">
        <f t="shared" si="375"/>
        <v>0</v>
      </c>
      <c r="X352" s="41">
        <f t="shared" si="376"/>
        <v>0</v>
      </c>
      <c r="Y352" s="197" t="str">
        <f t="shared" si="377"/>
        <v>nebija plānots</v>
      </c>
      <c r="Z352" s="143">
        <v>0</v>
      </c>
      <c r="AA352" s="143"/>
      <c r="AB352" s="143"/>
      <c r="AC352" s="41">
        <f t="shared" si="378"/>
        <v>0</v>
      </c>
      <c r="AD352" s="41">
        <f t="shared" si="379"/>
        <v>0</v>
      </c>
      <c r="AE352" s="41">
        <f t="shared" si="380"/>
        <v>0</v>
      </c>
      <c r="AF352" s="109" t="str">
        <f t="shared" si="381"/>
        <v>nebija plānots</v>
      </c>
      <c r="AG352" s="143">
        <v>0</v>
      </c>
      <c r="AH352" s="143"/>
      <c r="AI352" s="143"/>
      <c r="AJ352" s="41">
        <f t="shared" si="382"/>
        <v>0</v>
      </c>
      <c r="AK352" s="41">
        <f t="shared" si="383"/>
        <v>0</v>
      </c>
      <c r="AL352" s="41">
        <f t="shared" si="384"/>
        <v>0</v>
      </c>
      <c r="AM352" s="109" t="str">
        <f t="shared" si="385"/>
        <v>nebija plānots</v>
      </c>
      <c r="AN352" s="143">
        <v>0</v>
      </c>
      <c r="AO352" s="143"/>
      <c r="AP352" s="143"/>
      <c r="AQ352" s="41">
        <f t="shared" si="386"/>
        <v>0</v>
      </c>
      <c r="AR352" s="41">
        <f t="shared" si="387"/>
        <v>0</v>
      </c>
      <c r="AS352" s="41">
        <f t="shared" si="388"/>
        <v>0</v>
      </c>
      <c r="AT352" s="109" t="str">
        <f t="shared" si="389"/>
        <v>nebija plānots</v>
      </c>
      <c r="AU352" s="143">
        <v>0</v>
      </c>
      <c r="AV352" s="143"/>
      <c r="AW352" s="143"/>
      <c r="AX352" s="41">
        <f t="shared" si="390"/>
        <v>0</v>
      </c>
      <c r="AY352" s="41">
        <f t="shared" si="391"/>
        <v>0</v>
      </c>
      <c r="AZ352" s="41">
        <f t="shared" si="392"/>
        <v>0</v>
      </c>
      <c r="BA352" s="109" t="str">
        <f t="shared" si="393"/>
        <v>nebija plānots</v>
      </c>
      <c r="BB352" s="143">
        <v>0</v>
      </c>
      <c r="BC352" s="143"/>
      <c r="BD352" s="143"/>
      <c r="BE352" s="41">
        <f t="shared" si="394"/>
        <v>0</v>
      </c>
      <c r="BF352" s="41">
        <f t="shared" si="395"/>
        <v>0</v>
      </c>
      <c r="BG352" s="41">
        <f t="shared" si="396"/>
        <v>0</v>
      </c>
      <c r="BH352" s="109" t="str">
        <f t="shared" si="397"/>
        <v>nebija plānots</v>
      </c>
      <c r="BI352" s="143">
        <v>0</v>
      </c>
      <c r="BJ352" s="143"/>
      <c r="BK352" s="143"/>
      <c r="BL352" s="41">
        <f t="shared" si="398"/>
        <v>0</v>
      </c>
      <c r="BM352" s="41">
        <f t="shared" si="399"/>
        <v>0</v>
      </c>
      <c r="BN352" s="41">
        <f t="shared" si="400"/>
        <v>0</v>
      </c>
      <c r="BO352" s="109" t="str">
        <f t="shared" si="401"/>
        <v>nebija plānots</v>
      </c>
      <c r="BP352" s="143">
        <v>0</v>
      </c>
      <c r="BQ352" s="41">
        <v>13248.66</v>
      </c>
      <c r="BR352" s="41">
        <f t="shared" si="416"/>
        <v>13248.66</v>
      </c>
      <c r="BS352" s="41">
        <f t="shared" si="402"/>
        <v>0</v>
      </c>
      <c r="BT352" s="41">
        <f t="shared" si="403"/>
        <v>13248.66</v>
      </c>
      <c r="BU352" s="41">
        <f t="shared" si="404"/>
        <v>13249</v>
      </c>
      <c r="BV352" s="109" t="str">
        <f t="shared" si="405"/>
        <v>nebija plānots</v>
      </c>
      <c r="BW352" s="143">
        <v>0</v>
      </c>
      <c r="BX352" s="41">
        <v>2659.88</v>
      </c>
      <c r="BY352" s="41">
        <f t="shared" si="412"/>
        <v>2659.88</v>
      </c>
      <c r="BZ352" s="41">
        <f t="shared" si="413"/>
        <v>0</v>
      </c>
      <c r="CA352" s="41">
        <f>BQ352+BJ352+BC352+AV352+AO352+-AH352+AA352+T352+P352+BX352</f>
        <v>15908.54</v>
      </c>
      <c r="CB352" s="41">
        <f t="shared" si="414"/>
        <v>15908.54</v>
      </c>
      <c r="CC352" s="109" t="str">
        <f t="shared" si="406"/>
        <v>nebija plānots</v>
      </c>
      <c r="CD352" s="143">
        <v>0</v>
      </c>
      <c r="CE352" s="41">
        <v>17128.7</v>
      </c>
      <c r="CF352" s="41">
        <f t="shared" si="407"/>
        <v>17128.7</v>
      </c>
      <c r="CG352" s="41">
        <f t="shared" si="408"/>
        <v>0</v>
      </c>
      <c r="CH352" s="41">
        <f t="shared" si="409"/>
        <v>33037.240000000005</v>
      </c>
      <c r="CI352" s="41">
        <f t="shared" si="410"/>
        <v>33037.240000000005</v>
      </c>
      <c r="CJ352" s="109" t="str">
        <f t="shared" si="411"/>
        <v>nebija plānots</v>
      </c>
      <c r="CK352" s="143">
        <v>0</v>
      </c>
      <c r="CL352" s="41">
        <f t="shared" si="415"/>
        <v>0</v>
      </c>
      <c r="CM352" s="41">
        <v>34072.19</v>
      </c>
      <c r="CN352" s="79"/>
      <c r="CO352" s="143">
        <v>53087.040000000001</v>
      </c>
      <c r="CP352" s="143">
        <v>25927.26</v>
      </c>
      <c r="CQ352" s="143">
        <v>0</v>
      </c>
      <c r="CR352" s="143">
        <v>0</v>
      </c>
      <c r="CS352" s="143">
        <v>0</v>
      </c>
      <c r="CT352" s="143">
        <v>0</v>
      </c>
      <c r="CU352" s="143">
        <v>0</v>
      </c>
      <c r="CV352" s="143">
        <v>79014.3</v>
      </c>
      <c r="CW352" s="29"/>
    </row>
    <row r="353" spans="1:101" s="8" customFormat="1" ht="63" x14ac:dyDescent="0.25">
      <c r="A353" s="18" t="s">
        <v>406</v>
      </c>
      <c r="B353" s="18" t="s">
        <v>411</v>
      </c>
      <c r="C353" s="19" t="s">
        <v>602</v>
      </c>
      <c r="D353" s="22">
        <v>1</v>
      </c>
      <c r="E353" s="18" t="s">
        <v>402</v>
      </c>
      <c r="F353" s="18" t="s">
        <v>77</v>
      </c>
      <c r="G353" s="18" t="s">
        <v>1276</v>
      </c>
      <c r="H353" s="45">
        <f>SUBTOTAL(103, $CI$12:$CI353)*1</f>
        <v>342</v>
      </c>
      <c r="I353" s="45" t="s">
        <v>406</v>
      </c>
      <c r="J353" s="32" t="s">
        <v>707</v>
      </c>
      <c r="K353" s="32" t="s">
        <v>1277</v>
      </c>
      <c r="L353" s="77">
        <v>0</v>
      </c>
      <c r="M353" s="77">
        <v>0</v>
      </c>
      <c r="N353" s="77">
        <v>0</v>
      </c>
      <c r="O353" s="77">
        <f>N353+M353+L353</f>
        <v>0</v>
      </c>
      <c r="P353" s="77"/>
      <c r="Q353" s="41">
        <f t="shared" si="372"/>
        <v>0</v>
      </c>
      <c r="R353" s="197" t="str">
        <f t="shared" si="373"/>
        <v>nebija plānots</v>
      </c>
      <c r="S353" s="77">
        <v>0</v>
      </c>
      <c r="T353" s="77"/>
      <c r="U353" s="77"/>
      <c r="V353" s="41">
        <f t="shared" si="374"/>
        <v>0</v>
      </c>
      <c r="W353" s="41">
        <f t="shared" si="375"/>
        <v>0</v>
      </c>
      <c r="X353" s="41">
        <f t="shared" si="376"/>
        <v>0</v>
      </c>
      <c r="Y353" s="197" t="str">
        <f t="shared" si="377"/>
        <v>nebija plānots</v>
      </c>
      <c r="Z353" s="77">
        <v>0</v>
      </c>
      <c r="AA353" s="77"/>
      <c r="AB353" s="77"/>
      <c r="AC353" s="41">
        <f t="shared" si="378"/>
        <v>0</v>
      </c>
      <c r="AD353" s="41">
        <f t="shared" si="379"/>
        <v>0</v>
      </c>
      <c r="AE353" s="41">
        <f t="shared" si="380"/>
        <v>0</v>
      </c>
      <c r="AF353" s="109" t="str">
        <f t="shared" si="381"/>
        <v>nebija plānots</v>
      </c>
      <c r="AG353" s="77">
        <v>0</v>
      </c>
      <c r="AH353" s="77"/>
      <c r="AI353" s="77"/>
      <c r="AJ353" s="41">
        <f t="shared" si="382"/>
        <v>0</v>
      </c>
      <c r="AK353" s="41">
        <f t="shared" si="383"/>
        <v>0</v>
      </c>
      <c r="AL353" s="41">
        <f t="shared" si="384"/>
        <v>0</v>
      </c>
      <c r="AM353" s="109" t="str">
        <f t="shared" si="385"/>
        <v>nebija plānots</v>
      </c>
      <c r="AN353" s="77">
        <v>0</v>
      </c>
      <c r="AO353" s="77"/>
      <c r="AP353" s="77"/>
      <c r="AQ353" s="41">
        <f t="shared" si="386"/>
        <v>0</v>
      </c>
      <c r="AR353" s="41">
        <f t="shared" si="387"/>
        <v>0</v>
      </c>
      <c r="AS353" s="41">
        <f t="shared" si="388"/>
        <v>0</v>
      </c>
      <c r="AT353" s="109" t="str">
        <f t="shared" si="389"/>
        <v>nebija plānots</v>
      </c>
      <c r="AU353" s="77">
        <v>0</v>
      </c>
      <c r="AV353" s="77"/>
      <c r="AW353" s="77"/>
      <c r="AX353" s="41">
        <f t="shared" si="390"/>
        <v>0</v>
      </c>
      <c r="AY353" s="41">
        <f t="shared" si="391"/>
        <v>0</v>
      </c>
      <c r="AZ353" s="41">
        <f t="shared" si="392"/>
        <v>0</v>
      </c>
      <c r="BA353" s="109" t="str">
        <f t="shared" si="393"/>
        <v>nebija plānots</v>
      </c>
      <c r="BB353" s="77">
        <v>0</v>
      </c>
      <c r="BC353" s="77"/>
      <c r="BD353" s="77"/>
      <c r="BE353" s="41">
        <f t="shared" si="394"/>
        <v>0</v>
      </c>
      <c r="BF353" s="41">
        <f t="shared" si="395"/>
        <v>0</v>
      </c>
      <c r="BG353" s="41">
        <f t="shared" si="396"/>
        <v>0</v>
      </c>
      <c r="BH353" s="109" t="str">
        <f t="shared" si="397"/>
        <v>nebija plānots</v>
      </c>
      <c r="BI353" s="77">
        <v>0</v>
      </c>
      <c r="BJ353" s="77"/>
      <c r="BK353" s="77"/>
      <c r="BL353" s="41">
        <f t="shared" si="398"/>
        <v>0</v>
      </c>
      <c r="BM353" s="41">
        <f t="shared" si="399"/>
        <v>0</v>
      </c>
      <c r="BN353" s="41">
        <f t="shared" si="400"/>
        <v>0</v>
      </c>
      <c r="BO353" s="109" t="str">
        <f t="shared" si="401"/>
        <v>nebija plānots</v>
      </c>
      <c r="BP353" s="77">
        <v>0</v>
      </c>
      <c r="BQ353" s="77"/>
      <c r="BR353" s="77"/>
      <c r="BS353" s="41">
        <f t="shared" si="402"/>
        <v>0</v>
      </c>
      <c r="BT353" s="41">
        <f t="shared" si="403"/>
        <v>0</v>
      </c>
      <c r="BU353" s="41">
        <f t="shared" si="404"/>
        <v>0</v>
      </c>
      <c r="BV353" s="109" t="str">
        <f t="shared" si="405"/>
        <v>nebija plānots</v>
      </c>
      <c r="BW353" s="77">
        <v>0</v>
      </c>
      <c r="BX353" s="41">
        <v>38587.769999999997</v>
      </c>
      <c r="BY353" s="41">
        <f t="shared" si="412"/>
        <v>38587.769999999997</v>
      </c>
      <c r="BZ353" s="41">
        <f t="shared" si="413"/>
        <v>0</v>
      </c>
      <c r="CA353" s="41">
        <f>BQ353+BJ353+BC353+AV353+AO353+-AH353+AA353+T353+P353+BX353</f>
        <v>38587.769999999997</v>
      </c>
      <c r="CB353" s="41">
        <f t="shared" si="414"/>
        <v>38587.769999999997</v>
      </c>
      <c r="CC353" s="109" t="str">
        <f t="shared" si="406"/>
        <v>nebija plānots</v>
      </c>
      <c r="CD353" s="77">
        <v>0</v>
      </c>
      <c r="CE353" s="41">
        <v>0</v>
      </c>
      <c r="CF353" s="41">
        <f t="shared" si="407"/>
        <v>0</v>
      </c>
      <c r="CG353" s="41">
        <f t="shared" si="408"/>
        <v>0</v>
      </c>
      <c r="CH353" s="41">
        <f t="shared" si="409"/>
        <v>38587.769999999997</v>
      </c>
      <c r="CI353" s="41">
        <f t="shared" si="410"/>
        <v>38587.769999999997</v>
      </c>
      <c r="CJ353" s="109" t="str">
        <f t="shared" si="411"/>
        <v>nebija plānots</v>
      </c>
      <c r="CK353" s="77">
        <v>0</v>
      </c>
      <c r="CL353" s="41">
        <f t="shared" si="415"/>
        <v>0</v>
      </c>
      <c r="CM353" s="41">
        <v>58482.74</v>
      </c>
      <c r="CN353" s="77"/>
      <c r="CO353" s="77">
        <v>166834.41999999998</v>
      </c>
      <c r="CP353" s="77">
        <v>84014.42</v>
      </c>
      <c r="CQ353" s="77"/>
      <c r="CR353" s="77">
        <v>0</v>
      </c>
      <c r="CS353" s="77">
        <v>0</v>
      </c>
      <c r="CT353" s="77">
        <v>0</v>
      </c>
      <c r="CU353" s="77">
        <v>0</v>
      </c>
      <c r="CV353" s="77">
        <v>250848.6</v>
      </c>
      <c r="CW353" s="148"/>
    </row>
    <row r="354" spans="1:101" s="8" customFormat="1" ht="47.25" x14ac:dyDescent="0.25">
      <c r="A354" s="99" t="s">
        <v>406</v>
      </c>
      <c r="B354" s="99" t="s">
        <v>411</v>
      </c>
      <c r="C354" s="100" t="s">
        <v>602</v>
      </c>
      <c r="D354" s="99">
        <v>1</v>
      </c>
      <c r="E354" s="99" t="s">
        <v>402</v>
      </c>
      <c r="F354" s="99" t="s">
        <v>77</v>
      </c>
      <c r="G354" s="99" t="s">
        <v>1214</v>
      </c>
      <c r="H354" s="45">
        <f>SUBTOTAL(103, $CI$12:$CI354)*1</f>
        <v>343</v>
      </c>
      <c r="I354" s="45" t="s">
        <v>406</v>
      </c>
      <c r="J354" s="128" t="s">
        <v>1012</v>
      </c>
      <c r="K354" s="128" t="s">
        <v>1215</v>
      </c>
      <c r="L354" s="101">
        <v>0</v>
      </c>
      <c r="M354" s="101">
        <v>0</v>
      </c>
      <c r="N354" s="101">
        <v>0</v>
      </c>
      <c r="O354" s="101">
        <f>N354+M354+L354</f>
        <v>0</v>
      </c>
      <c r="P354" s="101"/>
      <c r="Q354" s="41">
        <f t="shared" si="372"/>
        <v>0</v>
      </c>
      <c r="R354" s="197" t="str">
        <f t="shared" si="373"/>
        <v>nebija plānots</v>
      </c>
      <c r="S354" s="101">
        <v>0</v>
      </c>
      <c r="T354" s="101"/>
      <c r="U354" s="101"/>
      <c r="V354" s="41">
        <f t="shared" si="374"/>
        <v>0</v>
      </c>
      <c r="W354" s="41">
        <f t="shared" si="375"/>
        <v>0</v>
      </c>
      <c r="X354" s="41">
        <f t="shared" si="376"/>
        <v>0</v>
      </c>
      <c r="Y354" s="197" t="str">
        <f t="shared" si="377"/>
        <v>nebija plānots</v>
      </c>
      <c r="Z354" s="101">
        <v>0</v>
      </c>
      <c r="AA354" s="101"/>
      <c r="AB354" s="101"/>
      <c r="AC354" s="41">
        <f t="shared" si="378"/>
        <v>0</v>
      </c>
      <c r="AD354" s="41">
        <f t="shared" si="379"/>
        <v>0</v>
      </c>
      <c r="AE354" s="41">
        <f t="shared" si="380"/>
        <v>0</v>
      </c>
      <c r="AF354" s="109" t="str">
        <f t="shared" si="381"/>
        <v>nebija plānots</v>
      </c>
      <c r="AG354" s="101">
        <v>0</v>
      </c>
      <c r="AH354" s="101"/>
      <c r="AI354" s="101"/>
      <c r="AJ354" s="41">
        <f t="shared" si="382"/>
        <v>0</v>
      </c>
      <c r="AK354" s="41">
        <f t="shared" si="383"/>
        <v>0</v>
      </c>
      <c r="AL354" s="41">
        <f t="shared" si="384"/>
        <v>0</v>
      </c>
      <c r="AM354" s="109" t="str">
        <f t="shared" si="385"/>
        <v>nebija plānots</v>
      </c>
      <c r="AN354" s="101">
        <v>0</v>
      </c>
      <c r="AO354" s="101"/>
      <c r="AP354" s="101"/>
      <c r="AQ354" s="41">
        <f t="shared" si="386"/>
        <v>0</v>
      </c>
      <c r="AR354" s="41">
        <f t="shared" si="387"/>
        <v>0</v>
      </c>
      <c r="AS354" s="41">
        <f t="shared" si="388"/>
        <v>0</v>
      </c>
      <c r="AT354" s="109" t="str">
        <f t="shared" si="389"/>
        <v>nebija plānots</v>
      </c>
      <c r="AU354" s="101">
        <v>0</v>
      </c>
      <c r="AV354" s="101"/>
      <c r="AW354" s="101"/>
      <c r="AX354" s="41">
        <f t="shared" si="390"/>
        <v>0</v>
      </c>
      <c r="AY354" s="41">
        <f t="shared" si="391"/>
        <v>0</v>
      </c>
      <c r="AZ354" s="41">
        <f t="shared" si="392"/>
        <v>0</v>
      </c>
      <c r="BA354" s="109" t="str">
        <f t="shared" si="393"/>
        <v>nebija plānots</v>
      </c>
      <c r="BB354" s="101">
        <v>0</v>
      </c>
      <c r="BC354" s="101"/>
      <c r="BD354" s="101"/>
      <c r="BE354" s="41">
        <f t="shared" si="394"/>
        <v>0</v>
      </c>
      <c r="BF354" s="41">
        <f t="shared" si="395"/>
        <v>0</v>
      </c>
      <c r="BG354" s="41">
        <f t="shared" si="396"/>
        <v>0</v>
      </c>
      <c r="BH354" s="109" t="str">
        <f t="shared" si="397"/>
        <v>nebija plānots</v>
      </c>
      <c r="BI354" s="101">
        <v>0</v>
      </c>
      <c r="BJ354" s="41">
        <v>17274.07</v>
      </c>
      <c r="BK354" s="41">
        <f t="shared" ref="BK354:BK362" si="417">BJ354-BI354</f>
        <v>17274.07</v>
      </c>
      <c r="BL354" s="41">
        <f t="shared" si="398"/>
        <v>0</v>
      </c>
      <c r="BM354" s="41">
        <f t="shared" si="399"/>
        <v>17274.07</v>
      </c>
      <c r="BN354" s="41">
        <f t="shared" si="400"/>
        <v>17274</v>
      </c>
      <c r="BO354" s="109" t="str">
        <f t="shared" si="401"/>
        <v>nebija plānots</v>
      </c>
      <c r="BP354" s="101">
        <v>0</v>
      </c>
      <c r="BQ354" s="41">
        <v>17366.82</v>
      </c>
      <c r="BR354" s="41">
        <f t="shared" ref="BR354:BR362" si="418">BQ354-BP354</f>
        <v>17366.82</v>
      </c>
      <c r="BS354" s="41">
        <f t="shared" si="402"/>
        <v>0</v>
      </c>
      <c r="BT354" s="41">
        <f t="shared" si="403"/>
        <v>34640.89</v>
      </c>
      <c r="BU354" s="41">
        <f t="shared" si="404"/>
        <v>34641</v>
      </c>
      <c r="BV354" s="109" t="str">
        <f t="shared" si="405"/>
        <v>nebija plānots</v>
      </c>
      <c r="BW354" s="101">
        <v>0</v>
      </c>
      <c r="BX354" s="41">
        <v>0</v>
      </c>
      <c r="BY354" s="41">
        <f t="shared" si="412"/>
        <v>0</v>
      </c>
      <c r="BZ354" s="41">
        <f t="shared" si="413"/>
        <v>0</v>
      </c>
      <c r="CA354" s="41">
        <f>BQ354+BJ354+BC354+AV354+AO354+-AH354+AA354+T354+P354+BX354</f>
        <v>34640.89</v>
      </c>
      <c r="CB354" s="41">
        <f t="shared" si="414"/>
        <v>34640.89</v>
      </c>
      <c r="CC354" s="109" t="str">
        <f t="shared" si="406"/>
        <v>nebija plānots</v>
      </c>
      <c r="CD354" s="101">
        <v>0</v>
      </c>
      <c r="CE354" s="41">
        <v>7805.86</v>
      </c>
      <c r="CF354" s="41">
        <f t="shared" si="407"/>
        <v>7805.86</v>
      </c>
      <c r="CG354" s="41">
        <f t="shared" si="408"/>
        <v>0</v>
      </c>
      <c r="CH354" s="41">
        <f t="shared" si="409"/>
        <v>42446.75</v>
      </c>
      <c r="CI354" s="41">
        <f t="shared" si="410"/>
        <v>42446.75</v>
      </c>
      <c r="CJ354" s="109" t="str">
        <f t="shared" si="411"/>
        <v>nebija plānots</v>
      </c>
      <c r="CK354" s="101">
        <v>0</v>
      </c>
      <c r="CL354" s="41">
        <f t="shared" si="415"/>
        <v>0</v>
      </c>
      <c r="CM354" s="41">
        <v>55155.189999999995</v>
      </c>
      <c r="CN354" s="40">
        <f t="shared" ref="CN354:CN362" si="419">CM354-CL354</f>
        <v>55155.189999999995</v>
      </c>
      <c r="CO354" s="101">
        <v>76416.88</v>
      </c>
      <c r="CP354" s="101">
        <v>50944.57</v>
      </c>
      <c r="CQ354" s="101">
        <v>0</v>
      </c>
      <c r="CR354" s="101">
        <v>0</v>
      </c>
      <c r="CS354" s="101">
        <v>0</v>
      </c>
      <c r="CT354" s="101">
        <v>0</v>
      </c>
      <c r="CU354" s="101">
        <v>0</v>
      </c>
      <c r="CV354" s="101">
        <v>127361.45000000001</v>
      </c>
      <c r="CW354" s="111"/>
    </row>
    <row r="355" spans="1:101" s="8" customFormat="1" ht="47.25" x14ac:dyDescent="0.25">
      <c r="A355" s="119" t="s">
        <v>406</v>
      </c>
      <c r="B355" s="119" t="s">
        <v>411</v>
      </c>
      <c r="C355" s="120" t="s">
        <v>602</v>
      </c>
      <c r="D355" s="119">
        <v>1</v>
      </c>
      <c r="E355" s="119" t="s">
        <v>402</v>
      </c>
      <c r="F355" s="119" t="s">
        <v>77</v>
      </c>
      <c r="G355" s="43" t="s">
        <v>790</v>
      </c>
      <c r="H355" s="45">
        <f>SUBTOTAL(103, $CI$12:$CI355)*1</f>
        <v>344</v>
      </c>
      <c r="I355" s="45" t="s">
        <v>406</v>
      </c>
      <c r="J355" s="124" t="s">
        <v>827</v>
      </c>
      <c r="K355" s="124" t="s">
        <v>828</v>
      </c>
      <c r="L355" s="41">
        <v>0</v>
      </c>
      <c r="M355" s="41">
        <v>0</v>
      </c>
      <c r="N355" s="41">
        <v>0</v>
      </c>
      <c r="O355" s="40">
        <v>0</v>
      </c>
      <c r="P355" s="40">
        <v>0</v>
      </c>
      <c r="Q355" s="41">
        <f t="shared" si="372"/>
        <v>0</v>
      </c>
      <c r="R355" s="197" t="str">
        <f t="shared" si="373"/>
        <v>nebija plānots</v>
      </c>
      <c r="S355" s="40">
        <v>0</v>
      </c>
      <c r="T355" s="40">
        <v>0</v>
      </c>
      <c r="U355" s="41">
        <f>T355-S355</f>
        <v>0</v>
      </c>
      <c r="V355" s="41">
        <f t="shared" si="374"/>
        <v>0</v>
      </c>
      <c r="W355" s="41">
        <f t="shared" si="375"/>
        <v>0</v>
      </c>
      <c r="X355" s="41">
        <f t="shared" si="376"/>
        <v>0</v>
      </c>
      <c r="Y355" s="197" t="str">
        <f t="shared" si="377"/>
        <v>nebija plānots</v>
      </c>
      <c r="Z355" s="40">
        <v>0</v>
      </c>
      <c r="AA355" s="40">
        <v>0</v>
      </c>
      <c r="AB355" s="41">
        <f>AA355-Z355</f>
        <v>0</v>
      </c>
      <c r="AC355" s="41">
        <f t="shared" si="378"/>
        <v>0</v>
      </c>
      <c r="AD355" s="41">
        <f t="shared" si="379"/>
        <v>0</v>
      </c>
      <c r="AE355" s="41">
        <f t="shared" si="380"/>
        <v>0</v>
      </c>
      <c r="AF355" s="109" t="str">
        <f t="shared" si="381"/>
        <v>nebija plānots</v>
      </c>
      <c r="AG355" s="40">
        <v>0</v>
      </c>
      <c r="AH355" s="40">
        <v>0</v>
      </c>
      <c r="AI355" s="41">
        <f>AH355-AG355</f>
        <v>0</v>
      </c>
      <c r="AJ355" s="41">
        <f t="shared" si="382"/>
        <v>0</v>
      </c>
      <c r="AK355" s="41">
        <f t="shared" si="383"/>
        <v>0</v>
      </c>
      <c r="AL355" s="41">
        <f t="shared" si="384"/>
        <v>0</v>
      </c>
      <c r="AM355" s="109" t="str">
        <f t="shared" si="385"/>
        <v>nebija plānots</v>
      </c>
      <c r="AN355" s="40">
        <v>0</v>
      </c>
      <c r="AO355" s="40">
        <v>0</v>
      </c>
      <c r="AP355" s="41">
        <f>AO355-AN355</f>
        <v>0</v>
      </c>
      <c r="AQ355" s="41">
        <f t="shared" si="386"/>
        <v>0</v>
      </c>
      <c r="AR355" s="41">
        <f t="shared" si="387"/>
        <v>0</v>
      </c>
      <c r="AS355" s="41">
        <f t="shared" si="388"/>
        <v>0</v>
      </c>
      <c r="AT355" s="109" t="str">
        <f t="shared" si="389"/>
        <v>nebija plānots</v>
      </c>
      <c r="AU355" s="41">
        <v>0</v>
      </c>
      <c r="AV355" s="41">
        <v>7276.85</v>
      </c>
      <c r="AW355" s="41">
        <f>AV355-AU355</f>
        <v>7276.85</v>
      </c>
      <c r="AX355" s="41">
        <f t="shared" si="390"/>
        <v>0</v>
      </c>
      <c r="AY355" s="41">
        <f t="shared" si="391"/>
        <v>7276.85</v>
      </c>
      <c r="AZ355" s="41">
        <f t="shared" si="392"/>
        <v>7277</v>
      </c>
      <c r="BA355" s="109" t="str">
        <f t="shared" si="393"/>
        <v>nebija plānots</v>
      </c>
      <c r="BB355" s="41">
        <v>0</v>
      </c>
      <c r="BC355" s="41">
        <v>8658.19</v>
      </c>
      <c r="BD355" s="41">
        <f>BC355-BB355</f>
        <v>8658.19</v>
      </c>
      <c r="BE355" s="41">
        <f t="shared" si="394"/>
        <v>0</v>
      </c>
      <c r="BF355" s="41">
        <f t="shared" si="395"/>
        <v>15935.04</v>
      </c>
      <c r="BG355" s="41">
        <f t="shared" si="396"/>
        <v>15935</v>
      </c>
      <c r="BH355" s="109" t="str">
        <f t="shared" si="397"/>
        <v>nebija plānots</v>
      </c>
      <c r="BI355" s="41">
        <v>0</v>
      </c>
      <c r="BJ355" s="41">
        <v>0</v>
      </c>
      <c r="BK355" s="41">
        <f t="shared" si="417"/>
        <v>0</v>
      </c>
      <c r="BL355" s="41">
        <f t="shared" si="398"/>
        <v>0</v>
      </c>
      <c r="BM355" s="41">
        <f t="shared" si="399"/>
        <v>15935.04</v>
      </c>
      <c r="BN355" s="41">
        <f t="shared" si="400"/>
        <v>15935</v>
      </c>
      <c r="BO355" s="109" t="str">
        <f t="shared" si="401"/>
        <v>nebija plānots</v>
      </c>
      <c r="BP355" s="41">
        <v>0</v>
      </c>
      <c r="BQ355" s="41">
        <v>27040.33</v>
      </c>
      <c r="BR355" s="41">
        <f t="shared" si="418"/>
        <v>27040.33</v>
      </c>
      <c r="BS355" s="41">
        <f t="shared" si="402"/>
        <v>0</v>
      </c>
      <c r="BT355" s="41">
        <f t="shared" si="403"/>
        <v>42975.37</v>
      </c>
      <c r="BU355" s="41">
        <f t="shared" si="404"/>
        <v>42975</v>
      </c>
      <c r="BV355" s="109" t="str">
        <f t="shared" si="405"/>
        <v>nebija plānots</v>
      </c>
      <c r="BW355" s="41">
        <v>0</v>
      </c>
      <c r="BX355" s="41">
        <v>0</v>
      </c>
      <c r="BY355" s="41">
        <f t="shared" si="412"/>
        <v>0</v>
      </c>
      <c r="BZ355" s="41">
        <f t="shared" si="413"/>
        <v>0</v>
      </c>
      <c r="CA355" s="41">
        <f>BQ355+BJ355+BC355+AV355+AO355+AH355+AA355+T355+P355+BX355</f>
        <v>42975.37</v>
      </c>
      <c r="CB355" s="41">
        <f t="shared" si="414"/>
        <v>42975.37</v>
      </c>
      <c r="CC355" s="109" t="str">
        <f t="shared" si="406"/>
        <v>nebija plānots</v>
      </c>
      <c r="CD355" s="41">
        <v>0</v>
      </c>
      <c r="CE355" s="41">
        <v>0</v>
      </c>
      <c r="CF355" s="41">
        <f t="shared" si="407"/>
        <v>0</v>
      </c>
      <c r="CG355" s="41">
        <f t="shared" si="408"/>
        <v>0</v>
      </c>
      <c r="CH355" s="41">
        <f t="shared" si="409"/>
        <v>42975.37</v>
      </c>
      <c r="CI355" s="41">
        <f t="shared" si="410"/>
        <v>42975.37</v>
      </c>
      <c r="CJ355" s="109" t="str">
        <f t="shared" si="411"/>
        <v>nebija plānots</v>
      </c>
      <c r="CK355" s="41">
        <v>0</v>
      </c>
      <c r="CL355" s="41">
        <f t="shared" si="415"/>
        <v>0</v>
      </c>
      <c r="CM355" s="41">
        <v>73272.390000000014</v>
      </c>
      <c r="CN355" s="36">
        <f t="shared" si="419"/>
        <v>73272.390000000014</v>
      </c>
      <c r="CO355" s="41">
        <v>90550.44</v>
      </c>
      <c r="CP355" s="41">
        <v>37842.06</v>
      </c>
      <c r="CQ355" s="41">
        <v>0</v>
      </c>
      <c r="CR355" s="41">
        <v>0</v>
      </c>
      <c r="CS355" s="41">
        <v>0</v>
      </c>
      <c r="CT355" s="41">
        <v>0</v>
      </c>
      <c r="CU355" s="41">
        <v>0</v>
      </c>
      <c r="CV355" s="41">
        <v>128392.5</v>
      </c>
    </row>
    <row r="356" spans="1:101" s="8" customFormat="1" ht="47.25" x14ac:dyDescent="0.25">
      <c r="A356" s="119" t="s">
        <v>406</v>
      </c>
      <c r="B356" s="119" t="s">
        <v>411</v>
      </c>
      <c r="C356" s="120" t="s">
        <v>602</v>
      </c>
      <c r="D356" s="119">
        <v>1</v>
      </c>
      <c r="E356" s="119" t="s">
        <v>402</v>
      </c>
      <c r="F356" s="119" t="s">
        <v>77</v>
      </c>
      <c r="G356" s="119" t="s">
        <v>928</v>
      </c>
      <c r="H356" s="45">
        <f>SUBTOTAL(103, $CI$12:$CI356)*1</f>
        <v>345</v>
      </c>
      <c r="I356" s="45" t="s">
        <v>406</v>
      </c>
      <c r="J356" s="120" t="s">
        <v>894</v>
      </c>
      <c r="K356" s="120" t="s">
        <v>929</v>
      </c>
      <c r="L356" s="43">
        <v>0</v>
      </c>
      <c r="M356" s="43">
        <v>0</v>
      </c>
      <c r="N356" s="43">
        <v>0</v>
      </c>
      <c r="O356" s="43">
        <v>0</v>
      </c>
      <c r="P356" s="43"/>
      <c r="Q356" s="41">
        <f t="shared" si="372"/>
        <v>0</v>
      </c>
      <c r="R356" s="197" t="str">
        <f t="shared" si="373"/>
        <v>nebija plānots</v>
      </c>
      <c r="S356" s="43">
        <v>0</v>
      </c>
      <c r="T356" s="43"/>
      <c r="U356" s="43"/>
      <c r="V356" s="41">
        <f t="shared" si="374"/>
        <v>0</v>
      </c>
      <c r="W356" s="41">
        <f t="shared" si="375"/>
        <v>0</v>
      </c>
      <c r="X356" s="41">
        <f t="shared" si="376"/>
        <v>0</v>
      </c>
      <c r="Y356" s="197" t="str">
        <f t="shared" si="377"/>
        <v>nebija plānots</v>
      </c>
      <c r="Z356" s="43">
        <v>0</v>
      </c>
      <c r="AA356" s="43"/>
      <c r="AB356" s="43"/>
      <c r="AC356" s="41">
        <f t="shared" si="378"/>
        <v>0</v>
      </c>
      <c r="AD356" s="41">
        <f t="shared" si="379"/>
        <v>0</v>
      </c>
      <c r="AE356" s="41">
        <f t="shared" si="380"/>
        <v>0</v>
      </c>
      <c r="AF356" s="109" t="str">
        <f t="shared" si="381"/>
        <v>nebija plānots</v>
      </c>
      <c r="AG356" s="43">
        <v>0</v>
      </c>
      <c r="AH356" s="43"/>
      <c r="AI356" s="43"/>
      <c r="AJ356" s="41">
        <f t="shared" si="382"/>
        <v>0</v>
      </c>
      <c r="AK356" s="41">
        <f t="shared" si="383"/>
        <v>0</v>
      </c>
      <c r="AL356" s="41">
        <f t="shared" si="384"/>
        <v>0</v>
      </c>
      <c r="AM356" s="109" t="str">
        <f t="shared" si="385"/>
        <v>nebija plānots</v>
      </c>
      <c r="AN356" s="43">
        <v>0</v>
      </c>
      <c r="AO356" s="43"/>
      <c r="AP356" s="43"/>
      <c r="AQ356" s="41">
        <f t="shared" si="386"/>
        <v>0</v>
      </c>
      <c r="AR356" s="41">
        <f t="shared" si="387"/>
        <v>0</v>
      </c>
      <c r="AS356" s="41">
        <f t="shared" si="388"/>
        <v>0</v>
      </c>
      <c r="AT356" s="109" t="str">
        <f t="shared" si="389"/>
        <v>nebija plānots</v>
      </c>
      <c r="AU356" s="43">
        <v>0</v>
      </c>
      <c r="AV356" s="43"/>
      <c r="AW356" s="43"/>
      <c r="AX356" s="41">
        <f t="shared" si="390"/>
        <v>0</v>
      </c>
      <c r="AY356" s="41">
        <f t="shared" si="391"/>
        <v>0</v>
      </c>
      <c r="AZ356" s="41">
        <f t="shared" si="392"/>
        <v>0</v>
      </c>
      <c r="BA356" s="109" t="str">
        <f t="shared" si="393"/>
        <v>nebija plānots</v>
      </c>
      <c r="BB356" s="43">
        <v>0</v>
      </c>
      <c r="BC356" s="41">
        <v>7653.65</v>
      </c>
      <c r="BD356" s="41">
        <f>BC356-BB356</f>
        <v>7653.65</v>
      </c>
      <c r="BE356" s="41">
        <f t="shared" si="394"/>
        <v>0</v>
      </c>
      <c r="BF356" s="41">
        <f t="shared" si="395"/>
        <v>7653.65</v>
      </c>
      <c r="BG356" s="41">
        <f t="shared" si="396"/>
        <v>7654</v>
      </c>
      <c r="BH356" s="109" t="str">
        <f t="shared" si="397"/>
        <v>nebija plānots</v>
      </c>
      <c r="BI356" s="41">
        <v>0</v>
      </c>
      <c r="BJ356" s="41">
        <v>21590.53</v>
      </c>
      <c r="BK356" s="41">
        <f t="shared" si="417"/>
        <v>21590.53</v>
      </c>
      <c r="BL356" s="41">
        <f t="shared" si="398"/>
        <v>0</v>
      </c>
      <c r="BM356" s="41">
        <f t="shared" si="399"/>
        <v>29244.18</v>
      </c>
      <c r="BN356" s="41">
        <f t="shared" si="400"/>
        <v>29245</v>
      </c>
      <c r="BO356" s="109" t="str">
        <f t="shared" si="401"/>
        <v>nebija plānots</v>
      </c>
      <c r="BP356" s="41">
        <v>0</v>
      </c>
      <c r="BQ356" s="41">
        <v>0</v>
      </c>
      <c r="BR356" s="41">
        <f t="shared" si="418"/>
        <v>0</v>
      </c>
      <c r="BS356" s="41">
        <f t="shared" si="402"/>
        <v>0</v>
      </c>
      <c r="BT356" s="41">
        <f t="shared" si="403"/>
        <v>29244.18</v>
      </c>
      <c r="BU356" s="41">
        <f t="shared" si="404"/>
        <v>29245</v>
      </c>
      <c r="BV356" s="109" t="str">
        <f t="shared" si="405"/>
        <v>nebija plānots</v>
      </c>
      <c r="BW356" s="41">
        <v>0</v>
      </c>
      <c r="BX356" s="41">
        <v>0</v>
      </c>
      <c r="BY356" s="41">
        <f t="shared" si="412"/>
        <v>0</v>
      </c>
      <c r="BZ356" s="41">
        <f t="shared" si="413"/>
        <v>0</v>
      </c>
      <c r="CA356" s="41">
        <f>BQ356+BJ356+BC356+AV356+AO356+AH356+AA356+T356+P356+BX356</f>
        <v>29244.18</v>
      </c>
      <c r="CB356" s="41">
        <f t="shared" si="414"/>
        <v>29244.18</v>
      </c>
      <c r="CC356" s="109" t="str">
        <f t="shared" si="406"/>
        <v>nebija plānots</v>
      </c>
      <c r="CD356" s="41">
        <v>0</v>
      </c>
      <c r="CE356" s="41">
        <v>16739.189999999999</v>
      </c>
      <c r="CF356" s="41">
        <f t="shared" si="407"/>
        <v>16739.189999999999</v>
      </c>
      <c r="CG356" s="41">
        <f t="shared" si="408"/>
        <v>0</v>
      </c>
      <c r="CH356" s="41">
        <f t="shared" si="409"/>
        <v>45983.369999999995</v>
      </c>
      <c r="CI356" s="41">
        <f t="shared" si="410"/>
        <v>45983.369999999995</v>
      </c>
      <c r="CJ356" s="109" t="str">
        <f t="shared" si="411"/>
        <v>nebija plānots</v>
      </c>
      <c r="CK356" s="41">
        <v>0</v>
      </c>
      <c r="CL356" s="41">
        <f t="shared" si="415"/>
        <v>0</v>
      </c>
      <c r="CM356" s="41">
        <v>45983.37</v>
      </c>
      <c r="CN356" s="36">
        <f t="shared" si="419"/>
        <v>45983.37</v>
      </c>
      <c r="CO356" s="41">
        <v>165668.96</v>
      </c>
      <c r="CP356" s="41">
        <v>82834.490000000005</v>
      </c>
      <c r="CQ356" s="41">
        <v>0</v>
      </c>
      <c r="CR356" s="41">
        <v>0</v>
      </c>
      <c r="CS356" s="41">
        <v>0</v>
      </c>
      <c r="CT356" s="41">
        <v>0</v>
      </c>
      <c r="CU356" s="41">
        <v>0</v>
      </c>
      <c r="CV356" s="41">
        <v>248503.45</v>
      </c>
    </row>
    <row r="357" spans="1:101" s="8" customFormat="1" ht="47.25" x14ac:dyDescent="0.25">
      <c r="A357" s="119" t="s">
        <v>406</v>
      </c>
      <c r="B357" s="119" t="s">
        <v>411</v>
      </c>
      <c r="C357" s="120" t="s">
        <v>602</v>
      </c>
      <c r="D357" s="119">
        <v>1</v>
      </c>
      <c r="E357" s="119" t="s">
        <v>402</v>
      </c>
      <c r="F357" s="119" t="s">
        <v>77</v>
      </c>
      <c r="G357" s="119" t="s">
        <v>924</v>
      </c>
      <c r="H357" s="45">
        <f>SUBTOTAL(103, $CI$12:$CI357)*1</f>
        <v>346</v>
      </c>
      <c r="I357" s="45" t="s">
        <v>406</v>
      </c>
      <c r="J357" s="120" t="s">
        <v>916</v>
      </c>
      <c r="K357" s="120" t="s">
        <v>925</v>
      </c>
      <c r="L357" s="43">
        <v>0</v>
      </c>
      <c r="M357" s="43">
        <v>0</v>
      </c>
      <c r="N357" s="43">
        <v>0</v>
      </c>
      <c r="O357" s="43">
        <v>0</v>
      </c>
      <c r="P357" s="43"/>
      <c r="Q357" s="41">
        <f t="shared" si="372"/>
        <v>0</v>
      </c>
      <c r="R357" s="197" t="str">
        <f t="shared" si="373"/>
        <v>nebija plānots</v>
      </c>
      <c r="S357" s="43">
        <v>0</v>
      </c>
      <c r="T357" s="43"/>
      <c r="U357" s="43"/>
      <c r="V357" s="41">
        <f t="shared" si="374"/>
        <v>0</v>
      </c>
      <c r="W357" s="41">
        <f t="shared" si="375"/>
        <v>0</v>
      </c>
      <c r="X357" s="41">
        <f t="shared" si="376"/>
        <v>0</v>
      </c>
      <c r="Y357" s="197" t="str">
        <f t="shared" si="377"/>
        <v>nebija plānots</v>
      </c>
      <c r="Z357" s="43">
        <v>0</v>
      </c>
      <c r="AA357" s="43"/>
      <c r="AB357" s="43"/>
      <c r="AC357" s="41">
        <f t="shared" si="378"/>
        <v>0</v>
      </c>
      <c r="AD357" s="41">
        <f t="shared" si="379"/>
        <v>0</v>
      </c>
      <c r="AE357" s="41">
        <f t="shared" si="380"/>
        <v>0</v>
      </c>
      <c r="AF357" s="109" t="str">
        <f t="shared" si="381"/>
        <v>nebija plānots</v>
      </c>
      <c r="AG357" s="43">
        <v>0</v>
      </c>
      <c r="AH357" s="43"/>
      <c r="AI357" s="43"/>
      <c r="AJ357" s="41">
        <f t="shared" si="382"/>
        <v>0</v>
      </c>
      <c r="AK357" s="41">
        <f t="shared" si="383"/>
        <v>0</v>
      </c>
      <c r="AL357" s="41">
        <f t="shared" si="384"/>
        <v>0</v>
      </c>
      <c r="AM357" s="109" t="str">
        <f t="shared" si="385"/>
        <v>nebija plānots</v>
      </c>
      <c r="AN357" s="43">
        <v>0</v>
      </c>
      <c r="AO357" s="43"/>
      <c r="AP357" s="43"/>
      <c r="AQ357" s="41">
        <f t="shared" si="386"/>
        <v>0</v>
      </c>
      <c r="AR357" s="41">
        <f t="shared" si="387"/>
        <v>0</v>
      </c>
      <c r="AS357" s="41">
        <f t="shared" si="388"/>
        <v>0</v>
      </c>
      <c r="AT357" s="109" t="str">
        <f t="shared" si="389"/>
        <v>nebija plānots</v>
      </c>
      <c r="AU357" s="43">
        <v>0</v>
      </c>
      <c r="AV357" s="43"/>
      <c r="AW357" s="43"/>
      <c r="AX357" s="41">
        <f t="shared" si="390"/>
        <v>0</v>
      </c>
      <c r="AY357" s="41">
        <f t="shared" si="391"/>
        <v>0</v>
      </c>
      <c r="AZ357" s="41">
        <f t="shared" si="392"/>
        <v>0</v>
      </c>
      <c r="BA357" s="109" t="str">
        <f t="shared" si="393"/>
        <v>nebija plānots</v>
      </c>
      <c r="BB357" s="43">
        <v>0</v>
      </c>
      <c r="BC357" s="41">
        <v>4984.32</v>
      </c>
      <c r="BD357" s="41">
        <f>BC357-BB357</f>
        <v>4984.32</v>
      </c>
      <c r="BE357" s="41">
        <f t="shared" si="394"/>
        <v>0</v>
      </c>
      <c r="BF357" s="41">
        <f t="shared" si="395"/>
        <v>4984.32</v>
      </c>
      <c r="BG357" s="41">
        <f t="shared" si="396"/>
        <v>4984</v>
      </c>
      <c r="BH357" s="109" t="str">
        <f t="shared" si="397"/>
        <v>nebija plānots</v>
      </c>
      <c r="BI357" s="41">
        <v>0</v>
      </c>
      <c r="BJ357" s="41">
        <v>0</v>
      </c>
      <c r="BK357" s="41">
        <f t="shared" si="417"/>
        <v>0</v>
      </c>
      <c r="BL357" s="41">
        <f t="shared" si="398"/>
        <v>0</v>
      </c>
      <c r="BM357" s="41">
        <f t="shared" si="399"/>
        <v>4984.32</v>
      </c>
      <c r="BN357" s="41">
        <f t="shared" si="400"/>
        <v>4984</v>
      </c>
      <c r="BO357" s="109" t="str">
        <f t="shared" si="401"/>
        <v>nebija plānots</v>
      </c>
      <c r="BP357" s="41">
        <v>0</v>
      </c>
      <c r="BQ357" s="41">
        <v>28129.9</v>
      </c>
      <c r="BR357" s="41">
        <f t="shared" si="418"/>
        <v>28129.9</v>
      </c>
      <c r="BS357" s="41">
        <f t="shared" si="402"/>
        <v>0</v>
      </c>
      <c r="BT357" s="41">
        <f t="shared" si="403"/>
        <v>33114.22</v>
      </c>
      <c r="BU357" s="41">
        <f t="shared" si="404"/>
        <v>33114</v>
      </c>
      <c r="BV357" s="109" t="str">
        <f t="shared" si="405"/>
        <v>nebija plānots</v>
      </c>
      <c r="BW357" s="41">
        <v>0</v>
      </c>
      <c r="BX357" s="41">
        <v>13100</v>
      </c>
      <c r="BY357" s="41">
        <f t="shared" si="412"/>
        <v>13100</v>
      </c>
      <c r="BZ357" s="41">
        <f t="shared" si="413"/>
        <v>0</v>
      </c>
      <c r="CA357" s="41">
        <f t="shared" ref="CA357:CA364" si="420">BQ357+BJ357+BC357+AV357+AO357+-AH357+AA357+T357+P357+BX357</f>
        <v>46214.22</v>
      </c>
      <c r="CB357" s="41">
        <f>ROUND(BU357+BY357,0)</f>
        <v>46214</v>
      </c>
      <c r="CC357" s="109" t="str">
        <f t="shared" si="406"/>
        <v>nebija plānots</v>
      </c>
      <c r="CD357" s="41">
        <v>0</v>
      </c>
      <c r="CE357" s="41">
        <v>0</v>
      </c>
      <c r="CF357" s="41">
        <f t="shared" si="407"/>
        <v>0</v>
      </c>
      <c r="CG357" s="41">
        <f t="shared" si="408"/>
        <v>0</v>
      </c>
      <c r="CH357" s="41">
        <f t="shared" si="409"/>
        <v>46214.22</v>
      </c>
      <c r="CI357" s="41">
        <f t="shared" si="410"/>
        <v>46214</v>
      </c>
      <c r="CJ357" s="109" t="str">
        <f t="shared" si="411"/>
        <v>nebija plānots</v>
      </c>
      <c r="CK357" s="41">
        <v>0</v>
      </c>
      <c r="CL357" s="41">
        <f t="shared" si="415"/>
        <v>0</v>
      </c>
      <c r="CM357" s="41">
        <v>45876.55</v>
      </c>
      <c r="CN357" s="36">
        <f t="shared" si="419"/>
        <v>45876.55</v>
      </c>
      <c r="CO357" s="41">
        <v>117196.29999999999</v>
      </c>
      <c r="CP357" s="41">
        <v>53226.15</v>
      </c>
      <c r="CQ357" s="41">
        <v>0</v>
      </c>
      <c r="CR357" s="41">
        <v>0</v>
      </c>
      <c r="CS357" s="41">
        <v>0</v>
      </c>
      <c r="CT357" s="41">
        <v>0</v>
      </c>
      <c r="CU357" s="41">
        <v>0</v>
      </c>
      <c r="CV357" s="41">
        <v>170422.44999999998</v>
      </c>
    </row>
    <row r="358" spans="1:101" s="8" customFormat="1" ht="47.25" x14ac:dyDescent="0.25">
      <c r="A358" s="99" t="s">
        <v>406</v>
      </c>
      <c r="B358" s="99" t="s">
        <v>411</v>
      </c>
      <c r="C358" s="100" t="s">
        <v>602</v>
      </c>
      <c r="D358" s="98">
        <v>1</v>
      </c>
      <c r="E358" s="99" t="s">
        <v>402</v>
      </c>
      <c r="F358" s="99" t="s">
        <v>77</v>
      </c>
      <c r="G358" s="99" t="s">
        <v>1232</v>
      </c>
      <c r="H358" s="45">
        <f>SUBTOTAL(103, $CI$12:$CI358)*1</f>
        <v>347</v>
      </c>
      <c r="I358" s="45" t="s">
        <v>406</v>
      </c>
      <c r="J358" s="128" t="s">
        <v>530</v>
      </c>
      <c r="K358" s="128" t="s">
        <v>1233</v>
      </c>
      <c r="L358" s="101">
        <v>0</v>
      </c>
      <c r="M358" s="101">
        <v>0</v>
      </c>
      <c r="N358" s="101">
        <v>0</v>
      </c>
      <c r="O358" s="101">
        <f>N358+M358+L358</f>
        <v>0</v>
      </c>
      <c r="P358" s="101"/>
      <c r="Q358" s="41">
        <f t="shared" si="372"/>
        <v>0</v>
      </c>
      <c r="R358" s="197" t="str">
        <f t="shared" si="373"/>
        <v>nebija plānots</v>
      </c>
      <c r="S358" s="101">
        <v>0</v>
      </c>
      <c r="T358" s="101"/>
      <c r="U358" s="101"/>
      <c r="V358" s="41">
        <f t="shared" si="374"/>
        <v>0</v>
      </c>
      <c r="W358" s="41">
        <f t="shared" si="375"/>
        <v>0</v>
      </c>
      <c r="X358" s="41">
        <f t="shared" si="376"/>
        <v>0</v>
      </c>
      <c r="Y358" s="197" t="str">
        <f t="shared" si="377"/>
        <v>nebija plānots</v>
      </c>
      <c r="Z358" s="101">
        <v>0</v>
      </c>
      <c r="AA358" s="101"/>
      <c r="AB358" s="101"/>
      <c r="AC358" s="41">
        <f t="shared" si="378"/>
        <v>0</v>
      </c>
      <c r="AD358" s="41">
        <f t="shared" si="379"/>
        <v>0</v>
      </c>
      <c r="AE358" s="41">
        <f t="shared" si="380"/>
        <v>0</v>
      </c>
      <c r="AF358" s="109" t="str">
        <f t="shared" si="381"/>
        <v>nebija plānots</v>
      </c>
      <c r="AG358" s="101">
        <v>0</v>
      </c>
      <c r="AH358" s="101"/>
      <c r="AI358" s="101"/>
      <c r="AJ358" s="41">
        <f t="shared" si="382"/>
        <v>0</v>
      </c>
      <c r="AK358" s="41">
        <f t="shared" si="383"/>
        <v>0</v>
      </c>
      <c r="AL358" s="41">
        <f t="shared" si="384"/>
        <v>0</v>
      </c>
      <c r="AM358" s="109" t="str">
        <f t="shared" si="385"/>
        <v>nebija plānots</v>
      </c>
      <c r="AN358" s="101">
        <v>0</v>
      </c>
      <c r="AO358" s="101"/>
      <c r="AP358" s="101"/>
      <c r="AQ358" s="41">
        <f t="shared" si="386"/>
        <v>0</v>
      </c>
      <c r="AR358" s="41">
        <f t="shared" si="387"/>
        <v>0</v>
      </c>
      <c r="AS358" s="41">
        <f t="shared" si="388"/>
        <v>0</v>
      </c>
      <c r="AT358" s="109" t="str">
        <f t="shared" si="389"/>
        <v>nebija plānots</v>
      </c>
      <c r="AU358" s="101">
        <v>0</v>
      </c>
      <c r="AV358" s="101"/>
      <c r="AW358" s="101"/>
      <c r="AX358" s="41">
        <f t="shared" si="390"/>
        <v>0</v>
      </c>
      <c r="AY358" s="41">
        <f t="shared" si="391"/>
        <v>0</v>
      </c>
      <c r="AZ358" s="41">
        <f t="shared" si="392"/>
        <v>0</v>
      </c>
      <c r="BA358" s="109" t="str">
        <f t="shared" si="393"/>
        <v>nebija plānots</v>
      </c>
      <c r="BB358" s="101">
        <v>0</v>
      </c>
      <c r="BC358" s="101"/>
      <c r="BD358" s="101"/>
      <c r="BE358" s="41">
        <f t="shared" si="394"/>
        <v>0</v>
      </c>
      <c r="BF358" s="41">
        <f t="shared" si="395"/>
        <v>0</v>
      </c>
      <c r="BG358" s="41">
        <f t="shared" si="396"/>
        <v>0</v>
      </c>
      <c r="BH358" s="109" t="str">
        <f t="shared" si="397"/>
        <v>nebija plānots</v>
      </c>
      <c r="BI358" s="101">
        <v>0</v>
      </c>
      <c r="BJ358" s="41">
        <v>2811.17</v>
      </c>
      <c r="BK358" s="41">
        <f t="shared" si="417"/>
        <v>2811.17</v>
      </c>
      <c r="BL358" s="41">
        <f t="shared" si="398"/>
        <v>0</v>
      </c>
      <c r="BM358" s="41">
        <f t="shared" si="399"/>
        <v>2811.17</v>
      </c>
      <c r="BN358" s="41">
        <f t="shared" si="400"/>
        <v>2811</v>
      </c>
      <c r="BO358" s="109" t="str">
        <f t="shared" si="401"/>
        <v>nebija plānots</v>
      </c>
      <c r="BP358" s="101">
        <v>0</v>
      </c>
      <c r="BQ358" s="41">
        <v>44906.080000000002</v>
      </c>
      <c r="BR358" s="41">
        <f t="shared" si="418"/>
        <v>44906.080000000002</v>
      </c>
      <c r="BS358" s="41">
        <f t="shared" si="402"/>
        <v>0</v>
      </c>
      <c r="BT358" s="41">
        <f t="shared" si="403"/>
        <v>47717.25</v>
      </c>
      <c r="BU358" s="41">
        <f t="shared" si="404"/>
        <v>47717</v>
      </c>
      <c r="BV358" s="109" t="str">
        <f t="shared" si="405"/>
        <v>nebija plānots</v>
      </c>
      <c r="BW358" s="101">
        <v>0</v>
      </c>
      <c r="BX358" s="41">
        <v>0</v>
      </c>
      <c r="BY358" s="41">
        <f t="shared" si="412"/>
        <v>0</v>
      </c>
      <c r="BZ358" s="41">
        <f t="shared" si="413"/>
        <v>0</v>
      </c>
      <c r="CA358" s="41">
        <f t="shared" si="420"/>
        <v>47717.25</v>
      </c>
      <c r="CB358" s="41">
        <f t="shared" ref="CB358:CB365" si="421">BR358+BK358+BD358+AW358+AP358+AI358+AB358+U358+Q358+BY358</f>
        <v>47717.25</v>
      </c>
      <c r="CC358" s="109" t="str">
        <f t="shared" si="406"/>
        <v>nebija plānots</v>
      </c>
      <c r="CD358" s="101">
        <v>0</v>
      </c>
      <c r="CE358" s="41">
        <v>0</v>
      </c>
      <c r="CF358" s="41">
        <f t="shared" si="407"/>
        <v>0</v>
      </c>
      <c r="CG358" s="41">
        <f t="shared" si="408"/>
        <v>0</v>
      </c>
      <c r="CH358" s="41">
        <f t="shared" si="409"/>
        <v>47717.25</v>
      </c>
      <c r="CI358" s="41">
        <f t="shared" si="410"/>
        <v>47717.25</v>
      </c>
      <c r="CJ358" s="109" t="str">
        <f t="shared" si="411"/>
        <v>nebija plānots</v>
      </c>
      <c r="CK358" s="101">
        <v>0</v>
      </c>
      <c r="CL358" s="41">
        <f t="shared" si="415"/>
        <v>0</v>
      </c>
      <c r="CM358" s="41">
        <v>89275.33</v>
      </c>
      <c r="CN358" s="40">
        <f t="shared" si="419"/>
        <v>89275.33</v>
      </c>
      <c r="CO358" s="101">
        <v>191594.54</v>
      </c>
      <c r="CP358" s="101">
        <v>95797.26</v>
      </c>
      <c r="CQ358" s="101">
        <v>0</v>
      </c>
      <c r="CR358" s="101">
        <v>0</v>
      </c>
      <c r="CS358" s="101">
        <v>0</v>
      </c>
      <c r="CT358" s="101">
        <v>0</v>
      </c>
      <c r="CU358" s="101">
        <v>0</v>
      </c>
      <c r="CV358" s="101">
        <v>287391.8</v>
      </c>
    </row>
    <row r="359" spans="1:101" s="8" customFormat="1" ht="47.25" x14ac:dyDescent="0.25">
      <c r="A359" s="119" t="s">
        <v>406</v>
      </c>
      <c r="B359" s="119" t="s">
        <v>411</v>
      </c>
      <c r="C359" s="120" t="s">
        <v>602</v>
      </c>
      <c r="D359" s="119">
        <v>1</v>
      </c>
      <c r="E359" s="119" t="s">
        <v>402</v>
      </c>
      <c r="F359" s="119" t="s">
        <v>77</v>
      </c>
      <c r="G359" s="43" t="s">
        <v>791</v>
      </c>
      <c r="H359" s="45">
        <f>SUBTOTAL(103, $CI$12:$CI359)*1</f>
        <v>348</v>
      </c>
      <c r="I359" s="45" t="s">
        <v>406</v>
      </c>
      <c r="J359" s="124" t="s">
        <v>829</v>
      </c>
      <c r="K359" s="124" t="s">
        <v>830</v>
      </c>
      <c r="L359" s="41">
        <v>0</v>
      </c>
      <c r="M359" s="41">
        <v>0</v>
      </c>
      <c r="N359" s="41">
        <v>0</v>
      </c>
      <c r="O359" s="40">
        <v>0</v>
      </c>
      <c r="P359" s="40">
        <v>0</v>
      </c>
      <c r="Q359" s="41">
        <f t="shared" si="372"/>
        <v>0</v>
      </c>
      <c r="R359" s="197" t="str">
        <f t="shared" si="373"/>
        <v>nebija plānots</v>
      </c>
      <c r="S359" s="40">
        <v>0</v>
      </c>
      <c r="T359" s="40">
        <v>0</v>
      </c>
      <c r="U359" s="41">
        <f>T359-S359</f>
        <v>0</v>
      </c>
      <c r="V359" s="41">
        <f t="shared" si="374"/>
        <v>0</v>
      </c>
      <c r="W359" s="41">
        <f t="shared" si="375"/>
        <v>0</v>
      </c>
      <c r="X359" s="41">
        <f t="shared" si="376"/>
        <v>0</v>
      </c>
      <c r="Y359" s="197" t="str">
        <f t="shared" si="377"/>
        <v>nebija plānots</v>
      </c>
      <c r="Z359" s="40">
        <v>0</v>
      </c>
      <c r="AA359" s="40">
        <v>0</v>
      </c>
      <c r="AB359" s="41">
        <f>AA359-Z359</f>
        <v>0</v>
      </c>
      <c r="AC359" s="41">
        <f t="shared" si="378"/>
        <v>0</v>
      </c>
      <c r="AD359" s="41">
        <f t="shared" si="379"/>
        <v>0</v>
      </c>
      <c r="AE359" s="41">
        <f t="shared" si="380"/>
        <v>0</v>
      </c>
      <c r="AF359" s="109" t="str">
        <f t="shared" si="381"/>
        <v>nebija plānots</v>
      </c>
      <c r="AG359" s="40">
        <v>0</v>
      </c>
      <c r="AH359" s="40">
        <v>0</v>
      </c>
      <c r="AI359" s="41">
        <f>AH359-AG359</f>
        <v>0</v>
      </c>
      <c r="AJ359" s="41">
        <f t="shared" si="382"/>
        <v>0</v>
      </c>
      <c r="AK359" s="41">
        <f t="shared" si="383"/>
        <v>0</v>
      </c>
      <c r="AL359" s="41">
        <f t="shared" si="384"/>
        <v>0</v>
      </c>
      <c r="AM359" s="109" t="str">
        <f t="shared" si="385"/>
        <v>nebija plānots</v>
      </c>
      <c r="AN359" s="40">
        <v>0</v>
      </c>
      <c r="AO359" s="40">
        <v>0</v>
      </c>
      <c r="AP359" s="41">
        <f>AO359-AN359</f>
        <v>0</v>
      </c>
      <c r="AQ359" s="41">
        <f t="shared" si="386"/>
        <v>0</v>
      </c>
      <c r="AR359" s="41">
        <f t="shared" si="387"/>
        <v>0</v>
      </c>
      <c r="AS359" s="41">
        <f t="shared" si="388"/>
        <v>0</v>
      </c>
      <c r="AT359" s="109" t="str">
        <f t="shared" si="389"/>
        <v>nebija plānots</v>
      </c>
      <c r="AU359" s="41">
        <v>0</v>
      </c>
      <c r="AV359" s="41">
        <v>2011.95</v>
      </c>
      <c r="AW359" s="41">
        <f>AV359-AU359</f>
        <v>2011.95</v>
      </c>
      <c r="AX359" s="41">
        <f t="shared" si="390"/>
        <v>0</v>
      </c>
      <c r="AY359" s="41">
        <f t="shared" si="391"/>
        <v>2011.95</v>
      </c>
      <c r="AZ359" s="41">
        <f t="shared" si="392"/>
        <v>2012</v>
      </c>
      <c r="BA359" s="109" t="str">
        <f t="shared" si="393"/>
        <v>nebija plānots</v>
      </c>
      <c r="BB359" s="41">
        <v>0</v>
      </c>
      <c r="BC359" s="41">
        <v>15811.7</v>
      </c>
      <c r="BD359" s="41">
        <f>BC359-BB359</f>
        <v>15811.7</v>
      </c>
      <c r="BE359" s="41">
        <f t="shared" si="394"/>
        <v>0</v>
      </c>
      <c r="BF359" s="41">
        <f t="shared" si="395"/>
        <v>17823.650000000001</v>
      </c>
      <c r="BG359" s="41">
        <f t="shared" si="396"/>
        <v>17824</v>
      </c>
      <c r="BH359" s="109" t="str">
        <f t="shared" si="397"/>
        <v>nebija plānots</v>
      </c>
      <c r="BI359" s="41">
        <v>0</v>
      </c>
      <c r="BJ359" s="41">
        <v>0</v>
      </c>
      <c r="BK359" s="41">
        <f t="shared" si="417"/>
        <v>0</v>
      </c>
      <c r="BL359" s="41">
        <f t="shared" si="398"/>
        <v>0</v>
      </c>
      <c r="BM359" s="41">
        <f t="shared" si="399"/>
        <v>17823.650000000001</v>
      </c>
      <c r="BN359" s="41">
        <f t="shared" si="400"/>
        <v>17824</v>
      </c>
      <c r="BO359" s="109" t="str">
        <f t="shared" si="401"/>
        <v>nebija plānots</v>
      </c>
      <c r="BP359" s="41">
        <v>0</v>
      </c>
      <c r="BQ359" s="41">
        <v>8269.5400000000009</v>
      </c>
      <c r="BR359" s="41">
        <f t="shared" si="418"/>
        <v>8269.5400000000009</v>
      </c>
      <c r="BS359" s="41">
        <f t="shared" si="402"/>
        <v>0</v>
      </c>
      <c r="BT359" s="41">
        <f t="shared" si="403"/>
        <v>26093.190000000002</v>
      </c>
      <c r="BU359" s="41">
        <f t="shared" si="404"/>
        <v>26094</v>
      </c>
      <c r="BV359" s="109" t="str">
        <f t="shared" si="405"/>
        <v>nebija plānots</v>
      </c>
      <c r="BW359" s="41">
        <v>0</v>
      </c>
      <c r="BX359" s="41">
        <v>21683.14</v>
      </c>
      <c r="BY359" s="41">
        <f t="shared" si="412"/>
        <v>21683.14</v>
      </c>
      <c r="BZ359" s="41">
        <f t="shared" si="413"/>
        <v>0</v>
      </c>
      <c r="CA359" s="41">
        <f t="shared" si="420"/>
        <v>47776.33</v>
      </c>
      <c r="CB359" s="41">
        <f t="shared" si="421"/>
        <v>47776.33</v>
      </c>
      <c r="CC359" s="109" t="str">
        <f t="shared" si="406"/>
        <v>nebija plānots</v>
      </c>
      <c r="CD359" s="41">
        <v>0</v>
      </c>
      <c r="CE359" s="41">
        <v>0</v>
      </c>
      <c r="CF359" s="41">
        <f t="shared" si="407"/>
        <v>0</v>
      </c>
      <c r="CG359" s="41">
        <f t="shared" si="408"/>
        <v>0</v>
      </c>
      <c r="CH359" s="41">
        <f t="shared" si="409"/>
        <v>47776.33</v>
      </c>
      <c r="CI359" s="41">
        <f t="shared" si="410"/>
        <v>47776.33</v>
      </c>
      <c r="CJ359" s="109" t="str">
        <f t="shared" si="411"/>
        <v>nebija plānots</v>
      </c>
      <c r="CK359" s="41">
        <v>0</v>
      </c>
      <c r="CL359" s="41">
        <f t="shared" si="415"/>
        <v>0</v>
      </c>
      <c r="CM359" s="41">
        <v>93106.449999999983</v>
      </c>
      <c r="CN359" s="36">
        <f t="shared" si="419"/>
        <v>93106.449999999983</v>
      </c>
      <c r="CO359" s="41">
        <v>170556</v>
      </c>
      <c r="CP359" s="41">
        <v>91838</v>
      </c>
      <c r="CQ359" s="41">
        <v>0</v>
      </c>
      <c r="CR359" s="41">
        <v>0</v>
      </c>
      <c r="CS359" s="41">
        <v>0</v>
      </c>
      <c r="CT359" s="41">
        <v>0</v>
      </c>
      <c r="CU359" s="41">
        <v>0</v>
      </c>
      <c r="CV359" s="41">
        <v>262471.5</v>
      </c>
      <c r="CW359" s="29"/>
    </row>
    <row r="360" spans="1:101" s="8" customFormat="1" ht="31.5" x14ac:dyDescent="0.25">
      <c r="A360" s="99" t="s">
        <v>74</v>
      </c>
      <c r="B360" s="99" t="s">
        <v>848</v>
      </c>
      <c r="C360" s="100" t="s">
        <v>849</v>
      </c>
      <c r="D360" s="99">
        <v>1</v>
      </c>
      <c r="E360" s="99" t="s">
        <v>76</v>
      </c>
      <c r="F360" s="99" t="s">
        <v>77</v>
      </c>
      <c r="G360" s="99" t="s">
        <v>1014</v>
      </c>
      <c r="H360" s="45">
        <f>SUBTOTAL(103, $CI$12:$CI360)*1</f>
        <v>349</v>
      </c>
      <c r="I360" s="45" t="s">
        <v>74</v>
      </c>
      <c r="J360" s="128" t="s">
        <v>320</v>
      </c>
      <c r="K360" s="128" t="s">
        <v>1015</v>
      </c>
      <c r="L360" s="101">
        <v>0</v>
      </c>
      <c r="M360" s="101">
        <v>0</v>
      </c>
      <c r="N360" s="101">
        <v>0</v>
      </c>
      <c r="O360" s="101">
        <f>N360+M360+L360</f>
        <v>0</v>
      </c>
      <c r="P360" s="101"/>
      <c r="Q360" s="41">
        <f t="shared" si="372"/>
        <v>0</v>
      </c>
      <c r="R360" s="197" t="str">
        <f t="shared" si="373"/>
        <v>nebija plānots</v>
      </c>
      <c r="S360" s="101">
        <v>0</v>
      </c>
      <c r="T360" s="101"/>
      <c r="U360" s="101"/>
      <c r="V360" s="41">
        <f t="shared" si="374"/>
        <v>0</v>
      </c>
      <c r="W360" s="41">
        <f t="shared" si="375"/>
        <v>0</v>
      </c>
      <c r="X360" s="41">
        <f t="shared" si="376"/>
        <v>0</v>
      </c>
      <c r="Y360" s="197" t="str">
        <f t="shared" si="377"/>
        <v>nebija plānots</v>
      </c>
      <c r="Z360" s="101">
        <v>0</v>
      </c>
      <c r="AA360" s="101"/>
      <c r="AB360" s="101"/>
      <c r="AC360" s="41">
        <f t="shared" si="378"/>
        <v>0</v>
      </c>
      <c r="AD360" s="41">
        <f t="shared" si="379"/>
        <v>0</v>
      </c>
      <c r="AE360" s="41">
        <f t="shared" si="380"/>
        <v>0</v>
      </c>
      <c r="AF360" s="109" t="str">
        <f t="shared" si="381"/>
        <v>nebija plānots</v>
      </c>
      <c r="AG360" s="101">
        <v>0</v>
      </c>
      <c r="AH360" s="101"/>
      <c r="AI360" s="101"/>
      <c r="AJ360" s="41">
        <f t="shared" si="382"/>
        <v>0</v>
      </c>
      <c r="AK360" s="41">
        <f t="shared" si="383"/>
        <v>0</v>
      </c>
      <c r="AL360" s="41">
        <f t="shared" si="384"/>
        <v>0</v>
      </c>
      <c r="AM360" s="109" t="str">
        <f t="shared" si="385"/>
        <v>nebija plānots</v>
      </c>
      <c r="AN360" s="101">
        <v>0</v>
      </c>
      <c r="AO360" s="101"/>
      <c r="AP360" s="101"/>
      <c r="AQ360" s="41">
        <f t="shared" si="386"/>
        <v>0</v>
      </c>
      <c r="AR360" s="41">
        <f t="shared" si="387"/>
        <v>0</v>
      </c>
      <c r="AS360" s="41">
        <f t="shared" si="388"/>
        <v>0</v>
      </c>
      <c r="AT360" s="109" t="str">
        <f t="shared" si="389"/>
        <v>nebija plānots</v>
      </c>
      <c r="AU360" s="101">
        <v>0</v>
      </c>
      <c r="AV360" s="101"/>
      <c r="AW360" s="101"/>
      <c r="AX360" s="41">
        <f t="shared" si="390"/>
        <v>0</v>
      </c>
      <c r="AY360" s="41">
        <f t="shared" si="391"/>
        <v>0</v>
      </c>
      <c r="AZ360" s="41">
        <f t="shared" si="392"/>
        <v>0</v>
      </c>
      <c r="BA360" s="109" t="str">
        <f t="shared" si="393"/>
        <v>nebija plānots</v>
      </c>
      <c r="BB360" s="101">
        <v>0</v>
      </c>
      <c r="BC360" s="101"/>
      <c r="BD360" s="101"/>
      <c r="BE360" s="41">
        <f t="shared" si="394"/>
        <v>0</v>
      </c>
      <c r="BF360" s="41">
        <f t="shared" si="395"/>
        <v>0</v>
      </c>
      <c r="BG360" s="41">
        <f t="shared" si="396"/>
        <v>0</v>
      </c>
      <c r="BH360" s="109" t="str">
        <f t="shared" si="397"/>
        <v>nebija plānots</v>
      </c>
      <c r="BI360" s="101">
        <v>0</v>
      </c>
      <c r="BJ360" s="41">
        <v>34404.74</v>
      </c>
      <c r="BK360" s="41">
        <f t="shared" si="417"/>
        <v>34404.74</v>
      </c>
      <c r="BL360" s="41">
        <f t="shared" si="398"/>
        <v>0</v>
      </c>
      <c r="BM360" s="41">
        <f t="shared" si="399"/>
        <v>34404.74</v>
      </c>
      <c r="BN360" s="41">
        <f t="shared" si="400"/>
        <v>34405</v>
      </c>
      <c r="BO360" s="109" t="str">
        <f t="shared" si="401"/>
        <v>nebija plānots</v>
      </c>
      <c r="BP360" s="101">
        <v>0</v>
      </c>
      <c r="BQ360" s="41">
        <v>0</v>
      </c>
      <c r="BR360" s="41">
        <f t="shared" si="418"/>
        <v>0</v>
      </c>
      <c r="BS360" s="41">
        <f t="shared" si="402"/>
        <v>0</v>
      </c>
      <c r="BT360" s="41">
        <f t="shared" si="403"/>
        <v>34404.74</v>
      </c>
      <c r="BU360" s="41">
        <f t="shared" si="404"/>
        <v>34405</v>
      </c>
      <c r="BV360" s="109" t="str">
        <f t="shared" si="405"/>
        <v>nebija plānots</v>
      </c>
      <c r="BW360" s="101">
        <v>0</v>
      </c>
      <c r="BX360" s="41">
        <v>0</v>
      </c>
      <c r="BY360" s="41">
        <f t="shared" si="412"/>
        <v>0</v>
      </c>
      <c r="BZ360" s="41">
        <f t="shared" si="413"/>
        <v>0</v>
      </c>
      <c r="CA360" s="41">
        <f t="shared" si="420"/>
        <v>34404.74</v>
      </c>
      <c r="CB360" s="41">
        <f t="shared" si="421"/>
        <v>34404.74</v>
      </c>
      <c r="CC360" s="109" t="str">
        <f t="shared" si="406"/>
        <v>nebija plānots</v>
      </c>
      <c r="CD360" s="101">
        <v>0</v>
      </c>
      <c r="CE360" s="41">
        <v>15159.93</v>
      </c>
      <c r="CF360" s="41">
        <f t="shared" si="407"/>
        <v>15159.93</v>
      </c>
      <c r="CG360" s="41">
        <f t="shared" si="408"/>
        <v>0</v>
      </c>
      <c r="CH360" s="41">
        <f t="shared" si="409"/>
        <v>49564.67</v>
      </c>
      <c r="CI360" s="41">
        <f t="shared" si="410"/>
        <v>49564.67</v>
      </c>
      <c r="CJ360" s="109" t="str">
        <f t="shared" si="411"/>
        <v>nebija plānots</v>
      </c>
      <c r="CK360" s="101">
        <v>0</v>
      </c>
      <c r="CL360" s="41">
        <f t="shared" si="415"/>
        <v>0</v>
      </c>
      <c r="CM360" s="41">
        <v>63620.59</v>
      </c>
      <c r="CN360" s="40">
        <f t="shared" si="419"/>
        <v>63620.59</v>
      </c>
      <c r="CO360" s="101">
        <v>280903.09999999998</v>
      </c>
      <c r="CP360" s="101">
        <v>126151.32</v>
      </c>
      <c r="CQ360" s="101">
        <v>126151.32</v>
      </c>
      <c r="CR360" s="101">
        <v>64651.26</v>
      </c>
      <c r="CS360" s="101">
        <v>0</v>
      </c>
      <c r="CT360" s="101">
        <v>0</v>
      </c>
      <c r="CU360" s="101">
        <v>0</v>
      </c>
      <c r="CV360" s="101">
        <v>597857</v>
      </c>
    </row>
    <row r="361" spans="1:101" s="8" customFormat="1" ht="47.25" x14ac:dyDescent="0.25">
      <c r="A361" s="121" t="s">
        <v>406</v>
      </c>
      <c r="B361" s="121" t="s">
        <v>411</v>
      </c>
      <c r="C361" s="122" t="s">
        <v>602</v>
      </c>
      <c r="D361" s="121">
        <v>1</v>
      </c>
      <c r="E361" s="121" t="s">
        <v>402</v>
      </c>
      <c r="F361" s="121" t="s">
        <v>77</v>
      </c>
      <c r="G361" s="123" t="s">
        <v>730</v>
      </c>
      <c r="H361" s="45">
        <f>SUBTOTAL(103, $CI$12:$CI361)*1</f>
        <v>350</v>
      </c>
      <c r="I361" s="45" t="s">
        <v>406</v>
      </c>
      <c r="J361" s="124" t="s">
        <v>527</v>
      </c>
      <c r="K361" s="124" t="s">
        <v>731</v>
      </c>
      <c r="L361" s="41">
        <v>0</v>
      </c>
      <c r="M361" s="41">
        <v>0</v>
      </c>
      <c r="N361" s="41">
        <v>0</v>
      </c>
      <c r="O361" s="41">
        <v>0</v>
      </c>
      <c r="P361" s="41">
        <v>0</v>
      </c>
      <c r="Q361" s="41">
        <f t="shared" si="372"/>
        <v>0</v>
      </c>
      <c r="R361" s="197" t="str">
        <f t="shared" si="373"/>
        <v>nebija plānots</v>
      </c>
      <c r="S361" s="41">
        <v>0</v>
      </c>
      <c r="T361" s="41">
        <v>0</v>
      </c>
      <c r="U361" s="41">
        <f>T361-S361</f>
        <v>0</v>
      </c>
      <c r="V361" s="41">
        <f t="shared" si="374"/>
        <v>0</v>
      </c>
      <c r="W361" s="41">
        <f t="shared" si="375"/>
        <v>0</v>
      </c>
      <c r="X361" s="41">
        <f t="shared" si="376"/>
        <v>0</v>
      </c>
      <c r="Y361" s="197" t="str">
        <f t="shared" si="377"/>
        <v>nebija plānots</v>
      </c>
      <c r="Z361" s="41">
        <v>0</v>
      </c>
      <c r="AA361" s="41">
        <v>0</v>
      </c>
      <c r="AB361" s="41">
        <f>AA361-Z361</f>
        <v>0</v>
      </c>
      <c r="AC361" s="41">
        <f t="shared" si="378"/>
        <v>0</v>
      </c>
      <c r="AD361" s="41">
        <f t="shared" si="379"/>
        <v>0</v>
      </c>
      <c r="AE361" s="41">
        <f t="shared" si="380"/>
        <v>0</v>
      </c>
      <c r="AF361" s="109" t="str">
        <f t="shared" si="381"/>
        <v>nebija plānots</v>
      </c>
      <c r="AG361" s="41">
        <v>0</v>
      </c>
      <c r="AH361" s="41">
        <v>0</v>
      </c>
      <c r="AI361" s="41">
        <f>AH361-AG361</f>
        <v>0</v>
      </c>
      <c r="AJ361" s="41">
        <f t="shared" si="382"/>
        <v>0</v>
      </c>
      <c r="AK361" s="41">
        <f t="shared" si="383"/>
        <v>0</v>
      </c>
      <c r="AL361" s="41">
        <f t="shared" si="384"/>
        <v>0</v>
      </c>
      <c r="AM361" s="109" t="str">
        <f t="shared" si="385"/>
        <v>nebija plānots</v>
      </c>
      <c r="AN361" s="41">
        <v>8436.6200000000008</v>
      </c>
      <c r="AO361" s="41">
        <v>0</v>
      </c>
      <c r="AP361" s="41">
        <f>AO361-AN361</f>
        <v>-8436.6200000000008</v>
      </c>
      <c r="AQ361" s="41">
        <f t="shared" si="386"/>
        <v>8436.6200000000008</v>
      </c>
      <c r="AR361" s="41">
        <f t="shared" si="387"/>
        <v>0</v>
      </c>
      <c r="AS361" s="41">
        <f t="shared" si="388"/>
        <v>-8437</v>
      </c>
      <c r="AT361" s="109">
        <f t="shared" si="389"/>
        <v>1</v>
      </c>
      <c r="AU361" s="41">
        <v>0</v>
      </c>
      <c r="AV361" s="41">
        <v>8365.93</v>
      </c>
      <c r="AW361" s="41">
        <f>AV361-AU361</f>
        <v>8365.93</v>
      </c>
      <c r="AX361" s="41">
        <f t="shared" si="390"/>
        <v>8436.6200000000008</v>
      </c>
      <c r="AY361" s="41">
        <f t="shared" si="391"/>
        <v>8365.93</v>
      </c>
      <c r="AZ361" s="41">
        <f t="shared" si="392"/>
        <v>-71</v>
      </c>
      <c r="BA361" s="109">
        <f t="shared" si="393"/>
        <v>8.3789479673139766E-3</v>
      </c>
      <c r="BB361" s="41">
        <v>0</v>
      </c>
      <c r="BC361" s="41">
        <v>0</v>
      </c>
      <c r="BD361" s="41">
        <f>BC361-BB361</f>
        <v>0</v>
      </c>
      <c r="BE361" s="41">
        <f t="shared" si="394"/>
        <v>8436.6200000000008</v>
      </c>
      <c r="BF361" s="41">
        <f t="shared" si="395"/>
        <v>8365.93</v>
      </c>
      <c r="BG361" s="41">
        <f t="shared" si="396"/>
        <v>-71</v>
      </c>
      <c r="BH361" s="109">
        <f t="shared" si="397"/>
        <v>8.3789479673139766E-3</v>
      </c>
      <c r="BI361" s="41">
        <v>0</v>
      </c>
      <c r="BJ361" s="41">
        <v>5165.45</v>
      </c>
      <c r="BK361" s="41">
        <f t="shared" si="417"/>
        <v>5165.45</v>
      </c>
      <c r="BL361" s="41">
        <f t="shared" si="398"/>
        <v>8436.6200000000008</v>
      </c>
      <c r="BM361" s="41">
        <f t="shared" si="399"/>
        <v>13531.380000000001</v>
      </c>
      <c r="BN361" s="41">
        <f t="shared" si="400"/>
        <v>5094</v>
      </c>
      <c r="BO361" s="109">
        <f t="shared" si="401"/>
        <v>-0.60388639052132254</v>
      </c>
      <c r="BP361" s="41">
        <v>0</v>
      </c>
      <c r="BQ361" s="41">
        <v>46179.210000000006</v>
      </c>
      <c r="BR361" s="41">
        <f t="shared" si="418"/>
        <v>46179.210000000006</v>
      </c>
      <c r="BS361" s="41">
        <f t="shared" si="402"/>
        <v>8436.6200000000008</v>
      </c>
      <c r="BT361" s="41">
        <f t="shared" si="403"/>
        <v>59710.590000000011</v>
      </c>
      <c r="BU361" s="41">
        <f t="shared" si="404"/>
        <v>51273</v>
      </c>
      <c r="BV361" s="109">
        <f t="shared" si="405"/>
        <v>-6.0775488287963668</v>
      </c>
      <c r="BW361" s="41">
        <v>0</v>
      </c>
      <c r="BX361" s="41">
        <v>0</v>
      </c>
      <c r="BY361" s="41">
        <f t="shared" si="412"/>
        <v>0</v>
      </c>
      <c r="BZ361" s="41">
        <f t="shared" si="413"/>
        <v>8436.6200000000008</v>
      </c>
      <c r="CA361" s="41">
        <f t="shared" si="420"/>
        <v>59710.590000000004</v>
      </c>
      <c r="CB361" s="41">
        <f t="shared" si="421"/>
        <v>51273.97</v>
      </c>
      <c r="CC361" s="109">
        <f t="shared" si="406"/>
        <v>-6.0775488287963659</v>
      </c>
      <c r="CD361" s="41">
        <v>0</v>
      </c>
      <c r="CE361" s="41">
        <v>0</v>
      </c>
      <c r="CF361" s="41">
        <f t="shared" si="407"/>
        <v>0</v>
      </c>
      <c r="CG361" s="41">
        <f t="shared" si="408"/>
        <v>8436.6200000000008</v>
      </c>
      <c r="CH361" s="41">
        <f t="shared" si="409"/>
        <v>59710.590000000004</v>
      </c>
      <c r="CI361" s="41">
        <f t="shared" si="410"/>
        <v>51273.97</v>
      </c>
      <c r="CJ361" s="109">
        <f t="shared" si="411"/>
        <v>7.0775488287963659</v>
      </c>
      <c r="CK361" s="41">
        <v>0</v>
      </c>
      <c r="CL361" s="41">
        <f t="shared" si="415"/>
        <v>8436.6200000000008</v>
      </c>
      <c r="CM361" s="41">
        <v>151875.1</v>
      </c>
      <c r="CN361" s="158">
        <f t="shared" si="419"/>
        <v>143438.48000000001</v>
      </c>
      <c r="CO361" s="41">
        <v>584652.04</v>
      </c>
      <c r="CP361" s="41">
        <v>250573.74</v>
      </c>
      <c r="CQ361" s="41">
        <v>0</v>
      </c>
      <c r="CR361" s="41">
        <v>0</v>
      </c>
      <c r="CS361" s="41">
        <v>0</v>
      </c>
      <c r="CT361" s="41">
        <v>0</v>
      </c>
      <c r="CU361" s="41">
        <v>0</v>
      </c>
      <c r="CV361" s="41">
        <v>843662.4</v>
      </c>
    </row>
    <row r="362" spans="1:101" s="8" customFormat="1" ht="47.25" x14ac:dyDescent="0.25">
      <c r="A362" s="119" t="s">
        <v>406</v>
      </c>
      <c r="B362" s="119" t="s">
        <v>411</v>
      </c>
      <c r="C362" s="120" t="s">
        <v>602</v>
      </c>
      <c r="D362" s="119">
        <v>1</v>
      </c>
      <c r="E362" s="119" t="s">
        <v>402</v>
      </c>
      <c r="F362" s="119" t="s">
        <v>77</v>
      </c>
      <c r="G362" s="43" t="s">
        <v>784</v>
      </c>
      <c r="H362" s="45">
        <f>SUBTOTAL(103, $CI$12:$CI362)*1</f>
        <v>351</v>
      </c>
      <c r="I362" s="45" t="s">
        <v>406</v>
      </c>
      <c r="J362" s="124" t="s">
        <v>818</v>
      </c>
      <c r="K362" s="124" t="s">
        <v>819</v>
      </c>
      <c r="L362" s="41">
        <v>0</v>
      </c>
      <c r="M362" s="41">
        <v>0</v>
      </c>
      <c r="N362" s="41">
        <v>0</v>
      </c>
      <c r="O362" s="40">
        <v>0</v>
      </c>
      <c r="P362" s="40">
        <v>0</v>
      </c>
      <c r="Q362" s="41">
        <f t="shared" si="372"/>
        <v>0</v>
      </c>
      <c r="R362" s="197" t="str">
        <f t="shared" si="373"/>
        <v>nebija plānots</v>
      </c>
      <c r="S362" s="40">
        <v>0</v>
      </c>
      <c r="T362" s="40">
        <v>0</v>
      </c>
      <c r="U362" s="41">
        <f>T362-S362</f>
        <v>0</v>
      </c>
      <c r="V362" s="41">
        <f t="shared" si="374"/>
        <v>0</v>
      </c>
      <c r="W362" s="41">
        <f t="shared" si="375"/>
        <v>0</v>
      </c>
      <c r="X362" s="41">
        <f t="shared" si="376"/>
        <v>0</v>
      </c>
      <c r="Y362" s="197" t="str">
        <f t="shared" si="377"/>
        <v>nebija plānots</v>
      </c>
      <c r="Z362" s="40">
        <v>0</v>
      </c>
      <c r="AA362" s="40">
        <v>0</v>
      </c>
      <c r="AB362" s="41">
        <f>AA362-Z362</f>
        <v>0</v>
      </c>
      <c r="AC362" s="41">
        <f t="shared" si="378"/>
        <v>0</v>
      </c>
      <c r="AD362" s="41">
        <f t="shared" si="379"/>
        <v>0</v>
      </c>
      <c r="AE362" s="41">
        <f t="shared" si="380"/>
        <v>0</v>
      </c>
      <c r="AF362" s="109" t="str">
        <f t="shared" si="381"/>
        <v>nebija plānots</v>
      </c>
      <c r="AG362" s="40">
        <v>0</v>
      </c>
      <c r="AH362" s="40">
        <v>0</v>
      </c>
      <c r="AI362" s="41">
        <f>AH362-AG362</f>
        <v>0</v>
      </c>
      <c r="AJ362" s="41">
        <f t="shared" si="382"/>
        <v>0</v>
      </c>
      <c r="AK362" s="41">
        <f t="shared" si="383"/>
        <v>0</v>
      </c>
      <c r="AL362" s="41">
        <f t="shared" si="384"/>
        <v>0</v>
      </c>
      <c r="AM362" s="109" t="str">
        <f t="shared" si="385"/>
        <v>nebija plānots</v>
      </c>
      <c r="AN362" s="40">
        <v>0</v>
      </c>
      <c r="AO362" s="40">
        <v>0</v>
      </c>
      <c r="AP362" s="41">
        <f>AO362-AN362</f>
        <v>0</v>
      </c>
      <c r="AQ362" s="41">
        <f t="shared" si="386"/>
        <v>0</v>
      </c>
      <c r="AR362" s="41">
        <f t="shared" si="387"/>
        <v>0</v>
      </c>
      <c r="AS362" s="41">
        <f t="shared" si="388"/>
        <v>0</v>
      </c>
      <c r="AT362" s="109" t="str">
        <f t="shared" si="389"/>
        <v>nebija plānots</v>
      </c>
      <c r="AU362" s="41">
        <v>0</v>
      </c>
      <c r="AV362" s="41">
        <v>5552.2</v>
      </c>
      <c r="AW362" s="41">
        <f>AV362-AU362</f>
        <v>5552.2</v>
      </c>
      <c r="AX362" s="41">
        <f t="shared" si="390"/>
        <v>0</v>
      </c>
      <c r="AY362" s="41">
        <f t="shared" si="391"/>
        <v>5552.2</v>
      </c>
      <c r="AZ362" s="41">
        <f t="shared" si="392"/>
        <v>5552</v>
      </c>
      <c r="BA362" s="109" t="str">
        <f t="shared" si="393"/>
        <v>nebija plānots</v>
      </c>
      <c r="BB362" s="41">
        <v>0</v>
      </c>
      <c r="BC362" s="41">
        <v>4073.2</v>
      </c>
      <c r="BD362" s="41">
        <f>BC362-BB362</f>
        <v>4073.2</v>
      </c>
      <c r="BE362" s="41">
        <f t="shared" si="394"/>
        <v>0</v>
      </c>
      <c r="BF362" s="41">
        <f t="shared" si="395"/>
        <v>9625.4</v>
      </c>
      <c r="BG362" s="41">
        <f t="shared" si="396"/>
        <v>9625</v>
      </c>
      <c r="BH362" s="109" t="str">
        <f t="shared" si="397"/>
        <v>nebija plānots</v>
      </c>
      <c r="BI362" s="41">
        <v>0</v>
      </c>
      <c r="BJ362" s="41">
        <v>15526.670000000002</v>
      </c>
      <c r="BK362" s="41">
        <f t="shared" si="417"/>
        <v>15526.670000000002</v>
      </c>
      <c r="BL362" s="41">
        <f t="shared" si="398"/>
        <v>0</v>
      </c>
      <c r="BM362" s="41">
        <f t="shared" si="399"/>
        <v>25152.07</v>
      </c>
      <c r="BN362" s="41">
        <f t="shared" si="400"/>
        <v>25152</v>
      </c>
      <c r="BO362" s="109" t="str">
        <f t="shared" si="401"/>
        <v>nebija plānots</v>
      </c>
      <c r="BP362" s="41">
        <v>0</v>
      </c>
      <c r="BQ362" s="41">
        <v>0</v>
      </c>
      <c r="BR362" s="41">
        <f t="shared" si="418"/>
        <v>0</v>
      </c>
      <c r="BS362" s="41">
        <f t="shared" si="402"/>
        <v>0</v>
      </c>
      <c r="BT362" s="41">
        <f t="shared" si="403"/>
        <v>25152.07</v>
      </c>
      <c r="BU362" s="41">
        <f t="shared" si="404"/>
        <v>25152</v>
      </c>
      <c r="BV362" s="109" t="str">
        <f t="shared" si="405"/>
        <v>nebija plānots</v>
      </c>
      <c r="BW362" s="41">
        <v>0</v>
      </c>
      <c r="BX362" s="41">
        <v>11590.43</v>
      </c>
      <c r="BY362" s="41">
        <f t="shared" si="412"/>
        <v>11590.43</v>
      </c>
      <c r="BZ362" s="41">
        <f t="shared" si="413"/>
        <v>0</v>
      </c>
      <c r="CA362" s="41">
        <f t="shared" si="420"/>
        <v>36742.5</v>
      </c>
      <c r="CB362" s="41">
        <f t="shared" si="421"/>
        <v>36742.5</v>
      </c>
      <c r="CC362" s="109" t="str">
        <f t="shared" si="406"/>
        <v>nebija plānots</v>
      </c>
      <c r="CD362" s="41">
        <v>0</v>
      </c>
      <c r="CE362" s="41">
        <v>18324.75</v>
      </c>
      <c r="CF362" s="41">
        <f t="shared" si="407"/>
        <v>18324.75</v>
      </c>
      <c r="CG362" s="41">
        <f t="shared" si="408"/>
        <v>0</v>
      </c>
      <c r="CH362" s="41">
        <f t="shared" si="409"/>
        <v>55067.25</v>
      </c>
      <c r="CI362" s="41">
        <f t="shared" si="410"/>
        <v>55067.25</v>
      </c>
      <c r="CJ362" s="109" t="str">
        <f t="shared" si="411"/>
        <v>nebija plānots</v>
      </c>
      <c r="CK362" s="41">
        <v>0</v>
      </c>
      <c r="CL362" s="41">
        <f t="shared" si="415"/>
        <v>0</v>
      </c>
      <c r="CM362" s="41">
        <v>55067.299999999988</v>
      </c>
      <c r="CN362" s="36">
        <f t="shared" si="419"/>
        <v>55067.299999999988</v>
      </c>
      <c r="CO362" s="41">
        <v>215982.82</v>
      </c>
      <c r="CP362" s="41">
        <v>111851.98</v>
      </c>
      <c r="CQ362" s="41">
        <v>0</v>
      </c>
      <c r="CR362" s="41">
        <v>0</v>
      </c>
      <c r="CS362" s="41">
        <v>0</v>
      </c>
      <c r="CT362" s="41">
        <v>0</v>
      </c>
      <c r="CU362" s="41">
        <v>0</v>
      </c>
      <c r="CV362" s="41">
        <v>327834.8</v>
      </c>
      <c r="CW362" s="29"/>
    </row>
    <row r="363" spans="1:101" s="8" customFormat="1" ht="31.5" x14ac:dyDescent="0.25">
      <c r="A363" s="18" t="s">
        <v>838</v>
      </c>
      <c r="B363" s="18" t="s">
        <v>839</v>
      </c>
      <c r="C363" s="19" t="s">
        <v>840</v>
      </c>
      <c r="D363" s="18">
        <v>2</v>
      </c>
      <c r="E363" s="18" t="s">
        <v>35</v>
      </c>
      <c r="F363" s="18" t="s">
        <v>5</v>
      </c>
      <c r="G363" s="18" t="s">
        <v>1060</v>
      </c>
      <c r="H363" s="45">
        <f>SUBTOTAL(103, $CI$12:$CI363)*1</f>
        <v>352</v>
      </c>
      <c r="I363" s="45" t="s">
        <v>838</v>
      </c>
      <c r="J363" s="32" t="s">
        <v>1061</v>
      </c>
      <c r="K363" s="32" t="s">
        <v>1062</v>
      </c>
      <c r="L363" s="77">
        <v>0</v>
      </c>
      <c r="M363" s="77">
        <v>0</v>
      </c>
      <c r="N363" s="77">
        <v>0</v>
      </c>
      <c r="O363" s="77">
        <v>0</v>
      </c>
      <c r="P363" s="77"/>
      <c r="Q363" s="41">
        <f t="shared" si="372"/>
        <v>0</v>
      </c>
      <c r="R363" s="197" t="str">
        <f t="shared" si="373"/>
        <v>nebija plānots</v>
      </c>
      <c r="S363" s="77">
        <v>0</v>
      </c>
      <c r="T363" s="77"/>
      <c r="U363" s="77"/>
      <c r="V363" s="41">
        <f t="shared" si="374"/>
        <v>0</v>
      </c>
      <c r="W363" s="41">
        <f t="shared" si="375"/>
        <v>0</v>
      </c>
      <c r="X363" s="41">
        <f t="shared" si="376"/>
        <v>0</v>
      </c>
      <c r="Y363" s="197" t="str">
        <f t="shared" si="377"/>
        <v>nebija plānots</v>
      </c>
      <c r="Z363" s="77">
        <v>0</v>
      </c>
      <c r="AA363" s="77"/>
      <c r="AB363" s="77"/>
      <c r="AC363" s="41">
        <f t="shared" si="378"/>
        <v>0</v>
      </c>
      <c r="AD363" s="41">
        <f t="shared" si="379"/>
        <v>0</v>
      </c>
      <c r="AE363" s="41">
        <f t="shared" si="380"/>
        <v>0</v>
      </c>
      <c r="AF363" s="109" t="str">
        <f t="shared" si="381"/>
        <v>nebija plānots</v>
      </c>
      <c r="AG363" s="77">
        <v>0</v>
      </c>
      <c r="AH363" s="77"/>
      <c r="AI363" s="77"/>
      <c r="AJ363" s="41">
        <f t="shared" si="382"/>
        <v>0</v>
      </c>
      <c r="AK363" s="41">
        <f t="shared" si="383"/>
        <v>0</v>
      </c>
      <c r="AL363" s="41">
        <f t="shared" si="384"/>
        <v>0</v>
      </c>
      <c r="AM363" s="109" t="str">
        <f t="shared" si="385"/>
        <v>nebija plānots</v>
      </c>
      <c r="AN363" s="77">
        <v>0</v>
      </c>
      <c r="AO363" s="77"/>
      <c r="AP363" s="77"/>
      <c r="AQ363" s="41">
        <f t="shared" si="386"/>
        <v>0</v>
      </c>
      <c r="AR363" s="41">
        <f t="shared" si="387"/>
        <v>0</v>
      </c>
      <c r="AS363" s="41">
        <f t="shared" si="388"/>
        <v>0</v>
      </c>
      <c r="AT363" s="109" t="str">
        <f t="shared" si="389"/>
        <v>nebija plānots</v>
      </c>
      <c r="AU363" s="77">
        <v>0</v>
      </c>
      <c r="AV363" s="77"/>
      <c r="AW363" s="77"/>
      <c r="AX363" s="41">
        <f t="shared" si="390"/>
        <v>0</v>
      </c>
      <c r="AY363" s="41">
        <f t="shared" si="391"/>
        <v>0</v>
      </c>
      <c r="AZ363" s="41">
        <f t="shared" si="392"/>
        <v>0</v>
      </c>
      <c r="BA363" s="109" t="str">
        <f t="shared" si="393"/>
        <v>nebija plānots</v>
      </c>
      <c r="BB363" s="77">
        <v>0</v>
      </c>
      <c r="BC363" s="77"/>
      <c r="BD363" s="77"/>
      <c r="BE363" s="41">
        <f t="shared" si="394"/>
        <v>0</v>
      </c>
      <c r="BF363" s="41">
        <f t="shared" si="395"/>
        <v>0</v>
      </c>
      <c r="BG363" s="41">
        <f t="shared" si="396"/>
        <v>0</v>
      </c>
      <c r="BH363" s="109" t="str">
        <f t="shared" si="397"/>
        <v>nebija plānots</v>
      </c>
      <c r="BI363" s="77">
        <v>0</v>
      </c>
      <c r="BJ363" s="77"/>
      <c r="BK363" s="77"/>
      <c r="BL363" s="41">
        <f t="shared" si="398"/>
        <v>0</v>
      </c>
      <c r="BM363" s="41">
        <f t="shared" si="399"/>
        <v>0</v>
      </c>
      <c r="BN363" s="41">
        <f t="shared" si="400"/>
        <v>0</v>
      </c>
      <c r="BO363" s="109" t="str">
        <f t="shared" si="401"/>
        <v>nebija plānots</v>
      </c>
      <c r="BP363" s="77">
        <v>0</v>
      </c>
      <c r="BQ363" s="77"/>
      <c r="BR363" s="77"/>
      <c r="BS363" s="41">
        <f t="shared" si="402"/>
        <v>0</v>
      </c>
      <c r="BT363" s="41">
        <f t="shared" si="403"/>
        <v>0</v>
      </c>
      <c r="BU363" s="41">
        <f t="shared" si="404"/>
        <v>0</v>
      </c>
      <c r="BV363" s="109" t="str">
        <f t="shared" si="405"/>
        <v>nebija plānots</v>
      </c>
      <c r="BW363" s="77">
        <v>0</v>
      </c>
      <c r="BX363" s="41">
        <v>57514.5</v>
      </c>
      <c r="BY363" s="41">
        <f t="shared" si="412"/>
        <v>57514.5</v>
      </c>
      <c r="BZ363" s="41">
        <f t="shared" si="413"/>
        <v>0</v>
      </c>
      <c r="CA363" s="41">
        <f t="shared" si="420"/>
        <v>57514.5</v>
      </c>
      <c r="CB363" s="41">
        <f t="shared" si="421"/>
        <v>57514.5</v>
      </c>
      <c r="CC363" s="109" t="str">
        <f t="shared" si="406"/>
        <v>nebija plānots</v>
      </c>
      <c r="CD363" s="77">
        <v>0</v>
      </c>
      <c r="CE363" s="41">
        <v>0</v>
      </c>
      <c r="CF363" s="41">
        <f t="shared" si="407"/>
        <v>0</v>
      </c>
      <c r="CG363" s="41">
        <f t="shared" si="408"/>
        <v>0</v>
      </c>
      <c r="CH363" s="41">
        <f t="shared" si="409"/>
        <v>57514.5</v>
      </c>
      <c r="CI363" s="41">
        <f t="shared" si="410"/>
        <v>57514.5</v>
      </c>
      <c r="CJ363" s="109" t="str">
        <f t="shared" si="411"/>
        <v>nebija plānots</v>
      </c>
      <c r="CK363" s="77">
        <v>0</v>
      </c>
      <c r="CL363" s="77">
        <v>0</v>
      </c>
      <c r="CM363" s="41">
        <v>57514.5</v>
      </c>
      <c r="CN363" s="77"/>
      <c r="CO363" s="77">
        <v>191715</v>
      </c>
      <c r="CP363" s="77">
        <v>0</v>
      </c>
      <c r="CQ363" s="77">
        <v>0</v>
      </c>
      <c r="CR363" s="77">
        <v>0</v>
      </c>
      <c r="CS363" s="77">
        <v>0</v>
      </c>
      <c r="CT363" s="77">
        <v>0</v>
      </c>
      <c r="CU363" s="77">
        <v>0</v>
      </c>
      <c r="CV363" s="76">
        <v>191715</v>
      </c>
      <c r="CW363" s="148"/>
    </row>
    <row r="364" spans="1:101" s="8" customFormat="1" ht="63" x14ac:dyDescent="0.25">
      <c r="A364" s="119" t="s">
        <v>233</v>
      </c>
      <c r="B364" s="119" t="s">
        <v>234</v>
      </c>
      <c r="C364" s="120" t="s">
        <v>579</v>
      </c>
      <c r="D364" s="119">
        <v>1</v>
      </c>
      <c r="E364" s="119" t="s">
        <v>4</v>
      </c>
      <c r="F364" s="119" t="s">
        <v>5</v>
      </c>
      <c r="G364" s="43" t="s">
        <v>781</v>
      </c>
      <c r="H364" s="45">
        <f>SUBTOTAL(103, $CI$12:$CI364)*1</f>
        <v>353</v>
      </c>
      <c r="I364" s="45" t="s">
        <v>233</v>
      </c>
      <c r="J364" s="124" t="s">
        <v>813</v>
      </c>
      <c r="K364" s="124" t="s">
        <v>814</v>
      </c>
      <c r="L364" s="41">
        <v>0</v>
      </c>
      <c r="M364" s="41">
        <v>0</v>
      </c>
      <c r="N364" s="41">
        <v>0</v>
      </c>
      <c r="O364" s="40">
        <v>0</v>
      </c>
      <c r="P364" s="40">
        <v>0</v>
      </c>
      <c r="Q364" s="41">
        <f t="shared" si="372"/>
        <v>0</v>
      </c>
      <c r="R364" s="197" t="str">
        <f t="shared" si="373"/>
        <v>nebija plānots</v>
      </c>
      <c r="S364" s="40">
        <v>0</v>
      </c>
      <c r="T364" s="40">
        <v>0</v>
      </c>
      <c r="U364" s="41">
        <f>T364-S364</f>
        <v>0</v>
      </c>
      <c r="V364" s="41">
        <f t="shared" si="374"/>
        <v>0</v>
      </c>
      <c r="W364" s="41">
        <f t="shared" si="375"/>
        <v>0</v>
      </c>
      <c r="X364" s="41">
        <f t="shared" si="376"/>
        <v>0</v>
      </c>
      <c r="Y364" s="197" t="str">
        <f t="shared" si="377"/>
        <v>nebija plānots</v>
      </c>
      <c r="Z364" s="40">
        <v>0</v>
      </c>
      <c r="AA364" s="40">
        <v>0</v>
      </c>
      <c r="AB364" s="41">
        <f>AA364-Z364</f>
        <v>0</v>
      </c>
      <c r="AC364" s="41">
        <f t="shared" si="378"/>
        <v>0</v>
      </c>
      <c r="AD364" s="41">
        <f t="shared" si="379"/>
        <v>0</v>
      </c>
      <c r="AE364" s="41">
        <f t="shared" si="380"/>
        <v>0</v>
      </c>
      <c r="AF364" s="109" t="str">
        <f t="shared" si="381"/>
        <v>nebija plānots</v>
      </c>
      <c r="AG364" s="40">
        <v>0</v>
      </c>
      <c r="AH364" s="40">
        <v>0</v>
      </c>
      <c r="AI364" s="41">
        <f>AH364-AG364</f>
        <v>0</v>
      </c>
      <c r="AJ364" s="41">
        <f t="shared" si="382"/>
        <v>0</v>
      </c>
      <c r="AK364" s="41">
        <f t="shared" si="383"/>
        <v>0</v>
      </c>
      <c r="AL364" s="41">
        <f t="shared" si="384"/>
        <v>0</v>
      </c>
      <c r="AM364" s="109" t="str">
        <f t="shared" si="385"/>
        <v>nebija plānots</v>
      </c>
      <c r="AN364" s="40">
        <v>0</v>
      </c>
      <c r="AO364" s="40">
        <v>0</v>
      </c>
      <c r="AP364" s="41">
        <f>AO364-AN364</f>
        <v>0</v>
      </c>
      <c r="AQ364" s="41">
        <f t="shared" si="386"/>
        <v>0</v>
      </c>
      <c r="AR364" s="41">
        <f t="shared" si="387"/>
        <v>0</v>
      </c>
      <c r="AS364" s="41">
        <f t="shared" si="388"/>
        <v>0</v>
      </c>
      <c r="AT364" s="109" t="str">
        <f t="shared" si="389"/>
        <v>nebija plānots</v>
      </c>
      <c r="AU364" s="41">
        <v>0</v>
      </c>
      <c r="AV364" s="41">
        <v>7063.72</v>
      </c>
      <c r="AW364" s="41">
        <f>AV364-AU364</f>
        <v>7063.72</v>
      </c>
      <c r="AX364" s="41">
        <f t="shared" si="390"/>
        <v>0</v>
      </c>
      <c r="AY364" s="41">
        <f t="shared" si="391"/>
        <v>7063.72</v>
      </c>
      <c r="AZ364" s="41">
        <f t="shared" si="392"/>
        <v>7064</v>
      </c>
      <c r="BA364" s="109" t="str">
        <f t="shared" si="393"/>
        <v>nebija plānots</v>
      </c>
      <c r="BB364" s="41">
        <v>0</v>
      </c>
      <c r="BC364" s="41">
        <v>0</v>
      </c>
      <c r="BD364" s="41">
        <f>BC364-BB364</f>
        <v>0</v>
      </c>
      <c r="BE364" s="41">
        <f t="shared" si="394"/>
        <v>0</v>
      </c>
      <c r="BF364" s="41">
        <f t="shared" si="395"/>
        <v>7063.72</v>
      </c>
      <c r="BG364" s="41">
        <f t="shared" si="396"/>
        <v>7064</v>
      </c>
      <c r="BH364" s="109" t="str">
        <f t="shared" si="397"/>
        <v>nebija plānots</v>
      </c>
      <c r="BI364" s="41">
        <v>0</v>
      </c>
      <c r="BJ364" s="41">
        <v>5339.14</v>
      </c>
      <c r="BK364" s="41">
        <f>BJ364-BI364</f>
        <v>5339.14</v>
      </c>
      <c r="BL364" s="41">
        <f t="shared" si="398"/>
        <v>0</v>
      </c>
      <c r="BM364" s="41">
        <f t="shared" si="399"/>
        <v>12402.86</v>
      </c>
      <c r="BN364" s="41">
        <f t="shared" si="400"/>
        <v>12403</v>
      </c>
      <c r="BO364" s="109" t="str">
        <f t="shared" si="401"/>
        <v>nebija plānots</v>
      </c>
      <c r="BP364" s="41">
        <v>0</v>
      </c>
      <c r="BQ364" s="41">
        <v>0</v>
      </c>
      <c r="BR364" s="41">
        <f>BQ364-BP364</f>
        <v>0</v>
      </c>
      <c r="BS364" s="41">
        <f t="shared" si="402"/>
        <v>0</v>
      </c>
      <c r="BT364" s="41">
        <f t="shared" si="403"/>
        <v>12402.86</v>
      </c>
      <c r="BU364" s="41">
        <f t="shared" si="404"/>
        <v>12403</v>
      </c>
      <c r="BV364" s="109" t="str">
        <f t="shared" si="405"/>
        <v>nebija plānots</v>
      </c>
      <c r="BW364" s="41">
        <v>0</v>
      </c>
      <c r="BX364" s="41">
        <v>0</v>
      </c>
      <c r="BY364" s="41">
        <f t="shared" si="412"/>
        <v>0</v>
      </c>
      <c r="BZ364" s="41">
        <f t="shared" si="413"/>
        <v>0</v>
      </c>
      <c r="CA364" s="41">
        <f t="shared" si="420"/>
        <v>12402.86</v>
      </c>
      <c r="CB364" s="41">
        <f t="shared" si="421"/>
        <v>12402.86</v>
      </c>
      <c r="CC364" s="109" t="str">
        <f t="shared" si="406"/>
        <v>nebija plānots</v>
      </c>
      <c r="CD364" s="41">
        <v>0</v>
      </c>
      <c r="CE364" s="41">
        <v>46860.26</v>
      </c>
      <c r="CF364" s="41">
        <f t="shared" si="407"/>
        <v>46860.26</v>
      </c>
      <c r="CG364" s="41">
        <f t="shared" si="408"/>
        <v>0</v>
      </c>
      <c r="CH364" s="41">
        <f t="shared" si="409"/>
        <v>59263.12</v>
      </c>
      <c r="CI364" s="41">
        <f t="shared" si="410"/>
        <v>59263.12</v>
      </c>
      <c r="CJ364" s="109" t="str">
        <f t="shared" si="411"/>
        <v>nebija plānots</v>
      </c>
      <c r="CK364" s="41">
        <v>0</v>
      </c>
      <c r="CL364" s="41">
        <f>CK364+CD364+BW364+BP364+BI364+BB364+AN364+AG364+Z364+S364+O364+AU364</f>
        <v>0</v>
      </c>
      <c r="CM364" s="41">
        <v>59263.12</v>
      </c>
      <c r="CN364" s="36">
        <f>CM364-CL364</f>
        <v>59263.12</v>
      </c>
      <c r="CO364" s="41">
        <v>1113197.1300000001</v>
      </c>
      <c r="CP364" s="41">
        <v>690643.12</v>
      </c>
      <c r="CQ364" s="41">
        <v>0</v>
      </c>
      <c r="CR364" s="41">
        <v>0</v>
      </c>
      <c r="CS364" s="41">
        <v>0</v>
      </c>
      <c r="CT364" s="41">
        <v>0</v>
      </c>
      <c r="CU364" s="41">
        <v>0</v>
      </c>
      <c r="CV364" s="41">
        <v>1803840.25</v>
      </c>
    </row>
    <row r="365" spans="1:101" s="8" customFormat="1" ht="31.5" x14ac:dyDescent="0.25">
      <c r="A365" s="121" t="s">
        <v>138</v>
      </c>
      <c r="B365" s="121" t="s">
        <v>139</v>
      </c>
      <c r="C365" s="122" t="s">
        <v>572</v>
      </c>
      <c r="D365" s="121">
        <v>3</v>
      </c>
      <c r="E365" s="121" t="s">
        <v>35</v>
      </c>
      <c r="F365" s="121" t="s">
        <v>5</v>
      </c>
      <c r="G365" s="123" t="s">
        <v>140</v>
      </c>
      <c r="H365" s="45">
        <f>SUBTOTAL(103, $CI$12:$CI365)*1</f>
        <v>354</v>
      </c>
      <c r="I365" s="45" t="s">
        <v>138</v>
      </c>
      <c r="J365" s="124" t="s">
        <v>63</v>
      </c>
      <c r="K365" s="124" t="s">
        <v>141</v>
      </c>
      <c r="L365" s="41"/>
      <c r="M365" s="41"/>
      <c r="N365" s="41"/>
      <c r="O365" s="41"/>
      <c r="P365" s="41">
        <v>0</v>
      </c>
      <c r="Q365" s="41">
        <f t="shared" si="372"/>
        <v>0</v>
      </c>
      <c r="R365" s="197" t="str">
        <f t="shared" si="373"/>
        <v>nebija plānots</v>
      </c>
      <c r="S365" s="41"/>
      <c r="T365" s="41">
        <v>0</v>
      </c>
      <c r="U365" s="41">
        <f>T365-S365</f>
        <v>0</v>
      </c>
      <c r="V365" s="41">
        <f t="shared" si="374"/>
        <v>0</v>
      </c>
      <c r="W365" s="41">
        <f t="shared" si="375"/>
        <v>0</v>
      </c>
      <c r="X365" s="41">
        <f t="shared" si="376"/>
        <v>0</v>
      </c>
      <c r="Y365" s="197" t="str">
        <f t="shared" si="377"/>
        <v>nebija plānots</v>
      </c>
      <c r="Z365" s="41"/>
      <c r="AA365" s="41">
        <v>0</v>
      </c>
      <c r="AB365" s="41">
        <f>AA365-Z365</f>
        <v>0</v>
      </c>
      <c r="AC365" s="41">
        <f t="shared" si="378"/>
        <v>0</v>
      </c>
      <c r="AD365" s="41">
        <f t="shared" si="379"/>
        <v>0</v>
      </c>
      <c r="AE365" s="41">
        <f t="shared" si="380"/>
        <v>0</v>
      </c>
      <c r="AF365" s="109" t="str">
        <f t="shared" si="381"/>
        <v>nebija plānots</v>
      </c>
      <c r="AG365" s="41">
        <v>918387.4</v>
      </c>
      <c r="AH365" s="41">
        <v>918387.4</v>
      </c>
      <c r="AI365" s="41">
        <f>AH365-AG365</f>
        <v>0</v>
      </c>
      <c r="AJ365" s="41">
        <f t="shared" si="382"/>
        <v>918387.4</v>
      </c>
      <c r="AK365" s="41">
        <f t="shared" si="383"/>
        <v>918387.4</v>
      </c>
      <c r="AL365" s="41">
        <f t="shared" si="384"/>
        <v>0</v>
      </c>
      <c r="AM365" s="109">
        <f t="shared" si="385"/>
        <v>0</v>
      </c>
      <c r="AN365" s="41">
        <v>0</v>
      </c>
      <c r="AO365" s="41">
        <v>0</v>
      </c>
      <c r="AP365" s="41">
        <f>AO365-AN365</f>
        <v>0</v>
      </c>
      <c r="AQ365" s="41">
        <f t="shared" si="386"/>
        <v>918387.4</v>
      </c>
      <c r="AR365" s="41">
        <f t="shared" si="387"/>
        <v>918387.4</v>
      </c>
      <c r="AS365" s="41">
        <f t="shared" si="388"/>
        <v>0</v>
      </c>
      <c r="AT365" s="109">
        <f t="shared" si="389"/>
        <v>0</v>
      </c>
      <c r="AU365" s="41">
        <v>0</v>
      </c>
      <c r="AV365" s="41">
        <v>490424.65</v>
      </c>
      <c r="AW365" s="41">
        <f>AV365-AU365</f>
        <v>490424.65</v>
      </c>
      <c r="AX365" s="41">
        <f t="shared" si="390"/>
        <v>918387.4</v>
      </c>
      <c r="AY365" s="41">
        <f t="shared" si="391"/>
        <v>1408812.05</v>
      </c>
      <c r="AZ365" s="41">
        <f t="shared" si="392"/>
        <v>490425</v>
      </c>
      <c r="BA365" s="109">
        <f t="shared" si="393"/>
        <v>-0.53400629189816851</v>
      </c>
      <c r="BB365" s="41">
        <v>440252.14</v>
      </c>
      <c r="BC365" s="41">
        <v>0</v>
      </c>
      <c r="BD365" s="41">
        <f>BC365-BB365</f>
        <v>-440252.14</v>
      </c>
      <c r="BE365" s="41">
        <f t="shared" si="394"/>
        <v>1358639.54</v>
      </c>
      <c r="BF365" s="41">
        <f t="shared" si="395"/>
        <v>1408812.05</v>
      </c>
      <c r="BG365" s="41">
        <f t="shared" si="396"/>
        <v>50173</v>
      </c>
      <c r="BH365" s="109">
        <f t="shared" si="397"/>
        <v>-3.6928492453561335E-2</v>
      </c>
      <c r="BI365" s="41">
        <v>0</v>
      </c>
      <c r="BJ365" s="41">
        <v>0</v>
      </c>
      <c r="BK365" s="41">
        <f>BJ365-BI365</f>
        <v>0</v>
      </c>
      <c r="BL365" s="41">
        <f t="shared" si="398"/>
        <v>1358639.54</v>
      </c>
      <c r="BM365" s="41">
        <f t="shared" si="399"/>
        <v>1408812.05</v>
      </c>
      <c r="BN365" s="41">
        <f t="shared" si="400"/>
        <v>50173</v>
      </c>
      <c r="BO365" s="109">
        <f t="shared" si="401"/>
        <v>-3.6928492453561335E-2</v>
      </c>
      <c r="BP365" s="41">
        <v>440252.14</v>
      </c>
      <c r="BQ365" s="41">
        <v>701425.53</v>
      </c>
      <c r="BR365" s="41">
        <f>BQ365-BP365</f>
        <v>261173.39</v>
      </c>
      <c r="BS365" s="41">
        <f t="shared" si="402"/>
        <v>1798891.6800000002</v>
      </c>
      <c r="BT365" s="41">
        <f t="shared" si="403"/>
        <v>2110237.58</v>
      </c>
      <c r="BU365" s="41">
        <f t="shared" si="404"/>
        <v>311346</v>
      </c>
      <c r="BV365" s="109">
        <f t="shared" si="405"/>
        <v>-0.17307651342297592</v>
      </c>
      <c r="BW365" s="41">
        <v>772642.01</v>
      </c>
      <c r="BX365" s="41">
        <v>0</v>
      </c>
      <c r="BY365" s="41">
        <f t="shared" si="412"/>
        <v>-772642.01</v>
      </c>
      <c r="BZ365" s="41">
        <f t="shared" si="413"/>
        <v>2571533.6900000004</v>
      </c>
      <c r="CA365" s="41">
        <f>BQ365+BJ365+BC365+AV365+AO365+AH365+AA365+T365+P365+BX365</f>
        <v>2110237.58</v>
      </c>
      <c r="CB365" s="179">
        <f t="shared" si="421"/>
        <v>-461296.11</v>
      </c>
      <c r="CC365" s="109">
        <f t="shared" si="406"/>
        <v>0.17938559848305946</v>
      </c>
      <c r="CD365" s="41">
        <v>0</v>
      </c>
      <c r="CE365" s="41">
        <v>526583.67000000004</v>
      </c>
      <c r="CF365" s="41">
        <f t="shared" si="407"/>
        <v>526583.67000000004</v>
      </c>
      <c r="CG365" s="41">
        <f t="shared" si="408"/>
        <v>2571533.6900000004</v>
      </c>
      <c r="CH365" s="41">
        <f t="shared" si="409"/>
        <v>2636821.25</v>
      </c>
      <c r="CI365" s="41">
        <f t="shared" si="410"/>
        <v>65287.560000000056</v>
      </c>
      <c r="CJ365" s="109">
        <f t="shared" si="411"/>
        <v>1.0253885687960789</v>
      </c>
      <c r="CK365" s="41">
        <v>183628.51</v>
      </c>
      <c r="CL365" s="41">
        <f>CK365+CD365+BW365+BP365+BI365+BB365+AN365+AG365+Z365+S365+O365+AU365</f>
        <v>2755162.2</v>
      </c>
      <c r="CM365" s="41">
        <v>2636766.86</v>
      </c>
      <c r="CN365" s="158">
        <f>CM365-CL365</f>
        <v>-118395.34000000032</v>
      </c>
      <c r="CO365" s="41">
        <v>0</v>
      </c>
      <c r="CP365" s="41">
        <v>0</v>
      </c>
      <c r="CQ365" s="41">
        <v>0</v>
      </c>
      <c r="CR365" s="41">
        <v>0</v>
      </c>
      <c r="CS365" s="41">
        <v>0</v>
      </c>
      <c r="CT365" s="41">
        <v>0</v>
      </c>
      <c r="CU365" s="41">
        <v>0</v>
      </c>
      <c r="CV365" s="41">
        <v>1836774.8</v>
      </c>
      <c r="CW365" s="188"/>
    </row>
    <row r="366" spans="1:101" s="8" customFormat="1" ht="31.5" x14ac:dyDescent="0.25">
      <c r="A366" s="18" t="s">
        <v>33</v>
      </c>
      <c r="B366" s="18" t="s">
        <v>976</v>
      </c>
      <c r="C366" s="19" t="s">
        <v>977</v>
      </c>
      <c r="D366" s="18">
        <v>1</v>
      </c>
      <c r="E366" s="18" t="s">
        <v>35</v>
      </c>
      <c r="F366" s="18" t="s">
        <v>5</v>
      </c>
      <c r="G366" s="56" t="s">
        <v>978</v>
      </c>
      <c r="H366" s="45">
        <f>SUBTOTAL(103, $CI$12:$CI366)*1</f>
        <v>355</v>
      </c>
      <c r="I366" s="18" t="s">
        <v>33</v>
      </c>
      <c r="J366" s="32" t="s">
        <v>979</v>
      </c>
      <c r="K366" s="32" t="s">
        <v>980</v>
      </c>
      <c r="L366" s="77">
        <v>0</v>
      </c>
      <c r="M366" s="77">
        <v>0</v>
      </c>
      <c r="N366" s="77">
        <v>0</v>
      </c>
      <c r="O366" s="77">
        <v>0</v>
      </c>
      <c r="P366" s="77"/>
      <c r="Q366" s="41">
        <f t="shared" si="372"/>
        <v>0</v>
      </c>
      <c r="R366" s="197" t="str">
        <f t="shared" si="373"/>
        <v>nebija plānots</v>
      </c>
      <c r="S366" s="77">
        <v>0</v>
      </c>
      <c r="T366" s="77"/>
      <c r="U366" s="77"/>
      <c r="V366" s="41">
        <f t="shared" si="374"/>
        <v>0</v>
      </c>
      <c r="W366" s="41">
        <f t="shared" si="375"/>
        <v>0</v>
      </c>
      <c r="X366" s="41">
        <f t="shared" si="376"/>
        <v>0</v>
      </c>
      <c r="Y366" s="197" t="str">
        <f t="shared" si="377"/>
        <v>nebija plānots</v>
      </c>
      <c r="Z366" s="77">
        <v>0</v>
      </c>
      <c r="AA366" s="77"/>
      <c r="AB366" s="77"/>
      <c r="AC366" s="41">
        <f t="shared" si="378"/>
        <v>0</v>
      </c>
      <c r="AD366" s="41">
        <f t="shared" si="379"/>
        <v>0</v>
      </c>
      <c r="AE366" s="41">
        <f t="shared" si="380"/>
        <v>0</v>
      </c>
      <c r="AF366" s="109" t="str">
        <f t="shared" si="381"/>
        <v>nebija plānots</v>
      </c>
      <c r="AG366" s="77">
        <v>0</v>
      </c>
      <c r="AH366" s="77"/>
      <c r="AI366" s="77"/>
      <c r="AJ366" s="41">
        <f t="shared" si="382"/>
        <v>0</v>
      </c>
      <c r="AK366" s="41">
        <f t="shared" si="383"/>
        <v>0</v>
      </c>
      <c r="AL366" s="41">
        <f t="shared" si="384"/>
        <v>0</v>
      </c>
      <c r="AM366" s="109" t="str">
        <f t="shared" si="385"/>
        <v>nebija plānots</v>
      </c>
      <c r="AN366" s="77">
        <v>0</v>
      </c>
      <c r="AO366" s="77"/>
      <c r="AP366" s="77"/>
      <c r="AQ366" s="41">
        <f t="shared" si="386"/>
        <v>0</v>
      </c>
      <c r="AR366" s="41">
        <f t="shared" si="387"/>
        <v>0</v>
      </c>
      <c r="AS366" s="41">
        <f t="shared" si="388"/>
        <v>0</v>
      </c>
      <c r="AT366" s="109" t="str">
        <f t="shared" si="389"/>
        <v>nebija plānots</v>
      </c>
      <c r="AU366" s="77">
        <v>0</v>
      </c>
      <c r="AV366" s="77"/>
      <c r="AW366" s="77"/>
      <c r="AX366" s="41">
        <f t="shared" si="390"/>
        <v>0</v>
      </c>
      <c r="AY366" s="41">
        <f t="shared" si="391"/>
        <v>0</v>
      </c>
      <c r="AZ366" s="41">
        <f t="shared" si="392"/>
        <v>0</v>
      </c>
      <c r="BA366" s="109" t="str">
        <f t="shared" si="393"/>
        <v>nebija plānots</v>
      </c>
      <c r="BB366" s="77">
        <v>0</v>
      </c>
      <c r="BC366" s="77"/>
      <c r="BD366" s="77"/>
      <c r="BE366" s="41">
        <f t="shared" si="394"/>
        <v>0</v>
      </c>
      <c r="BF366" s="41">
        <f t="shared" si="395"/>
        <v>0</v>
      </c>
      <c r="BG366" s="41">
        <f t="shared" si="396"/>
        <v>0</v>
      </c>
      <c r="BH366" s="109" t="str">
        <f t="shared" si="397"/>
        <v>nebija plānots</v>
      </c>
      <c r="BI366" s="77">
        <v>0</v>
      </c>
      <c r="BJ366" s="77"/>
      <c r="BK366" s="77"/>
      <c r="BL366" s="41">
        <f t="shared" si="398"/>
        <v>0</v>
      </c>
      <c r="BM366" s="41">
        <f t="shared" si="399"/>
        <v>0</v>
      </c>
      <c r="BN366" s="41">
        <f t="shared" si="400"/>
        <v>0</v>
      </c>
      <c r="BO366" s="109" t="str">
        <f t="shared" si="401"/>
        <v>nebija plānots</v>
      </c>
      <c r="BP366" s="77">
        <v>0</v>
      </c>
      <c r="BQ366" s="77"/>
      <c r="BR366" s="77"/>
      <c r="BS366" s="41">
        <f t="shared" si="402"/>
        <v>0</v>
      </c>
      <c r="BT366" s="41">
        <f t="shared" si="403"/>
        <v>0</v>
      </c>
      <c r="BU366" s="41">
        <f t="shared" si="404"/>
        <v>0</v>
      </c>
      <c r="BV366" s="109" t="str">
        <f t="shared" si="405"/>
        <v>nebija plānots</v>
      </c>
      <c r="BW366" s="77">
        <v>0</v>
      </c>
      <c r="BX366" s="77"/>
      <c r="BY366" s="77"/>
      <c r="BZ366" s="77"/>
      <c r="CA366" s="77"/>
      <c r="CB366" s="77"/>
      <c r="CC366" s="109" t="str">
        <f t="shared" si="406"/>
        <v>nebija plānots</v>
      </c>
      <c r="CD366" s="77">
        <v>0</v>
      </c>
      <c r="CE366" s="41">
        <v>65497.94</v>
      </c>
      <c r="CF366" s="41">
        <f t="shared" si="407"/>
        <v>65497.94</v>
      </c>
      <c r="CG366" s="41">
        <f t="shared" si="408"/>
        <v>0</v>
      </c>
      <c r="CH366" s="41">
        <f t="shared" si="409"/>
        <v>65497.94</v>
      </c>
      <c r="CI366" s="41">
        <f t="shared" si="410"/>
        <v>65497.94</v>
      </c>
      <c r="CJ366" s="109" t="str">
        <f t="shared" si="411"/>
        <v>nebija plānots</v>
      </c>
      <c r="CK366" s="77">
        <v>0</v>
      </c>
      <c r="CL366" s="77">
        <v>0</v>
      </c>
      <c r="CM366" s="41">
        <v>362997.94</v>
      </c>
      <c r="CN366" s="77"/>
      <c r="CO366" s="77">
        <v>4593288.6500000004</v>
      </c>
      <c r="CP366" s="77">
        <v>1334712.5</v>
      </c>
      <c r="CQ366" s="77">
        <v>817098.2</v>
      </c>
      <c r="CR366" s="77">
        <v>54900.65</v>
      </c>
      <c r="CS366" s="77">
        <v>0</v>
      </c>
      <c r="CT366" s="77">
        <v>0</v>
      </c>
      <c r="CU366" s="77">
        <v>0</v>
      </c>
      <c r="CV366" s="76">
        <v>6800000.0000000009</v>
      </c>
    </row>
    <row r="367" spans="1:101" s="8" customFormat="1" ht="47.25" x14ac:dyDescent="0.25">
      <c r="A367" s="119" t="s">
        <v>838</v>
      </c>
      <c r="B367" s="119" t="s">
        <v>839</v>
      </c>
      <c r="C367" s="120" t="s">
        <v>840</v>
      </c>
      <c r="D367" s="119">
        <v>2</v>
      </c>
      <c r="E367" s="119" t="s">
        <v>35</v>
      </c>
      <c r="F367" s="119" t="s">
        <v>5</v>
      </c>
      <c r="G367" s="119" t="s">
        <v>907</v>
      </c>
      <c r="H367" s="45">
        <f>SUBTOTAL(103, $CI$12:$CI367)*1</f>
        <v>356</v>
      </c>
      <c r="I367" s="45" t="s">
        <v>838</v>
      </c>
      <c r="J367" s="120" t="s">
        <v>63</v>
      </c>
      <c r="K367" s="120" t="s">
        <v>908</v>
      </c>
      <c r="L367" s="43">
        <v>0</v>
      </c>
      <c r="M367" s="43">
        <v>0</v>
      </c>
      <c r="N367" s="43">
        <v>0</v>
      </c>
      <c r="O367" s="43">
        <f>N367+M367+L367</f>
        <v>0</v>
      </c>
      <c r="P367" s="43"/>
      <c r="Q367" s="41">
        <f t="shared" si="372"/>
        <v>0</v>
      </c>
      <c r="R367" s="197" t="str">
        <f t="shared" si="373"/>
        <v>nebija plānots</v>
      </c>
      <c r="S367" s="43">
        <v>0</v>
      </c>
      <c r="T367" s="43"/>
      <c r="U367" s="43"/>
      <c r="V367" s="41">
        <f t="shared" si="374"/>
        <v>0</v>
      </c>
      <c r="W367" s="41">
        <f t="shared" si="375"/>
        <v>0</v>
      </c>
      <c r="X367" s="41">
        <f t="shared" si="376"/>
        <v>0</v>
      </c>
      <c r="Y367" s="197" t="str">
        <f t="shared" si="377"/>
        <v>nebija plānots</v>
      </c>
      <c r="Z367" s="43">
        <v>0</v>
      </c>
      <c r="AA367" s="43"/>
      <c r="AB367" s="43"/>
      <c r="AC367" s="41">
        <f t="shared" si="378"/>
        <v>0</v>
      </c>
      <c r="AD367" s="41">
        <f t="shared" si="379"/>
        <v>0</v>
      </c>
      <c r="AE367" s="41">
        <f t="shared" si="380"/>
        <v>0</v>
      </c>
      <c r="AF367" s="109" t="str">
        <f t="shared" si="381"/>
        <v>nebija plānots</v>
      </c>
      <c r="AG367" s="43">
        <v>0</v>
      </c>
      <c r="AH367" s="43"/>
      <c r="AI367" s="43"/>
      <c r="AJ367" s="41">
        <f t="shared" si="382"/>
        <v>0</v>
      </c>
      <c r="AK367" s="41">
        <f t="shared" si="383"/>
        <v>0</v>
      </c>
      <c r="AL367" s="41">
        <f t="shared" si="384"/>
        <v>0</v>
      </c>
      <c r="AM367" s="109" t="str">
        <f t="shared" si="385"/>
        <v>nebija plānots</v>
      </c>
      <c r="AN367" s="43">
        <v>0</v>
      </c>
      <c r="AO367" s="43"/>
      <c r="AP367" s="43"/>
      <c r="AQ367" s="41">
        <f t="shared" si="386"/>
        <v>0</v>
      </c>
      <c r="AR367" s="41">
        <f t="shared" si="387"/>
        <v>0</v>
      </c>
      <c r="AS367" s="41">
        <f t="shared" si="388"/>
        <v>0</v>
      </c>
      <c r="AT367" s="109" t="str">
        <f t="shared" si="389"/>
        <v>nebija plānots</v>
      </c>
      <c r="AU367" s="43">
        <v>0</v>
      </c>
      <c r="AV367" s="43"/>
      <c r="AW367" s="43"/>
      <c r="AX367" s="41">
        <f t="shared" si="390"/>
        <v>0</v>
      </c>
      <c r="AY367" s="41">
        <f t="shared" si="391"/>
        <v>0</v>
      </c>
      <c r="AZ367" s="41">
        <f t="shared" si="392"/>
        <v>0</v>
      </c>
      <c r="BA367" s="109" t="str">
        <f t="shared" si="393"/>
        <v>nebija plānots</v>
      </c>
      <c r="BB367" s="43">
        <v>0</v>
      </c>
      <c r="BC367" s="41">
        <v>66948</v>
      </c>
      <c r="BD367" s="41">
        <f>BC367-BB367</f>
        <v>66948</v>
      </c>
      <c r="BE367" s="41">
        <f t="shared" si="394"/>
        <v>0</v>
      </c>
      <c r="BF367" s="41">
        <f t="shared" si="395"/>
        <v>66948</v>
      </c>
      <c r="BG367" s="41">
        <f t="shared" si="396"/>
        <v>66948</v>
      </c>
      <c r="BH367" s="109" t="str">
        <f t="shared" si="397"/>
        <v>nebija plānots</v>
      </c>
      <c r="BI367" s="41">
        <v>0</v>
      </c>
      <c r="BJ367" s="41">
        <v>0</v>
      </c>
      <c r="BK367" s="41">
        <f>BJ367-BI367</f>
        <v>0</v>
      </c>
      <c r="BL367" s="41">
        <f t="shared" si="398"/>
        <v>0</v>
      </c>
      <c r="BM367" s="41">
        <f t="shared" si="399"/>
        <v>66948</v>
      </c>
      <c r="BN367" s="41">
        <f t="shared" si="400"/>
        <v>66948</v>
      </c>
      <c r="BO367" s="109" t="str">
        <f t="shared" si="401"/>
        <v>nebija plānots</v>
      </c>
      <c r="BP367" s="41">
        <v>0</v>
      </c>
      <c r="BQ367" s="41">
        <v>0</v>
      </c>
      <c r="BR367" s="41">
        <f>BQ367-BP367</f>
        <v>0</v>
      </c>
      <c r="BS367" s="41">
        <f t="shared" si="402"/>
        <v>0</v>
      </c>
      <c r="BT367" s="41">
        <f t="shared" si="403"/>
        <v>66948</v>
      </c>
      <c r="BU367" s="41">
        <f t="shared" si="404"/>
        <v>66948</v>
      </c>
      <c r="BV367" s="109" t="str">
        <f t="shared" si="405"/>
        <v>nebija plānots</v>
      </c>
      <c r="BW367" s="41">
        <v>0</v>
      </c>
      <c r="BX367" s="41">
        <v>0</v>
      </c>
      <c r="BY367" s="41">
        <f t="shared" ref="BY367:BY388" si="422">BX367-BW367</f>
        <v>0</v>
      </c>
      <c r="BZ367" s="41">
        <f t="shared" ref="BZ367:BZ388" si="423">BP367+BI367+BB367+AU367+AN367+AG367+Z367+S367+O367+BW367</f>
        <v>0</v>
      </c>
      <c r="CA367" s="41">
        <f>BQ367+BJ367+BC367+AV367+AO367+-AH367+AA367+T367+P367+BX367</f>
        <v>66948</v>
      </c>
      <c r="CB367" s="41">
        <f t="shared" ref="CB367:CB388" si="424">BR367+BK367+BD367+AW367+AP367+AI367+AB367+U367+Q367+BY367</f>
        <v>66948</v>
      </c>
      <c r="CC367" s="109" t="str">
        <f t="shared" si="406"/>
        <v>nebija plānots</v>
      </c>
      <c r="CD367" s="41">
        <v>0</v>
      </c>
      <c r="CE367" s="41">
        <v>0</v>
      </c>
      <c r="CF367" s="41">
        <f t="shared" si="407"/>
        <v>0</v>
      </c>
      <c r="CG367" s="41">
        <f t="shared" si="408"/>
        <v>0</v>
      </c>
      <c r="CH367" s="41">
        <f t="shared" si="409"/>
        <v>66948</v>
      </c>
      <c r="CI367" s="41">
        <f t="shared" si="410"/>
        <v>66948</v>
      </c>
      <c r="CJ367" s="109" t="str">
        <f t="shared" si="411"/>
        <v>nebija plānots</v>
      </c>
      <c r="CK367" s="41">
        <v>0</v>
      </c>
      <c r="CL367" s="41">
        <f t="shared" ref="CL367:CL378" si="425">CK367+CD367+BW367+BP367+BI367+BB367+AN367+AG367+Z367+S367+O367+AU367</f>
        <v>0</v>
      </c>
      <c r="CM367" s="41">
        <v>66948</v>
      </c>
      <c r="CN367" s="36">
        <f t="shared" ref="CN367:CN375" si="426">CM367-CL367</f>
        <v>66948</v>
      </c>
      <c r="CO367" s="41">
        <v>95640</v>
      </c>
      <c r="CP367" s="41">
        <v>0</v>
      </c>
      <c r="CQ367" s="41">
        <v>0</v>
      </c>
      <c r="CR367" s="41">
        <v>0</v>
      </c>
      <c r="CS367" s="41">
        <v>0</v>
      </c>
      <c r="CT367" s="41">
        <v>0</v>
      </c>
      <c r="CU367" s="41">
        <v>0</v>
      </c>
      <c r="CV367" s="41">
        <v>95640</v>
      </c>
    </row>
    <row r="368" spans="1:101" s="8" customFormat="1" ht="63" x14ac:dyDescent="0.25">
      <c r="A368" s="119" t="s">
        <v>406</v>
      </c>
      <c r="B368" s="119" t="s">
        <v>411</v>
      </c>
      <c r="C368" s="120" t="s">
        <v>602</v>
      </c>
      <c r="D368" s="119">
        <v>1</v>
      </c>
      <c r="E368" s="119" t="s">
        <v>402</v>
      </c>
      <c r="F368" s="119" t="s">
        <v>77</v>
      </c>
      <c r="G368" s="43" t="s">
        <v>795</v>
      </c>
      <c r="H368" s="45">
        <f>SUBTOTAL(103, $CI$12:$CI368)*1</f>
        <v>357</v>
      </c>
      <c r="I368" s="45" t="s">
        <v>406</v>
      </c>
      <c r="J368" s="124" t="s">
        <v>658</v>
      </c>
      <c r="K368" s="124" t="s">
        <v>836</v>
      </c>
      <c r="L368" s="41">
        <v>0</v>
      </c>
      <c r="M368" s="41">
        <v>0</v>
      </c>
      <c r="N368" s="41">
        <v>0</v>
      </c>
      <c r="O368" s="40">
        <v>0</v>
      </c>
      <c r="P368" s="40">
        <v>0</v>
      </c>
      <c r="Q368" s="41">
        <f t="shared" si="372"/>
        <v>0</v>
      </c>
      <c r="R368" s="197" t="str">
        <f t="shared" si="373"/>
        <v>nebija plānots</v>
      </c>
      <c r="S368" s="40">
        <v>0</v>
      </c>
      <c r="T368" s="40">
        <v>0</v>
      </c>
      <c r="U368" s="41">
        <f>T368-S368</f>
        <v>0</v>
      </c>
      <c r="V368" s="41">
        <f t="shared" si="374"/>
        <v>0</v>
      </c>
      <c r="W368" s="41">
        <f t="shared" si="375"/>
        <v>0</v>
      </c>
      <c r="X368" s="41">
        <f t="shared" si="376"/>
        <v>0</v>
      </c>
      <c r="Y368" s="197" t="str">
        <f t="shared" si="377"/>
        <v>nebija plānots</v>
      </c>
      <c r="Z368" s="40">
        <v>0</v>
      </c>
      <c r="AA368" s="40">
        <v>0</v>
      </c>
      <c r="AB368" s="41">
        <f>AA368-Z368</f>
        <v>0</v>
      </c>
      <c r="AC368" s="41">
        <f t="shared" si="378"/>
        <v>0</v>
      </c>
      <c r="AD368" s="41">
        <f t="shared" si="379"/>
        <v>0</v>
      </c>
      <c r="AE368" s="41">
        <f t="shared" si="380"/>
        <v>0</v>
      </c>
      <c r="AF368" s="109" t="str">
        <f t="shared" si="381"/>
        <v>nebija plānots</v>
      </c>
      <c r="AG368" s="40">
        <v>0</v>
      </c>
      <c r="AH368" s="40">
        <v>0</v>
      </c>
      <c r="AI368" s="41">
        <f>AH368-AG368</f>
        <v>0</v>
      </c>
      <c r="AJ368" s="41">
        <f t="shared" si="382"/>
        <v>0</v>
      </c>
      <c r="AK368" s="41">
        <f t="shared" si="383"/>
        <v>0</v>
      </c>
      <c r="AL368" s="41">
        <f t="shared" si="384"/>
        <v>0</v>
      </c>
      <c r="AM368" s="109" t="str">
        <f t="shared" si="385"/>
        <v>nebija plānots</v>
      </c>
      <c r="AN368" s="40">
        <v>0</v>
      </c>
      <c r="AO368" s="40">
        <v>0</v>
      </c>
      <c r="AP368" s="41">
        <f>AO368-AN368</f>
        <v>0</v>
      </c>
      <c r="AQ368" s="41">
        <f t="shared" si="386"/>
        <v>0</v>
      </c>
      <c r="AR368" s="41">
        <f t="shared" si="387"/>
        <v>0</v>
      </c>
      <c r="AS368" s="41">
        <f t="shared" si="388"/>
        <v>0</v>
      </c>
      <c r="AT368" s="109" t="str">
        <f t="shared" si="389"/>
        <v>nebija plānots</v>
      </c>
      <c r="AU368" s="41">
        <v>0</v>
      </c>
      <c r="AV368" s="41">
        <v>6001</v>
      </c>
      <c r="AW368" s="41">
        <f>AV368-AU368</f>
        <v>6001</v>
      </c>
      <c r="AX368" s="41">
        <f t="shared" si="390"/>
        <v>0</v>
      </c>
      <c r="AY368" s="41">
        <f t="shared" si="391"/>
        <v>6001</v>
      </c>
      <c r="AZ368" s="41">
        <f t="shared" si="392"/>
        <v>6001</v>
      </c>
      <c r="BA368" s="109" t="str">
        <f t="shared" si="393"/>
        <v>nebija plānots</v>
      </c>
      <c r="BB368" s="41">
        <v>0</v>
      </c>
      <c r="BC368" s="41">
        <v>19499</v>
      </c>
      <c r="BD368" s="41">
        <f>BC368-BB368</f>
        <v>19499</v>
      </c>
      <c r="BE368" s="41">
        <f t="shared" si="394"/>
        <v>0</v>
      </c>
      <c r="BF368" s="41">
        <f t="shared" si="395"/>
        <v>25500</v>
      </c>
      <c r="BG368" s="41">
        <f t="shared" si="396"/>
        <v>25500</v>
      </c>
      <c r="BH368" s="109" t="str">
        <f t="shared" si="397"/>
        <v>nebija plānots</v>
      </c>
      <c r="BI368" s="41">
        <v>0</v>
      </c>
      <c r="BJ368" s="41">
        <v>10063.01</v>
      </c>
      <c r="BK368" s="41">
        <f>BJ368-BI368</f>
        <v>10063.01</v>
      </c>
      <c r="BL368" s="41">
        <f t="shared" si="398"/>
        <v>0</v>
      </c>
      <c r="BM368" s="41">
        <f t="shared" si="399"/>
        <v>35563.01</v>
      </c>
      <c r="BN368" s="41">
        <f t="shared" si="400"/>
        <v>35563</v>
      </c>
      <c r="BO368" s="109" t="str">
        <f t="shared" si="401"/>
        <v>nebija plānots</v>
      </c>
      <c r="BP368" s="41">
        <v>0</v>
      </c>
      <c r="BQ368" s="41">
        <v>0</v>
      </c>
      <c r="BR368" s="41">
        <f>BQ368-BP368</f>
        <v>0</v>
      </c>
      <c r="BS368" s="41">
        <f t="shared" si="402"/>
        <v>0</v>
      </c>
      <c r="BT368" s="41">
        <f t="shared" si="403"/>
        <v>35563.01</v>
      </c>
      <c r="BU368" s="41">
        <f t="shared" si="404"/>
        <v>35563</v>
      </c>
      <c r="BV368" s="109" t="str">
        <f t="shared" si="405"/>
        <v>nebija plānots</v>
      </c>
      <c r="BW368" s="41">
        <v>0</v>
      </c>
      <c r="BX368" s="41">
        <v>0</v>
      </c>
      <c r="BY368" s="41">
        <f t="shared" si="422"/>
        <v>0</v>
      </c>
      <c r="BZ368" s="41">
        <f t="shared" si="423"/>
        <v>0</v>
      </c>
      <c r="CA368" s="41">
        <f>BQ368+BJ368+BC368+AV368+AO368+AH368+AA368+T368+P368+BX368</f>
        <v>35563.01</v>
      </c>
      <c r="CB368" s="41">
        <f t="shared" si="424"/>
        <v>35563.01</v>
      </c>
      <c r="CC368" s="109" t="str">
        <f t="shared" si="406"/>
        <v>nebija plānots</v>
      </c>
      <c r="CD368" s="41">
        <v>0</v>
      </c>
      <c r="CE368" s="41">
        <v>31900.83</v>
      </c>
      <c r="CF368" s="41">
        <f t="shared" si="407"/>
        <v>31900.83</v>
      </c>
      <c r="CG368" s="41">
        <f t="shared" si="408"/>
        <v>0</v>
      </c>
      <c r="CH368" s="41">
        <f t="shared" si="409"/>
        <v>67463.839999999997</v>
      </c>
      <c r="CI368" s="41">
        <f t="shared" si="410"/>
        <v>67463.839999999997</v>
      </c>
      <c r="CJ368" s="109" t="str">
        <f t="shared" si="411"/>
        <v>nebija plānots</v>
      </c>
      <c r="CK368" s="41">
        <v>0</v>
      </c>
      <c r="CL368" s="41">
        <f t="shared" si="425"/>
        <v>0</v>
      </c>
      <c r="CM368" s="41">
        <v>66434.679999999993</v>
      </c>
      <c r="CN368" s="36">
        <f t="shared" si="426"/>
        <v>66434.679999999993</v>
      </c>
      <c r="CO368" s="41">
        <v>111855.38</v>
      </c>
      <c r="CP368" s="41">
        <v>52107.92</v>
      </c>
      <c r="CQ368" s="41">
        <v>0</v>
      </c>
      <c r="CR368" s="41">
        <v>0</v>
      </c>
      <c r="CS368" s="41">
        <v>0</v>
      </c>
      <c r="CT368" s="41">
        <v>0</v>
      </c>
      <c r="CU368" s="41">
        <v>0</v>
      </c>
      <c r="CV368" s="41">
        <v>163963.29999999999</v>
      </c>
    </row>
    <row r="369" spans="1:101" s="8" customFormat="1" ht="47.25" x14ac:dyDescent="0.25">
      <c r="A369" s="18" t="s">
        <v>1125</v>
      </c>
      <c r="B369" s="18" t="s">
        <v>1127</v>
      </c>
      <c r="C369" s="19" t="s">
        <v>1126</v>
      </c>
      <c r="D369" s="55" t="s">
        <v>3</v>
      </c>
      <c r="E369" s="55" t="s">
        <v>4</v>
      </c>
      <c r="F369" s="55" t="s">
        <v>5</v>
      </c>
      <c r="G369" s="55" t="s">
        <v>1386</v>
      </c>
      <c r="H369" s="45">
        <f>SUBTOTAL(103, $CI$12:$CI369)*1</f>
        <v>358</v>
      </c>
      <c r="I369" s="45" t="s">
        <v>1125</v>
      </c>
      <c r="J369" s="32" t="s">
        <v>1128</v>
      </c>
      <c r="K369" s="32" t="s">
        <v>1129</v>
      </c>
      <c r="L369" s="77">
        <v>0</v>
      </c>
      <c r="M369" s="77">
        <v>0</v>
      </c>
      <c r="N369" s="77">
        <v>0</v>
      </c>
      <c r="O369" s="77">
        <f>N369+M369+L369</f>
        <v>0</v>
      </c>
      <c r="P369" s="77"/>
      <c r="Q369" s="41">
        <f t="shared" si="372"/>
        <v>0</v>
      </c>
      <c r="R369" s="197" t="str">
        <f t="shared" si="373"/>
        <v>nebija plānots</v>
      </c>
      <c r="S369" s="77">
        <v>0</v>
      </c>
      <c r="T369" s="77"/>
      <c r="U369" s="77"/>
      <c r="V369" s="41">
        <f t="shared" si="374"/>
        <v>0</v>
      </c>
      <c r="W369" s="41">
        <f t="shared" si="375"/>
        <v>0</v>
      </c>
      <c r="X369" s="41">
        <f t="shared" si="376"/>
        <v>0</v>
      </c>
      <c r="Y369" s="197" t="str">
        <f t="shared" si="377"/>
        <v>nebija plānots</v>
      </c>
      <c r="Z369" s="77">
        <v>0</v>
      </c>
      <c r="AA369" s="77"/>
      <c r="AB369" s="77"/>
      <c r="AC369" s="41">
        <f t="shared" si="378"/>
        <v>0</v>
      </c>
      <c r="AD369" s="41">
        <f t="shared" si="379"/>
        <v>0</v>
      </c>
      <c r="AE369" s="41">
        <f t="shared" si="380"/>
        <v>0</v>
      </c>
      <c r="AF369" s="109" t="str">
        <f t="shared" si="381"/>
        <v>nebija plānots</v>
      </c>
      <c r="AG369" s="77">
        <v>0</v>
      </c>
      <c r="AH369" s="77"/>
      <c r="AI369" s="77"/>
      <c r="AJ369" s="41">
        <f t="shared" si="382"/>
        <v>0</v>
      </c>
      <c r="AK369" s="41">
        <f t="shared" si="383"/>
        <v>0</v>
      </c>
      <c r="AL369" s="41">
        <f t="shared" si="384"/>
        <v>0</v>
      </c>
      <c r="AM369" s="109" t="str">
        <f t="shared" si="385"/>
        <v>nebija plānots</v>
      </c>
      <c r="AN369" s="77">
        <v>0</v>
      </c>
      <c r="AO369" s="77"/>
      <c r="AP369" s="77"/>
      <c r="AQ369" s="41">
        <f t="shared" si="386"/>
        <v>0</v>
      </c>
      <c r="AR369" s="41">
        <f t="shared" si="387"/>
        <v>0</v>
      </c>
      <c r="AS369" s="41">
        <f t="shared" si="388"/>
        <v>0</v>
      </c>
      <c r="AT369" s="109" t="str">
        <f t="shared" si="389"/>
        <v>nebija plānots</v>
      </c>
      <c r="AU369" s="77">
        <v>0</v>
      </c>
      <c r="AV369" s="77"/>
      <c r="AW369" s="77"/>
      <c r="AX369" s="41">
        <f t="shared" si="390"/>
        <v>0</v>
      </c>
      <c r="AY369" s="41">
        <f t="shared" si="391"/>
        <v>0</v>
      </c>
      <c r="AZ369" s="41">
        <f t="shared" si="392"/>
        <v>0</v>
      </c>
      <c r="BA369" s="109" t="str">
        <f t="shared" si="393"/>
        <v>nebija plānots</v>
      </c>
      <c r="BB369" s="77">
        <v>0</v>
      </c>
      <c r="BC369" s="77"/>
      <c r="BD369" s="77"/>
      <c r="BE369" s="41">
        <f t="shared" si="394"/>
        <v>0</v>
      </c>
      <c r="BF369" s="41">
        <f t="shared" si="395"/>
        <v>0</v>
      </c>
      <c r="BG369" s="41">
        <f t="shared" si="396"/>
        <v>0</v>
      </c>
      <c r="BH369" s="109" t="str">
        <f t="shared" si="397"/>
        <v>nebija plānots</v>
      </c>
      <c r="BI369" s="77">
        <v>0</v>
      </c>
      <c r="BJ369" s="77"/>
      <c r="BK369" s="77"/>
      <c r="BL369" s="41">
        <f t="shared" si="398"/>
        <v>0</v>
      </c>
      <c r="BM369" s="41">
        <f t="shared" si="399"/>
        <v>0</v>
      </c>
      <c r="BN369" s="41">
        <f t="shared" si="400"/>
        <v>0</v>
      </c>
      <c r="BO369" s="109" t="str">
        <f t="shared" si="401"/>
        <v>nebija plānots</v>
      </c>
      <c r="BP369" s="77">
        <v>0</v>
      </c>
      <c r="BQ369" s="77"/>
      <c r="BR369" s="77"/>
      <c r="BS369" s="41">
        <f t="shared" si="402"/>
        <v>0</v>
      </c>
      <c r="BT369" s="41">
        <f t="shared" si="403"/>
        <v>0</v>
      </c>
      <c r="BU369" s="41">
        <f t="shared" si="404"/>
        <v>0</v>
      </c>
      <c r="BV369" s="109" t="str">
        <f t="shared" si="405"/>
        <v>nebija plānots</v>
      </c>
      <c r="BW369" s="77">
        <v>0</v>
      </c>
      <c r="BX369" s="41">
        <v>61633.760000000002</v>
      </c>
      <c r="BY369" s="41">
        <f t="shared" si="422"/>
        <v>61633.760000000002</v>
      </c>
      <c r="BZ369" s="41">
        <f t="shared" si="423"/>
        <v>0</v>
      </c>
      <c r="CA369" s="41">
        <f>BQ369+BJ369+BC369+AV369+AO369+-AH369+AA369+T369+P369+BX369</f>
        <v>61633.760000000002</v>
      </c>
      <c r="CB369" s="41">
        <f t="shared" si="424"/>
        <v>61633.760000000002</v>
      </c>
      <c r="CC369" s="109" t="str">
        <f t="shared" si="406"/>
        <v>nebija plānots</v>
      </c>
      <c r="CD369" s="77">
        <v>23882</v>
      </c>
      <c r="CE369" s="41">
        <v>31933.65</v>
      </c>
      <c r="CF369" s="41">
        <f t="shared" si="407"/>
        <v>8051.6500000000015</v>
      </c>
      <c r="CG369" s="41">
        <f t="shared" si="408"/>
        <v>23882</v>
      </c>
      <c r="CH369" s="41">
        <f t="shared" si="409"/>
        <v>93567.41</v>
      </c>
      <c r="CI369" s="41">
        <f t="shared" si="410"/>
        <v>69685.41</v>
      </c>
      <c r="CJ369" s="109">
        <f t="shared" si="411"/>
        <v>3.9179051168243868</v>
      </c>
      <c r="CK369" s="77">
        <v>8500</v>
      </c>
      <c r="CL369" s="41">
        <f t="shared" si="425"/>
        <v>32382</v>
      </c>
      <c r="CM369" s="41">
        <v>142274.85</v>
      </c>
      <c r="CN369" s="158">
        <f t="shared" si="426"/>
        <v>109892.85</v>
      </c>
      <c r="CO369" s="87">
        <f>SUM(S369:CK369)</f>
        <v>506041.07790511695</v>
      </c>
      <c r="CP369" s="77">
        <v>315125</v>
      </c>
      <c r="CQ369" s="77">
        <v>73645</v>
      </c>
      <c r="CR369" s="77">
        <v>0</v>
      </c>
      <c r="CS369" s="77">
        <v>0</v>
      </c>
      <c r="CT369" s="77">
        <v>0</v>
      </c>
      <c r="CU369" s="77">
        <v>0</v>
      </c>
      <c r="CV369" s="77">
        <v>421152.05</v>
      </c>
      <c r="CW369" s="148"/>
    </row>
    <row r="370" spans="1:101" s="8" customFormat="1" ht="47.25" x14ac:dyDescent="0.25">
      <c r="A370" s="55" t="s">
        <v>406</v>
      </c>
      <c r="B370" s="55" t="s">
        <v>411</v>
      </c>
      <c r="C370" s="81" t="s">
        <v>602</v>
      </c>
      <c r="D370" s="22">
        <v>1</v>
      </c>
      <c r="E370" s="55" t="s">
        <v>402</v>
      </c>
      <c r="F370" s="55" t="s">
        <v>77</v>
      </c>
      <c r="G370" s="55" t="s">
        <v>793</v>
      </c>
      <c r="H370" s="45">
        <f>SUBTOTAL(103, $CI$12:$CI370)*1</f>
        <v>359</v>
      </c>
      <c r="I370" s="45" t="s">
        <v>406</v>
      </c>
      <c r="J370" s="128" t="s">
        <v>535</v>
      </c>
      <c r="K370" s="128" t="s">
        <v>797</v>
      </c>
      <c r="L370" s="41">
        <v>0</v>
      </c>
      <c r="M370" s="41">
        <v>0</v>
      </c>
      <c r="N370" s="41">
        <v>0</v>
      </c>
      <c r="O370" s="41">
        <v>0</v>
      </c>
      <c r="P370" s="41">
        <v>0</v>
      </c>
      <c r="Q370" s="41">
        <f t="shared" si="372"/>
        <v>0</v>
      </c>
      <c r="R370" s="197" t="str">
        <f t="shared" si="373"/>
        <v>nebija plānots</v>
      </c>
      <c r="S370" s="41">
        <v>0</v>
      </c>
      <c r="T370" s="41">
        <v>0</v>
      </c>
      <c r="U370" s="41">
        <f>T370-S370</f>
        <v>0</v>
      </c>
      <c r="V370" s="41">
        <f t="shared" si="374"/>
        <v>0</v>
      </c>
      <c r="W370" s="41">
        <f t="shared" si="375"/>
        <v>0</v>
      </c>
      <c r="X370" s="41">
        <f t="shared" si="376"/>
        <v>0</v>
      </c>
      <c r="Y370" s="197" t="str">
        <f t="shared" si="377"/>
        <v>nebija plānots</v>
      </c>
      <c r="Z370" s="41">
        <v>0</v>
      </c>
      <c r="AA370" s="41">
        <v>0</v>
      </c>
      <c r="AB370" s="41">
        <f>AA370-Z370</f>
        <v>0</v>
      </c>
      <c r="AC370" s="41">
        <f t="shared" si="378"/>
        <v>0</v>
      </c>
      <c r="AD370" s="41">
        <f t="shared" si="379"/>
        <v>0</v>
      </c>
      <c r="AE370" s="41">
        <f t="shared" si="380"/>
        <v>0</v>
      </c>
      <c r="AF370" s="109" t="str">
        <f t="shared" si="381"/>
        <v>nebija plānots</v>
      </c>
      <c r="AG370" s="41">
        <v>0</v>
      </c>
      <c r="AH370" s="41">
        <v>0</v>
      </c>
      <c r="AI370" s="41">
        <f>AH370-AG370</f>
        <v>0</v>
      </c>
      <c r="AJ370" s="41">
        <f t="shared" si="382"/>
        <v>0</v>
      </c>
      <c r="AK370" s="41">
        <f t="shared" si="383"/>
        <v>0</v>
      </c>
      <c r="AL370" s="41">
        <f t="shared" si="384"/>
        <v>0</v>
      </c>
      <c r="AM370" s="109" t="str">
        <f t="shared" si="385"/>
        <v>nebija plānots</v>
      </c>
      <c r="AN370" s="41">
        <v>0</v>
      </c>
      <c r="AO370" s="41">
        <v>28502.2</v>
      </c>
      <c r="AP370" s="41">
        <f>AO370-AN370</f>
        <v>28502.2</v>
      </c>
      <c r="AQ370" s="41">
        <f t="shared" si="386"/>
        <v>0</v>
      </c>
      <c r="AR370" s="41">
        <f t="shared" si="387"/>
        <v>28502.2</v>
      </c>
      <c r="AS370" s="41">
        <f t="shared" si="388"/>
        <v>28502</v>
      </c>
      <c r="AT370" s="109" t="str">
        <f t="shared" si="389"/>
        <v>nebija plānots</v>
      </c>
      <c r="AU370" s="38">
        <v>0</v>
      </c>
      <c r="AV370" s="41">
        <v>0</v>
      </c>
      <c r="AW370" s="41">
        <f>AV370-AU370</f>
        <v>0</v>
      </c>
      <c r="AX370" s="41">
        <f t="shared" si="390"/>
        <v>0</v>
      </c>
      <c r="AY370" s="41">
        <f t="shared" si="391"/>
        <v>28502.2</v>
      </c>
      <c r="AZ370" s="41">
        <f t="shared" si="392"/>
        <v>28502</v>
      </c>
      <c r="BA370" s="109" t="str">
        <f t="shared" si="393"/>
        <v>nebija plānots</v>
      </c>
      <c r="BB370" s="38"/>
      <c r="BC370" s="41">
        <v>2210</v>
      </c>
      <c r="BD370" s="41">
        <f>BC370-BB370</f>
        <v>2210</v>
      </c>
      <c r="BE370" s="41">
        <f t="shared" si="394"/>
        <v>0</v>
      </c>
      <c r="BF370" s="41">
        <f t="shared" si="395"/>
        <v>30712.2</v>
      </c>
      <c r="BG370" s="41">
        <f t="shared" si="396"/>
        <v>30712</v>
      </c>
      <c r="BH370" s="109" t="str">
        <f t="shared" si="397"/>
        <v>nebija plānots</v>
      </c>
      <c r="BI370" s="38"/>
      <c r="BJ370" s="41">
        <v>29186.22</v>
      </c>
      <c r="BK370" s="41">
        <f>BJ370-BI370</f>
        <v>29186.22</v>
      </c>
      <c r="BL370" s="41">
        <f t="shared" si="398"/>
        <v>0</v>
      </c>
      <c r="BM370" s="41">
        <f t="shared" si="399"/>
        <v>59898.42</v>
      </c>
      <c r="BN370" s="41">
        <f t="shared" si="400"/>
        <v>59898</v>
      </c>
      <c r="BO370" s="109" t="str">
        <f t="shared" si="401"/>
        <v>nebija plānots</v>
      </c>
      <c r="BP370" s="38"/>
      <c r="BQ370" s="41">
        <v>0</v>
      </c>
      <c r="BR370" s="41">
        <f>BQ370-BP370</f>
        <v>0</v>
      </c>
      <c r="BS370" s="41">
        <f t="shared" si="402"/>
        <v>0</v>
      </c>
      <c r="BT370" s="41">
        <f t="shared" si="403"/>
        <v>59898.42</v>
      </c>
      <c r="BU370" s="41">
        <f t="shared" si="404"/>
        <v>59898</v>
      </c>
      <c r="BV370" s="109" t="str">
        <f t="shared" si="405"/>
        <v>nebija plānots</v>
      </c>
      <c r="BW370" s="38"/>
      <c r="BX370" s="41">
        <v>0</v>
      </c>
      <c r="BY370" s="41">
        <f t="shared" si="422"/>
        <v>0</v>
      </c>
      <c r="BZ370" s="41">
        <f t="shared" si="423"/>
        <v>0</v>
      </c>
      <c r="CA370" s="41">
        <f>BQ370+BJ370+BC370+AV370+AO370+-AH370+AA370+T370+P370+BX370</f>
        <v>59898.42</v>
      </c>
      <c r="CB370" s="41">
        <f t="shared" si="424"/>
        <v>59898.42</v>
      </c>
      <c r="CC370" s="109" t="str">
        <f t="shared" si="406"/>
        <v>nebija plānots</v>
      </c>
      <c r="CD370" s="38"/>
      <c r="CE370" s="41">
        <v>10187.74</v>
      </c>
      <c r="CF370" s="41">
        <f t="shared" si="407"/>
        <v>10187.74</v>
      </c>
      <c r="CG370" s="41">
        <f t="shared" si="408"/>
        <v>0</v>
      </c>
      <c r="CH370" s="41">
        <f t="shared" si="409"/>
        <v>70086.16</v>
      </c>
      <c r="CI370" s="41">
        <f t="shared" si="410"/>
        <v>70086.16</v>
      </c>
      <c r="CJ370" s="109" t="str">
        <f t="shared" si="411"/>
        <v>nebija plānots</v>
      </c>
      <c r="CK370" s="35"/>
      <c r="CL370" s="41">
        <f t="shared" si="425"/>
        <v>0</v>
      </c>
      <c r="CM370" s="41">
        <v>70086.16</v>
      </c>
      <c r="CN370" s="36">
        <f t="shared" si="426"/>
        <v>70086.16</v>
      </c>
      <c r="CO370" s="38"/>
      <c r="CP370" s="38"/>
      <c r="CQ370" s="38"/>
      <c r="CR370" s="38"/>
      <c r="CS370" s="38"/>
      <c r="CT370" s="38"/>
      <c r="CU370" s="35"/>
      <c r="CV370" s="41">
        <v>349860.85</v>
      </c>
      <c r="CW370" s="111"/>
    </row>
    <row r="371" spans="1:101" s="8" customFormat="1" ht="94.5" x14ac:dyDescent="0.25">
      <c r="A371" s="121" t="s">
        <v>406</v>
      </c>
      <c r="B371" s="121" t="s">
        <v>411</v>
      </c>
      <c r="C371" s="122" t="s">
        <v>602</v>
      </c>
      <c r="D371" s="121">
        <v>1</v>
      </c>
      <c r="E371" s="121" t="s">
        <v>402</v>
      </c>
      <c r="F371" s="121" t="s">
        <v>77</v>
      </c>
      <c r="G371" s="123" t="s">
        <v>424</v>
      </c>
      <c r="H371" s="45">
        <f>SUBTOTAL(103, $CI$12:$CI371)*1</f>
        <v>360</v>
      </c>
      <c r="I371" s="45" t="s">
        <v>406</v>
      </c>
      <c r="J371" s="124" t="s">
        <v>425</v>
      </c>
      <c r="K371" s="124" t="s">
        <v>426</v>
      </c>
      <c r="L371" s="41"/>
      <c r="M371" s="41"/>
      <c r="N371" s="41"/>
      <c r="O371" s="41"/>
      <c r="P371" s="41">
        <v>0</v>
      </c>
      <c r="Q371" s="41">
        <f t="shared" si="372"/>
        <v>0</v>
      </c>
      <c r="R371" s="197" t="str">
        <f t="shared" si="373"/>
        <v>nebija plānots</v>
      </c>
      <c r="S371" s="41"/>
      <c r="T371" s="41">
        <v>0</v>
      </c>
      <c r="U371" s="41">
        <f>T371-S371</f>
        <v>0</v>
      </c>
      <c r="V371" s="41">
        <f t="shared" si="374"/>
        <v>0</v>
      </c>
      <c r="W371" s="41">
        <f t="shared" si="375"/>
        <v>0</v>
      </c>
      <c r="X371" s="41">
        <f t="shared" si="376"/>
        <v>0</v>
      </c>
      <c r="Y371" s="197" t="str">
        <f t="shared" si="377"/>
        <v>nebija plānots</v>
      </c>
      <c r="Z371" s="41"/>
      <c r="AA371" s="41">
        <v>0</v>
      </c>
      <c r="AB371" s="41">
        <f>AA371-Z371</f>
        <v>0</v>
      </c>
      <c r="AC371" s="41">
        <f t="shared" si="378"/>
        <v>0</v>
      </c>
      <c r="AD371" s="41">
        <f t="shared" si="379"/>
        <v>0</v>
      </c>
      <c r="AE371" s="41">
        <f t="shared" si="380"/>
        <v>0</v>
      </c>
      <c r="AF371" s="109" t="str">
        <f t="shared" si="381"/>
        <v>nebija plānots</v>
      </c>
      <c r="AG371" s="41">
        <v>2831.14</v>
      </c>
      <c r="AH371" s="41">
        <v>2831.14</v>
      </c>
      <c r="AI371" s="41">
        <f>AH371-AG371</f>
        <v>0</v>
      </c>
      <c r="AJ371" s="41">
        <f t="shared" si="382"/>
        <v>2831.14</v>
      </c>
      <c r="AK371" s="41">
        <f t="shared" si="383"/>
        <v>2831.14</v>
      </c>
      <c r="AL371" s="41">
        <f t="shared" si="384"/>
        <v>0</v>
      </c>
      <c r="AM371" s="109">
        <f t="shared" si="385"/>
        <v>0</v>
      </c>
      <c r="AN371" s="41"/>
      <c r="AO371" s="41">
        <v>0</v>
      </c>
      <c r="AP371" s="41">
        <f>AO371-AN371</f>
        <v>0</v>
      </c>
      <c r="AQ371" s="41">
        <f t="shared" si="386"/>
        <v>2831.14</v>
      </c>
      <c r="AR371" s="41">
        <f t="shared" si="387"/>
        <v>2831.14</v>
      </c>
      <c r="AS371" s="41">
        <f t="shared" si="388"/>
        <v>0</v>
      </c>
      <c r="AT371" s="109">
        <f t="shared" si="389"/>
        <v>0</v>
      </c>
      <c r="AU371" s="41">
        <v>0</v>
      </c>
      <c r="AV371" s="41">
        <v>55729</v>
      </c>
      <c r="AW371" s="41">
        <f>AV371-AU371</f>
        <v>55729</v>
      </c>
      <c r="AX371" s="41">
        <f t="shared" si="390"/>
        <v>2831.14</v>
      </c>
      <c r="AY371" s="41">
        <f t="shared" si="391"/>
        <v>58560.14</v>
      </c>
      <c r="AZ371" s="41">
        <f t="shared" si="392"/>
        <v>55729</v>
      </c>
      <c r="BA371" s="109">
        <f t="shared" si="393"/>
        <v>-19.684296785040654</v>
      </c>
      <c r="BB371" s="41">
        <v>14563.9</v>
      </c>
      <c r="BC371" s="41">
        <v>6144.66</v>
      </c>
      <c r="BD371" s="41">
        <f>BC371-BB371</f>
        <v>-8419.24</v>
      </c>
      <c r="BE371" s="41">
        <f t="shared" si="394"/>
        <v>17395.04</v>
      </c>
      <c r="BF371" s="41">
        <f t="shared" si="395"/>
        <v>64704.800000000003</v>
      </c>
      <c r="BG371" s="41">
        <f t="shared" si="396"/>
        <v>47310</v>
      </c>
      <c r="BH371" s="109">
        <f t="shared" si="397"/>
        <v>-2.719727002639833</v>
      </c>
      <c r="BI371" s="41">
        <v>0</v>
      </c>
      <c r="BJ371" s="41">
        <v>0</v>
      </c>
      <c r="BK371" s="41">
        <f>BJ371-BI371</f>
        <v>0</v>
      </c>
      <c r="BL371" s="41">
        <f t="shared" si="398"/>
        <v>17395.04</v>
      </c>
      <c r="BM371" s="41">
        <f t="shared" si="399"/>
        <v>64704.800000000003</v>
      </c>
      <c r="BN371" s="41">
        <f t="shared" si="400"/>
        <v>47310</v>
      </c>
      <c r="BO371" s="109">
        <f t="shared" si="401"/>
        <v>-2.719727002639833</v>
      </c>
      <c r="BP371" s="41">
        <v>0</v>
      </c>
      <c r="BQ371" s="41">
        <v>0</v>
      </c>
      <c r="BR371" s="41">
        <f>BQ371-BP371</f>
        <v>0</v>
      </c>
      <c r="BS371" s="41">
        <f t="shared" si="402"/>
        <v>17395.04</v>
      </c>
      <c r="BT371" s="41">
        <f t="shared" si="403"/>
        <v>64704.800000000003</v>
      </c>
      <c r="BU371" s="41">
        <f t="shared" si="404"/>
        <v>47310</v>
      </c>
      <c r="BV371" s="109">
        <f t="shared" si="405"/>
        <v>-2.719727002639833</v>
      </c>
      <c r="BW371" s="41">
        <v>29951.45</v>
      </c>
      <c r="BX371" s="41">
        <v>53123.82</v>
      </c>
      <c r="BY371" s="41">
        <f t="shared" si="422"/>
        <v>23172.37</v>
      </c>
      <c r="BZ371" s="41">
        <f t="shared" si="423"/>
        <v>47346.490000000005</v>
      </c>
      <c r="CA371" s="41">
        <f>BQ371+BJ371+BC371+AV371+AO371+AH371+AA371+T371+P371+BX371</f>
        <v>117828.62</v>
      </c>
      <c r="CB371" s="41">
        <f t="shared" si="424"/>
        <v>70482.13</v>
      </c>
      <c r="CC371" s="109">
        <f t="shared" si="406"/>
        <v>-1.4886453040130321</v>
      </c>
      <c r="CD371" s="41">
        <v>0</v>
      </c>
      <c r="CE371" s="41">
        <v>0</v>
      </c>
      <c r="CF371" s="41">
        <f t="shared" si="407"/>
        <v>0</v>
      </c>
      <c r="CG371" s="41">
        <f t="shared" si="408"/>
        <v>47346.490000000005</v>
      </c>
      <c r="CH371" s="41">
        <f t="shared" si="409"/>
        <v>117828.62</v>
      </c>
      <c r="CI371" s="41">
        <f t="shared" si="410"/>
        <v>70482.13</v>
      </c>
      <c r="CJ371" s="109">
        <f t="shared" si="411"/>
        <v>2.4886453040130321</v>
      </c>
      <c r="CK371" s="41">
        <v>0</v>
      </c>
      <c r="CL371" s="41">
        <f t="shared" si="425"/>
        <v>47346.49</v>
      </c>
      <c r="CM371" s="41">
        <v>117148.34000000001</v>
      </c>
      <c r="CN371" s="158">
        <f t="shared" si="426"/>
        <v>69801.850000000006</v>
      </c>
      <c r="CO371" s="41">
        <v>104731.52</v>
      </c>
      <c r="CP371" s="41">
        <v>89893.450000000012</v>
      </c>
      <c r="CQ371" s="41">
        <v>52101.130000000005</v>
      </c>
      <c r="CR371" s="41">
        <v>0</v>
      </c>
      <c r="CS371" s="41">
        <v>0</v>
      </c>
      <c r="CT371" s="41">
        <v>0</v>
      </c>
      <c r="CU371" s="41">
        <v>0</v>
      </c>
      <c r="CV371" s="41">
        <v>291241.45</v>
      </c>
    </row>
    <row r="372" spans="1:101" s="8" customFormat="1" ht="51" x14ac:dyDescent="0.25">
      <c r="A372" s="18" t="s">
        <v>233</v>
      </c>
      <c r="B372" s="18" t="s">
        <v>234</v>
      </c>
      <c r="C372" s="19" t="s">
        <v>579</v>
      </c>
      <c r="D372" s="55">
        <v>1</v>
      </c>
      <c r="E372" s="55" t="s">
        <v>4</v>
      </c>
      <c r="F372" s="55" t="s">
        <v>5</v>
      </c>
      <c r="G372" s="55" t="s">
        <v>1388</v>
      </c>
      <c r="H372" s="45">
        <f>SUBTOTAL(103, $CI$12:$CI372)*1</f>
        <v>361</v>
      </c>
      <c r="I372" s="45" t="s">
        <v>233</v>
      </c>
      <c r="J372" s="32" t="s">
        <v>658</v>
      </c>
      <c r="K372" s="32" t="s">
        <v>1157</v>
      </c>
      <c r="L372" s="77">
        <v>0</v>
      </c>
      <c r="M372" s="77">
        <v>0</v>
      </c>
      <c r="N372" s="77">
        <v>0</v>
      </c>
      <c r="O372" s="77">
        <f>N372+M372+L372</f>
        <v>0</v>
      </c>
      <c r="P372" s="77"/>
      <c r="Q372" s="41">
        <f t="shared" si="372"/>
        <v>0</v>
      </c>
      <c r="R372" s="197" t="str">
        <f t="shared" si="373"/>
        <v>nebija plānots</v>
      </c>
      <c r="S372" s="77">
        <v>0</v>
      </c>
      <c r="T372" s="77"/>
      <c r="U372" s="77"/>
      <c r="V372" s="41">
        <f t="shared" si="374"/>
        <v>0</v>
      </c>
      <c r="W372" s="41">
        <f t="shared" si="375"/>
        <v>0</v>
      </c>
      <c r="X372" s="41">
        <f t="shared" si="376"/>
        <v>0</v>
      </c>
      <c r="Y372" s="197" t="str">
        <f t="shared" si="377"/>
        <v>nebija plānots</v>
      </c>
      <c r="Z372" s="77">
        <v>0</v>
      </c>
      <c r="AA372" s="77"/>
      <c r="AB372" s="77"/>
      <c r="AC372" s="41">
        <f t="shared" si="378"/>
        <v>0</v>
      </c>
      <c r="AD372" s="41">
        <f t="shared" si="379"/>
        <v>0</v>
      </c>
      <c r="AE372" s="41">
        <f t="shared" si="380"/>
        <v>0</v>
      </c>
      <c r="AF372" s="109" t="str">
        <f t="shared" si="381"/>
        <v>nebija plānots</v>
      </c>
      <c r="AG372" s="77">
        <v>0</v>
      </c>
      <c r="AH372" s="77"/>
      <c r="AI372" s="77"/>
      <c r="AJ372" s="41">
        <f t="shared" si="382"/>
        <v>0</v>
      </c>
      <c r="AK372" s="41">
        <f t="shared" si="383"/>
        <v>0</v>
      </c>
      <c r="AL372" s="41">
        <f t="shared" si="384"/>
        <v>0</v>
      </c>
      <c r="AM372" s="109" t="str">
        <f t="shared" si="385"/>
        <v>nebija plānots</v>
      </c>
      <c r="AN372" s="77">
        <v>0</v>
      </c>
      <c r="AO372" s="77"/>
      <c r="AP372" s="77"/>
      <c r="AQ372" s="41">
        <f t="shared" si="386"/>
        <v>0</v>
      </c>
      <c r="AR372" s="41">
        <f t="shared" si="387"/>
        <v>0</v>
      </c>
      <c r="AS372" s="41">
        <f t="shared" si="388"/>
        <v>0</v>
      </c>
      <c r="AT372" s="109" t="str">
        <f t="shared" si="389"/>
        <v>nebija plānots</v>
      </c>
      <c r="AU372" s="77">
        <v>0</v>
      </c>
      <c r="AV372" s="77"/>
      <c r="AW372" s="77"/>
      <c r="AX372" s="41">
        <f t="shared" si="390"/>
        <v>0</v>
      </c>
      <c r="AY372" s="41">
        <f t="shared" si="391"/>
        <v>0</v>
      </c>
      <c r="AZ372" s="41">
        <f t="shared" si="392"/>
        <v>0</v>
      </c>
      <c r="BA372" s="109" t="str">
        <f t="shared" si="393"/>
        <v>nebija plānots</v>
      </c>
      <c r="BB372" s="77">
        <v>0</v>
      </c>
      <c r="BC372" s="77"/>
      <c r="BD372" s="77"/>
      <c r="BE372" s="41">
        <f t="shared" si="394"/>
        <v>0</v>
      </c>
      <c r="BF372" s="41">
        <f t="shared" si="395"/>
        <v>0</v>
      </c>
      <c r="BG372" s="41">
        <f t="shared" si="396"/>
        <v>0</v>
      </c>
      <c r="BH372" s="109" t="str">
        <f t="shared" si="397"/>
        <v>nebija plānots</v>
      </c>
      <c r="BI372" s="77">
        <v>0</v>
      </c>
      <c r="BJ372" s="77"/>
      <c r="BK372" s="77"/>
      <c r="BL372" s="41">
        <f t="shared" si="398"/>
        <v>0</v>
      </c>
      <c r="BM372" s="41">
        <f t="shared" si="399"/>
        <v>0</v>
      </c>
      <c r="BN372" s="41">
        <f t="shared" si="400"/>
        <v>0</v>
      </c>
      <c r="BO372" s="109" t="str">
        <f t="shared" si="401"/>
        <v>nebija plānots</v>
      </c>
      <c r="BP372" s="77">
        <v>0</v>
      </c>
      <c r="BQ372" s="77"/>
      <c r="BR372" s="77"/>
      <c r="BS372" s="41">
        <f t="shared" si="402"/>
        <v>0</v>
      </c>
      <c r="BT372" s="41">
        <f t="shared" si="403"/>
        <v>0</v>
      </c>
      <c r="BU372" s="41">
        <f t="shared" si="404"/>
        <v>0</v>
      </c>
      <c r="BV372" s="109" t="str">
        <f t="shared" si="405"/>
        <v>nebija plānots</v>
      </c>
      <c r="BW372" s="77">
        <v>0</v>
      </c>
      <c r="BX372" s="41">
        <v>73545.03</v>
      </c>
      <c r="BY372" s="41">
        <f t="shared" si="422"/>
        <v>73545.03</v>
      </c>
      <c r="BZ372" s="41">
        <f t="shared" si="423"/>
        <v>0</v>
      </c>
      <c r="CA372" s="41">
        <f t="shared" ref="CA372:CA383" si="427">BQ372+BJ372+BC372+AV372+AO372+-AH372+AA372+T372+P372+BX372</f>
        <v>73545.03</v>
      </c>
      <c r="CB372" s="41">
        <f t="shared" si="424"/>
        <v>73545.03</v>
      </c>
      <c r="CC372" s="109" t="str">
        <f t="shared" si="406"/>
        <v>nebija plānots</v>
      </c>
      <c r="CD372" s="77">
        <v>0</v>
      </c>
      <c r="CE372" s="41">
        <v>0</v>
      </c>
      <c r="CF372" s="41">
        <f t="shared" si="407"/>
        <v>0</v>
      </c>
      <c r="CG372" s="41">
        <f t="shared" si="408"/>
        <v>0</v>
      </c>
      <c r="CH372" s="41">
        <f t="shared" si="409"/>
        <v>73545.03</v>
      </c>
      <c r="CI372" s="41">
        <f t="shared" si="410"/>
        <v>73545.03</v>
      </c>
      <c r="CJ372" s="109" t="str">
        <f t="shared" si="411"/>
        <v>nebija plānots</v>
      </c>
      <c r="CK372" s="77">
        <v>56270</v>
      </c>
      <c r="CL372" s="41">
        <f t="shared" si="425"/>
        <v>56270</v>
      </c>
      <c r="CM372" s="41">
        <v>73545.03</v>
      </c>
      <c r="CN372" s="158">
        <f t="shared" si="426"/>
        <v>17275.03</v>
      </c>
      <c r="CO372" s="77">
        <v>1068661.3500000001</v>
      </c>
      <c r="CP372" s="77">
        <v>196688.65</v>
      </c>
      <c r="CQ372" s="77">
        <v>0</v>
      </c>
      <c r="CR372" s="77"/>
      <c r="CS372" s="77">
        <v>0</v>
      </c>
      <c r="CT372" s="77">
        <v>0</v>
      </c>
      <c r="CU372" s="77">
        <v>0</v>
      </c>
      <c r="CV372" s="77">
        <v>1443576</v>
      </c>
      <c r="CW372" s="148"/>
    </row>
    <row r="373" spans="1:101" s="8" customFormat="1" ht="63" x14ac:dyDescent="0.25">
      <c r="A373" s="55" t="s">
        <v>106</v>
      </c>
      <c r="B373" s="55" t="s">
        <v>107</v>
      </c>
      <c r="C373" s="81" t="s">
        <v>108</v>
      </c>
      <c r="D373" s="55">
        <v>1</v>
      </c>
      <c r="E373" s="55" t="s">
        <v>109</v>
      </c>
      <c r="F373" s="55" t="s">
        <v>5</v>
      </c>
      <c r="G373" s="131" t="s">
        <v>914</v>
      </c>
      <c r="H373" s="45">
        <f>SUBTOTAL(103, $CI$12:$CI373)*1</f>
        <v>362</v>
      </c>
      <c r="I373" s="45" t="s">
        <v>106</v>
      </c>
      <c r="J373" s="128" t="s">
        <v>111</v>
      </c>
      <c r="K373" s="128" t="s">
        <v>915</v>
      </c>
      <c r="L373" s="35">
        <v>0</v>
      </c>
      <c r="M373" s="35">
        <v>0</v>
      </c>
      <c r="N373" s="35">
        <v>0</v>
      </c>
      <c r="O373" s="35">
        <f>N373+M373+L373</f>
        <v>0</v>
      </c>
      <c r="P373" s="35"/>
      <c r="Q373" s="41">
        <f t="shared" si="372"/>
        <v>0</v>
      </c>
      <c r="R373" s="197" t="str">
        <f t="shared" si="373"/>
        <v>nebija plānots</v>
      </c>
      <c r="S373" s="35">
        <v>0</v>
      </c>
      <c r="T373" s="35"/>
      <c r="U373" s="35"/>
      <c r="V373" s="41">
        <f t="shared" si="374"/>
        <v>0</v>
      </c>
      <c r="W373" s="41">
        <f t="shared" si="375"/>
        <v>0</v>
      </c>
      <c r="X373" s="41">
        <f t="shared" si="376"/>
        <v>0</v>
      </c>
      <c r="Y373" s="197" t="str">
        <f t="shared" si="377"/>
        <v>nebija plānots</v>
      </c>
      <c r="Z373" s="35">
        <v>0</v>
      </c>
      <c r="AA373" s="35"/>
      <c r="AB373" s="35"/>
      <c r="AC373" s="41">
        <f t="shared" si="378"/>
        <v>0</v>
      </c>
      <c r="AD373" s="41">
        <f t="shared" si="379"/>
        <v>0</v>
      </c>
      <c r="AE373" s="41">
        <f t="shared" si="380"/>
        <v>0</v>
      </c>
      <c r="AF373" s="109" t="str">
        <f t="shared" si="381"/>
        <v>nebija plānots</v>
      </c>
      <c r="AG373" s="35">
        <v>0</v>
      </c>
      <c r="AH373" s="35"/>
      <c r="AI373" s="35"/>
      <c r="AJ373" s="41">
        <f t="shared" si="382"/>
        <v>0</v>
      </c>
      <c r="AK373" s="41">
        <f t="shared" si="383"/>
        <v>0</v>
      </c>
      <c r="AL373" s="41">
        <f t="shared" si="384"/>
        <v>0</v>
      </c>
      <c r="AM373" s="109" t="str">
        <f t="shared" si="385"/>
        <v>nebija plānots</v>
      </c>
      <c r="AN373" s="35">
        <v>0</v>
      </c>
      <c r="AO373" s="35"/>
      <c r="AP373" s="35"/>
      <c r="AQ373" s="41">
        <f t="shared" si="386"/>
        <v>0</v>
      </c>
      <c r="AR373" s="41">
        <f t="shared" si="387"/>
        <v>0</v>
      </c>
      <c r="AS373" s="41">
        <f t="shared" si="388"/>
        <v>0</v>
      </c>
      <c r="AT373" s="109" t="str">
        <f t="shared" si="389"/>
        <v>nebija plānots</v>
      </c>
      <c r="AU373" s="35">
        <v>0</v>
      </c>
      <c r="AV373" s="35"/>
      <c r="AW373" s="35"/>
      <c r="AX373" s="41">
        <f t="shared" si="390"/>
        <v>0</v>
      </c>
      <c r="AY373" s="41">
        <f t="shared" si="391"/>
        <v>0</v>
      </c>
      <c r="AZ373" s="41">
        <f t="shared" si="392"/>
        <v>0</v>
      </c>
      <c r="BA373" s="109" t="str">
        <f t="shared" si="393"/>
        <v>nebija plānots</v>
      </c>
      <c r="BB373" s="35">
        <v>0</v>
      </c>
      <c r="BC373" s="41">
        <v>27012.620000000003</v>
      </c>
      <c r="BD373" s="41">
        <f>BC373-BB373</f>
        <v>27012.620000000003</v>
      </c>
      <c r="BE373" s="41">
        <f t="shared" si="394"/>
        <v>0</v>
      </c>
      <c r="BF373" s="41">
        <f t="shared" si="395"/>
        <v>27012.620000000003</v>
      </c>
      <c r="BG373" s="41">
        <f t="shared" si="396"/>
        <v>27013</v>
      </c>
      <c r="BH373" s="109" t="str">
        <f t="shared" si="397"/>
        <v>nebija plānots</v>
      </c>
      <c r="BI373" s="35">
        <v>0</v>
      </c>
      <c r="BJ373" s="41">
        <v>0</v>
      </c>
      <c r="BK373" s="41">
        <f>BJ373-BI373</f>
        <v>0</v>
      </c>
      <c r="BL373" s="41">
        <f t="shared" si="398"/>
        <v>0</v>
      </c>
      <c r="BM373" s="41">
        <f t="shared" si="399"/>
        <v>27012.620000000003</v>
      </c>
      <c r="BN373" s="41">
        <f t="shared" si="400"/>
        <v>27013</v>
      </c>
      <c r="BO373" s="109" t="str">
        <f t="shared" si="401"/>
        <v>nebija plānots</v>
      </c>
      <c r="BP373" s="35">
        <v>0</v>
      </c>
      <c r="BQ373" s="41">
        <v>0</v>
      </c>
      <c r="BR373" s="41">
        <f>BQ373-BP373</f>
        <v>0</v>
      </c>
      <c r="BS373" s="41">
        <f t="shared" si="402"/>
        <v>0</v>
      </c>
      <c r="BT373" s="41">
        <f t="shared" si="403"/>
        <v>27012.620000000003</v>
      </c>
      <c r="BU373" s="41">
        <f t="shared" si="404"/>
        <v>27013</v>
      </c>
      <c r="BV373" s="109" t="str">
        <f t="shared" si="405"/>
        <v>nebija plānots</v>
      </c>
      <c r="BW373" s="35">
        <v>0</v>
      </c>
      <c r="BX373" s="41">
        <v>47129.37</v>
      </c>
      <c r="BY373" s="41">
        <f t="shared" si="422"/>
        <v>47129.37</v>
      </c>
      <c r="BZ373" s="41">
        <f t="shared" si="423"/>
        <v>0</v>
      </c>
      <c r="CA373" s="41">
        <f t="shared" si="427"/>
        <v>74141.990000000005</v>
      </c>
      <c r="CB373" s="41">
        <f t="shared" si="424"/>
        <v>74141.990000000005</v>
      </c>
      <c r="CC373" s="109" t="str">
        <f t="shared" si="406"/>
        <v>nebija plānots</v>
      </c>
      <c r="CD373" s="35">
        <v>0</v>
      </c>
      <c r="CE373" s="41">
        <v>0</v>
      </c>
      <c r="CF373" s="41">
        <f t="shared" si="407"/>
        <v>0</v>
      </c>
      <c r="CG373" s="41">
        <f t="shared" si="408"/>
        <v>0</v>
      </c>
      <c r="CH373" s="41">
        <f t="shared" si="409"/>
        <v>74141.990000000005</v>
      </c>
      <c r="CI373" s="41">
        <f t="shared" si="410"/>
        <v>74141.990000000005</v>
      </c>
      <c r="CJ373" s="109" t="str">
        <f t="shared" si="411"/>
        <v>nebija plānots</v>
      </c>
      <c r="CK373" s="35">
        <v>0</v>
      </c>
      <c r="CL373" s="41">
        <f t="shared" si="425"/>
        <v>0</v>
      </c>
      <c r="CM373" s="41">
        <v>74141.990000000005</v>
      </c>
      <c r="CN373" s="36">
        <f t="shared" si="426"/>
        <v>74141.990000000005</v>
      </c>
      <c r="CO373" s="35">
        <v>565906.32999999996</v>
      </c>
      <c r="CP373" s="35">
        <v>0</v>
      </c>
      <c r="CQ373" s="35">
        <v>0</v>
      </c>
      <c r="CR373" s="35">
        <v>0</v>
      </c>
      <c r="CS373" s="35">
        <v>0</v>
      </c>
      <c r="CT373" s="35">
        <v>0</v>
      </c>
      <c r="CU373" s="35">
        <v>0</v>
      </c>
      <c r="CV373" s="35">
        <v>565906.32999999996</v>
      </c>
      <c r="CW373" s="224"/>
    </row>
    <row r="374" spans="1:101" s="8" customFormat="1" ht="63" x14ac:dyDescent="0.25">
      <c r="A374" s="119" t="s">
        <v>406</v>
      </c>
      <c r="B374" s="119" t="s">
        <v>411</v>
      </c>
      <c r="C374" s="120" t="s">
        <v>602</v>
      </c>
      <c r="D374" s="119">
        <v>1</v>
      </c>
      <c r="E374" s="119" t="s">
        <v>402</v>
      </c>
      <c r="F374" s="119" t="s">
        <v>77</v>
      </c>
      <c r="G374" s="43" t="s">
        <v>789</v>
      </c>
      <c r="H374" s="45">
        <f>SUBTOTAL(103, $CI$12:$CI374)*1</f>
        <v>363</v>
      </c>
      <c r="I374" s="45" t="s">
        <v>406</v>
      </c>
      <c r="J374" s="124" t="s">
        <v>825</v>
      </c>
      <c r="K374" s="124" t="s">
        <v>826</v>
      </c>
      <c r="L374" s="41">
        <v>0</v>
      </c>
      <c r="M374" s="41">
        <v>0</v>
      </c>
      <c r="N374" s="41">
        <v>0</v>
      </c>
      <c r="O374" s="40">
        <v>0</v>
      </c>
      <c r="P374" s="40">
        <v>0</v>
      </c>
      <c r="Q374" s="41">
        <f t="shared" si="372"/>
        <v>0</v>
      </c>
      <c r="R374" s="197" t="str">
        <f t="shared" si="373"/>
        <v>nebija plānots</v>
      </c>
      <c r="S374" s="40">
        <v>0</v>
      </c>
      <c r="T374" s="40">
        <v>0</v>
      </c>
      <c r="U374" s="41">
        <f>T374-S374</f>
        <v>0</v>
      </c>
      <c r="V374" s="41">
        <f t="shared" si="374"/>
        <v>0</v>
      </c>
      <c r="W374" s="41">
        <f t="shared" si="375"/>
        <v>0</v>
      </c>
      <c r="X374" s="41">
        <f t="shared" si="376"/>
        <v>0</v>
      </c>
      <c r="Y374" s="197" t="str">
        <f t="shared" si="377"/>
        <v>nebija plānots</v>
      </c>
      <c r="Z374" s="40">
        <v>0</v>
      </c>
      <c r="AA374" s="40">
        <v>0</v>
      </c>
      <c r="AB374" s="41">
        <f>AA374-Z374</f>
        <v>0</v>
      </c>
      <c r="AC374" s="41">
        <f t="shared" si="378"/>
        <v>0</v>
      </c>
      <c r="AD374" s="41">
        <f t="shared" si="379"/>
        <v>0</v>
      </c>
      <c r="AE374" s="41">
        <f t="shared" si="380"/>
        <v>0</v>
      </c>
      <c r="AF374" s="109" t="str">
        <f t="shared" si="381"/>
        <v>nebija plānots</v>
      </c>
      <c r="AG374" s="40">
        <v>0</v>
      </c>
      <c r="AH374" s="40">
        <v>0</v>
      </c>
      <c r="AI374" s="41">
        <f>AH374-AG374</f>
        <v>0</v>
      </c>
      <c r="AJ374" s="41">
        <f t="shared" si="382"/>
        <v>0</v>
      </c>
      <c r="AK374" s="41">
        <f t="shared" si="383"/>
        <v>0</v>
      </c>
      <c r="AL374" s="41">
        <f t="shared" si="384"/>
        <v>0</v>
      </c>
      <c r="AM374" s="109" t="str">
        <f t="shared" si="385"/>
        <v>nebija plānots</v>
      </c>
      <c r="AN374" s="40">
        <v>0</v>
      </c>
      <c r="AO374" s="40">
        <v>0</v>
      </c>
      <c r="AP374" s="41">
        <f>AO374-AN374</f>
        <v>0</v>
      </c>
      <c r="AQ374" s="41">
        <f t="shared" si="386"/>
        <v>0</v>
      </c>
      <c r="AR374" s="41">
        <f t="shared" si="387"/>
        <v>0</v>
      </c>
      <c r="AS374" s="41">
        <f t="shared" si="388"/>
        <v>0</v>
      </c>
      <c r="AT374" s="109" t="str">
        <f t="shared" si="389"/>
        <v>nebija plānots</v>
      </c>
      <c r="AU374" s="41">
        <v>0</v>
      </c>
      <c r="AV374" s="41">
        <v>8503.19</v>
      </c>
      <c r="AW374" s="41">
        <f>AV374-AU374</f>
        <v>8503.19</v>
      </c>
      <c r="AX374" s="41">
        <f t="shared" si="390"/>
        <v>0</v>
      </c>
      <c r="AY374" s="41">
        <f t="shared" si="391"/>
        <v>8503.19</v>
      </c>
      <c r="AZ374" s="41">
        <f t="shared" si="392"/>
        <v>8503</v>
      </c>
      <c r="BA374" s="109" t="str">
        <f t="shared" si="393"/>
        <v>nebija plānots</v>
      </c>
      <c r="BB374" s="41">
        <v>0</v>
      </c>
      <c r="BC374" s="41">
        <v>24765.52</v>
      </c>
      <c r="BD374" s="41">
        <f>BC374-BB374</f>
        <v>24765.52</v>
      </c>
      <c r="BE374" s="41">
        <f t="shared" si="394"/>
        <v>0</v>
      </c>
      <c r="BF374" s="41">
        <f t="shared" si="395"/>
        <v>33268.71</v>
      </c>
      <c r="BG374" s="41">
        <f t="shared" si="396"/>
        <v>33269</v>
      </c>
      <c r="BH374" s="109" t="str">
        <f t="shared" si="397"/>
        <v>nebija plānots</v>
      </c>
      <c r="BI374" s="41">
        <v>0</v>
      </c>
      <c r="BJ374" s="41">
        <v>462.83</v>
      </c>
      <c r="BK374" s="41">
        <f>BJ374-BI374</f>
        <v>462.83</v>
      </c>
      <c r="BL374" s="41">
        <f t="shared" si="398"/>
        <v>0</v>
      </c>
      <c r="BM374" s="41">
        <f t="shared" si="399"/>
        <v>33731.54</v>
      </c>
      <c r="BN374" s="41">
        <f t="shared" si="400"/>
        <v>33732</v>
      </c>
      <c r="BO374" s="109" t="str">
        <f t="shared" si="401"/>
        <v>nebija plānots</v>
      </c>
      <c r="BP374" s="41">
        <v>0</v>
      </c>
      <c r="BQ374" s="41">
        <v>47946.39</v>
      </c>
      <c r="BR374" s="41">
        <f>BQ374-BP374</f>
        <v>47946.39</v>
      </c>
      <c r="BS374" s="41">
        <f t="shared" si="402"/>
        <v>0</v>
      </c>
      <c r="BT374" s="41">
        <f t="shared" si="403"/>
        <v>81677.929999999993</v>
      </c>
      <c r="BU374" s="41">
        <f t="shared" si="404"/>
        <v>81678</v>
      </c>
      <c r="BV374" s="109" t="str">
        <f t="shared" si="405"/>
        <v>nebija plānots</v>
      </c>
      <c r="BW374" s="41">
        <v>0</v>
      </c>
      <c r="BX374" s="41">
        <v>0</v>
      </c>
      <c r="BY374" s="41">
        <f t="shared" si="422"/>
        <v>0</v>
      </c>
      <c r="BZ374" s="41">
        <f t="shared" si="423"/>
        <v>0</v>
      </c>
      <c r="CA374" s="41">
        <f t="shared" si="427"/>
        <v>81677.930000000008</v>
      </c>
      <c r="CB374" s="41">
        <f t="shared" si="424"/>
        <v>81677.930000000008</v>
      </c>
      <c r="CC374" s="109" t="str">
        <f t="shared" si="406"/>
        <v>nebija plānots</v>
      </c>
      <c r="CD374" s="41">
        <v>0</v>
      </c>
      <c r="CE374" s="41">
        <v>0</v>
      </c>
      <c r="CF374" s="41">
        <f t="shared" si="407"/>
        <v>0</v>
      </c>
      <c r="CG374" s="41">
        <f t="shared" si="408"/>
        <v>0</v>
      </c>
      <c r="CH374" s="41">
        <f t="shared" si="409"/>
        <v>81677.930000000008</v>
      </c>
      <c r="CI374" s="41">
        <f t="shared" si="410"/>
        <v>81677.930000000008</v>
      </c>
      <c r="CJ374" s="109" t="str">
        <f t="shared" si="411"/>
        <v>nebija plānots</v>
      </c>
      <c r="CK374" s="41">
        <v>0</v>
      </c>
      <c r="CL374" s="41">
        <f t="shared" si="425"/>
        <v>0</v>
      </c>
      <c r="CM374" s="41">
        <v>87898.540000000008</v>
      </c>
      <c r="CN374" s="36">
        <f t="shared" si="426"/>
        <v>87898.540000000008</v>
      </c>
      <c r="CO374" s="41">
        <v>143993.13</v>
      </c>
      <c r="CP374" s="41">
        <v>69597.42</v>
      </c>
      <c r="CQ374" s="41">
        <v>0</v>
      </c>
      <c r="CR374" s="41">
        <v>0</v>
      </c>
      <c r="CS374" s="41">
        <v>0</v>
      </c>
      <c r="CT374" s="41">
        <v>0</v>
      </c>
      <c r="CU374" s="41">
        <v>0</v>
      </c>
      <c r="CV374" s="41">
        <v>213590.55</v>
      </c>
      <c r="CW374" s="75"/>
    </row>
    <row r="375" spans="1:101" s="8" customFormat="1" ht="31.5" x14ac:dyDescent="0.25">
      <c r="A375" s="119" t="s">
        <v>89</v>
      </c>
      <c r="B375" s="119" t="s">
        <v>842</v>
      </c>
      <c r="C375" s="120" t="s">
        <v>843</v>
      </c>
      <c r="D375" s="119" t="s">
        <v>3</v>
      </c>
      <c r="E375" s="119" t="s">
        <v>11</v>
      </c>
      <c r="F375" s="119" t="s">
        <v>5</v>
      </c>
      <c r="G375" s="119" t="s">
        <v>898</v>
      </c>
      <c r="H375" s="45">
        <f>SUBTOTAL(103, $CI$12:$CI375)*1</f>
        <v>364</v>
      </c>
      <c r="I375" s="45" t="s">
        <v>89</v>
      </c>
      <c r="J375" s="120" t="s">
        <v>888</v>
      </c>
      <c r="K375" s="120" t="s">
        <v>899</v>
      </c>
      <c r="L375" s="43">
        <v>0</v>
      </c>
      <c r="M375" s="43">
        <v>0</v>
      </c>
      <c r="N375" s="43">
        <v>0</v>
      </c>
      <c r="O375" s="43">
        <v>0</v>
      </c>
      <c r="P375" s="43"/>
      <c r="Q375" s="41">
        <f t="shared" si="372"/>
        <v>0</v>
      </c>
      <c r="R375" s="197" t="str">
        <f t="shared" si="373"/>
        <v>nebija plānots</v>
      </c>
      <c r="S375" s="43">
        <v>0</v>
      </c>
      <c r="T375" s="43"/>
      <c r="U375" s="43"/>
      <c r="V375" s="41">
        <f t="shared" si="374"/>
        <v>0</v>
      </c>
      <c r="W375" s="41">
        <f t="shared" si="375"/>
        <v>0</v>
      </c>
      <c r="X375" s="41">
        <f t="shared" si="376"/>
        <v>0</v>
      </c>
      <c r="Y375" s="197" t="str">
        <f t="shared" si="377"/>
        <v>nebija plānots</v>
      </c>
      <c r="Z375" s="43">
        <v>0</v>
      </c>
      <c r="AA375" s="43"/>
      <c r="AB375" s="43"/>
      <c r="AC375" s="41">
        <f t="shared" si="378"/>
        <v>0</v>
      </c>
      <c r="AD375" s="41">
        <f t="shared" si="379"/>
        <v>0</v>
      </c>
      <c r="AE375" s="41">
        <f t="shared" si="380"/>
        <v>0</v>
      </c>
      <c r="AF375" s="109" t="str">
        <f t="shared" si="381"/>
        <v>nebija plānots</v>
      </c>
      <c r="AG375" s="43">
        <v>0</v>
      </c>
      <c r="AH375" s="43"/>
      <c r="AI375" s="43"/>
      <c r="AJ375" s="41">
        <f t="shared" si="382"/>
        <v>0</v>
      </c>
      <c r="AK375" s="41">
        <f t="shared" si="383"/>
        <v>0</v>
      </c>
      <c r="AL375" s="41">
        <f t="shared" si="384"/>
        <v>0</v>
      </c>
      <c r="AM375" s="109" t="str">
        <f t="shared" si="385"/>
        <v>nebija plānots</v>
      </c>
      <c r="AN375" s="43">
        <v>0</v>
      </c>
      <c r="AO375" s="43"/>
      <c r="AP375" s="43"/>
      <c r="AQ375" s="41">
        <f t="shared" si="386"/>
        <v>0</v>
      </c>
      <c r="AR375" s="41">
        <f t="shared" si="387"/>
        <v>0</v>
      </c>
      <c r="AS375" s="41">
        <f t="shared" si="388"/>
        <v>0</v>
      </c>
      <c r="AT375" s="109" t="str">
        <f t="shared" si="389"/>
        <v>nebija plānots</v>
      </c>
      <c r="AU375" s="43">
        <v>0</v>
      </c>
      <c r="AV375" s="43"/>
      <c r="AW375" s="43"/>
      <c r="AX375" s="41">
        <f t="shared" si="390"/>
        <v>0</v>
      </c>
      <c r="AY375" s="41">
        <f t="shared" si="391"/>
        <v>0</v>
      </c>
      <c r="AZ375" s="41">
        <f t="shared" si="392"/>
        <v>0</v>
      </c>
      <c r="BA375" s="109" t="str">
        <f t="shared" si="393"/>
        <v>nebija plānots</v>
      </c>
      <c r="BB375" s="43">
        <v>0</v>
      </c>
      <c r="BC375" s="41">
        <v>38250</v>
      </c>
      <c r="BD375" s="41">
        <f>BC375-BB375</f>
        <v>38250</v>
      </c>
      <c r="BE375" s="41">
        <f t="shared" si="394"/>
        <v>0</v>
      </c>
      <c r="BF375" s="41">
        <f t="shared" si="395"/>
        <v>38250</v>
      </c>
      <c r="BG375" s="41">
        <f t="shared" si="396"/>
        <v>38250</v>
      </c>
      <c r="BH375" s="109" t="str">
        <f t="shared" si="397"/>
        <v>nebija plānots</v>
      </c>
      <c r="BI375" s="41">
        <v>0</v>
      </c>
      <c r="BJ375" s="41">
        <v>39677.69</v>
      </c>
      <c r="BK375" s="41">
        <f>BJ375-BI375</f>
        <v>39677.69</v>
      </c>
      <c r="BL375" s="41">
        <f t="shared" si="398"/>
        <v>0</v>
      </c>
      <c r="BM375" s="41">
        <f t="shared" si="399"/>
        <v>77927.69</v>
      </c>
      <c r="BN375" s="41">
        <f t="shared" si="400"/>
        <v>77928</v>
      </c>
      <c r="BO375" s="109" t="str">
        <f t="shared" si="401"/>
        <v>nebija plānots</v>
      </c>
      <c r="BP375" s="41">
        <v>0</v>
      </c>
      <c r="BQ375" s="41">
        <v>0</v>
      </c>
      <c r="BR375" s="41">
        <f>BQ375-BP375</f>
        <v>0</v>
      </c>
      <c r="BS375" s="41">
        <f t="shared" si="402"/>
        <v>0</v>
      </c>
      <c r="BT375" s="41">
        <f t="shared" si="403"/>
        <v>77927.69</v>
      </c>
      <c r="BU375" s="41">
        <f t="shared" si="404"/>
        <v>77928</v>
      </c>
      <c r="BV375" s="109" t="str">
        <f t="shared" si="405"/>
        <v>nebija plānots</v>
      </c>
      <c r="BW375" s="41">
        <v>0</v>
      </c>
      <c r="BX375" s="41">
        <v>4452.47</v>
      </c>
      <c r="BY375" s="41">
        <f t="shared" si="422"/>
        <v>4452.47</v>
      </c>
      <c r="BZ375" s="41">
        <f t="shared" si="423"/>
        <v>0</v>
      </c>
      <c r="CA375" s="41">
        <f t="shared" si="427"/>
        <v>82380.160000000003</v>
      </c>
      <c r="CB375" s="41">
        <f t="shared" si="424"/>
        <v>82380.160000000003</v>
      </c>
      <c r="CC375" s="109" t="str">
        <f t="shared" si="406"/>
        <v>nebija plānots</v>
      </c>
      <c r="CD375" s="41">
        <v>0</v>
      </c>
      <c r="CE375" s="41">
        <v>0</v>
      </c>
      <c r="CF375" s="41">
        <f t="shared" si="407"/>
        <v>0</v>
      </c>
      <c r="CG375" s="41">
        <f t="shared" si="408"/>
        <v>0</v>
      </c>
      <c r="CH375" s="41">
        <f t="shared" si="409"/>
        <v>82380.160000000003</v>
      </c>
      <c r="CI375" s="41">
        <f t="shared" si="410"/>
        <v>82380.160000000003</v>
      </c>
      <c r="CJ375" s="109" t="str">
        <f t="shared" si="411"/>
        <v>nebija plānots</v>
      </c>
      <c r="CK375" s="41">
        <v>0</v>
      </c>
      <c r="CL375" s="41">
        <f t="shared" si="425"/>
        <v>0</v>
      </c>
      <c r="CM375" s="41">
        <v>82380.160000000003</v>
      </c>
      <c r="CN375" s="36">
        <f t="shared" si="426"/>
        <v>82380.160000000003</v>
      </c>
      <c r="CO375" s="41">
        <v>45254</v>
      </c>
      <c r="CP375" s="41">
        <v>0</v>
      </c>
      <c r="CQ375" s="41">
        <v>0</v>
      </c>
      <c r="CR375" s="41">
        <v>0</v>
      </c>
      <c r="CS375" s="41">
        <v>0</v>
      </c>
      <c r="CT375" s="41">
        <v>0</v>
      </c>
      <c r="CU375" s="41">
        <v>0</v>
      </c>
      <c r="CV375" s="41">
        <v>44612.25</v>
      </c>
      <c r="CW375" s="75"/>
    </row>
    <row r="376" spans="1:101" s="8" customFormat="1" ht="31.5" x14ac:dyDescent="0.25">
      <c r="A376" s="121" t="s">
        <v>138</v>
      </c>
      <c r="B376" s="121" t="s">
        <v>139</v>
      </c>
      <c r="C376" s="122" t="s">
        <v>572</v>
      </c>
      <c r="D376" s="121">
        <v>2</v>
      </c>
      <c r="E376" s="121" t="s">
        <v>35</v>
      </c>
      <c r="F376" s="121" t="s">
        <v>5</v>
      </c>
      <c r="G376" s="123" t="s">
        <v>709</v>
      </c>
      <c r="H376" s="45">
        <f>SUBTOTAL(103, $CI$12:$CI376)*1</f>
        <v>365</v>
      </c>
      <c r="I376" s="45" t="s">
        <v>138</v>
      </c>
      <c r="J376" s="124" t="s">
        <v>72</v>
      </c>
      <c r="K376" s="124" t="s">
        <v>710</v>
      </c>
      <c r="L376" s="41">
        <v>0</v>
      </c>
      <c r="M376" s="41">
        <v>0</v>
      </c>
      <c r="N376" s="41">
        <v>0</v>
      </c>
      <c r="O376" s="41">
        <v>0</v>
      </c>
      <c r="P376" s="41">
        <v>0</v>
      </c>
      <c r="Q376" s="41">
        <f t="shared" si="372"/>
        <v>0</v>
      </c>
      <c r="R376" s="197" t="str">
        <f t="shared" si="373"/>
        <v>nebija plānots</v>
      </c>
      <c r="S376" s="41">
        <v>0</v>
      </c>
      <c r="T376" s="41">
        <v>0</v>
      </c>
      <c r="U376" s="41">
        <f>T376-S376</f>
        <v>0</v>
      </c>
      <c r="V376" s="41">
        <f t="shared" si="374"/>
        <v>0</v>
      </c>
      <c r="W376" s="41">
        <f t="shared" si="375"/>
        <v>0</v>
      </c>
      <c r="X376" s="41">
        <f t="shared" si="376"/>
        <v>0</v>
      </c>
      <c r="Y376" s="197" t="str">
        <f t="shared" si="377"/>
        <v>nebija plānots</v>
      </c>
      <c r="Z376" s="41">
        <v>0</v>
      </c>
      <c r="AA376" s="41">
        <v>0</v>
      </c>
      <c r="AB376" s="41">
        <f>AA376-Z376</f>
        <v>0</v>
      </c>
      <c r="AC376" s="41">
        <f t="shared" si="378"/>
        <v>0</v>
      </c>
      <c r="AD376" s="41">
        <f t="shared" si="379"/>
        <v>0</v>
      </c>
      <c r="AE376" s="41">
        <f t="shared" si="380"/>
        <v>0</v>
      </c>
      <c r="AF376" s="109" t="str">
        <f t="shared" si="381"/>
        <v>nebija plānots</v>
      </c>
      <c r="AG376" s="41">
        <v>0</v>
      </c>
      <c r="AH376" s="41">
        <v>0</v>
      </c>
      <c r="AI376" s="41">
        <f>AH376-AG376</f>
        <v>0</v>
      </c>
      <c r="AJ376" s="41">
        <f t="shared" si="382"/>
        <v>0</v>
      </c>
      <c r="AK376" s="41">
        <f t="shared" si="383"/>
        <v>0</v>
      </c>
      <c r="AL376" s="41">
        <f t="shared" si="384"/>
        <v>0</v>
      </c>
      <c r="AM376" s="109" t="str">
        <f t="shared" si="385"/>
        <v>nebija plānots</v>
      </c>
      <c r="AN376" s="41">
        <v>108388.19</v>
      </c>
      <c r="AO376" s="41">
        <v>0</v>
      </c>
      <c r="AP376" s="41">
        <f>AO376-AN376</f>
        <v>-108388.19</v>
      </c>
      <c r="AQ376" s="41">
        <f t="shared" si="386"/>
        <v>108388.19</v>
      </c>
      <c r="AR376" s="41">
        <f t="shared" si="387"/>
        <v>0</v>
      </c>
      <c r="AS376" s="41">
        <f t="shared" si="388"/>
        <v>-108388</v>
      </c>
      <c r="AT376" s="109">
        <f t="shared" si="389"/>
        <v>1</v>
      </c>
      <c r="AU376" s="41">
        <v>0</v>
      </c>
      <c r="AV376" s="41">
        <v>0</v>
      </c>
      <c r="AW376" s="41">
        <f>AV376-AU376</f>
        <v>0</v>
      </c>
      <c r="AX376" s="41">
        <f t="shared" si="390"/>
        <v>108388.19</v>
      </c>
      <c r="AY376" s="41">
        <f t="shared" si="391"/>
        <v>0</v>
      </c>
      <c r="AZ376" s="41">
        <f t="shared" si="392"/>
        <v>-108388</v>
      </c>
      <c r="BA376" s="109">
        <f t="shared" si="393"/>
        <v>1</v>
      </c>
      <c r="BB376" s="41">
        <v>0</v>
      </c>
      <c r="BC376" s="41">
        <v>91500.42</v>
      </c>
      <c r="BD376" s="41">
        <f>BC376-BB376</f>
        <v>91500.42</v>
      </c>
      <c r="BE376" s="41">
        <f t="shared" si="394"/>
        <v>108388.19</v>
      </c>
      <c r="BF376" s="41">
        <f t="shared" si="395"/>
        <v>91500.42</v>
      </c>
      <c r="BG376" s="41">
        <f t="shared" si="396"/>
        <v>-16888</v>
      </c>
      <c r="BH376" s="109">
        <f t="shared" si="397"/>
        <v>0.15580821120825072</v>
      </c>
      <c r="BI376" s="41">
        <v>0</v>
      </c>
      <c r="BJ376" s="41">
        <v>101667.13</v>
      </c>
      <c r="BK376" s="41">
        <f>BJ376-BI376</f>
        <v>101667.13</v>
      </c>
      <c r="BL376" s="41">
        <f t="shared" si="398"/>
        <v>108388.19</v>
      </c>
      <c r="BM376" s="41">
        <f t="shared" si="399"/>
        <v>193167.55</v>
      </c>
      <c r="BN376" s="41">
        <f t="shared" si="400"/>
        <v>84779</v>
      </c>
      <c r="BO376" s="109">
        <f t="shared" si="401"/>
        <v>-0.78218263447336822</v>
      </c>
      <c r="BP376" s="41">
        <v>0</v>
      </c>
      <c r="BQ376" s="41">
        <v>0</v>
      </c>
      <c r="BR376" s="41">
        <f>BQ376-BP376</f>
        <v>0</v>
      </c>
      <c r="BS376" s="41">
        <f t="shared" si="402"/>
        <v>108388.19</v>
      </c>
      <c r="BT376" s="41">
        <f t="shared" si="403"/>
        <v>193167.55</v>
      </c>
      <c r="BU376" s="41">
        <f t="shared" si="404"/>
        <v>84779</v>
      </c>
      <c r="BV376" s="109">
        <f t="shared" si="405"/>
        <v>-0.78218263447336822</v>
      </c>
      <c r="BW376" s="41">
        <v>0</v>
      </c>
      <c r="BX376" s="41">
        <v>0</v>
      </c>
      <c r="BY376" s="41">
        <f t="shared" si="422"/>
        <v>0</v>
      </c>
      <c r="BZ376" s="41">
        <f t="shared" si="423"/>
        <v>108388.19</v>
      </c>
      <c r="CA376" s="41">
        <f t="shared" si="427"/>
        <v>193167.55</v>
      </c>
      <c r="CB376" s="41">
        <f t="shared" si="424"/>
        <v>84779.359999999986</v>
      </c>
      <c r="CC376" s="109">
        <f t="shared" si="406"/>
        <v>-0.78218263447336822</v>
      </c>
      <c r="CD376" s="41">
        <v>0</v>
      </c>
      <c r="CE376" s="41">
        <v>0</v>
      </c>
      <c r="CF376" s="41">
        <f t="shared" si="407"/>
        <v>0</v>
      </c>
      <c r="CG376" s="41">
        <f t="shared" si="408"/>
        <v>108388.19</v>
      </c>
      <c r="CH376" s="41">
        <f t="shared" si="409"/>
        <v>193167.55</v>
      </c>
      <c r="CI376" s="41">
        <f t="shared" si="410"/>
        <v>84779.359999999986</v>
      </c>
      <c r="CJ376" s="109">
        <f t="shared" si="411"/>
        <v>1.7821826344733682</v>
      </c>
      <c r="CK376" s="41">
        <v>0</v>
      </c>
      <c r="CL376" s="41">
        <f t="shared" si="425"/>
        <v>108388.19</v>
      </c>
      <c r="CM376" s="41">
        <v>193167.55</v>
      </c>
      <c r="CN376" s="158">
        <v>0</v>
      </c>
      <c r="CO376" s="41">
        <v>2491607.96</v>
      </c>
      <c r="CP376" s="41">
        <v>0</v>
      </c>
      <c r="CQ376" s="41">
        <v>0</v>
      </c>
      <c r="CR376" s="41">
        <v>0</v>
      </c>
      <c r="CS376" s="41">
        <v>0</v>
      </c>
      <c r="CT376" s="41">
        <v>0</v>
      </c>
      <c r="CU376" s="41">
        <v>0</v>
      </c>
      <c r="CV376" s="41">
        <v>2595572.35</v>
      </c>
      <c r="CW376" s="111"/>
    </row>
    <row r="377" spans="1:101" s="8" customFormat="1" ht="47.25" x14ac:dyDescent="0.25">
      <c r="A377" s="55" t="s">
        <v>106</v>
      </c>
      <c r="B377" s="55" t="s">
        <v>107</v>
      </c>
      <c r="C377" s="81" t="s">
        <v>108</v>
      </c>
      <c r="D377" s="55">
        <v>1</v>
      </c>
      <c r="E377" s="55" t="s">
        <v>109</v>
      </c>
      <c r="F377" s="55" t="s">
        <v>5</v>
      </c>
      <c r="G377" s="131" t="s">
        <v>910</v>
      </c>
      <c r="H377" s="45">
        <f>SUBTOTAL(103, $CI$12:$CI377)*1</f>
        <v>366</v>
      </c>
      <c r="I377" s="45" t="s">
        <v>106</v>
      </c>
      <c r="J377" s="128" t="s">
        <v>111</v>
      </c>
      <c r="K377" s="128" t="s">
        <v>911</v>
      </c>
      <c r="L377" s="35">
        <v>0</v>
      </c>
      <c r="M377" s="35">
        <v>0</v>
      </c>
      <c r="N377" s="35">
        <v>0</v>
      </c>
      <c r="O377" s="35">
        <f>N377+M377+L377</f>
        <v>0</v>
      </c>
      <c r="P377" s="35"/>
      <c r="Q377" s="41">
        <f t="shared" si="372"/>
        <v>0</v>
      </c>
      <c r="R377" s="197" t="str">
        <f t="shared" si="373"/>
        <v>nebija plānots</v>
      </c>
      <c r="S377" s="35">
        <v>0</v>
      </c>
      <c r="T377" s="35"/>
      <c r="U377" s="35"/>
      <c r="V377" s="41">
        <f t="shared" si="374"/>
        <v>0</v>
      </c>
      <c r="W377" s="41">
        <f t="shared" si="375"/>
        <v>0</v>
      </c>
      <c r="X377" s="41">
        <f t="shared" si="376"/>
        <v>0</v>
      </c>
      <c r="Y377" s="197" t="str">
        <f t="shared" si="377"/>
        <v>nebija plānots</v>
      </c>
      <c r="Z377" s="35">
        <v>0</v>
      </c>
      <c r="AA377" s="35"/>
      <c r="AB377" s="35"/>
      <c r="AC377" s="41">
        <f t="shared" si="378"/>
        <v>0</v>
      </c>
      <c r="AD377" s="41">
        <f t="shared" si="379"/>
        <v>0</v>
      </c>
      <c r="AE377" s="41">
        <f t="shared" si="380"/>
        <v>0</v>
      </c>
      <c r="AF377" s="109" t="str">
        <f t="shared" si="381"/>
        <v>nebija plānots</v>
      </c>
      <c r="AG377" s="35">
        <v>0</v>
      </c>
      <c r="AH377" s="35"/>
      <c r="AI377" s="35"/>
      <c r="AJ377" s="41">
        <f t="shared" si="382"/>
        <v>0</v>
      </c>
      <c r="AK377" s="41">
        <f t="shared" si="383"/>
        <v>0</v>
      </c>
      <c r="AL377" s="41">
        <f t="shared" si="384"/>
        <v>0</v>
      </c>
      <c r="AM377" s="109" t="str">
        <f t="shared" si="385"/>
        <v>nebija plānots</v>
      </c>
      <c r="AN377" s="35">
        <v>0</v>
      </c>
      <c r="AO377" s="35"/>
      <c r="AP377" s="35"/>
      <c r="AQ377" s="41">
        <f t="shared" si="386"/>
        <v>0</v>
      </c>
      <c r="AR377" s="41">
        <f t="shared" si="387"/>
        <v>0</v>
      </c>
      <c r="AS377" s="41">
        <f t="shared" si="388"/>
        <v>0</v>
      </c>
      <c r="AT377" s="109" t="str">
        <f t="shared" si="389"/>
        <v>nebija plānots</v>
      </c>
      <c r="AU377" s="35">
        <v>0</v>
      </c>
      <c r="AV377" s="35"/>
      <c r="AW377" s="35"/>
      <c r="AX377" s="41">
        <f t="shared" si="390"/>
        <v>0</v>
      </c>
      <c r="AY377" s="41">
        <f t="shared" si="391"/>
        <v>0</v>
      </c>
      <c r="AZ377" s="41">
        <f t="shared" si="392"/>
        <v>0</v>
      </c>
      <c r="BA377" s="109" t="str">
        <f t="shared" si="393"/>
        <v>nebija plānots</v>
      </c>
      <c r="BB377" s="35">
        <v>0</v>
      </c>
      <c r="BC377" s="41">
        <v>44200</v>
      </c>
      <c r="BD377" s="41">
        <f>BC377-BB377</f>
        <v>44200</v>
      </c>
      <c r="BE377" s="41">
        <f t="shared" si="394"/>
        <v>0</v>
      </c>
      <c r="BF377" s="41">
        <f t="shared" si="395"/>
        <v>44200</v>
      </c>
      <c r="BG377" s="41">
        <f t="shared" si="396"/>
        <v>44200</v>
      </c>
      <c r="BH377" s="109" t="str">
        <f t="shared" si="397"/>
        <v>nebija plānots</v>
      </c>
      <c r="BI377" s="35">
        <v>0</v>
      </c>
      <c r="BJ377" s="41">
        <v>0</v>
      </c>
      <c r="BK377" s="41">
        <f>BJ377-BI377</f>
        <v>0</v>
      </c>
      <c r="BL377" s="41">
        <f t="shared" si="398"/>
        <v>0</v>
      </c>
      <c r="BM377" s="41">
        <f t="shared" si="399"/>
        <v>44200</v>
      </c>
      <c r="BN377" s="41">
        <f t="shared" si="400"/>
        <v>44200</v>
      </c>
      <c r="BO377" s="109" t="str">
        <f t="shared" si="401"/>
        <v>nebija plānots</v>
      </c>
      <c r="BP377" s="35">
        <v>0</v>
      </c>
      <c r="BQ377" s="41">
        <v>5100</v>
      </c>
      <c r="BR377" s="41">
        <f>BQ377-BP377</f>
        <v>5100</v>
      </c>
      <c r="BS377" s="41">
        <f t="shared" si="402"/>
        <v>0</v>
      </c>
      <c r="BT377" s="41">
        <f t="shared" si="403"/>
        <v>49300</v>
      </c>
      <c r="BU377" s="41">
        <f t="shared" si="404"/>
        <v>49300</v>
      </c>
      <c r="BV377" s="109" t="str">
        <f t="shared" si="405"/>
        <v>nebija plānots</v>
      </c>
      <c r="BW377" s="35">
        <v>0</v>
      </c>
      <c r="BX377" s="41">
        <v>31943.58</v>
      </c>
      <c r="BY377" s="41">
        <f t="shared" si="422"/>
        <v>31943.58</v>
      </c>
      <c r="BZ377" s="41">
        <f t="shared" si="423"/>
        <v>0</v>
      </c>
      <c r="CA377" s="41">
        <f t="shared" si="427"/>
        <v>81243.58</v>
      </c>
      <c r="CB377" s="41">
        <f t="shared" si="424"/>
        <v>81243.58</v>
      </c>
      <c r="CC377" s="109" t="str">
        <f t="shared" si="406"/>
        <v>nebija plānots</v>
      </c>
      <c r="CD377" s="35">
        <v>0</v>
      </c>
      <c r="CE377" s="41">
        <v>6800</v>
      </c>
      <c r="CF377" s="41">
        <f t="shared" si="407"/>
        <v>6800</v>
      </c>
      <c r="CG377" s="41">
        <f t="shared" si="408"/>
        <v>0</v>
      </c>
      <c r="CH377" s="41">
        <f t="shared" si="409"/>
        <v>88043.58</v>
      </c>
      <c r="CI377" s="41">
        <f t="shared" si="410"/>
        <v>88043.58</v>
      </c>
      <c r="CJ377" s="109" t="str">
        <f t="shared" si="411"/>
        <v>nebija plānots</v>
      </c>
      <c r="CK377" s="35">
        <v>0</v>
      </c>
      <c r="CL377" s="41">
        <f t="shared" si="425"/>
        <v>0</v>
      </c>
      <c r="CM377" s="41">
        <v>88043.58</v>
      </c>
      <c r="CN377" s="36">
        <f>CM377-CL377</f>
        <v>88043.58</v>
      </c>
      <c r="CO377" s="93">
        <v>1338538.1599999999</v>
      </c>
      <c r="CP377" s="35">
        <v>0</v>
      </c>
      <c r="CQ377" s="35">
        <v>0</v>
      </c>
      <c r="CR377" s="35">
        <v>0</v>
      </c>
      <c r="CS377" s="35">
        <v>0</v>
      </c>
      <c r="CT377" s="35">
        <v>0</v>
      </c>
      <c r="CU377" s="35">
        <v>0</v>
      </c>
      <c r="CV377" s="35">
        <v>1338538.1599999999</v>
      </c>
      <c r="CW377" s="111"/>
    </row>
    <row r="378" spans="1:101" s="8" customFormat="1" ht="78.75" x14ac:dyDescent="0.25">
      <c r="A378" s="18" t="s">
        <v>89</v>
      </c>
      <c r="B378" s="18" t="s">
        <v>842</v>
      </c>
      <c r="C378" s="19" t="s">
        <v>843</v>
      </c>
      <c r="D378" s="18" t="s">
        <v>3</v>
      </c>
      <c r="E378" s="18" t="s">
        <v>11</v>
      </c>
      <c r="F378" s="18" t="s">
        <v>5</v>
      </c>
      <c r="G378" s="18" t="s">
        <v>1019</v>
      </c>
      <c r="H378" s="45">
        <f>SUBTOTAL(103, $CI$12:$CI378)*1</f>
        <v>367</v>
      </c>
      <c r="I378" s="45" t="s">
        <v>89</v>
      </c>
      <c r="J378" s="32" t="s">
        <v>1017</v>
      </c>
      <c r="K378" s="32" t="s">
        <v>1020</v>
      </c>
      <c r="L378" s="77">
        <v>0</v>
      </c>
      <c r="M378" s="77">
        <v>0</v>
      </c>
      <c r="N378" s="77">
        <v>0</v>
      </c>
      <c r="O378" s="77">
        <f>N378+M378+L378</f>
        <v>0</v>
      </c>
      <c r="P378" s="77"/>
      <c r="Q378" s="41">
        <f t="shared" si="372"/>
        <v>0</v>
      </c>
      <c r="R378" s="197" t="str">
        <f t="shared" si="373"/>
        <v>nebija plānots</v>
      </c>
      <c r="S378" s="77">
        <v>0</v>
      </c>
      <c r="T378" s="77"/>
      <c r="U378" s="77"/>
      <c r="V378" s="41">
        <f t="shared" si="374"/>
        <v>0</v>
      </c>
      <c r="W378" s="41">
        <f t="shared" si="375"/>
        <v>0</v>
      </c>
      <c r="X378" s="41">
        <f t="shared" si="376"/>
        <v>0</v>
      </c>
      <c r="Y378" s="197" t="str">
        <f t="shared" si="377"/>
        <v>nebija plānots</v>
      </c>
      <c r="Z378" s="77">
        <v>0</v>
      </c>
      <c r="AA378" s="77"/>
      <c r="AB378" s="77"/>
      <c r="AC378" s="41">
        <f t="shared" si="378"/>
        <v>0</v>
      </c>
      <c r="AD378" s="41">
        <f t="shared" si="379"/>
        <v>0</v>
      </c>
      <c r="AE378" s="41">
        <f t="shared" si="380"/>
        <v>0</v>
      </c>
      <c r="AF378" s="109" t="str">
        <f t="shared" si="381"/>
        <v>nebija plānots</v>
      </c>
      <c r="AG378" s="77">
        <v>0</v>
      </c>
      <c r="AH378" s="77"/>
      <c r="AI378" s="77"/>
      <c r="AJ378" s="41">
        <f t="shared" si="382"/>
        <v>0</v>
      </c>
      <c r="AK378" s="41">
        <f t="shared" si="383"/>
        <v>0</v>
      </c>
      <c r="AL378" s="41">
        <f t="shared" si="384"/>
        <v>0</v>
      </c>
      <c r="AM378" s="109" t="str">
        <f t="shared" si="385"/>
        <v>nebija plānots</v>
      </c>
      <c r="AN378" s="77">
        <v>0</v>
      </c>
      <c r="AO378" s="77"/>
      <c r="AP378" s="77"/>
      <c r="AQ378" s="41">
        <f t="shared" si="386"/>
        <v>0</v>
      </c>
      <c r="AR378" s="41">
        <f t="shared" si="387"/>
        <v>0</v>
      </c>
      <c r="AS378" s="41">
        <f t="shared" si="388"/>
        <v>0</v>
      </c>
      <c r="AT378" s="109" t="str">
        <f t="shared" si="389"/>
        <v>nebija plānots</v>
      </c>
      <c r="AU378" s="77">
        <v>0</v>
      </c>
      <c r="AV378" s="77"/>
      <c r="AW378" s="77"/>
      <c r="AX378" s="41">
        <f t="shared" si="390"/>
        <v>0</v>
      </c>
      <c r="AY378" s="41">
        <f t="shared" si="391"/>
        <v>0</v>
      </c>
      <c r="AZ378" s="41">
        <f t="shared" si="392"/>
        <v>0</v>
      </c>
      <c r="BA378" s="109" t="str">
        <f t="shared" si="393"/>
        <v>nebija plānots</v>
      </c>
      <c r="BB378" s="77">
        <v>0</v>
      </c>
      <c r="BC378" s="77"/>
      <c r="BD378" s="77"/>
      <c r="BE378" s="41">
        <f t="shared" si="394"/>
        <v>0</v>
      </c>
      <c r="BF378" s="41">
        <f t="shared" si="395"/>
        <v>0</v>
      </c>
      <c r="BG378" s="41">
        <f t="shared" si="396"/>
        <v>0</v>
      </c>
      <c r="BH378" s="109" t="str">
        <f t="shared" si="397"/>
        <v>nebija plānots</v>
      </c>
      <c r="BI378" s="77">
        <v>0</v>
      </c>
      <c r="BJ378" s="77"/>
      <c r="BK378" s="77"/>
      <c r="BL378" s="41">
        <f t="shared" si="398"/>
        <v>0</v>
      </c>
      <c r="BM378" s="41">
        <f t="shared" si="399"/>
        <v>0</v>
      </c>
      <c r="BN378" s="41">
        <f t="shared" si="400"/>
        <v>0</v>
      </c>
      <c r="BO378" s="109" t="str">
        <f t="shared" si="401"/>
        <v>nebija plānots</v>
      </c>
      <c r="BP378" s="77">
        <v>0</v>
      </c>
      <c r="BQ378" s="77"/>
      <c r="BR378" s="77"/>
      <c r="BS378" s="41">
        <f t="shared" si="402"/>
        <v>0</v>
      </c>
      <c r="BT378" s="41">
        <f t="shared" si="403"/>
        <v>0</v>
      </c>
      <c r="BU378" s="41">
        <f t="shared" si="404"/>
        <v>0</v>
      </c>
      <c r="BV378" s="109" t="str">
        <f t="shared" si="405"/>
        <v>nebija plānots</v>
      </c>
      <c r="BW378" s="77">
        <v>0</v>
      </c>
      <c r="BX378" s="41">
        <v>88482.14</v>
      </c>
      <c r="BY378" s="41">
        <f t="shared" si="422"/>
        <v>88482.14</v>
      </c>
      <c r="BZ378" s="41">
        <f t="shared" si="423"/>
        <v>0</v>
      </c>
      <c r="CA378" s="41">
        <f t="shared" si="427"/>
        <v>88482.14</v>
      </c>
      <c r="CB378" s="41">
        <f t="shared" si="424"/>
        <v>88482.14</v>
      </c>
      <c r="CC378" s="109" t="str">
        <f t="shared" si="406"/>
        <v>nebija plānots</v>
      </c>
      <c r="CD378" s="77">
        <v>0</v>
      </c>
      <c r="CE378" s="41">
        <v>0</v>
      </c>
      <c r="CF378" s="41">
        <f t="shared" si="407"/>
        <v>0</v>
      </c>
      <c r="CG378" s="41">
        <f t="shared" si="408"/>
        <v>0</v>
      </c>
      <c r="CH378" s="41">
        <f t="shared" si="409"/>
        <v>88482.14</v>
      </c>
      <c r="CI378" s="41">
        <f t="shared" si="410"/>
        <v>88482.14</v>
      </c>
      <c r="CJ378" s="109" t="str">
        <f t="shared" si="411"/>
        <v>nebija plānots</v>
      </c>
      <c r="CK378" s="77">
        <v>0</v>
      </c>
      <c r="CL378" s="41">
        <f t="shared" si="425"/>
        <v>0</v>
      </c>
      <c r="CM378" s="41">
        <v>88482.14</v>
      </c>
      <c r="CN378" s="77"/>
      <c r="CO378" s="77">
        <v>268600</v>
      </c>
      <c r="CP378" s="77">
        <v>0</v>
      </c>
      <c r="CQ378" s="77">
        <v>0</v>
      </c>
      <c r="CR378" s="77"/>
      <c r="CS378" s="77">
        <v>0</v>
      </c>
      <c r="CT378" s="77">
        <v>0</v>
      </c>
      <c r="CU378" s="77">
        <v>0</v>
      </c>
      <c r="CV378" s="77">
        <v>268600</v>
      </c>
      <c r="CW378" s="148"/>
    </row>
    <row r="379" spans="1:101" s="8" customFormat="1" ht="47.25" x14ac:dyDescent="0.25">
      <c r="A379" s="18" t="s">
        <v>838</v>
      </c>
      <c r="B379" s="18" t="s">
        <v>839</v>
      </c>
      <c r="C379" s="19" t="s">
        <v>840</v>
      </c>
      <c r="D379" s="18">
        <v>1</v>
      </c>
      <c r="E379" s="18" t="s">
        <v>35</v>
      </c>
      <c r="F379" s="18" t="s">
        <v>5</v>
      </c>
      <c r="G379" s="18" t="s">
        <v>1026</v>
      </c>
      <c r="H379" s="45">
        <f>SUBTOTAL(103, $CI$12:$CI379)*1</f>
        <v>368</v>
      </c>
      <c r="I379" s="45" t="s">
        <v>838</v>
      </c>
      <c r="J379" s="32" t="s">
        <v>987</v>
      </c>
      <c r="K379" s="32" t="s">
        <v>1027</v>
      </c>
      <c r="L379" s="77">
        <v>0</v>
      </c>
      <c r="M379" s="77">
        <v>0</v>
      </c>
      <c r="N379" s="77">
        <v>0</v>
      </c>
      <c r="O379" s="77">
        <v>0</v>
      </c>
      <c r="P379" s="77"/>
      <c r="Q379" s="41">
        <f t="shared" si="372"/>
        <v>0</v>
      </c>
      <c r="R379" s="197" t="str">
        <f t="shared" si="373"/>
        <v>nebija plānots</v>
      </c>
      <c r="S379" s="77">
        <v>0</v>
      </c>
      <c r="T379" s="77"/>
      <c r="U379" s="77"/>
      <c r="V379" s="41">
        <f t="shared" si="374"/>
        <v>0</v>
      </c>
      <c r="W379" s="41">
        <f t="shared" si="375"/>
        <v>0</v>
      </c>
      <c r="X379" s="41">
        <f t="shared" si="376"/>
        <v>0</v>
      </c>
      <c r="Y379" s="197" t="str">
        <f t="shared" si="377"/>
        <v>nebija plānots</v>
      </c>
      <c r="Z379" s="77">
        <v>0</v>
      </c>
      <c r="AA379" s="77"/>
      <c r="AB379" s="77"/>
      <c r="AC379" s="41">
        <f t="shared" si="378"/>
        <v>0</v>
      </c>
      <c r="AD379" s="41">
        <f t="shared" si="379"/>
        <v>0</v>
      </c>
      <c r="AE379" s="41">
        <f t="shared" si="380"/>
        <v>0</v>
      </c>
      <c r="AF379" s="109" t="str">
        <f t="shared" si="381"/>
        <v>nebija plānots</v>
      </c>
      <c r="AG379" s="77">
        <v>0</v>
      </c>
      <c r="AH379" s="77"/>
      <c r="AI379" s="77"/>
      <c r="AJ379" s="41">
        <f t="shared" si="382"/>
        <v>0</v>
      </c>
      <c r="AK379" s="41">
        <f t="shared" si="383"/>
        <v>0</v>
      </c>
      <c r="AL379" s="41">
        <f t="shared" si="384"/>
        <v>0</v>
      </c>
      <c r="AM379" s="109" t="str">
        <f t="shared" si="385"/>
        <v>nebija plānots</v>
      </c>
      <c r="AN379" s="77">
        <v>0</v>
      </c>
      <c r="AO379" s="77"/>
      <c r="AP379" s="77"/>
      <c r="AQ379" s="41">
        <f t="shared" si="386"/>
        <v>0</v>
      </c>
      <c r="AR379" s="41">
        <f t="shared" si="387"/>
        <v>0</v>
      </c>
      <c r="AS379" s="41">
        <f t="shared" si="388"/>
        <v>0</v>
      </c>
      <c r="AT379" s="109" t="str">
        <f t="shared" si="389"/>
        <v>nebija plānots</v>
      </c>
      <c r="AU379" s="77">
        <v>0</v>
      </c>
      <c r="AV379" s="77"/>
      <c r="AW379" s="77"/>
      <c r="AX379" s="41">
        <f t="shared" si="390"/>
        <v>0</v>
      </c>
      <c r="AY379" s="41">
        <f t="shared" si="391"/>
        <v>0</v>
      </c>
      <c r="AZ379" s="41">
        <f t="shared" si="392"/>
        <v>0</v>
      </c>
      <c r="BA379" s="109" t="str">
        <f t="shared" si="393"/>
        <v>nebija plānots</v>
      </c>
      <c r="BB379" s="77">
        <v>0</v>
      </c>
      <c r="BC379" s="77"/>
      <c r="BD379" s="77"/>
      <c r="BE379" s="41">
        <f t="shared" si="394"/>
        <v>0</v>
      </c>
      <c r="BF379" s="41">
        <f t="shared" si="395"/>
        <v>0</v>
      </c>
      <c r="BG379" s="41">
        <f t="shared" si="396"/>
        <v>0</v>
      </c>
      <c r="BH379" s="109" t="str">
        <f t="shared" si="397"/>
        <v>nebija plānots</v>
      </c>
      <c r="BI379" s="77">
        <v>0</v>
      </c>
      <c r="BJ379" s="77"/>
      <c r="BK379" s="77"/>
      <c r="BL379" s="41">
        <f t="shared" si="398"/>
        <v>0</v>
      </c>
      <c r="BM379" s="41">
        <f t="shared" si="399"/>
        <v>0</v>
      </c>
      <c r="BN379" s="41">
        <f t="shared" si="400"/>
        <v>0</v>
      </c>
      <c r="BO379" s="109" t="str">
        <f t="shared" si="401"/>
        <v>nebija plānots</v>
      </c>
      <c r="BP379" s="77">
        <v>0</v>
      </c>
      <c r="BQ379" s="77"/>
      <c r="BR379" s="77"/>
      <c r="BS379" s="41">
        <f t="shared" si="402"/>
        <v>0</v>
      </c>
      <c r="BT379" s="41">
        <f t="shared" si="403"/>
        <v>0</v>
      </c>
      <c r="BU379" s="41">
        <f t="shared" si="404"/>
        <v>0</v>
      </c>
      <c r="BV379" s="109" t="str">
        <f t="shared" si="405"/>
        <v>nebija plānots</v>
      </c>
      <c r="BW379" s="77">
        <v>0</v>
      </c>
      <c r="BX379" s="41">
        <v>89258.53</v>
      </c>
      <c r="BY379" s="41">
        <f t="shared" si="422"/>
        <v>89258.53</v>
      </c>
      <c r="BZ379" s="41">
        <f t="shared" si="423"/>
        <v>0</v>
      </c>
      <c r="CA379" s="41">
        <f t="shared" si="427"/>
        <v>89258.53</v>
      </c>
      <c r="CB379" s="41">
        <f t="shared" si="424"/>
        <v>89258.53</v>
      </c>
      <c r="CC379" s="109" t="str">
        <f t="shared" si="406"/>
        <v>nebija plānots</v>
      </c>
      <c r="CD379" s="77">
        <v>0</v>
      </c>
      <c r="CE379" s="41">
        <v>0</v>
      </c>
      <c r="CF379" s="41">
        <f t="shared" si="407"/>
        <v>0</v>
      </c>
      <c r="CG379" s="41">
        <f t="shared" si="408"/>
        <v>0</v>
      </c>
      <c r="CH379" s="41">
        <f t="shared" si="409"/>
        <v>89258.53</v>
      </c>
      <c r="CI379" s="41">
        <f t="shared" si="410"/>
        <v>89258.53</v>
      </c>
      <c r="CJ379" s="109" t="str">
        <f t="shared" si="411"/>
        <v>nebija plānots</v>
      </c>
      <c r="CK379" s="77">
        <v>0</v>
      </c>
      <c r="CL379" s="77">
        <v>0</v>
      </c>
      <c r="CM379" s="41">
        <v>89258.53</v>
      </c>
      <c r="CN379" s="77"/>
      <c r="CO379" s="77">
        <v>178517.05</v>
      </c>
      <c r="CP379" s="77">
        <v>0</v>
      </c>
      <c r="CQ379" s="77">
        <v>0</v>
      </c>
      <c r="CR379" s="77">
        <v>0</v>
      </c>
      <c r="CS379" s="77">
        <v>0</v>
      </c>
      <c r="CT379" s="77">
        <v>0</v>
      </c>
      <c r="CU379" s="77">
        <v>0</v>
      </c>
      <c r="CV379" s="76">
        <v>178517.05</v>
      </c>
      <c r="CW379" s="148"/>
    </row>
    <row r="380" spans="1:101" s="8" customFormat="1" ht="47.25" x14ac:dyDescent="0.25">
      <c r="A380" s="119" t="s">
        <v>406</v>
      </c>
      <c r="B380" s="119" t="s">
        <v>411</v>
      </c>
      <c r="C380" s="120" t="s">
        <v>602</v>
      </c>
      <c r="D380" s="119">
        <v>1</v>
      </c>
      <c r="E380" s="119" t="s">
        <v>402</v>
      </c>
      <c r="F380" s="119" t="s">
        <v>77</v>
      </c>
      <c r="G380" s="43" t="s">
        <v>785</v>
      </c>
      <c r="H380" s="45">
        <f>SUBTOTAL(103, $CI$12:$CI380)*1</f>
        <v>369</v>
      </c>
      <c r="I380" s="45" t="s">
        <v>406</v>
      </c>
      <c r="J380" s="124" t="s">
        <v>852</v>
      </c>
      <c r="K380" s="124" t="s">
        <v>853</v>
      </c>
      <c r="L380" s="43">
        <v>0</v>
      </c>
      <c r="M380" s="43">
        <v>0</v>
      </c>
      <c r="N380" s="43">
        <v>0</v>
      </c>
      <c r="O380" s="43">
        <v>0</v>
      </c>
      <c r="P380" s="43">
        <v>0</v>
      </c>
      <c r="Q380" s="41">
        <f t="shared" si="372"/>
        <v>0</v>
      </c>
      <c r="R380" s="197" t="str">
        <f t="shared" si="373"/>
        <v>nebija plānots</v>
      </c>
      <c r="S380" s="43">
        <v>0</v>
      </c>
      <c r="T380" s="43">
        <v>0</v>
      </c>
      <c r="U380" s="43">
        <v>0</v>
      </c>
      <c r="V380" s="41">
        <f t="shared" si="374"/>
        <v>0</v>
      </c>
      <c r="W380" s="41">
        <f t="shared" si="375"/>
        <v>0</v>
      </c>
      <c r="X380" s="41">
        <f t="shared" si="376"/>
        <v>0</v>
      </c>
      <c r="Y380" s="197" t="str">
        <f t="shared" si="377"/>
        <v>nebija plānots</v>
      </c>
      <c r="Z380" s="43">
        <v>0</v>
      </c>
      <c r="AA380" s="43">
        <v>0</v>
      </c>
      <c r="AB380" s="43">
        <v>0</v>
      </c>
      <c r="AC380" s="41">
        <f t="shared" si="378"/>
        <v>0</v>
      </c>
      <c r="AD380" s="41">
        <f t="shared" si="379"/>
        <v>0</v>
      </c>
      <c r="AE380" s="41">
        <f t="shared" si="380"/>
        <v>0</v>
      </c>
      <c r="AF380" s="109" t="str">
        <f t="shared" si="381"/>
        <v>nebija plānots</v>
      </c>
      <c r="AG380" s="43">
        <v>0</v>
      </c>
      <c r="AH380" s="43">
        <v>0</v>
      </c>
      <c r="AI380" s="43">
        <v>0</v>
      </c>
      <c r="AJ380" s="41">
        <f t="shared" si="382"/>
        <v>0</v>
      </c>
      <c r="AK380" s="41">
        <f t="shared" si="383"/>
        <v>0</v>
      </c>
      <c r="AL380" s="41">
        <f t="shared" si="384"/>
        <v>0</v>
      </c>
      <c r="AM380" s="109" t="str">
        <f t="shared" si="385"/>
        <v>nebija plānots</v>
      </c>
      <c r="AN380" s="43">
        <v>0</v>
      </c>
      <c r="AO380" s="43">
        <v>0</v>
      </c>
      <c r="AP380" s="43">
        <v>0</v>
      </c>
      <c r="AQ380" s="41">
        <f t="shared" si="386"/>
        <v>0</v>
      </c>
      <c r="AR380" s="41">
        <f t="shared" si="387"/>
        <v>0</v>
      </c>
      <c r="AS380" s="41">
        <f t="shared" si="388"/>
        <v>0</v>
      </c>
      <c r="AT380" s="109" t="str">
        <f t="shared" si="389"/>
        <v>nebija plānots</v>
      </c>
      <c r="AU380" s="43">
        <v>0</v>
      </c>
      <c r="AV380" s="41">
        <v>34850</v>
      </c>
      <c r="AW380" s="41">
        <f>AV380-AU380</f>
        <v>34850</v>
      </c>
      <c r="AX380" s="41">
        <f t="shared" si="390"/>
        <v>0</v>
      </c>
      <c r="AY380" s="41">
        <f t="shared" si="391"/>
        <v>34850</v>
      </c>
      <c r="AZ380" s="41">
        <f t="shared" si="392"/>
        <v>34850</v>
      </c>
      <c r="BA380" s="109" t="str">
        <f t="shared" si="393"/>
        <v>nebija plānots</v>
      </c>
      <c r="BB380" s="40">
        <v>0</v>
      </c>
      <c r="BC380" s="41">
        <v>0</v>
      </c>
      <c r="BD380" s="41">
        <f>BC380-BB380</f>
        <v>0</v>
      </c>
      <c r="BE380" s="41">
        <f t="shared" si="394"/>
        <v>0</v>
      </c>
      <c r="BF380" s="41">
        <f t="shared" si="395"/>
        <v>34850</v>
      </c>
      <c r="BG380" s="41">
        <f t="shared" si="396"/>
        <v>34850</v>
      </c>
      <c r="BH380" s="109" t="str">
        <f t="shared" si="397"/>
        <v>nebija plānots</v>
      </c>
      <c r="BI380" s="40">
        <v>0</v>
      </c>
      <c r="BJ380" s="41">
        <v>8797.5</v>
      </c>
      <c r="BK380" s="41">
        <f>BJ380-BI380</f>
        <v>8797.5</v>
      </c>
      <c r="BL380" s="41">
        <f t="shared" si="398"/>
        <v>0</v>
      </c>
      <c r="BM380" s="41">
        <f t="shared" si="399"/>
        <v>43647.5</v>
      </c>
      <c r="BN380" s="41">
        <f t="shared" si="400"/>
        <v>43648</v>
      </c>
      <c r="BO380" s="109" t="str">
        <f t="shared" si="401"/>
        <v>nebija plānots</v>
      </c>
      <c r="BP380" s="40">
        <v>0</v>
      </c>
      <c r="BQ380" s="41">
        <v>35941.730000000003</v>
      </c>
      <c r="BR380" s="41">
        <f>BQ380-BP380</f>
        <v>35941.730000000003</v>
      </c>
      <c r="BS380" s="41">
        <f t="shared" si="402"/>
        <v>0</v>
      </c>
      <c r="BT380" s="41">
        <f t="shared" si="403"/>
        <v>79589.23000000001</v>
      </c>
      <c r="BU380" s="41">
        <f t="shared" si="404"/>
        <v>79590</v>
      </c>
      <c r="BV380" s="109" t="str">
        <f t="shared" si="405"/>
        <v>nebija plānots</v>
      </c>
      <c r="BW380" s="40">
        <v>0</v>
      </c>
      <c r="BX380" s="41">
        <v>8563.4599999999991</v>
      </c>
      <c r="BY380" s="41">
        <f t="shared" si="422"/>
        <v>8563.4599999999991</v>
      </c>
      <c r="BZ380" s="41">
        <f t="shared" si="423"/>
        <v>0</v>
      </c>
      <c r="CA380" s="41">
        <f t="shared" si="427"/>
        <v>88152.69</v>
      </c>
      <c r="CB380" s="41">
        <f t="shared" si="424"/>
        <v>88152.69</v>
      </c>
      <c r="CC380" s="109" t="str">
        <f t="shared" si="406"/>
        <v>nebija plānots</v>
      </c>
      <c r="CD380" s="40">
        <v>0</v>
      </c>
      <c r="CE380" s="41">
        <v>10532.97</v>
      </c>
      <c r="CF380" s="41">
        <f t="shared" si="407"/>
        <v>10532.97</v>
      </c>
      <c r="CG380" s="41">
        <f t="shared" si="408"/>
        <v>0</v>
      </c>
      <c r="CH380" s="41">
        <f t="shared" si="409"/>
        <v>98685.66</v>
      </c>
      <c r="CI380" s="41">
        <f t="shared" si="410"/>
        <v>98685.66</v>
      </c>
      <c r="CJ380" s="109" t="str">
        <f t="shared" si="411"/>
        <v>nebija plānots</v>
      </c>
      <c r="CK380" s="40">
        <v>0</v>
      </c>
      <c r="CL380" s="41">
        <f t="shared" ref="CL380:CL388" si="428">CK380+CD380+BW380+BP380+BI380+BB380+AN380+AG380+Z380+S380+O380+AU380</f>
        <v>0</v>
      </c>
      <c r="CM380" s="41">
        <v>98685.66</v>
      </c>
      <c r="CN380" s="36">
        <f>CM380-CL380</f>
        <v>98685.66</v>
      </c>
      <c r="CO380" s="41">
        <v>222489.2</v>
      </c>
      <c r="CP380" s="41">
        <v>86523.199999999997</v>
      </c>
      <c r="CQ380" s="41">
        <v>0</v>
      </c>
      <c r="CR380" s="41">
        <v>0</v>
      </c>
      <c r="CS380" s="41">
        <v>0</v>
      </c>
      <c r="CT380" s="41">
        <v>0</v>
      </c>
      <c r="CU380" s="41">
        <v>0</v>
      </c>
      <c r="CV380" s="41">
        <v>309012.40000000002</v>
      </c>
    </row>
    <row r="381" spans="1:101" s="8" customFormat="1" ht="47.25" x14ac:dyDescent="0.25">
      <c r="A381" s="119" t="s">
        <v>89</v>
      </c>
      <c r="B381" s="119" t="s">
        <v>842</v>
      </c>
      <c r="C381" s="120" t="s">
        <v>843</v>
      </c>
      <c r="D381" s="119" t="s">
        <v>3</v>
      </c>
      <c r="E381" s="119" t="s">
        <v>11</v>
      </c>
      <c r="F381" s="119" t="s">
        <v>5</v>
      </c>
      <c r="G381" s="43" t="s">
        <v>769</v>
      </c>
      <c r="H381" s="45">
        <f>SUBTOTAL(103, $CI$12:$CI381)*1</f>
        <v>370</v>
      </c>
      <c r="I381" s="45" t="s">
        <v>89</v>
      </c>
      <c r="J381" s="124" t="s">
        <v>844</v>
      </c>
      <c r="K381" s="124" t="s">
        <v>845</v>
      </c>
      <c r="L381" s="41">
        <v>0</v>
      </c>
      <c r="M381" s="41">
        <v>0</v>
      </c>
      <c r="N381" s="41">
        <v>0</v>
      </c>
      <c r="O381" s="40">
        <v>0</v>
      </c>
      <c r="P381" s="40">
        <v>0</v>
      </c>
      <c r="Q381" s="41">
        <f t="shared" si="372"/>
        <v>0</v>
      </c>
      <c r="R381" s="197" t="str">
        <f t="shared" si="373"/>
        <v>nebija plānots</v>
      </c>
      <c r="S381" s="40">
        <v>0</v>
      </c>
      <c r="T381" s="40">
        <v>0</v>
      </c>
      <c r="U381" s="41">
        <f>T381-S381</f>
        <v>0</v>
      </c>
      <c r="V381" s="41">
        <f t="shared" si="374"/>
        <v>0</v>
      </c>
      <c r="W381" s="41">
        <f t="shared" si="375"/>
        <v>0</v>
      </c>
      <c r="X381" s="41">
        <f t="shared" si="376"/>
        <v>0</v>
      </c>
      <c r="Y381" s="197" t="str">
        <f t="shared" si="377"/>
        <v>nebija plānots</v>
      </c>
      <c r="Z381" s="40">
        <v>0</v>
      </c>
      <c r="AA381" s="40">
        <v>0</v>
      </c>
      <c r="AB381" s="41">
        <f>AA381-Z381</f>
        <v>0</v>
      </c>
      <c r="AC381" s="41">
        <f t="shared" si="378"/>
        <v>0</v>
      </c>
      <c r="AD381" s="41">
        <f t="shared" si="379"/>
        <v>0</v>
      </c>
      <c r="AE381" s="41">
        <f t="shared" si="380"/>
        <v>0</v>
      </c>
      <c r="AF381" s="109" t="str">
        <f t="shared" si="381"/>
        <v>nebija plānots</v>
      </c>
      <c r="AG381" s="40">
        <v>0</v>
      </c>
      <c r="AH381" s="40">
        <v>0</v>
      </c>
      <c r="AI381" s="41">
        <f>AH381-AG381</f>
        <v>0</v>
      </c>
      <c r="AJ381" s="41">
        <f t="shared" si="382"/>
        <v>0</v>
      </c>
      <c r="AK381" s="41">
        <f t="shared" si="383"/>
        <v>0</v>
      </c>
      <c r="AL381" s="41">
        <f t="shared" si="384"/>
        <v>0</v>
      </c>
      <c r="AM381" s="109" t="str">
        <f t="shared" si="385"/>
        <v>nebija plānots</v>
      </c>
      <c r="AN381" s="40">
        <v>0</v>
      </c>
      <c r="AO381" s="40">
        <v>0</v>
      </c>
      <c r="AP381" s="41">
        <f>AO381-AN381</f>
        <v>0</v>
      </c>
      <c r="AQ381" s="41">
        <f t="shared" si="386"/>
        <v>0</v>
      </c>
      <c r="AR381" s="41">
        <f t="shared" si="387"/>
        <v>0</v>
      </c>
      <c r="AS381" s="41">
        <f t="shared" si="388"/>
        <v>0</v>
      </c>
      <c r="AT381" s="109" t="str">
        <f t="shared" si="389"/>
        <v>nebija plānots</v>
      </c>
      <c r="AU381" s="41">
        <v>0</v>
      </c>
      <c r="AV381" s="41">
        <v>115050.72</v>
      </c>
      <c r="AW381" s="41">
        <f>AV381-AU381</f>
        <v>115050.72</v>
      </c>
      <c r="AX381" s="41">
        <f t="shared" si="390"/>
        <v>0</v>
      </c>
      <c r="AY381" s="41">
        <f t="shared" si="391"/>
        <v>115050.72</v>
      </c>
      <c r="AZ381" s="41">
        <f t="shared" si="392"/>
        <v>115051</v>
      </c>
      <c r="BA381" s="109" t="str">
        <f t="shared" si="393"/>
        <v>nebija plānots</v>
      </c>
      <c r="BB381" s="40">
        <v>0</v>
      </c>
      <c r="BC381" s="41">
        <v>0</v>
      </c>
      <c r="BD381" s="41">
        <f>BC381-BB381</f>
        <v>0</v>
      </c>
      <c r="BE381" s="41">
        <f t="shared" si="394"/>
        <v>0</v>
      </c>
      <c r="BF381" s="41">
        <f t="shared" si="395"/>
        <v>115050.72</v>
      </c>
      <c r="BG381" s="41">
        <f t="shared" si="396"/>
        <v>115051</v>
      </c>
      <c r="BH381" s="109" t="str">
        <f t="shared" si="397"/>
        <v>nebija plānots</v>
      </c>
      <c r="BI381" s="40">
        <v>0</v>
      </c>
      <c r="BJ381" s="41">
        <v>0</v>
      </c>
      <c r="BK381" s="41">
        <f>BJ381-BI381</f>
        <v>0</v>
      </c>
      <c r="BL381" s="41">
        <f t="shared" si="398"/>
        <v>0</v>
      </c>
      <c r="BM381" s="41">
        <f t="shared" si="399"/>
        <v>115050.72</v>
      </c>
      <c r="BN381" s="41">
        <f t="shared" si="400"/>
        <v>115051</v>
      </c>
      <c r="BO381" s="109" t="str">
        <f t="shared" si="401"/>
        <v>nebija plānots</v>
      </c>
      <c r="BP381" s="40">
        <v>0</v>
      </c>
      <c r="BQ381" s="41">
        <v>0</v>
      </c>
      <c r="BR381" s="41">
        <f>BQ381-BP381</f>
        <v>0</v>
      </c>
      <c r="BS381" s="41">
        <f t="shared" si="402"/>
        <v>0</v>
      </c>
      <c r="BT381" s="41">
        <f t="shared" si="403"/>
        <v>115050.72</v>
      </c>
      <c r="BU381" s="41">
        <f t="shared" si="404"/>
        <v>115051</v>
      </c>
      <c r="BV381" s="109" t="str">
        <f t="shared" si="405"/>
        <v>nebija plānots</v>
      </c>
      <c r="BW381" s="40">
        <v>0</v>
      </c>
      <c r="BX381" s="41">
        <v>0</v>
      </c>
      <c r="BY381" s="41">
        <f t="shared" si="422"/>
        <v>0</v>
      </c>
      <c r="BZ381" s="41">
        <f t="shared" si="423"/>
        <v>0</v>
      </c>
      <c r="CA381" s="41">
        <f t="shared" si="427"/>
        <v>115050.72</v>
      </c>
      <c r="CB381" s="41">
        <f t="shared" si="424"/>
        <v>115050.72</v>
      </c>
      <c r="CC381" s="109" t="str">
        <f t="shared" si="406"/>
        <v>nebija plānots</v>
      </c>
      <c r="CD381" s="40">
        <v>0</v>
      </c>
      <c r="CE381" s="41">
        <v>0</v>
      </c>
      <c r="CF381" s="41">
        <f t="shared" si="407"/>
        <v>0</v>
      </c>
      <c r="CG381" s="41">
        <f t="shared" si="408"/>
        <v>0</v>
      </c>
      <c r="CH381" s="41">
        <f t="shared" si="409"/>
        <v>115050.72</v>
      </c>
      <c r="CI381" s="41">
        <f t="shared" si="410"/>
        <v>115050.72</v>
      </c>
      <c r="CJ381" s="109" t="str">
        <f t="shared" si="411"/>
        <v>nebija plānots</v>
      </c>
      <c r="CK381" s="40">
        <v>0</v>
      </c>
      <c r="CL381" s="41">
        <f t="shared" si="428"/>
        <v>0</v>
      </c>
      <c r="CM381" s="41">
        <v>116669.97</v>
      </c>
      <c r="CN381" s="36">
        <f>CM381-CL381</f>
        <v>116669.97</v>
      </c>
      <c r="CO381" s="41">
        <v>116669.97</v>
      </c>
      <c r="CP381" s="41">
        <v>0</v>
      </c>
      <c r="CQ381" s="41">
        <v>0</v>
      </c>
      <c r="CR381" s="41">
        <v>0</v>
      </c>
      <c r="CS381" s="41">
        <v>0</v>
      </c>
      <c r="CT381" s="41">
        <v>0</v>
      </c>
      <c r="CU381" s="41">
        <v>0</v>
      </c>
      <c r="CV381" s="41">
        <v>115050.72</v>
      </c>
      <c r="CW381" s="111"/>
    </row>
    <row r="382" spans="1:101" s="8" customFormat="1" ht="47.25" x14ac:dyDescent="0.25">
      <c r="A382" s="18" t="s">
        <v>838</v>
      </c>
      <c r="B382" s="18" t="s">
        <v>839</v>
      </c>
      <c r="C382" s="19" t="s">
        <v>840</v>
      </c>
      <c r="D382" s="18">
        <v>2</v>
      </c>
      <c r="E382" s="18" t="s">
        <v>35</v>
      </c>
      <c r="F382" s="18" t="s">
        <v>5</v>
      </c>
      <c r="G382" s="18" t="s">
        <v>1383</v>
      </c>
      <c r="H382" s="45">
        <f>SUBTOTAL(103, $CI$12:$CI382)*1</f>
        <v>371</v>
      </c>
      <c r="I382" s="45" t="s">
        <v>838</v>
      </c>
      <c r="J382" s="32" t="s">
        <v>69</v>
      </c>
      <c r="K382" s="32" t="s">
        <v>1065</v>
      </c>
      <c r="L382" s="77">
        <v>0</v>
      </c>
      <c r="M382" s="77">
        <v>0</v>
      </c>
      <c r="N382" s="77">
        <v>0</v>
      </c>
      <c r="O382" s="77">
        <f>N382+M382+L382</f>
        <v>0</v>
      </c>
      <c r="P382" s="77"/>
      <c r="Q382" s="41">
        <f t="shared" si="372"/>
        <v>0</v>
      </c>
      <c r="R382" s="197" t="str">
        <f t="shared" si="373"/>
        <v>nebija plānots</v>
      </c>
      <c r="S382" s="77">
        <v>0</v>
      </c>
      <c r="T382" s="77"/>
      <c r="U382" s="77"/>
      <c r="V382" s="41">
        <f t="shared" si="374"/>
        <v>0</v>
      </c>
      <c r="W382" s="41">
        <f t="shared" si="375"/>
        <v>0</v>
      </c>
      <c r="X382" s="41">
        <f t="shared" si="376"/>
        <v>0</v>
      </c>
      <c r="Y382" s="197" t="str">
        <f t="shared" si="377"/>
        <v>nebija plānots</v>
      </c>
      <c r="Z382" s="77">
        <v>0</v>
      </c>
      <c r="AA382" s="77"/>
      <c r="AB382" s="77"/>
      <c r="AC382" s="41">
        <f t="shared" si="378"/>
        <v>0</v>
      </c>
      <c r="AD382" s="41">
        <f t="shared" si="379"/>
        <v>0</v>
      </c>
      <c r="AE382" s="41">
        <f t="shared" si="380"/>
        <v>0</v>
      </c>
      <c r="AF382" s="109" t="str">
        <f t="shared" si="381"/>
        <v>nebija plānots</v>
      </c>
      <c r="AG382" s="77">
        <v>0</v>
      </c>
      <c r="AH382" s="77"/>
      <c r="AI382" s="77"/>
      <c r="AJ382" s="41">
        <f t="shared" si="382"/>
        <v>0</v>
      </c>
      <c r="AK382" s="41">
        <f t="shared" si="383"/>
        <v>0</v>
      </c>
      <c r="AL382" s="41">
        <f t="shared" si="384"/>
        <v>0</v>
      </c>
      <c r="AM382" s="109" t="str">
        <f t="shared" si="385"/>
        <v>nebija plānots</v>
      </c>
      <c r="AN382" s="77">
        <v>0</v>
      </c>
      <c r="AO382" s="77"/>
      <c r="AP382" s="77"/>
      <c r="AQ382" s="41">
        <f t="shared" si="386"/>
        <v>0</v>
      </c>
      <c r="AR382" s="41">
        <f t="shared" si="387"/>
        <v>0</v>
      </c>
      <c r="AS382" s="41">
        <f t="shared" si="388"/>
        <v>0</v>
      </c>
      <c r="AT382" s="109" t="str">
        <f t="shared" si="389"/>
        <v>nebija plānots</v>
      </c>
      <c r="AU382" s="77">
        <v>0</v>
      </c>
      <c r="AV382" s="77"/>
      <c r="AW382" s="77"/>
      <c r="AX382" s="41">
        <f t="shared" si="390"/>
        <v>0</v>
      </c>
      <c r="AY382" s="41">
        <f t="shared" si="391"/>
        <v>0</v>
      </c>
      <c r="AZ382" s="41">
        <f t="shared" si="392"/>
        <v>0</v>
      </c>
      <c r="BA382" s="109" t="str">
        <f t="shared" si="393"/>
        <v>nebija plānots</v>
      </c>
      <c r="BB382" s="77">
        <v>0</v>
      </c>
      <c r="BC382" s="77"/>
      <c r="BD382" s="77"/>
      <c r="BE382" s="41">
        <f t="shared" si="394"/>
        <v>0</v>
      </c>
      <c r="BF382" s="41">
        <f t="shared" si="395"/>
        <v>0</v>
      </c>
      <c r="BG382" s="41">
        <f t="shared" si="396"/>
        <v>0</v>
      </c>
      <c r="BH382" s="109" t="str">
        <f t="shared" si="397"/>
        <v>nebija plānots</v>
      </c>
      <c r="BI382" s="77">
        <v>0</v>
      </c>
      <c r="BJ382" s="77"/>
      <c r="BK382" s="77"/>
      <c r="BL382" s="41">
        <f t="shared" si="398"/>
        <v>0</v>
      </c>
      <c r="BM382" s="41">
        <f t="shared" si="399"/>
        <v>0</v>
      </c>
      <c r="BN382" s="41">
        <f t="shared" si="400"/>
        <v>0</v>
      </c>
      <c r="BO382" s="109" t="str">
        <f t="shared" si="401"/>
        <v>nebija plānots</v>
      </c>
      <c r="BP382" s="77">
        <v>0</v>
      </c>
      <c r="BQ382" s="77"/>
      <c r="BR382" s="77"/>
      <c r="BS382" s="41">
        <f t="shared" si="402"/>
        <v>0</v>
      </c>
      <c r="BT382" s="41">
        <f t="shared" si="403"/>
        <v>0</v>
      </c>
      <c r="BU382" s="41">
        <f t="shared" si="404"/>
        <v>0</v>
      </c>
      <c r="BV382" s="109" t="str">
        <f t="shared" si="405"/>
        <v>nebija plānots</v>
      </c>
      <c r="BW382" s="77">
        <v>0</v>
      </c>
      <c r="BX382" s="41">
        <v>116200</v>
      </c>
      <c r="BY382" s="41">
        <f t="shared" si="422"/>
        <v>116200</v>
      </c>
      <c r="BZ382" s="41">
        <f t="shared" si="423"/>
        <v>0</v>
      </c>
      <c r="CA382" s="41">
        <f t="shared" si="427"/>
        <v>116200</v>
      </c>
      <c r="CB382" s="41">
        <f t="shared" si="424"/>
        <v>116200</v>
      </c>
      <c r="CC382" s="109" t="str">
        <f t="shared" si="406"/>
        <v>nebija plānots</v>
      </c>
      <c r="CD382" s="77">
        <v>0</v>
      </c>
      <c r="CE382" s="41">
        <v>0</v>
      </c>
      <c r="CF382" s="41">
        <f t="shared" si="407"/>
        <v>0</v>
      </c>
      <c r="CG382" s="41">
        <f t="shared" si="408"/>
        <v>0</v>
      </c>
      <c r="CH382" s="41">
        <f t="shared" si="409"/>
        <v>116200</v>
      </c>
      <c r="CI382" s="41">
        <f t="shared" si="410"/>
        <v>116200</v>
      </c>
      <c r="CJ382" s="109" t="str">
        <f t="shared" si="411"/>
        <v>nebija plānots</v>
      </c>
      <c r="CK382" s="77">
        <v>0</v>
      </c>
      <c r="CL382" s="41">
        <f t="shared" si="428"/>
        <v>0</v>
      </c>
      <c r="CM382" s="41">
        <v>116200</v>
      </c>
      <c r="CN382" s="77"/>
      <c r="CO382" s="77">
        <v>166000</v>
      </c>
      <c r="CP382" s="77">
        <v>0</v>
      </c>
      <c r="CQ382" s="77">
        <v>0</v>
      </c>
      <c r="CR382" s="77"/>
      <c r="CS382" s="77">
        <v>0</v>
      </c>
      <c r="CT382" s="77">
        <v>0</v>
      </c>
      <c r="CU382" s="77">
        <v>0</v>
      </c>
      <c r="CV382" s="77">
        <v>166000</v>
      </c>
      <c r="CW382" s="148"/>
    </row>
    <row r="383" spans="1:101" s="8" customFormat="1" ht="47.25" x14ac:dyDescent="0.25">
      <c r="A383" s="119" t="s">
        <v>406</v>
      </c>
      <c r="B383" s="119" t="s">
        <v>411</v>
      </c>
      <c r="C383" s="120" t="s">
        <v>602</v>
      </c>
      <c r="D383" s="119">
        <v>1</v>
      </c>
      <c r="E383" s="119" t="s">
        <v>402</v>
      </c>
      <c r="F383" s="119" t="s">
        <v>77</v>
      </c>
      <c r="G383" s="43" t="s">
        <v>796</v>
      </c>
      <c r="H383" s="45">
        <f>SUBTOTAL(103, $CI$12:$CI383)*1</f>
        <v>372</v>
      </c>
      <c r="I383" s="45" t="s">
        <v>406</v>
      </c>
      <c r="J383" s="124" t="s">
        <v>499</v>
      </c>
      <c r="K383" s="124" t="s">
        <v>833</v>
      </c>
      <c r="L383" s="41">
        <v>0</v>
      </c>
      <c r="M383" s="41">
        <v>0</v>
      </c>
      <c r="N383" s="41">
        <v>0</v>
      </c>
      <c r="O383" s="40">
        <v>0</v>
      </c>
      <c r="P383" s="40">
        <v>0</v>
      </c>
      <c r="Q383" s="41">
        <f t="shared" si="372"/>
        <v>0</v>
      </c>
      <c r="R383" s="197" t="str">
        <f t="shared" si="373"/>
        <v>nebija plānots</v>
      </c>
      <c r="S383" s="40">
        <v>0</v>
      </c>
      <c r="T383" s="40">
        <v>0</v>
      </c>
      <c r="U383" s="41">
        <f>T383-S383</f>
        <v>0</v>
      </c>
      <c r="V383" s="41">
        <f t="shared" si="374"/>
        <v>0</v>
      </c>
      <c r="W383" s="41">
        <f t="shared" si="375"/>
        <v>0</v>
      </c>
      <c r="X383" s="41">
        <f t="shared" si="376"/>
        <v>0</v>
      </c>
      <c r="Y383" s="197" t="str">
        <f t="shared" si="377"/>
        <v>nebija plānots</v>
      </c>
      <c r="Z383" s="40">
        <v>0</v>
      </c>
      <c r="AA383" s="40">
        <v>0</v>
      </c>
      <c r="AB383" s="41">
        <f>AA383-Z383</f>
        <v>0</v>
      </c>
      <c r="AC383" s="41">
        <f t="shared" si="378"/>
        <v>0</v>
      </c>
      <c r="AD383" s="41">
        <f t="shared" si="379"/>
        <v>0</v>
      </c>
      <c r="AE383" s="41">
        <f t="shared" si="380"/>
        <v>0</v>
      </c>
      <c r="AF383" s="109" t="str">
        <f t="shared" si="381"/>
        <v>nebija plānots</v>
      </c>
      <c r="AG383" s="40">
        <v>0</v>
      </c>
      <c r="AH383" s="40">
        <v>0</v>
      </c>
      <c r="AI383" s="41">
        <f>AH383-AG383</f>
        <v>0</v>
      </c>
      <c r="AJ383" s="41">
        <f t="shared" si="382"/>
        <v>0</v>
      </c>
      <c r="AK383" s="41">
        <f t="shared" si="383"/>
        <v>0</v>
      </c>
      <c r="AL383" s="41">
        <f t="shared" si="384"/>
        <v>0</v>
      </c>
      <c r="AM383" s="109" t="str">
        <f t="shared" si="385"/>
        <v>nebija plānots</v>
      </c>
      <c r="AN383" s="40">
        <v>0</v>
      </c>
      <c r="AO383" s="40">
        <v>0</v>
      </c>
      <c r="AP383" s="41">
        <f>AO383-AN383</f>
        <v>0</v>
      </c>
      <c r="AQ383" s="41">
        <f t="shared" si="386"/>
        <v>0</v>
      </c>
      <c r="AR383" s="41">
        <f t="shared" si="387"/>
        <v>0</v>
      </c>
      <c r="AS383" s="41">
        <f t="shared" si="388"/>
        <v>0</v>
      </c>
      <c r="AT383" s="109" t="str">
        <f t="shared" si="389"/>
        <v>nebija plānots</v>
      </c>
      <c r="AU383" s="41">
        <v>0</v>
      </c>
      <c r="AV383" s="41">
        <v>11660.16</v>
      </c>
      <c r="AW383" s="41">
        <f>AV383-AU383</f>
        <v>11660.16</v>
      </c>
      <c r="AX383" s="41">
        <f t="shared" si="390"/>
        <v>0</v>
      </c>
      <c r="AY383" s="41">
        <f t="shared" si="391"/>
        <v>11660.16</v>
      </c>
      <c r="AZ383" s="41">
        <f t="shared" si="392"/>
        <v>11660</v>
      </c>
      <c r="BA383" s="109" t="str">
        <f t="shared" si="393"/>
        <v>nebija plānots</v>
      </c>
      <c r="BB383" s="41">
        <v>0</v>
      </c>
      <c r="BC383" s="41">
        <v>0</v>
      </c>
      <c r="BD383" s="41">
        <f>BC383-BB383</f>
        <v>0</v>
      </c>
      <c r="BE383" s="41">
        <f t="shared" si="394"/>
        <v>0</v>
      </c>
      <c r="BF383" s="41">
        <f t="shared" si="395"/>
        <v>11660.16</v>
      </c>
      <c r="BG383" s="41">
        <f t="shared" si="396"/>
        <v>11660</v>
      </c>
      <c r="BH383" s="109" t="str">
        <f t="shared" si="397"/>
        <v>nebija plānots</v>
      </c>
      <c r="BI383" s="41">
        <v>0</v>
      </c>
      <c r="BJ383" s="41">
        <v>57145.61</v>
      </c>
      <c r="BK383" s="41">
        <f>BJ383-BI383</f>
        <v>57145.61</v>
      </c>
      <c r="BL383" s="41">
        <f t="shared" si="398"/>
        <v>0</v>
      </c>
      <c r="BM383" s="41">
        <f t="shared" si="399"/>
        <v>68805.77</v>
      </c>
      <c r="BN383" s="41">
        <f t="shared" si="400"/>
        <v>68806</v>
      </c>
      <c r="BO383" s="109" t="str">
        <f t="shared" si="401"/>
        <v>nebija plānots</v>
      </c>
      <c r="BP383" s="41">
        <v>0</v>
      </c>
      <c r="BQ383" s="41">
        <v>0</v>
      </c>
      <c r="BR383" s="41">
        <f>BQ383-BP383</f>
        <v>0</v>
      </c>
      <c r="BS383" s="41">
        <f t="shared" si="402"/>
        <v>0</v>
      </c>
      <c r="BT383" s="41">
        <f t="shared" si="403"/>
        <v>68805.77</v>
      </c>
      <c r="BU383" s="41">
        <f t="shared" si="404"/>
        <v>68806</v>
      </c>
      <c r="BV383" s="109" t="str">
        <f t="shared" si="405"/>
        <v>nebija plānots</v>
      </c>
      <c r="BW383" s="41">
        <v>0</v>
      </c>
      <c r="BX383" s="41">
        <v>0</v>
      </c>
      <c r="BY383" s="41">
        <f t="shared" si="422"/>
        <v>0</v>
      </c>
      <c r="BZ383" s="41">
        <f t="shared" si="423"/>
        <v>0</v>
      </c>
      <c r="CA383" s="41">
        <f t="shared" si="427"/>
        <v>68805.77</v>
      </c>
      <c r="CB383" s="41">
        <f t="shared" si="424"/>
        <v>68805.77</v>
      </c>
      <c r="CC383" s="109" t="str">
        <f t="shared" si="406"/>
        <v>nebija plānots</v>
      </c>
      <c r="CD383" s="41">
        <v>0</v>
      </c>
      <c r="CE383" s="41">
        <v>50336.19</v>
      </c>
      <c r="CF383" s="41">
        <f t="shared" si="407"/>
        <v>50336.19</v>
      </c>
      <c r="CG383" s="41">
        <f t="shared" si="408"/>
        <v>0</v>
      </c>
      <c r="CH383" s="41">
        <f t="shared" si="409"/>
        <v>119141.96</v>
      </c>
      <c r="CI383" s="41">
        <f t="shared" si="410"/>
        <v>119141.96</v>
      </c>
      <c r="CJ383" s="109" t="str">
        <f t="shared" si="411"/>
        <v>nebija plānots</v>
      </c>
      <c r="CK383" s="41">
        <v>0</v>
      </c>
      <c r="CL383" s="41">
        <f t="shared" si="428"/>
        <v>0</v>
      </c>
      <c r="CM383" s="41">
        <v>171033.78000000003</v>
      </c>
      <c r="CN383" s="36">
        <f>CM383-CL383</f>
        <v>171033.78000000003</v>
      </c>
      <c r="CO383" s="41">
        <v>458411.8</v>
      </c>
      <c r="CP383" s="41">
        <v>229205.9</v>
      </c>
      <c r="CQ383" s="41">
        <v>0</v>
      </c>
      <c r="CR383" s="41">
        <v>0</v>
      </c>
      <c r="CS383" s="41">
        <v>0</v>
      </c>
      <c r="CT383" s="41">
        <v>0</v>
      </c>
      <c r="CU383" s="41">
        <v>0</v>
      </c>
      <c r="CV383" s="41">
        <v>687617.7</v>
      </c>
    </row>
    <row r="384" spans="1:101" s="8" customFormat="1" ht="47.25" x14ac:dyDescent="0.25">
      <c r="A384" s="119" t="s">
        <v>406</v>
      </c>
      <c r="B384" s="119" t="s">
        <v>411</v>
      </c>
      <c r="C384" s="120" t="s">
        <v>602</v>
      </c>
      <c r="D384" s="119">
        <v>1</v>
      </c>
      <c r="E384" s="119" t="s">
        <v>402</v>
      </c>
      <c r="F384" s="119" t="s">
        <v>77</v>
      </c>
      <c r="G384" s="43" t="s">
        <v>786</v>
      </c>
      <c r="H384" s="45">
        <f>SUBTOTAL(103, $CI$12:$CI384)*1</f>
        <v>373</v>
      </c>
      <c r="I384" s="45" t="s">
        <v>406</v>
      </c>
      <c r="J384" s="124" t="s">
        <v>69</v>
      </c>
      <c r="K384" s="124" t="s">
        <v>820</v>
      </c>
      <c r="L384" s="41">
        <v>0</v>
      </c>
      <c r="M384" s="41">
        <v>0</v>
      </c>
      <c r="N384" s="41">
        <v>0</v>
      </c>
      <c r="O384" s="40">
        <v>0</v>
      </c>
      <c r="P384" s="40">
        <v>0</v>
      </c>
      <c r="Q384" s="41">
        <f t="shared" si="372"/>
        <v>0</v>
      </c>
      <c r="R384" s="197" t="str">
        <f t="shared" si="373"/>
        <v>nebija plānots</v>
      </c>
      <c r="S384" s="40">
        <v>0</v>
      </c>
      <c r="T384" s="40">
        <v>0</v>
      </c>
      <c r="U384" s="41">
        <f>T384-S384</f>
        <v>0</v>
      </c>
      <c r="V384" s="41">
        <f t="shared" si="374"/>
        <v>0</v>
      </c>
      <c r="W384" s="41">
        <f t="shared" si="375"/>
        <v>0</v>
      </c>
      <c r="X384" s="41">
        <f t="shared" si="376"/>
        <v>0</v>
      </c>
      <c r="Y384" s="197" t="str">
        <f t="shared" si="377"/>
        <v>nebija plānots</v>
      </c>
      <c r="Z384" s="40">
        <v>0</v>
      </c>
      <c r="AA384" s="40">
        <v>0</v>
      </c>
      <c r="AB384" s="41">
        <f>AA384-Z384</f>
        <v>0</v>
      </c>
      <c r="AC384" s="41">
        <f t="shared" si="378"/>
        <v>0</v>
      </c>
      <c r="AD384" s="41">
        <f t="shared" si="379"/>
        <v>0</v>
      </c>
      <c r="AE384" s="41">
        <f t="shared" si="380"/>
        <v>0</v>
      </c>
      <c r="AF384" s="109" t="str">
        <f t="shared" si="381"/>
        <v>nebija plānots</v>
      </c>
      <c r="AG384" s="40">
        <v>0</v>
      </c>
      <c r="AH384" s="40">
        <v>0</v>
      </c>
      <c r="AI384" s="41">
        <f>AH384-AG384</f>
        <v>0</v>
      </c>
      <c r="AJ384" s="41">
        <f t="shared" si="382"/>
        <v>0</v>
      </c>
      <c r="AK384" s="41">
        <f t="shared" si="383"/>
        <v>0</v>
      </c>
      <c r="AL384" s="41">
        <f t="shared" si="384"/>
        <v>0</v>
      </c>
      <c r="AM384" s="109" t="str">
        <f t="shared" si="385"/>
        <v>nebija plānots</v>
      </c>
      <c r="AN384" s="40">
        <v>0</v>
      </c>
      <c r="AO384" s="40">
        <v>0</v>
      </c>
      <c r="AP384" s="41">
        <f>AO384-AN384</f>
        <v>0</v>
      </c>
      <c r="AQ384" s="41">
        <f t="shared" si="386"/>
        <v>0</v>
      </c>
      <c r="AR384" s="41">
        <f t="shared" si="387"/>
        <v>0</v>
      </c>
      <c r="AS384" s="41">
        <f t="shared" si="388"/>
        <v>0</v>
      </c>
      <c r="AT384" s="109" t="str">
        <f t="shared" si="389"/>
        <v>nebija plānots</v>
      </c>
      <c r="AU384" s="41">
        <v>0</v>
      </c>
      <c r="AV384" s="41">
        <v>46444.38</v>
      </c>
      <c r="AW384" s="41">
        <f>AV384-AU384</f>
        <v>46444.38</v>
      </c>
      <c r="AX384" s="41">
        <f t="shared" si="390"/>
        <v>0</v>
      </c>
      <c r="AY384" s="41">
        <f t="shared" si="391"/>
        <v>46444.38</v>
      </c>
      <c r="AZ384" s="41">
        <f t="shared" si="392"/>
        <v>46444</v>
      </c>
      <c r="BA384" s="109" t="str">
        <f t="shared" si="393"/>
        <v>nebija plānots</v>
      </c>
      <c r="BB384" s="41">
        <v>0</v>
      </c>
      <c r="BC384" s="41">
        <v>0</v>
      </c>
      <c r="BD384" s="41">
        <f>BC384-BB384</f>
        <v>0</v>
      </c>
      <c r="BE384" s="41">
        <f t="shared" si="394"/>
        <v>0</v>
      </c>
      <c r="BF384" s="41">
        <f t="shared" si="395"/>
        <v>46444.38</v>
      </c>
      <c r="BG384" s="41">
        <f t="shared" si="396"/>
        <v>46444</v>
      </c>
      <c r="BH384" s="109" t="str">
        <f t="shared" si="397"/>
        <v>nebija plānots</v>
      </c>
      <c r="BI384" s="41">
        <v>0</v>
      </c>
      <c r="BJ384" s="41">
        <v>31204.42</v>
      </c>
      <c r="BK384" s="41">
        <f>BJ384-BI384</f>
        <v>31204.42</v>
      </c>
      <c r="BL384" s="41">
        <f t="shared" si="398"/>
        <v>0</v>
      </c>
      <c r="BM384" s="41">
        <f t="shared" si="399"/>
        <v>77648.799999999988</v>
      </c>
      <c r="BN384" s="41">
        <f t="shared" si="400"/>
        <v>77648</v>
      </c>
      <c r="BO384" s="109" t="str">
        <f t="shared" si="401"/>
        <v>nebija plānots</v>
      </c>
      <c r="BP384" s="41">
        <v>0</v>
      </c>
      <c r="BQ384" s="41">
        <v>0</v>
      </c>
      <c r="BR384" s="41">
        <f>BQ384-BP384</f>
        <v>0</v>
      </c>
      <c r="BS384" s="41">
        <f t="shared" si="402"/>
        <v>0</v>
      </c>
      <c r="BT384" s="41">
        <f t="shared" si="403"/>
        <v>77648.799999999988</v>
      </c>
      <c r="BU384" s="41">
        <f t="shared" si="404"/>
        <v>77648</v>
      </c>
      <c r="BV384" s="109" t="str">
        <f t="shared" si="405"/>
        <v>nebija plānots</v>
      </c>
      <c r="BW384" s="41">
        <v>0</v>
      </c>
      <c r="BX384" s="41">
        <v>0</v>
      </c>
      <c r="BY384" s="41">
        <f t="shared" si="422"/>
        <v>0</v>
      </c>
      <c r="BZ384" s="41">
        <f t="shared" si="423"/>
        <v>0</v>
      </c>
      <c r="CA384" s="41">
        <f>BQ384+BJ384+BC384+AV384+AO384+AH384+AA384+T384+P384+BX384</f>
        <v>77648.799999999988</v>
      </c>
      <c r="CB384" s="41">
        <f t="shared" si="424"/>
        <v>77648.799999999988</v>
      </c>
      <c r="CC384" s="109" t="str">
        <f t="shared" si="406"/>
        <v>nebija plānots</v>
      </c>
      <c r="CD384" s="41">
        <v>0</v>
      </c>
      <c r="CE384" s="41">
        <v>43437.93</v>
      </c>
      <c r="CF384" s="41">
        <f t="shared" si="407"/>
        <v>43437.93</v>
      </c>
      <c r="CG384" s="41">
        <f t="shared" si="408"/>
        <v>0</v>
      </c>
      <c r="CH384" s="41">
        <f t="shared" si="409"/>
        <v>121086.72999999998</v>
      </c>
      <c r="CI384" s="41">
        <f t="shared" si="410"/>
        <v>121086.72999999998</v>
      </c>
      <c r="CJ384" s="109" t="str">
        <f t="shared" si="411"/>
        <v>nebija plānots</v>
      </c>
      <c r="CK384" s="41">
        <v>0</v>
      </c>
      <c r="CL384" s="41">
        <f t="shared" si="428"/>
        <v>0</v>
      </c>
      <c r="CM384" s="41">
        <v>120757.60999999999</v>
      </c>
      <c r="CN384" s="36">
        <f>CM384-CL384</f>
        <v>120757.60999999999</v>
      </c>
      <c r="CO384" s="41">
        <v>225587.03000000003</v>
      </c>
      <c r="CP384" s="41">
        <v>106158.61</v>
      </c>
      <c r="CQ384" s="41">
        <v>0</v>
      </c>
      <c r="CR384" s="41">
        <v>0</v>
      </c>
      <c r="CS384" s="41">
        <v>0</v>
      </c>
      <c r="CT384" s="41">
        <v>0</v>
      </c>
      <c r="CU384" s="41">
        <v>0</v>
      </c>
      <c r="CV384" s="41">
        <v>331745.64</v>
      </c>
    </row>
    <row r="385" spans="1:101" s="8" customFormat="1" ht="63" x14ac:dyDescent="0.25">
      <c r="A385" s="11" t="s">
        <v>172</v>
      </c>
      <c r="B385" s="11" t="s">
        <v>173</v>
      </c>
      <c r="C385" s="14" t="s">
        <v>575</v>
      </c>
      <c r="D385" s="11" t="s">
        <v>3</v>
      </c>
      <c r="E385" s="11" t="s">
        <v>29</v>
      </c>
      <c r="F385" s="11" t="s">
        <v>5</v>
      </c>
      <c r="G385" s="44" t="s">
        <v>180</v>
      </c>
      <c r="H385" s="45">
        <f>SUBTOTAL(103, $CI$12:$CI385)*1</f>
        <v>374</v>
      </c>
      <c r="I385" s="45" t="s">
        <v>172</v>
      </c>
      <c r="J385" s="46" t="s">
        <v>98</v>
      </c>
      <c r="K385" s="46" t="s">
        <v>181</v>
      </c>
      <c r="L385" s="41">
        <v>0</v>
      </c>
      <c r="M385" s="41">
        <v>0</v>
      </c>
      <c r="N385" s="41">
        <v>5149736.75</v>
      </c>
      <c r="O385" s="41">
        <v>0</v>
      </c>
      <c r="P385" s="41">
        <v>0</v>
      </c>
      <c r="Q385" s="41">
        <f t="shared" si="372"/>
        <v>0</v>
      </c>
      <c r="R385" s="197" t="str">
        <f t="shared" si="373"/>
        <v>nebija plānots</v>
      </c>
      <c r="S385" s="41">
        <v>0</v>
      </c>
      <c r="T385" s="41">
        <v>0</v>
      </c>
      <c r="U385" s="41">
        <f>T385-S385</f>
        <v>0</v>
      </c>
      <c r="V385" s="41">
        <f t="shared" si="374"/>
        <v>0</v>
      </c>
      <c r="W385" s="41">
        <f t="shared" si="375"/>
        <v>0</v>
      </c>
      <c r="X385" s="41">
        <f t="shared" si="376"/>
        <v>0</v>
      </c>
      <c r="Y385" s="197" t="str">
        <f t="shared" si="377"/>
        <v>nebija plānots</v>
      </c>
      <c r="Z385" s="41">
        <v>373852.07</v>
      </c>
      <c r="AA385" s="41">
        <v>373852.07</v>
      </c>
      <c r="AB385" s="41">
        <f>AA385-Z385</f>
        <v>0</v>
      </c>
      <c r="AC385" s="41">
        <f t="shared" si="378"/>
        <v>373852.07</v>
      </c>
      <c r="AD385" s="41">
        <f t="shared" si="379"/>
        <v>373852.07</v>
      </c>
      <c r="AE385" s="41">
        <f t="shared" si="380"/>
        <v>0</v>
      </c>
      <c r="AF385" s="109">
        <f t="shared" si="381"/>
        <v>0</v>
      </c>
      <c r="AG385" s="41">
        <v>0</v>
      </c>
      <c r="AH385" s="41">
        <v>0</v>
      </c>
      <c r="AI385" s="41">
        <f>AH385-AG385</f>
        <v>0</v>
      </c>
      <c r="AJ385" s="41">
        <f t="shared" si="382"/>
        <v>373852.07</v>
      </c>
      <c r="AK385" s="41">
        <f t="shared" si="383"/>
        <v>373852.07</v>
      </c>
      <c r="AL385" s="41">
        <f t="shared" si="384"/>
        <v>0</v>
      </c>
      <c r="AM385" s="109">
        <f t="shared" si="385"/>
        <v>0</v>
      </c>
      <c r="AN385" s="41">
        <v>0</v>
      </c>
      <c r="AO385" s="41">
        <v>0</v>
      </c>
      <c r="AP385" s="41">
        <f>AO385-AN385</f>
        <v>0</v>
      </c>
      <c r="AQ385" s="41">
        <f t="shared" si="386"/>
        <v>373852.07</v>
      </c>
      <c r="AR385" s="41">
        <f t="shared" si="387"/>
        <v>373852.07</v>
      </c>
      <c r="AS385" s="41">
        <f t="shared" si="388"/>
        <v>0</v>
      </c>
      <c r="AT385" s="109">
        <f t="shared" si="389"/>
        <v>0</v>
      </c>
      <c r="AU385" s="41">
        <v>0</v>
      </c>
      <c r="AV385" s="41">
        <v>0</v>
      </c>
      <c r="AW385" s="41">
        <f>AV385-AU385</f>
        <v>0</v>
      </c>
      <c r="AX385" s="41">
        <f t="shared" si="390"/>
        <v>373852.07</v>
      </c>
      <c r="AY385" s="41">
        <f t="shared" si="391"/>
        <v>373852.07</v>
      </c>
      <c r="AZ385" s="41">
        <f t="shared" si="392"/>
        <v>0</v>
      </c>
      <c r="BA385" s="109">
        <f t="shared" si="393"/>
        <v>0</v>
      </c>
      <c r="BB385" s="41">
        <v>0</v>
      </c>
      <c r="BC385" s="41">
        <v>0</v>
      </c>
      <c r="BD385" s="41">
        <f>BC385-BB385</f>
        <v>0</v>
      </c>
      <c r="BE385" s="41">
        <f t="shared" si="394"/>
        <v>373852.07</v>
      </c>
      <c r="BF385" s="41">
        <f t="shared" si="395"/>
        <v>373852.07</v>
      </c>
      <c r="BG385" s="41">
        <f t="shared" si="396"/>
        <v>0</v>
      </c>
      <c r="BH385" s="109">
        <f t="shared" si="397"/>
        <v>0</v>
      </c>
      <c r="BI385" s="41">
        <v>0</v>
      </c>
      <c r="BJ385" s="41">
        <v>0</v>
      </c>
      <c r="BK385" s="41">
        <f>BJ385-BI385</f>
        <v>0</v>
      </c>
      <c r="BL385" s="41">
        <f t="shared" si="398"/>
        <v>373852.07</v>
      </c>
      <c r="BM385" s="41">
        <f t="shared" si="399"/>
        <v>373852.07</v>
      </c>
      <c r="BN385" s="41">
        <f t="shared" si="400"/>
        <v>0</v>
      </c>
      <c r="BO385" s="109">
        <f t="shared" si="401"/>
        <v>0</v>
      </c>
      <c r="BP385" s="41">
        <v>1694520.05</v>
      </c>
      <c r="BQ385" s="41">
        <v>0</v>
      </c>
      <c r="BR385" s="41">
        <f>BQ385-BP385</f>
        <v>-1694520.05</v>
      </c>
      <c r="BS385" s="41">
        <f t="shared" si="402"/>
        <v>2068372.12</v>
      </c>
      <c r="BT385" s="41">
        <f t="shared" si="403"/>
        <v>373852.07</v>
      </c>
      <c r="BU385" s="41">
        <f t="shared" si="404"/>
        <v>-1694520</v>
      </c>
      <c r="BV385" s="109">
        <f t="shared" si="405"/>
        <v>0.81925299302525889</v>
      </c>
      <c r="BW385" s="41">
        <v>0</v>
      </c>
      <c r="BX385" s="41">
        <v>0</v>
      </c>
      <c r="BY385" s="41">
        <f t="shared" si="422"/>
        <v>0</v>
      </c>
      <c r="BZ385" s="41">
        <f t="shared" si="423"/>
        <v>2068372.12</v>
      </c>
      <c r="CA385" s="41">
        <f>BQ385+BJ385+BC385+AV385+AO385+-AH385+AA385+T385+P385+BX385</f>
        <v>373852.07</v>
      </c>
      <c r="CB385" s="179">
        <f t="shared" si="424"/>
        <v>-1694520.05</v>
      </c>
      <c r="CC385" s="109">
        <f t="shared" si="406"/>
        <v>0.81925299302525889</v>
      </c>
      <c r="CD385" s="41">
        <v>0</v>
      </c>
      <c r="CE385" s="41">
        <v>1821757.36</v>
      </c>
      <c r="CF385" s="41">
        <f t="shared" si="407"/>
        <v>1821757.36</v>
      </c>
      <c r="CG385" s="41">
        <f t="shared" si="408"/>
        <v>2068372.12</v>
      </c>
      <c r="CH385" s="41">
        <f t="shared" si="409"/>
        <v>2195609.4300000002</v>
      </c>
      <c r="CI385" s="41">
        <f t="shared" si="410"/>
        <v>127237.31000000006</v>
      </c>
      <c r="CJ385" s="109">
        <f t="shared" si="411"/>
        <v>1.0615156763957929</v>
      </c>
      <c r="CK385" s="41">
        <v>361733.65</v>
      </c>
      <c r="CL385" s="41">
        <f t="shared" si="428"/>
        <v>2430105.77</v>
      </c>
      <c r="CM385" s="41">
        <v>2514848.0099999998</v>
      </c>
      <c r="CN385" s="158">
        <f>CM385-CL385</f>
        <v>84742.239999999758</v>
      </c>
      <c r="CO385" s="41">
        <v>501876.2</v>
      </c>
      <c r="CP385" s="41">
        <v>0</v>
      </c>
      <c r="CQ385" s="41">
        <v>0</v>
      </c>
      <c r="CR385" s="41">
        <v>0</v>
      </c>
      <c r="CS385" s="41">
        <v>0</v>
      </c>
      <c r="CT385" s="41">
        <v>0</v>
      </c>
      <c r="CU385" s="41">
        <v>0</v>
      </c>
      <c r="CV385" s="41">
        <v>8081718.7199999997</v>
      </c>
      <c r="CW385" s="186"/>
    </row>
    <row r="386" spans="1:101" s="8" customFormat="1" ht="63" x14ac:dyDescent="0.25">
      <c r="A386" s="119" t="s">
        <v>74</v>
      </c>
      <c r="B386" s="119" t="s">
        <v>848</v>
      </c>
      <c r="C386" s="120" t="s">
        <v>849</v>
      </c>
      <c r="D386" s="119">
        <v>1</v>
      </c>
      <c r="E386" s="119" t="s">
        <v>76</v>
      </c>
      <c r="F386" s="119" t="s">
        <v>77</v>
      </c>
      <c r="G386" s="43" t="s">
        <v>768</v>
      </c>
      <c r="H386" s="45">
        <f>SUBTOTAL(103, $CI$12:$CI386)*1</f>
        <v>375</v>
      </c>
      <c r="I386" s="45" t="s">
        <v>74</v>
      </c>
      <c r="J386" s="124" t="s">
        <v>850</v>
      </c>
      <c r="K386" s="124" t="s">
        <v>851</v>
      </c>
      <c r="L386" s="41">
        <v>0</v>
      </c>
      <c r="M386" s="41">
        <v>0</v>
      </c>
      <c r="N386" s="41">
        <v>0</v>
      </c>
      <c r="O386" s="40">
        <v>0</v>
      </c>
      <c r="P386" s="40">
        <v>0</v>
      </c>
      <c r="Q386" s="41">
        <f t="shared" si="372"/>
        <v>0</v>
      </c>
      <c r="R386" s="197" t="str">
        <f t="shared" si="373"/>
        <v>nebija plānots</v>
      </c>
      <c r="S386" s="40">
        <v>0</v>
      </c>
      <c r="T386" s="40">
        <v>0</v>
      </c>
      <c r="U386" s="41">
        <f>T386-S386</f>
        <v>0</v>
      </c>
      <c r="V386" s="41">
        <f t="shared" si="374"/>
        <v>0</v>
      </c>
      <c r="W386" s="41">
        <f t="shared" si="375"/>
        <v>0</v>
      </c>
      <c r="X386" s="41">
        <f t="shared" si="376"/>
        <v>0</v>
      </c>
      <c r="Y386" s="197" t="str">
        <f t="shared" si="377"/>
        <v>nebija plānots</v>
      </c>
      <c r="Z386" s="40">
        <v>0</v>
      </c>
      <c r="AA386" s="40">
        <v>0</v>
      </c>
      <c r="AB386" s="41">
        <f>AA386-Z386</f>
        <v>0</v>
      </c>
      <c r="AC386" s="41">
        <f t="shared" si="378"/>
        <v>0</v>
      </c>
      <c r="AD386" s="41">
        <f t="shared" si="379"/>
        <v>0</v>
      </c>
      <c r="AE386" s="41">
        <f t="shared" si="380"/>
        <v>0</v>
      </c>
      <c r="AF386" s="109" t="str">
        <f t="shared" si="381"/>
        <v>nebija plānots</v>
      </c>
      <c r="AG386" s="40">
        <v>0</v>
      </c>
      <c r="AH386" s="40">
        <v>0</v>
      </c>
      <c r="AI386" s="41">
        <f>AH386-AG386</f>
        <v>0</v>
      </c>
      <c r="AJ386" s="41">
        <f t="shared" si="382"/>
        <v>0</v>
      </c>
      <c r="AK386" s="41">
        <f t="shared" si="383"/>
        <v>0</v>
      </c>
      <c r="AL386" s="41">
        <f t="shared" si="384"/>
        <v>0</v>
      </c>
      <c r="AM386" s="109" t="str">
        <f t="shared" si="385"/>
        <v>nebija plānots</v>
      </c>
      <c r="AN386" s="40">
        <v>0</v>
      </c>
      <c r="AO386" s="40">
        <v>0</v>
      </c>
      <c r="AP386" s="41">
        <f>AO386-AN386</f>
        <v>0</v>
      </c>
      <c r="AQ386" s="41">
        <f t="shared" si="386"/>
        <v>0</v>
      </c>
      <c r="AR386" s="41">
        <f t="shared" si="387"/>
        <v>0</v>
      </c>
      <c r="AS386" s="41">
        <f t="shared" si="388"/>
        <v>0</v>
      </c>
      <c r="AT386" s="109" t="str">
        <f t="shared" si="389"/>
        <v>nebija plānots</v>
      </c>
      <c r="AU386" s="41">
        <v>0</v>
      </c>
      <c r="AV386" s="41">
        <v>51565</v>
      </c>
      <c r="AW386" s="41">
        <f>AV386-AU386</f>
        <v>51565</v>
      </c>
      <c r="AX386" s="41">
        <f t="shared" si="390"/>
        <v>0</v>
      </c>
      <c r="AY386" s="41">
        <f t="shared" si="391"/>
        <v>51565</v>
      </c>
      <c r="AZ386" s="41">
        <f t="shared" si="392"/>
        <v>51565</v>
      </c>
      <c r="BA386" s="109" t="str">
        <f t="shared" si="393"/>
        <v>nebija plānots</v>
      </c>
      <c r="BB386" s="40">
        <v>0</v>
      </c>
      <c r="BC386" s="41">
        <v>0</v>
      </c>
      <c r="BD386" s="41">
        <f>BC386-BB386</f>
        <v>0</v>
      </c>
      <c r="BE386" s="41">
        <f t="shared" si="394"/>
        <v>0</v>
      </c>
      <c r="BF386" s="41">
        <f t="shared" si="395"/>
        <v>51565</v>
      </c>
      <c r="BG386" s="41">
        <f t="shared" si="396"/>
        <v>51565</v>
      </c>
      <c r="BH386" s="109" t="str">
        <f t="shared" si="397"/>
        <v>nebija plānots</v>
      </c>
      <c r="BI386" s="40">
        <v>0</v>
      </c>
      <c r="BJ386" s="41">
        <v>16853.740000000002</v>
      </c>
      <c r="BK386" s="41">
        <f>BJ386-BI386</f>
        <v>16853.740000000002</v>
      </c>
      <c r="BL386" s="41">
        <f t="shared" si="398"/>
        <v>0</v>
      </c>
      <c r="BM386" s="41">
        <f t="shared" si="399"/>
        <v>68418.740000000005</v>
      </c>
      <c r="BN386" s="41">
        <f t="shared" si="400"/>
        <v>68419</v>
      </c>
      <c r="BO386" s="109" t="str">
        <f t="shared" si="401"/>
        <v>nebija plānots</v>
      </c>
      <c r="BP386" s="40">
        <v>0</v>
      </c>
      <c r="BQ386" s="41">
        <v>0</v>
      </c>
      <c r="BR386" s="41">
        <f>BQ386-BP386</f>
        <v>0</v>
      </c>
      <c r="BS386" s="41">
        <f t="shared" si="402"/>
        <v>0</v>
      </c>
      <c r="BT386" s="41">
        <f t="shared" si="403"/>
        <v>68418.740000000005</v>
      </c>
      <c r="BU386" s="41">
        <f t="shared" si="404"/>
        <v>68419</v>
      </c>
      <c r="BV386" s="109" t="str">
        <f t="shared" si="405"/>
        <v>nebija plānots</v>
      </c>
      <c r="BW386" s="40">
        <v>0</v>
      </c>
      <c r="BX386" s="41">
        <v>41070.300000000003</v>
      </c>
      <c r="BY386" s="41">
        <f t="shared" si="422"/>
        <v>41070.300000000003</v>
      </c>
      <c r="BZ386" s="41">
        <f t="shared" si="423"/>
        <v>0</v>
      </c>
      <c r="CA386" s="41">
        <f>BQ386+BJ386+BC386+AV386+AO386+-AH386+AA386+T386+P386+BX386</f>
        <v>109489.04000000001</v>
      </c>
      <c r="CB386" s="41">
        <f t="shared" si="424"/>
        <v>109489.04000000001</v>
      </c>
      <c r="CC386" s="109" t="str">
        <f t="shared" si="406"/>
        <v>nebija plānots</v>
      </c>
      <c r="CD386" s="40">
        <v>0</v>
      </c>
      <c r="CE386" s="41">
        <v>30129.41</v>
      </c>
      <c r="CF386" s="41">
        <f t="shared" si="407"/>
        <v>30129.41</v>
      </c>
      <c r="CG386" s="41">
        <f t="shared" si="408"/>
        <v>0</v>
      </c>
      <c r="CH386" s="41">
        <f t="shared" si="409"/>
        <v>139618.45000000001</v>
      </c>
      <c r="CI386" s="41">
        <f t="shared" si="410"/>
        <v>139618.45000000001</v>
      </c>
      <c r="CJ386" s="109" t="str">
        <f t="shared" si="411"/>
        <v>nebija plānots</v>
      </c>
      <c r="CK386" s="40">
        <v>0</v>
      </c>
      <c r="CL386" s="41">
        <f t="shared" si="428"/>
        <v>0</v>
      </c>
      <c r="CM386" s="41">
        <v>156408.95999999999</v>
      </c>
      <c r="CN386" s="36">
        <f>CM386-CL386</f>
        <v>156408.95999999999</v>
      </c>
      <c r="CO386" s="41">
        <v>298928.84000000003</v>
      </c>
      <c r="CP386" s="41">
        <v>119571.23</v>
      </c>
      <c r="CQ386" s="41">
        <v>119571.23</v>
      </c>
      <c r="CR386" s="41">
        <v>59785.7</v>
      </c>
      <c r="CS386" s="41">
        <v>0</v>
      </c>
      <c r="CT386" s="41">
        <v>0</v>
      </c>
      <c r="CU386" s="41">
        <v>0</v>
      </c>
      <c r="CV386" s="41">
        <v>597857</v>
      </c>
    </row>
    <row r="387" spans="1:101" s="8" customFormat="1" ht="78.75" x14ac:dyDescent="0.25">
      <c r="A387" s="119" t="s">
        <v>106</v>
      </c>
      <c r="B387" s="119" t="s">
        <v>107</v>
      </c>
      <c r="C387" s="120" t="s">
        <v>108</v>
      </c>
      <c r="D387" s="119">
        <v>1</v>
      </c>
      <c r="E387" s="119" t="s">
        <v>109</v>
      </c>
      <c r="F387" s="119" t="s">
        <v>5</v>
      </c>
      <c r="G387" s="181" t="s">
        <v>912</v>
      </c>
      <c r="H387" s="45">
        <f>SUBTOTAL(103, $CI$12:$CI387)*1</f>
        <v>376</v>
      </c>
      <c r="I387" s="45" t="s">
        <v>106</v>
      </c>
      <c r="J387" s="120" t="s">
        <v>111</v>
      </c>
      <c r="K387" s="120" t="s">
        <v>913</v>
      </c>
      <c r="L387" s="43">
        <v>0</v>
      </c>
      <c r="M387" s="43">
        <v>0</v>
      </c>
      <c r="N387" s="43">
        <v>0</v>
      </c>
      <c r="O387" s="43">
        <v>0</v>
      </c>
      <c r="P387" s="43"/>
      <c r="Q387" s="41">
        <f t="shared" si="372"/>
        <v>0</v>
      </c>
      <c r="R387" s="197" t="str">
        <f t="shared" si="373"/>
        <v>nebija plānots</v>
      </c>
      <c r="S387" s="43">
        <v>0</v>
      </c>
      <c r="T387" s="43"/>
      <c r="U387" s="43"/>
      <c r="V387" s="41">
        <f t="shared" si="374"/>
        <v>0</v>
      </c>
      <c r="W387" s="41">
        <f t="shared" si="375"/>
        <v>0</v>
      </c>
      <c r="X387" s="41">
        <f t="shared" si="376"/>
        <v>0</v>
      </c>
      <c r="Y387" s="197" t="str">
        <f t="shared" si="377"/>
        <v>nebija plānots</v>
      </c>
      <c r="Z387" s="43">
        <v>0</v>
      </c>
      <c r="AA387" s="43"/>
      <c r="AB387" s="43"/>
      <c r="AC387" s="41">
        <f t="shared" si="378"/>
        <v>0</v>
      </c>
      <c r="AD387" s="41">
        <f t="shared" si="379"/>
        <v>0</v>
      </c>
      <c r="AE387" s="41">
        <f t="shared" si="380"/>
        <v>0</v>
      </c>
      <c r="AF387" s="109" t="str">
        <f t="shared" si="381"/>
        <v>nebija plānots</v>
      </c>
      <c r="AG387" s="43">
        <v>0</v>
      </c>
      <c r="AH387" s="43"/>
      <c r="AI387" s="43"/>
      <c r="AJ387" s="41">
        <f t="shared" si="382"/>
        <v>0</v>
      </c>
      <c r="AK387" s="41">
        <f t="shared" si="383"/>
        <v>0</v>
      </c>
      <c r="AL387" s="41">
        <f t="shared" si="384"/>
        <v>0</v>
      </c>
      <c r="AM387" s="109" t="str">
        <f t="shared" si="385"/>
        <v>nebija plānots</v>
      </c>
      <c r="AN387" s="43">
        <v>0</v>
      </c>
      <c r="AO387" s="43"/>
      <c r="AP387" s="43"/>
      <c r="AQ387" s="41">
        <f t="shared" si="386"/>
        <v>0</v>
      </c>
      <c r="AR387" s="41">
        <f t="shared" si="387"/>
        <v>0</v>
      </c>
      <c r="AS387" s="41">
        <f t="shared" si="388"/>
        <v>0</v>
      </c>
      <c r="AT387" s="109" t="str">
        <f t="shared" si="389"/>
        <v>nebija plānots</v>
      </c>
      <c r="AU387" s="43">
        <v>0</v>
      </c>
      <c r="AV387" s="43"/>
      <c r="AW387" s="43"/>
      <c r="AX387" s="41">
        <f t="shared" si="390"/>
        <v>0</v>
      </c>
      <c r="AY387" s="41">
        <f t="shared" si="391"/>
        <v>0</v>
      </c>
      <c r="AZ387" s="41">
        <f t="shared" si="392"/>
        <v>0</v>
      </c>
      <c r="BA387" s="109" t="str">
        <f t="shared" si="393"/>
        <v>nebija plānots</v>
      </c>
      <c r="BB387" s="43">
        <v>0</v>
      </c>
      <c r="BC387" s="41">
        <v>36316.080000000002</v>
      </c>
      <c r="BD387" s="41">
        <f>BC387-BB387</f>
        <v>36316.080000000002</v>
      </c>
      <c r="BE387" s="41">
        <f t="shared" si="394"/>
        <v>0</v>
      </c>
      <c r="BF387" s="41">
        <f t="shared" si="395"/>
        <v>36316.080000000002</v>
      </c>
      <c r="BG387" s="41">
        <f t="shared" si="396"/>
        <v>36316</v>
      </c>
      <c r="BH387" s="109" t="str">
        <f t="shared" si="397"/>
        <v>nebija plānots</v>
      </c>
      <c r="BI387" s="41">
        <v>0</v>
      </c>
      <c r="BJ387" s="41">
        <v>0</v>
      </c>
      <c r="BK387" s="41">
        <f>BJ387-BI387</f>
        <v>0</v>
      </c>
      <c r="BL387" s="41">
        <f t="shared" si="398"/>
        <v>0</v>
      </c>
      <c r="BM387" s="41">
        <f t="shared" si="399"/>
        <v>36316.080000000002</v>
      </c>
      <c r="BN387" s="41">
        <f t="shared" si="400"/>
        <v>36316</v>
      </c>
      <c r="BO387" s="109" t="str">
        <f t="shared" si="401"/>
        <v>nebija plānots</v>
      </c>
      <c r="BP387" s="41">
        <v>0</v>
      </c>
      <c r="BQ387" s="41">
        <v>0</v>
      </c>
      <c r="BR387" s="41">
        <f>BQ387-BP387</f>
        <v>0</v>
      </c>
      <c r="BS387" s="41">
        <f t="shared" si="402"/>
        <v>0</v>
      </c>
      <c r="BT387" s="41">
        <f t="shared" si="403"/>
        <v>36316.080000000002</v>
      </c>
      <c r="BU387" s="41">
        <f t="shared" si="404"/>
        <v>36316</v>
      </c>
      <c r="BV387" s="109" t="str">
        <f t="shared" si="405"/>
        <v>nebija plānots</v>
      </c>
      <c r="BW387" s="41">
        <v>0</v>
      </c>
      <c r="BX387" s="41">
        <v>0</v>
      </c>
      <c r="BY387" s="41">
        <f t="shared" si="422"/>
        <v>0</v>
      </c>
      <c r="BZ387" s="41">
        <f t="shared" si="423"/>
        <v>0</v>
      </c>
      <c r="CA387" s="41">
        <f>BQ387+BJ387+BC387+AV387+AO387+-AH387+AA387+T387+P387+BX387</f>
        <v>36316.080000000002</v>
      </c>
      <c r="CB387" s="41">
        <f t="shared" si="424"/>
        <v>36316.080000000002</v>
      </c>
      <c r="CC387" s="109" t="str">
        <f t="shared" si="406"/>
        <v>nebija plānots</v>
      </c>
      <c r="CD387" s="41">
        <v>0</v>
      </c>
      <c r="CE387" s="41">
        <v>103815.95</v>
      </c>
      <c r="CF387" s="41">
        <f t="shared" si="407"/>
        <v>103815.95</v>
      </c>
      <c r="CG387" s="41">
        <f t="shared" si="408"/>
        <v>0</v>
      </c>
      <c r="CH387" s="41">
        <f t="shared" si="409"/>
        <v>140132.03</v>
      </c>
      <c r="CI387" s="41">
        <f t="shared" si="410"/>
        <v>140132.03</v>
      </c>
      <c r="CJ387" s="109" t="str">
        <f t="shared" si="411"/>
        <v>nebija plānots</v>
      </c>
      <c r="CK387" s="41">
        <v>0</v>
      </c>
      <c r="CL387" s="41">
        <f t="shared" si="428"/>
        <v>0</v>
      </c>
      <c r="CM387" s="41">
        <v>140132.03</v>
      </c>
      <c r="CN387" s="36">
        <f>CM387-CL387</f>
        <v>140132.03</v>
      </c>
      <c r="CO387" s="41">
        <v>975380.8</v>
      </c>
      <c r="CP387" s="41">
        <v>0</v>
      </c>
      <c r="CQ387" s="41">
        <v>0</v>
      </c>
      <c r="CR387" s="41">
        <v>0</v>
      </c>
      <c r="CS387" s="41">
        <v>0</v>
      </c>
      <c r="CT387" s="41">
        <v>0</v>
      </c>
      <c r="CU387" s="41">
        <v>0</v>
      </c>
      <c r="CV387" s="41">
        <v>975380.8</v>
      </c>
      <c r="CW387" s="111"/>
    </row>
    <row r="388" spans="1:101" s="8" customFormat="1" ht="47.25" x14ac:dyDescent="0.25">
      <c r="A388" s="18" t="s">
        <v>138</v>
      </c>
      <c r="B388" s="18" t="s">
        <v>139</v>
      </c>
      <c r="C388" s="19" t="s">
        <v>572</v>
      </c>
      <c r="D388" s="18">
        <v>2</v>
      </c>
      <c r="E388" s="18" t="s">
        <v>35</v>
      </c>
      <c r="F388" s="18" t="s">
        <v>5</v>
      </c>
      <c r="G388" s="18" t="s">
        <v>1091</v>
      </c>
      <c r="H388" s="45">
        <f>SUBTOTAL(103, $CI$12:$CI388)*1</f>
        <v>377</v>
      </c>
      <c r="I388" s="45" t="s">
        <v>138</v>
      </c>
      <c r="J388" s="32" t="s">
        <v>991</v>
      </c>
      <c r="K388" s="32" t="s">
        <v>1092</v>
      </c>
      <c r="L388" s="77">
        <v>0</v>
      </c>
      <c r="M388" s="77">
        <v>0</v>
      </c>
      <c r="N388" s="77">
        <v>0</v>
      </c>
      <c r="O388" s="77">
        <f>N388+M388+L388</f>
        <v>0</v>
      </c>
      <c r="P388" s="77"/>
      <c r="Q388" s="41">
        <f t="shared" si="372"/>
        <v>0</v>
      </c>
      <c r="R388" s="197" t="str">
        <f t="shared" si="373"/>
        <v>nebija plānots</v>
      </c>
      <c r="S388" s="77">
        <v>0</v>
      </c>
      <c r="T388" s="77"/>
      <c r="U388" s="77"/>
      <c r="V388" s="41">
        <f t="shared" si="374"/>
        <v>0</v>
      </c>
      <c r="W388" s="41">
        <f t="shared" si="375"/>
        <v>0</v>
      </c>
      <c r="X388" s="41">
        <f t="shared" si="376"/>
        <v>0</v>
      </c>
      <c r="Y388" s="197" t="str">
        <f t="shared" si="377"/>
        <v>nebija plānots</v>
      </c>
      <c r="Z388" s="77">
        <v>0</v>
      </c>
      <c r="AA388" s="77"/>
      <c r="AB388" s="77"/>
      <c r="AC388" s="41">
        <f t="shared" si="378"/>
        <v>0</v>
      </c>
      <c r="AD388" s="41">
        <f t="shared" si="379"/>
        <v>0</v>
      </c>
      <c r="AE388" s="41">
        <f t="shared" si="380"/>
        <v>0</v>
      </c>
      <c r="AF388" s="109" t="str">
        <f t="shared" si="381"/>
        <v>nebija plānots</v>
      </c>
      <c r="AG388" s="77">
        <v>0</v>
      </c>
      <c r="AH388" s="77"/>
      <c r="AI388" s="77"/>
      <c r="AJ388" s="41">
        <f t="shared" si="382"/>
        <v>0</v>
      </c>
      <c r="AK388" s="41">
        <f t="shared" si="383"/>
        <v>0</v>
      </c>
      <c r="AL388" s="41">
        <f t="shared" si="384"/>
        <v>0</v>
      </c>
      <c r="AM388" s="109" t="str">
        <f t="shared" si="385"/>
        <v>nebija plānots</v>
      </c>
      <c r="AN388" s="77">
        <v>0</v>
      </c>
      <c r="AO388" s="77"/>
      <c r="AP388" s="77"/>
      <c r="AQ388" s="41">
        <f t="shared" si="386"/>
        <v>0</v>
      </c>
      <c r="AR388" s="41">
        <f t="shared" si="387"/>
        <v>0</v>
      </c>
      <c r="AS388" s="41">
        <f t="shared" si="388"/>
        <v>0</v>
      </c>
      <c r="AT388" s="109" t="str">
        <f t="shared" si="389"/>
        <v>nebija plānots</v>
      </c>
      <c r="AU388" s="77">
        <v>0</v>
      </c>
      <c r="AV388" s="77"/>
      <c r="AW388" s="77"/>
      <c r="AX388" s="41">
        <f t="shared" si="390"/>
        <v>0</v>
      </c>
      <c r="AY388" s="41">
        <f t="shared" si="391"/>
        <v>0</v>
      </c>
      <c r="AZ388" s="41">
        <f t="shared" si="392"/>
        <v>0</v>
      </c>
      <c r="BA388" s="109" t="str">
        <f t="shared" si="393"/>
        <v>nebija plānots</v>
      </c>
      <c r="BB388" s="77">
        <v>0</v>
      </c>
      <c r="BC388" s="77"/>
      <c r="BD388" s="77"/>
      <c r="BE388" s="41">
        <f t="shared" si="394"/>
        <v>0</v>
      </c>
      <c r="BF388" s="41">
        <f t="shared" si="395"/>
        <v>0</v>
      </c>
      <c r="BG388" s="41">
        <f t="shared" si="396"/>
        <v>0</v>
      </c>
      <c r="BH388" s="109" t="str">
        <f t="shared" si="397"/>
        <v>nebija plānots</v>
      </c>
      <c r="BI388" s="77">
        <v>0</v>
      </c>
      <c r="BJ388" s="77"/>
      <c r="BK388" s="77"/>
      <c r="BL388" s="41">
        <f t="shared" si="398"/>
        <v>0</v>
      </c>
      <c r="BM388" s="41">
        <f t="shared" si="399"/>
        <v>0</v>
      </c>
      <c r="BN388" s="41">
        <f t="shared" si="400"/>
        <v>0</v>
      </c>
      <c r="BO388" s="109" t="str">
        <f t="shared" si="401"/>
        <v>nebija plānots</v>
      </c>
      <c r="BP388" s="77">
        <v>0</v>
      </c>
      <c r="BQ388" s="77"/>
      <c r="BR388" s="77"/>
      <c r="BS388" s="41">
        <f t="shared" si="402"/>
        <v>0</v>
      </c>
      <c r="BT388" s="41">
        <f t="shared" si="403"/>
        <v>0</v>
      </c>
      <c r="BU388" s="41">
        <f t="shared" si="404"/>
        <v>0</v>
      </c>
      <c r="BV388" s="109" t="str">
        <f t="shared" si="405"/>
        <v>nebija plānots</v>
      </c>
      <c r="BW388" s="77">
        <v>0</v>
      </c>
      <c r="BX388" s="41">
        <v>150000</v>
      </c>
      <c r="BY388" s="41">
        <f t="shared" si="422"/>
        <v>150000</v>
      </c>
      <c r="BZ388" s="41">
        <f t="shared" si="423"/>
        <v>0</v>
      </c>
      <c r="CA388" s="41">
        <f>BQ388+BJ388+BC388+AV388+AO388+-AH388+AA388+T388+P388+BX388</f>
        <v>150000</v>
      </c>
      <c r="CB388" s="41">
        <f t="shared" si="424"/>
        <v>150000</v>
      </c>
      <c r="CC388" s="109" t="str">
        <f t="shared" si="406"/>
        <v>nebija plānots</v>
      </c>
      <c r="CD388" s="77">
        <v>0</v>
      </c>
      <c r="CE388" s="41">
        <v>0</v>
      </c>
      <c r="CF388" s="41">
        <f t="shared" si="407"/>
        <v>0</v>
      </c>
      <c r="CG388" s="41">
        <f t="shared" si="408"/>
        <v>0</v>
      </c>
      <c r="CH388" s="41">
        <f t="shared" si="409"/>
        <v>150000</v>
      </c>
      <c r="CI388" s="41">
        <f t="shared" si="410"/>
        <v>150000</v>
      </c>
      <c r="CJ388" s="109" t="str">
        <f t="shared" si="411"/>
        <v>nebija plānots</v>
      </c>
      <c r="CK388" s="77">
        <v>0</v>
      </c>
      <c r="CL388" s="41">
        <f t="shared" si="428"/>
        <v>0</v>
      </c>
      <c r="CM388" s="41">
        <v>277500</v>
      </c>
      <c r="CN388" s="77"/>
      <c r="CO388" s="77">
        <v>377747.38</v>
      </c>
      <c r="CP388" s="77">
        <v>0</v>
      </c>
      <c r="CQ388" s="77"/>
      <c r="CR388" s="77">
        <v>0</v>
      </c>
      <c r="CS388" s="77">
        <v>0</v>
      </c>
      <c r="CT388" s="77">
        <v>0</v>
      </c>
      <c r="CU388" s="77">
        <v>0</v>
      </c>
      <c r="CV388" s="77">
        <v>315161.99</v>
      </c>
      <c r="CW388" s="148"/>
    </row>
    <row r="389" spans="1:101" s="8" customFormat="1" ht="38.25" x14ac:dyDescent="0.25">
      <c r="A389" s="18" t="s">
        <v>57</v>
      </c>
      <c r="B389" s="18" t="s">
        <v>58</v>
      </c>
      <c r="C389" s="19" t="s">
        <v>565</v>
      </c>
      <c r="D389" s="55">
        <v>1</v>
      </c>
      <c r="E389" s="55" t="s">
        <v>35</v>
      </c>
      <c r="F389" s="55" t="s">
        <v>5</v>
      </c>
      <c r="G389" s="55" t="s">
        <v>1394</v>
      </c>
      <c r="H389" s="45">
        <f>SUBTOTAL(103, $CI$12:$CI389)*1</f>
        <v>378</v>
      </c>
      <c r="I389" s="18" t="s">
        <v>57</v>
      </c>
      <c r="J389" s="32" t="s">
        <v>981</v>
      </c>
      <c r="K389" s="32" t="s">
        <v>982</v>
      </c>
      <c r="L389" s="77">
        <v>0</v>
      </c>
      <c r="M389" s="77">
        <v>0</v>
      </c>
      <c r="N389" s="77">
        <v>0</v>
      </c>
      <c r="O389" s="77">
        <v>0</v>
      </c>
      <c r="P389" s="77"/>
      <c r="Q389" s="41">
        <f t="shared" si="372"/>
        <v>0</v>
      </c>
      <c r="R389" s="197" t="str">
        <f t="shared" si="373"/>
        <v>nebija plānots</v>
      </c>
      <c r="S389" s="77">
        <v>0</v>
      </c>
      <c r="T389" s="77"/>
      <c r="U389" s="77"/>
      <c r="V389" s="41">
        <f t="shared" si="374"/>
        <v>0</v>
      </c>
      <c r="W389" s="41">
        <f t="shared" si="375"/>
        <v>0</v>
      </c>
      <c r="X389" s="41">
        <f t="shared" si="376"/>
        <v>0</v>
      </c>
      <c r="Y389" s="197" t="str">
        <f t="shared" si="377"/>
        <v>nebija plānots</v>
      </c>
      <c r="Z389" s="77">
        <v>0</v>
      </c>
      <c r="AA389" s="77"/>
      <c r="AB389" s="77"/>
      <c r="AC389" s="41">
        <f t="shared" si="378"/>
        <v>0</v>
      </c>
      <c r="AD389" s="41">
        <f t="shared" si="379"/>
        <v>0</v>
      </c>
      <c r="AE389" s="41">
        <f t="shared" si="380"/>
        <v>0</v>
      </c>
      <c r="AF389" s="109" t="str">
        <f t="shared" si="381"/>
        <v>nebija plānots</v>
      </c>
      <c r="AG389" s="77">
        <v>0</v>
      </c>
      <c r="AH389" s="77"/>
      <c r="AI389" s="77"/>
      <c r="AJ389" s="41">
        <f t="shared" si="382"/>
        <v>0</v>
      </c>
      <c r="AK389" s="41">
        <f t="shared" si="383"/>
        <v>0</v>
      </c>
      <c r="AL389" s="41">
        <f t="shared" si="384"/>
        <v>0</v>
      </c>
      <c r="AM389" s="109" t="str">
        <f t="shared" si="385"/>
        <v>nebija plānots</v>
      </c>
      <c r="AN389" s="77">
        <v>0</v>
      </c>
      <c r="AO389" s="77"/>
      <c r="AP389" s="77"/>
      <c r="AQ389" s="41">
        <f t="shared" si="386"/>
        <v>0</v>
      </c>
      <c r="AR389" s="41">
        <f t="shared" si="387"/>
        <v>0</v>
      </c>
      <c r="AS389" s="41">
        <f t="shared" si="388"/>
        <v>0</v>
      </c>
      <c r="AT389" s="109" t="str">
        <f t="shared" si="389"/>
        <v>nebija plānots</v>
      </c>
      <c r="AU389" s="77">
        <v>0</v>
      </c>
      <c r="AV389" s="77"/>
      <c r="AW389" s="77"/>
      <c r="AX389" s="41">
        <f t="shared" si="390"/>
        <v>0</v>
      </c>
      <c r="AY389" s="41">
        <f t="shared" si="391"/>
        <v>0</v>
      </c>
      <c r="AZ389" s="41">
        <f t="shared" si="392"/>
        <v>0</v>
      </c>
      <c r="BA389" s="109" t="str">
        <f t="shared" si="393"/>
        <v>nebija plānots</v>
      </c>
      <c r="BB389" s="77">
        <v>0</v>
      </c>
      <c r="BC389" s="77"/>
      <c r="BD389" s="77"/>
      <c r="BE389" s="41">
        <f t="shared" si="394"/>
        <v>0</v>
      </c>
      <c r="BF389" s="41">
        <f t="shared" si="395"/>
        <v>0</v>
      </c>
      <c r="BG389" s="41">
        <f t="shared" si="396"/>
        <v>0</v>
      </c>
      <c r="BH389" s="109" t="str">
        <f t="shared" si="397"/>
        <v>nebija plānots</v>
      </c>
      <c r="BI389" s="77">
        <v>0</v>
      </c>
      <c r="BJ389" s="77"/>
      <c r="BK389" s="77"/>
      <c r="BL389" s="41">
        <f t="shared" si="398"/>
        <v>0</v>
      </c>
      <c r="BM389" s="41">
        <f t="shared" si="399"/>
        <v>0</v>
      </c>
      <c r="BN389" s="41">
        <f t="shared" si="400"/>
        <v>0</v>
      </c>
      <c r="BO389" s="109" t="str">
        <f t="shared" si="401"/>
        <v>nebija plānots</v>
      </c>
      <c r="BP389" s="77">
        <v>0</v>
      </c>
      <c r="BQ389" s="77"/>
      <c r="BR389" s="77"/>
      <c r="BS389" s="41">
        <f t="shared" si="402"/>
        <v>0</v>
      </c>
      <c r="BT389" s="41">
        <f t="shared" si="403"/>
        <v>0</v>
      </c>
      <c r="BU389" s="41">
        <f t="shared" si="404"/>
        <v>0</v>
      </c>
      <c r="BV389" s="109" t="str">
        <f t="shared" si="405"/>
        <v>nebija plānots</v>
      </c>
      <c r="BW389" s="77">
        <v>0</v>
      </c>
      <c r="BX389" s="77"/>
      <c r="BY389" s="77"/>
      <c r="BZ389" s="77">
        <v>0</v>
      </c>
      <c r="CA389" s="77"/>
      <c r="CB389" s="77"/>
      <c r="CC389" s="109" t="str">
        <f t="shared" si="406"/>
        <v>nebija plānots</v>
      </c>
      <c r="CD389" s="77">
        <v>0</v>
      </c>
      <c r="CE389" s="41">
        <v>190000</v>
      </c>
      <c r="CF389" s="41">
        <f t="shared" si="407"/>
        <v>190000</v>
      </c>
      <c r="CG389" s="41">
        <f t="shared" si="408"/>
        <v>0</v>
      </c>
      <c r="CH389" s="41">
        <f t="shared" si="409"/>
        <v>190000</v>
      </c>
      <c r="CI389" s="41">
        <f t="shared" si="410"/>
        <v>190000</v>
      </c>
      <c r="CJ389" s="109" t="str">
        <f t="shared" si="411"/>
        <v>nebija plānots</v>
      </c>
      <c r="CK389" s="77"/>
      <c r="CL389" s="77">
        <f>SUM(O389:CD389)</f>
        <v>0</v>
      </c>
      <c r="CM389" s="41">
        <v>190000</v>
      </c>
      <c r="CN389" s="77"/>
      <c r="CO389" s="77">
        <v>302500</v>
      </c>
      <c r="CP389" s="77">
        <v>0</v>
      </c>
      <c r="CQ389" s="77">
        <v>0</v>
      </c>
      <c r="CR389" s="77">
        <v>0</v>
      </c>
      <c r="CS389" s="77">
        <v>0</v>
      </c>
      <c r="CT389" s="77">
        <v>0</v>
      </c>
      <c r="CU389" s="77">
        <v>0</v>
      </c>
      <c r="CV389" s="84">
        <v>269188</v>
      </c>
    </row>
    <row r="390" spans="1:101" s="8" customFormat="1" ht="31.5" x14ac:dyDescent="0.25">
      <c r="A390" s="121" t="s">
        <v>100</v>
      </c>
      <c r="B390" s="121" t="s">
        <v>101</v>
      </c>
      <c r="C390" s="122" t="s">
        <v>569</v>
      </c>
      <c r="D390" s="121" t="s">
        <v>3</v>
      </c>
      <c r="E390" s="121" t="s">
        <v>29</v>
      </c>
      <c r="F390" s="121" t="s">
        <v>102</v>
      </c>
      <c r="G390" s="123" t="s">
        <v>103</v>
      </c>
      <c r="H390" s="45">
        <f>SUBTOTAL(103, $CI$12:$CI390)*1</f>
        <v>379</v>
      </c>
      <c r="I390" s="45" t="s">
        <v>100</v>
      </c>
      <c r="J390" s="124" t="s">
        <v>104</v>
      </c>
      <c r="K390" s="124" t="s">
        <v>105</v>
      </c>
      <c r="L390" s="41"/>
      <c r="M390" s="41"/>
      <c r="N390" s="41"/>
      <c r="O390" s="41"/>
      <c r="P390" s="41">
        <v>0</v>
      </c>
      <c r="Q390" s="41">
        <f t="shared" si="372"/>
        <v>0</v>
      </c>
      <c r="R390" s="197" t="str">
        <f t="shared" si="373"/>
        <v>nebija plānots</v>
      </c>
      <c r="S390" s="41"/>
      <c r="T390" s="41">
        <v>0</v>
      </c>
      <c r="U390" s="41">
        <f>T390-S390</f>
        <v>0</v>
      </c>
      <c r="V390" s="41">
        <f t="shared" si="374"/>
        <v>0</v>
      </c>
      <c r="W390" s="41">
        <f t="shared" si="375"/>
        <v>0</v>
      </c>
      <c r="X390" s="41">
        <f t="shared" si="376"/>
        <v>0</v>
      </c>
      <c r="Y390" s="197" t="str">
        <f t="shared" si="377"/>
        <v>nebija plānots</v>
      </c>
      <c r="Z390" s="41">
        <v>440405.35</v>
      </c>
      <c r="AA390" s="41">
        <v>440405.35</v>
      </c>
      <c r="AB390" s="41">
        <f>AA390-Z390</f>
        <v>0</v>
      </c>
      <c r="AC390" s="41">
        <f t="shared" si="378"/>
        <v>440405.35</v>
      </c>
      <c r="AD390" s="41">
        <f t="shared" si="379"/>
        <v>440405.35</v>
      </c>
      <c r="AE390" s="41">
        <f t="shared" si="380"/>
        <v>0</v>
      </c>
      <c r="AF390" s="109">
        <f t="shared" si="381"/>
        <v>0</v>
      </c>
      <c r="AG390" s="41"/>
      <c r="AH390" s="41">
        <v>0</v>
      </c>
      <c r="AI390" s="41">
        <f>AH390-AG390</f>
        <v>0</v>
      </c>
      <c r="AJ390" s="41">
        <f t="shared" si="382"/>
        <v>440405.35</v>
      </c>
      <c r="AK390" s="41">
        <f t="shared" si="383"/>
        <v>440405.35</v>
      </c>
      <c r="AL390" s="41">
        <f t="shared" si="384"/>
        <v>0</v>
      </c>
      <c r="AM390" s="109">
        <f t="shared" si="385"/>
        <v>0</v>
      </c>
      <c r="AN390" s="41"/>
      <c r="AO390" s="41">
        <v>0</v>
      </c>
      <c r="AP390" s="41">
        <f>AO390-AN390</f>
        <v>0</v>
      </c>
      <c r="AQ390" s="41">
        <f t="shared" si="386"/>
        <v>440405.35</v>
      </c>
      <c r="AR390" s="41">
        <f t="shared" si="387"/>
        <v>440405.35</v>
      </c>
      <c r="AS390" s="41">
        <f t="shared" si="388"/>
        <v>0</v>
      </c>
      <c r="AT390" s="109">
        <f t="shared" si="389"/>
        <v>0</v>
      </c>
      <c r="AU390" s="41">
        <v>0</v>
      </c>
      <c r="AV390" s="41">
        <v>0</v>
      </c>
      <c r="AW390" s="41">
        <f>AV390-AU390</f>
        <v>0</v>
      </c>
      <c r="AX390" s="41">
        <f t="shared" si="390"/>
        <v>440405.35</v>
      </c>
      <c r="AY390" s="41">
        <f t="shared" si="391"/>
        <v>440405.35</v>
      </c>
      <c r="AZ390" s="41">
        <f t="shared" si="392"/>
        <v>0</v>
      </c>
      <c r="BA390" s="109">
        <f t="shared" si="393"/>
        <v>0</v>
      </c>
      <c r="BB390" s="41">
        <v>171441</v>
      </c>
      <c r="BC390" s="41">
        <v>314824.65000000002</v>
      </c>
      <c r="BD390" s="41">
        <f>BC390-BB390</f>
        <v>143383.65000000002</v>
      </c>
      <c r="BE390" s="41">
        <f t="shared" si="394"/>
        <v>611846.35</v>
      </c>
      <c r="BF390" s="41">
        <f t="shared" si="395"/>
        <v>755230</v>
      </c>
      <c r="BG390" s="41">
        <f t="shared" si="396"/>
        <v>143384</v>
      </c>
      <c r="BH390" s="109">
        <f t="shared" si="397"/>
        <v>-0.23434584516194312</v>
      </c>
      <c r="BI390" s="41">
        <v>440405.35</v>
      </c>
      <c r="BJ390" s="41">
        <v>626445.54</v>
      </c>
      <c r="BK390" s="41">
        <f>BJ390-BI390</f>
        <v>186040.19000000006</v>
      </c>
      <c r="BL390" s="41">
        <f t="shared" si="398"/>
        <v>1052251.7</v>
      </c>
      <c r="BM390" s="41">
        <f t="shared" si="399"/>
        <v>1381675.54</v>
      </c>
      <c r="BN390" s="41">
        <f t="shared" si="400"/>
        <v>329424</v>
      </c>
      <c r="BO390" s="109">
        <f t="shared" si="401"/>
        <v>-0.31306562868940957</v>
      </c>
      <c r="BP390" s="41">
        <v>625959</v>
      </c>
      <c r="BQ390" s="41">
        <v>814376.76</v>
      </c>
      <c r="BR390" s="41">
        <f>BQ390-BP390</f>
        <v>188417.76</v>
      </c>
      <c r="BS390" s="41">
        <f t="shared" si="402"/>
        <v>1678210.7</v>
      </c>
      <c r="BT390" s="41">
        <f t="shared" si="403"/>
        <v>2196052.2999999998</v>
      </c>
      <c r="BU390" s="41">
        <f t="shared" si="404"/>
        <v>517842</v>
      </c>
      <c r="BV390" s="109">
        <f t="shared" si="405"/>
        <v>-0.30856769057663613</v>
      </c>
      <c r="BW390" s="41">
        <v>655703.35</v>
      </c>
      <c r="BX390" s="41">
        <v>704024.5</v>
      </c>
      <c r="BY390" s="41">
        <f>BX390-BW390</f>
        <v>48321.150000000023</v>
      </c>
      <c r="BZ390" s="41">
        <f>BP390+BI390+BB390+AU390+AN390+AG390+Z390+S390+O390+BW390</f>
        <v>2333914.0500000003</v>
      </c>
      <c r="CA390" s="41">
        <f>BQ390+BJ390+BC390+AV390+AO390+-AH390+AA390+T390+P390+BX390</f>
        <v>2900076.8000000003</v>
      </c>
      <c r="CB390" s="41">
        <f>BR390+BK390+BD390+AW390+AP390+AI390+AB390+U390+Q390+BY390</f>
        <v>566162.75000000012</v>
      </c>
      <c r="CC390" s="109">
        <f t="shared" si="406"/>
        <v>-0.24258080540712279</v>
      </c>
      <c r="CD390" s="41">
        <v>717660</v>
      </c>
      <c r="CE390" s="41">
        <v>346620.35</v>
      </c>
      <c r="CF390" s="41">
        <f t="shared" si="407"/>
        <v>-371039.65</v>
      </c>
      <c r="CG390" s="41">
        <f t="shared" si="408"/>
        <v>3051574.0500000003</v>
      </c>
      <c r="CH390" s="41">
        <f t="shared" si="409"/>
        <v>3246697.1500000004</v>
      </c>
      <c r="CI390" s="41">
        <f t="shared" si="410"/>
        <v>195123.10000000009</v>
      </c>
      <c r="CJ390" s="109">
        <f t="shared" si="411"/>
        <v>1.0639417876816721</v>
      </c>
      <c r="CK390" s="41">
        <v>558180</v>
      </c>
      <c r="CL390" s="41">
        <f>CK390+CD390+BW390+BP390+BI390+BB390+AN390+AG390+Z390+S390+O390+AU390</f>
        <v>3609754.0500000003</v>
      </c>
      <c r="CM390" s="41">
        <v>3246697.1500000004</v>
      </c>
      <c r="CN390" s="158">
        <f>CM390-CL390</f>
        <v>-363056.89999999991</v>
      </c>
      <c r="CO390" s="41">
        <v>11402493.65</v>
      </c>
      <c r="CP390" s="41">
        <v>3743089.41</v>
      </c>
      <c r="CQ390" s="41">
        <v>0</v>
      </c>
      <c r="CR390" s="41">
        <v>0</v>
      </c>
      <c r="CS390" s="41">
        <v>0</v>
      </c>
      <c r="CT390" s="41">
        <v>0</v>
      </c>
      <c r="CU390" s="41">
        <v>0</v>
      </c>
      <c r="CV390" s="41">
        <v>12195529.41</v>
      </c>
      <c r="CW390" s="95"/>
    </row>
    <row r="391" spans="1:101" s="8" customFormat="1" ht="31.5" x14ac:dyDescent="0.25">
      <c r="A391" s="18" t="s">
        <v>1163</v>
      </c>
      <c r="B391" s="18" t="s">
        <v>1165</v>
      </c>
      <c r="C391" s="19" t="s">
        <v>1164</v>
      </c>
      <c r="D391" s="18" t="s">
        <v>3</v>
      </c>
      <c r="E391" s="18" t="s">
        <v>4</v>
      </c>
      <c r="F391" s="18" t="s">
        <v>5</v>
      </c>
      <c r="G391" s="18" t="s">
        <v>1176</v>
      </c>
      <c r="H391" s="45">
        <f>SUBTOTAL(103, $CI$12:$CI391)*1</f>
        <v>380</v>
      </c>
      <c r="I391" s="45" t="s">
        <v>1163</v>
      </c>
      <c r="J391" s="32" t="s">
        <v>1177</v>
      </c>
      <c r="K391" s="207" t="s">
        <v>1178</v>
      </c>
      <c r="L391" s="77">
        <v>0</v>
      </c>
      <c r="M391" s="77">
        <v>0</v>
      </c>
      <c r="N391" s="77">
        <v>0</v>
      </c>
      <c r="O391" s="77">
        <f>N391+M391+L391</f>
        <v>0</v>
      </c>
      <c r="P391" s="77"/>
      <c r="Q391" s="41">
        <f t="shared" si="372"/>
        <v>0</v>
      </c>
      <c r="R391" s="197" t="str">
        <f t="shared" si="373"/>
        <v>nebija plānots</v>
      </c>
      <c r="S391" s="77">
        <v>0</v>
      </c>
      <c r="T391" s="77"/>
      <c r="U391" s="77"/>
      <c r="V391" s="41">
        <f t="shared" si="374"/>
        <v>0</v>
      </c>
      <c r="W391" s="41">
        <f t="shared" si="375"/>
        <v>0</v>
      </c>
      <c r="X391" s="41">
        <f t="shared" si="376"/>
        <v>0</v>
      </c>
      <c r="Y391" s="197" t="str">
        <f t="shared" si="377"/>
        <v>nebija plānots</v>
      </c>
      <c r="Z391" s="77">
        <v>0</v>
      </c>
      <c r="AA391" s="77"/>
      <c r="AB391" s="77"/>
      <c r="AC391" s="41">
        <f t="shared" si="378"/>
        <v>0</v>
      </c>
      <c r="AD391" s="41">
        <f t="shared" si="379"/>
        <v>0</v>
      </c>
      <c r="AE391" s="41">
        <f t="shared" si="380"/>
        <v>0</v>
      </c>
      <c r="AF391" s="109" t="str">
        <f t="shared" si="381"/>
        <v>nebija plānots</v>
      </c>
      <c r="AG391" s="77">
        <v>0</v>
      </c>
      <c r="AH391" s="77"/>
      <c r="AI391" s="77"/>
      <c r="AJ391" s="41">
        <f t="shared" si="382"/>
        <v>0</v>
      </c>
      <c r="AK391" s="41">
        <f t="shared" si="383"/>
        <v>0</v>
      </c>
      <c r="AL391" s="41">
        <f t="shared" si="384"/>
        <v>0</v>
      </c>
      <c r="AM391" s="109" t="str">
        <f t="shared" si="385"/>
        <v>nebija plānots</v>
      </c>
      <c r="AN391" s="77">
        <v>0</v>
      </c>
      <c r="AO391" s="77"/>
      <c r="AP391" s="77"/>
      <c r="AQ391" s="41">
        <f t="shared" si="386"/>
        <v>0</v>
      </c>
      <c r="AR391" s="41">
        <f t="shared" si="387"/>
        <v>0</v>
      </c>
      <c r="AS391" s="41">
        <f t="shared" si="388"/>
        <v>0</v>
      </c>
      <c r="AT391" s="109" t="str">
        <f t="shared" si="389"/>
        <v>nebija plānots</v>
      </c>
      <c r="AU391" s="77">
        <v>0</v>
      </c>
      <c r="AV391" s="77"/>
      <c r="AW391" s="77"/>
      <c r="AX391" s="41">
        <f t="shared" si="390"/>
        <v>0</v>
      </c>
      <c r="AY391" s="41">
        <f t="shared" si="391"/>
        <v>0</v>
      </c>
      <c r="AZ391" s="41">
        <f t="shared" si="392"/>
        <v>0</v>
      </c>
      <c r="BA391" s="109" t="str">
        <f t="shared" si="393"/>
        <v>nebija plānots</v>
      </c>
      <c r="BB391" s="77">
        <v>0</v>
      </c>
      <c r="BC391" s="77"/>
      <c r="BD391" s="77"/>
      <c r="BE391" s="41">
        <f t="shared" si="394"/>
        <v>0</v>
      </c>
      <c r="BF391" s="41">
        <f t="shared" si="395"/>
        <v>0</v>
      </c>
      <c r="BG391" s="41">
        <f t="shared" si="396"/>
        <v>0</v>
      </c>
      <c r="BH391" s="109" t="str">
        <f t="shared" si="397"/>
        <v>nebija plānots</v>
      </c>
      <c r="BI391" s="77">
        <v>0</v>
      </c>
      <c r="BJ391" s="77"/>
      <c r="BK391" s="77"/>
      <c r="BL391" s="41">
        <f t="shared" si="398"/>
        <v>0</v>
      </c>
      <c r="BM391" s="41">
        <f t="shared" si="399"/>
        <v>0</v>
      </c>
      <c r="BN391" s="41">
        <f t="shared" si="400"/>
        <v>0</v>
      </c>
      <c r="BO391" s="109" t="str">
        <f t="shared" si="401"/>
        <v>nebija plānots</v>
      </c>
      <c r="BP391" s="77">
        <v>0</v>
      </c>
      <c r="BQ391" s="77"/>
      <c r="BR391" s="77"/>
      <c r="BS391" s="41">
        <f t="shared" si="402"/>
        <v>0</v>
      </c>
      <c r="BT391" s="41">
        <f t="shared" si="403"/>
        <v>0</v>
      </c>
      <c r="BU391" s="41">
        <f t="shared" si="404"/>
        <v>0</v>
      </c>
      <c r="BV391" s="109" t="str">
        <f t="shared" si="405"/>
        <v>nebija plānots</v>
      </c>
      <c r="BW391" s="77">
        <v>0</v>
      </c>
      <c r="BX391" s="41">
        <v>208795.25</v>
      </c>
      <c r="BY391" s="41">
        <f>BX391-BW391</f>
        <v>208795.25</v>
      </c>
      <c r="BZ391" s="41">
        <f>BP391+BI391+BB391+AU391+AN391+AG391+Z391+S391+O391+BW391</f>
        <v>0</v>
      </c>
      <c r="CA391" s="41">
        <f>BQ391+BJ391+BC391+AV391+AO391+-AH391+AA391+T391+P391+BX391</f>
        <v>208795.25</v>
      </c>
      <c r="CB391" s="41">
        <f>BR391+BK391+BD391+AW391+AP391+AI391+AB391+U391+Q391+BY391</f>
        <v>208795.25</v>
      </c>
      <c r="CC391" s="109" t="str">
        <f t="shared" si="406"/>
        <v>nebija plānots</v>
      </c>
      <c r="CD391" s="77">
        <v>0</v>
      </c>
      <c r="CE391" s="41">
        <v>0</v>
      </c>
      <c r="CF391" s="41">
        <f t="shared" si="407"/>
        <v>0</v>
      </c>
      <c r="CG391" s="41">
        <f t="shared" si="408"/>
        <v>0</v>
      </c>
      <c r="CH391" s="41">
        <f t="shared" si="409"/>
        <v>208795.25</v>
      </c>
      <c r="CI391" s="41">
        <f t="shared" si="410"/>
        <v>208795.25</v>
      </c>
      <c r="CJ391" s="109" t="str">
        <f t="shared" si="411"/>
        <v>nebija plānots</v>
      </c>
      <c r="CK391" s="77">
        <v>0</v>
      </c>
      <c r="CL391" s="41">
        <f>CK391+CD391+BW391+BP391+BI391+BB391+AN391+AG391+Z391+S391+O391+AU391</f>
        <v>0</v>
      </c>
      <c r="CM391" s="41">
        <v>208758.16</v>
      </c>
      <c r="CN391" s="77"/>
      <c r="CO391" s="77">
        <v>262515.7</v>
      </c>
      <c r="CP391" s="77">
        <v>0</v>
      </c>
      <c r="CQ391" s="77"/>
      <c r="CR391" s="77">
        <v>0</v>
      </c>
      <c r="CS391" s="77">
        <v>0</v>
      </c>
      <c r="CT391" s="77">
        <v>0</v>
      </c>
      <c r="CU391" s="77">
        <v>0</v>
      </c>
      <c r="CV391" s="77">
        <v>262515.7</v>
      </c>
      <c r="CW391" s="148"/>
    </row>
    <row r="392" spans="1:101" s="8" customFormat="1" ht="47.25" x14ac:dyDescent="0.25">
      <c r="A392" s="18" t="s">
        <v>57</v>
      </c>
      <c r="B392" s="18" t="s">
        <v>58</v>
      </c>
      <c r="C392" s="19" t="s">
        <v>565</v>
      </c>
      <c r="D392" s="18">
        <v>3</v>
      </c>
      <c r="E392" s="18" t="s">
        <v>35</v>
      </c>
      <c r="F392" s="18" t="s">
        <v>5</v>
      </c>
      <c r="G392" s="18" t="s">
        <v>994</v>
      </c>
      <c r="H392" s="45">
        <f>SUBTOTAL(103, $CI$12:$CI392)*1</f>
        <v>381</v>
      </c>
      <c r="I392" s="18" t="s">
        <v>57</v>
      </c>
      <c r="J392" s="32" t="s">
        <v>995</v>
      </c>
      <c r="K392" s="32" t="s">
        <v>996</v>
      </c>
      <c r="L392" s="77">
        <v>0</v>
      </c>
      <c r="M392" s="77">
        <v>0</v>
      </c>
      <c r="N392" s="77">
        <v>0</v>
      </c>
      <c r="O392" s="77">
        <v>0</v>
      </c>
      <c r="P392" s="77"/>
      <c r="Q392" s="41">
        <f t="shared" si="372"/>
        <v>0</v>
      </c>
      <c r="R392" s="197" t="str">
        <f t="shared" si="373"/>
        <v>nebija plānots</v>
      </c>
      <c r="S392" s="77">
        <v>0</v>
      </c>
      <c r="T392" s="77"/>
      <c r="U392" s="77"/>
      <c r="V392" s="41">
        <f t="shared" si="374"/>
        <v>0</v>
      </c>
      <c r="W392" s="41">
        <f t="shared" si="375"/>
        <v>0</v>
      </c>
      <c r="X392" s="41">
        <f t="shared" si="376"/>
        <v>0</v>
      </c>
      <c r="Y392" s="197" t="str">
        <f t="shared" si="377"/>
        <v>nebija plānots</v>
      </c>
      <c r="Z392" s="77">
        <v>0</v>
      </c>
      <c r="AA392" s="77"/>
      <c r="AB392" s="77"/>
      <c r="AC392" s="41">
        <f t="shared" si="378"/>
        <v>0</v>
      </c>
      <c r="AD392" s="41">
        <f t="shared" si="379"/>
        <v>0</v>
      </c>
      <c r="AE392" s="41">
        <f t="shared" si="380"/>
        <v>0</v>
      </c>
      <c r="AF392" s="109" t="str">
        <f t="shared" si="381"/>
        <v>nebija plānots</v>
      </c>
      <c r="AG392" s="77">
        <v>0</v>
      </c>
      <c r="AH392" s="77"/>
      <c r="AI392" s="77"/>
      <c r="AJ392" s="41">
        <f t="shared" si="382"/>
        <v>0</v>
      </c>
      <c r="AK392" s="41">
        <f t="shared" si="383"/>
        <v>0</v>
      </c>
      <c r="AL392" s="41">
        <f t="shared" si="384"/>
        <v>0</v>
      </c>
      <c r="AM392" s="109" t="str">
        <f t="shared" si="385"/>
        <v>nebija plānots</v>
      </c>
      <c r="AN392" s="77">
        <v>0</v>
      </c>
      <c r="AO392" s="77"/>
      <c r="AP392" s="77"/>
      <c r="AQ392" s="41">
        <f t="shared" si="386"/>
        <v>0</v>
      </c>
      <c r="AR392" s="41">
        <f t="shared" si="387"/>
        <v>0</v>
      </c>
      <c r="AS392" s="41">
        <f t="shared" si="388"/>
        <v>0</v>
      </c>
      <c r="AT392" s="109" t="str">
        <f t="shared" si="389"/>
        <v>nebija plānots</v>
      </c>
      <c r="AU392" s="77">
        <v>0</v>
      </c>
      <c r="AV392" s="77"/>
      <c r="AW392" s="77"/>
      <c r="AX392" s="41">
        <f t="shared" si="390"/>
        <v>0</v>
      </c>
      <c r="AY392" s="41">
        <f t="shared" si="391"/>
        <v>0</v>
      </c>
      <c r="AZ392" s="41">
        <f t="shared" si="392"/>
        <v>0</v>
      </c>
      <c r="BA392" s="109" t="str">
        <f t="shared" si="393"/>
        <v>nebija plānots</v>
      </c>
      <c r="BB392" s="77">
        <v>0</v>
      </c>
      <c r="BC392" s="77"/>
      <c r="BD392" s="77"/>
      <c r="BE392" s="41">
        <f t="shared" si="394"/>
        <v>0</v>
      </c>
      <c r="BF392" s="41">
        <f t="shared" si="395"/>
        <v>0</v>
      </c>
      <c r="BG392" s="41">
        <f t="shared" si="396"/>
        <v>0</v>
      </c>
      <c r="BH392" s="109" t="str">
        <f t="shared" si="397"/>
        <v>nebija plānots</v>
      </c>
      <c r="BI392" s="77">
        <v>0</v>
      </c>
      <c r="BJ392" s="77"/>
      <c r="BK392" s="77"/>
      <c r="BL392" s="41">
        <f t="shared" si="398"/>
        <v>0</v>
      </c>
      <c r="BM392" s="41">
        <f t="shared" si="399"/>
        <v>0</v>
      </c>
      <c r="BN392" s="41">
        <f t="shared" si="400"/>
        <v>0</v>
      </c>
      <c r="BO392" s="109" t="str">
        <f t="shared" si="401"/>
        <v>nebija plānots</v>
      </c>
      <c r="BP392" s="77">
        <v>0</v>
      </c>
      <c r="BQ392" s="77"/>
      <c r="BR392" s="77"/>
      <c r="BS392" s="41">
        <f t="shared" si="402"/>
        <v>0</v>
      </c>
      <c r="BT392" s="41">
        <f t="shared" si="403"/>
        <v>0</v>
      </c>
      <c r="BU392" s="41">
        <f t="shared" si="404"/>
        <v>0</v>
      </c>
      <c r="BV392" s="109" t="str">
        <f t="shared" si="405"/>
        <v>nebija plānots</v>
      </c>
      <c r="BW392" s="77">
        <v>0</v>
      </c>
      <c r="BX392" s="77"/>
      <c r="BY392" s="77"/>
      <c r="BZ392" s="77">
        <v>0</v>
      </c>
      <c r="CA392" s="77"/>
      <c r="CB392" s="77"/>
      <c r="CC392" s="109" t="str">
        <f t="shared" si="406"/>
        <v>nebija plānots</v>
      </c>
      <c r="CD392" s="77">
        <v>0</v>
      </c>
      <c r="CE392" s="41">
        <v>226986.36</v>
      </c>
      <c r="CF392" s="41">
        <f t="shared" si="407"/>
        <v>226986.36</v>
      </c>
      <c r="CG392" s="41">
        <f t="shared" si="408"/>
        <v>0</v>
      </c>
      <c r="CH392" s="41">
        <f t="shared" si="409"/>
        <v>226986.36</v>
      </c>
      <c r="CI392" s="41">
        <f t="shared" si="410"/>
        <v>226986.36</v>
      </c>
      <c r="CJ392" s="109" t="str">
        <f t="shared" si="411"/>
        <v>nebija plānots</v>
      </c>
      <c r="CK392" s="77"/>
      <c r="CL392" s="77">
        <f>SUM(O392:CD392)</f>
        <v>0</v>
      </c>
      <c r="CM392" s="41">
        <v>226986.36</v>
      </c>
      <c r="CN392" s="77"/>
      <c r="CO392" s="77">
        <v>790063</v>
      </c>
      <c r="CP392" s="77">
        <v>0</v>
      </c>
      <c r="CQ392" s="77">
        <v>0</v>
      </c>
      <c r="CR392" s="77">
        <v>0</v>
      </c>
      <c r="CS392" s="77">
        <v>0</v>
      </c>
      <c r="CT392" s="77">
        <v>0</v>
      </c>
      <c r="CU392" s="77">
        <v>0</v>
      </c>
      <c r="CV392" s="84">
        <v>790063</v>
      </c>
    </row>
    <row r="393" spans="1:101" s="8" customFormat="1" ht="38.25" x14ac:dyDescent="0.25">
      <c r="A393" s="55" t="s">
        <v>1125</v>
      </c>
      <c r="B393" s="55" t="s">
        <v>1127</v>
      </c>
      <c r="C393" s="81" t="s">
        <v>1126</v>
      </c>
      <c r="D393" s="55" t="s">
        <v>3</v>
      </c>
      <c r="E393" s="55" t="s">
        <v>4</v>
      </c>
      <c r="F393" s="55" t="s">
        <v>5</v>
      </c>
      <c r="G393" s="55" t="s">
        <v>1369</v>
      </c>
      <c r="H393" s="45">
        <f>SUBTOTAL(103, $CI$12:$CI393)*1</f>
        <v>382</v>
      </c>
      <c r="I393" s="45" t="s">
        <v>1125</v>
      </c>
      <c r="J393" s="128" t="s">
        <v>955</v>
      </c>
      <c r="K393" s="128"/>
      <c r="L393" s="79"/>
      <c r="M393" s="79">
        <v>0</v>
      </c>
      <c r="N393" s="79">
        <v>0</v>
      </c>
      <c r="O393" s="79">
        <v>0</v>
      </c>
      <c r="P393" s="79"/>
      <c r="Q393" s="41">
        <f t="shared" si="372"/>
        <v>0</v>
      </c>
      <c r="R393" s="197" t="str">
        <f t="shared" si="373"/>
        <v>nebija plānots</v>
      </c>
      <c r="S393" s="79">
        <v>0</v>
      </c>
      <c r="T393" s="79"/>
      <c r="U393" s="79"/>
      <c r="V393" s="41">
        <f t="shared" si="374"/>
        <v>0</v>
      </c>
      <c r="W393" s="41">
        <f t="shared" si="375"/>
        <v>0</v>
      </c>
      <c r="X393" s="41">
        <f t="shared" si="376"/>
        <v>0</v>
      </c>
      <c r="Y393" s="197" t="str">
        <f t="shared" si="377"/>
        <v>nebija plānots</v>
      </c>
      <c r="Z393" s="79">
        <v>0</v>
      </c>
      <c r="AA393" s="79"/>
      <c r="AB393" s="79"/>
      <c r="AC393" s="41">
        <f t="shared" si="378"/>
        <v>0</v>
      </c>
      <c r="AD393" s="41">
        <f t="shared" si="379"/>
        <v>0</v>
      </c>
      <c r="AE393" s="41">
        <f t="shared" si="380"/>
        <v>0</v>
      </c>
      <c r="AF393" s="109" t="str">
        <f t="shared" si="381"/>
        <v>nebija plānots</v>
      </c>
      <c r="AG393" s="79">
        <v>0</v>
      </c>
      <c r="AH393" s="79"/>
      <c r="AI393" s="79"/>
      <c r="AJ393" s="41">
        <f t="shared" si="382"/>
        <v>0</v>
      </c>
      <c r="AK393" s="41">
        <f t="shared" si="383"/>
        <v>0</v>
      </c>
      <c r="AL393" s="41">
        <f t="shared" si="384"/>
        <v>0</v>
      </c>
      <c r="AM393" s="109" t="str">
        <f t="shared" si="385"/>
        <v>nebija plānots</v>
      </c>
      <c r="AN393" s="79">
        <v>0</v>
      </c>
      <c r="AO393" s="79"/>
      <c r="AP393" s="79"/>
      <c r="AQ393" s="41">
        <f t="shared" si="386"/>
        <v>0</v>
      </c>
      <c r="AR393" s="41">
        <f t="shared" si="387"/>
        <v>0</v>
      </c>
      <c r="AS393" s="41">
        <f t="shared" si="388"/>
        <v>0</v>
      </c>
      <c r="AT393" s="109" t="str">
        <f t="shared" si="389"/>
        <v>nebija plānots</v>
      </c>
      <c r="AU393" s="79">
        <v>0</v>
      </c>
      <c r="AV393" s="79"/>
      <c r="AW393" s="79"/>
      <c r="AX393" s="41">
        <f t="shared" si="390"/>
        <v>0</v>
      </c>
      <c r="AY393" s="41">
        <f t="shared" si="391"/>
        <v>0</v>
      </c>
      <c r="AZ393" s="41">
        <f t="shared" si="392"/>
        <v>0</v>
      </c>
      <c r="BA393" s="109" t="str">
        <f t="shared" si="393"/>
        <v>nebija plānots</v>
      </c>
      <c r="BB393" s="79">
        <v>0</v>
      </c>
      <c r="BC393" s="79"/>
      <c r="BD393" s="79"/>
      <c r="BE393" s="41">
        <f t="shared" si="394"/>
        <v>0</v>
      </c>
      <c r="BF393" s="41">
        <f t="shared" si="395"/>
        <v>0</v>
      </c>
      <c r="BG393" s="41">
        <f t="shared" si="396"/>
        <v>0</v>
      </c>
      <c r="BH393" s="109" t="str">
        <f t="shared" si="397"/>
        <v>nebija plānots</v>
      </c>
      <c r="BI393" s="79">
        <v>0</v>
      </c>
      <c r="BJ393" s="79"/>
      <c r="BK393" s="79"/>
      <c r="BL393" s="41">
        <f t="shared" si="398"/>
        <v>0</v>
      </c>
      <c r="BM393" s="41">
        <f t="shared" si="399"/>
        <v>0</v>
      </c>
      <c r="BN393" s="41">
        <f t="shared" si="400"/>
        <v>0</v>
      </c>
      <c r="BO393" s="109" t="str">
        <f t="shared" si="401"/>
        <v>nebija plānots</v>
      </c>
      <c r="BP393" s="79">
        <v>0</v>
      </c>
      <c r="BQ393" s="41">
        <v>41590.28</v>
      </c>
      <c r="BR393" s="41">
        <f>BQ393-BP393</f>
        <v>41590.28</v>
      </c>
      <c r="BS393" s="41">
        <f t="shared" si="402"/>
        <v>0</v>
      </c>
      <c r="BT393" s="41">
        <f t="shared" si="403"/>
        <v>41590.28</v>
      </c>
      <c r="BU393" s="41">
        <f t="shared" si="404"/>
        <v>41590</v>
      </c>
      <c r="BV393" s="109" t="str">
        <f t="shared" si="405"/>
        <v>nebija plānots</v>
      </c>
      <c r="BW393" s="79">
        <v>0</v>
      </c>
      <c r="BX393" s="41">
        <v>517843.12</v>
      </c>
      <c r="BY393" s="41">
        <f>BX393-BW393</f>
        <v>517843.12</v>
      </c>
      <c r="BZ393" s="41">
        <f>BP393+BI393+BB393+AU393+AN393+AG393+Z393+S393+O393+BW393</f>
        <v>0</v>
      </c>
      <c r="CA393" s="41">
        <f>BQ393+BJ393+BC393+AV393+AO393+-AH393+AA393+T393+P393+BX393</f>
        <v>559433.4</v>
      </c>
      <c r="CB393" s="41">
        <f>BR393+BK393+BD393+AW393+AP393+AI393+AB393+U393+Q393+BY393</f>
        <v>559433.4</v>
      </c>
      <c r="CC393" s="109" t="str">
        <f t="shared" si="406"/>
        <v>nebija plānots</v>
      </c>
      <c r="CD393" s="79">
        <v>519444.35</v>
      </c>
      <c r="CE393" s="41">
        <v>189125.24</v>
      </c>
      <c r="CF393" s="41">
        <f t="shared" si="407"/>
        <v>-330319.11</v>
      </c>
      <c r="CG393" s="41">
        <f t="shared" si="408"/>
        <v>519444.35</v>
      </c>
      <c r="CH393" s="41">
        <f t="shared" si="409"/>
        <v>748558.64</v>
      </c>
      <c r="CI393" s="41">
        <f t="shared" si="410"/>
        <v>229114.29000000004</v>
      </c>
      <c r="CJ393" s="109">
        <f t="shared" si="411"/>
        <v>1.441075718698259</v>
      </c>
      <c r="CK393" s="79">
        <v>62406.15</v>
      </c>
      <c r="CL393" s="41">
        <f>CK393+CD393+BW393+BP393+BI393+BB393+AN393+AG393+Z393+S393+O393+AU393</f>
        <v>581850.5</v>
      </c>
      <c r="CM393" s="41">
        <v>748558.64</v>
      </c>
      <c r="CN393" s="158">
        <f>CM393-CL393</f>
        <v>166708.14000000001</v>
      </c>
      <c r="CO393" s="79">
        <v>3311919.6</v>
      </c>
      <c r="CP393" s="79">
        <v>3039420.65</v>
      </c>
      <c r="CQ393" s="79">
        <v>1991000.9000000001</v>
      </c>
      <c r="CR393" s="79">
        <v>434222.5</v>
      </c>
      <c r="CS393" s="79">
        <v>0</v>
      </c>
      <c r="CT393" s="79">
        <v>0</v>
      </c>
      <c r="CU393" s="79">
        <v>0</v>
      </c>
      <c r="CV393" s="142">
        <v>9358414.1500000004</v>
      </c>
    </row>
    <row r="394" spans="1:101" s="8" customFormat="1" ht="63" x14ac:dyDescent="0.25">
      <c r="A394" s="18" t="s">
        <v>1106</v>
      </c>
      <c r="B394" s="18" t="s">
        <v>1107</v>
      </c>
      <c r="C394" s="21" t="s">
        <v>1108</v>
      </c>
      <c r="D394" s="18" t="s">
        <v>3</v>
      </c>
      <c r="E394" s="18" t="s">
        <v>29</v>
      </c>
      <c r="F394" s="18" t="s">
        <v>102</v>
      </c>
      <c r="G394" s="18" t="s">
        <v>1111</v>
      </c>
      <c r="H394" s="45">
        <f>SUBTOTAL(103, $CI$12:$CI394)*1</f>
        <v>383</v>
      </c>
      <c r="I394" s="18" t="s">
        <v>1106</v>
      </c>
      <c r="J394" s="32" t="s">
        <v>987</v>
      </c>
      <c r="K394" s="32" t="s">
        <v>1112</v>
      </c>
      <c r="L394" s="77">
        <v>0</v>
      </c>
      <c r="M394" s="77">
        <v>0</v>
      </c>
      <c r="N394" s="77">
        <v>0</v>
      </c>
      <c r="O394" s="77">
        <v>0</v>
      </c>
      <c r="P394" s="77"/>
      <c r="Q394" s="41">
        <f t="shared" si="372"/>
        <v>0</v>
      </c>
      <c r="R394" s="197" t="str">
        <f t="shared" si="373"/>
        <v>nebija plānots</v>
      </c>
      <c r="S394" s="77">
        <v>0</v>
      </c>
      <c r="T394" s="77"/>
      <c r="U394" s="77"/>
      <c r="V394" s="41">
        <f t="shared" si="374"/>
        <v>0</v>
      </c>
      <c r="W394" s="41">
        <f t="shared" si="375"/>
        <v>0</v>
      </c>
      <c r="X394" s="41">
        <f t="shared" si="376"/>
        <v>0</v>
      </c>
      <c r="Y394" s="197" t="str">
        <f t="shared" si="377"/>
        <v>nebija plānots</v>
      </c>
      <c r="Z394" s="77">
        <v>0</v>
      </c>
      <c r="AA394" s="77"/>
      <c r="AB394" s="77"/>
      <c r="AC394" s="41">
        <f t="shared" si="378"/>
        <v>0</v>
      </c>
      <c r="AD394" s="41">
        <f t="shared" si="379"/>
        <v>0</v>
      </c>
      <c r="AE394" s="41">
        <f t="shared" si="380"/>
        <v>0</v>
      </c>
      <c r="AF394" s="109" t="str">
        <f t="shared" si="381"/>
        <v>nebija plānots</v>
      </c>
      <c r="AG394" s="77">
        <v>0</v>
      </c>
      <c r="AH394" s="77"/>
      <c r="AI394" s="77"/>
      <c r="AJ394" s="41">
        <f t="shared" si="382"/>
        <v>0</v>
      </c>
      <c r="AK394" s="41">
        <f t="shared" si="383"/>
        <v>0</v>
      </c>
      <c r="AL394" s="41">
        <f t="shared" si="384"/>
        <v>0</v>
      </c>
      <c r="AM394" s="109" t="str">
        <f t="shared" si="385"/>
        <v>nebija plānots</v>
      </c>
      <c r="AN394" s="77">
        <v>0</v>
      </c>
      <c r="AO394" s="77"/>
      <c r="AP394" s="77"/>
      <c r="AQ394" s="41">
        <f t="shared" si="386"/>
        <v>0</v>
      </c>
      <c r="AR394" s="41">
        <f t="shared" si="387"/>
        <v>0</v>
      </c>
      <c r="AS394" s="41">
        <f t="shared" si="388"/>
        <v>0</v>
      </c>
      <c r="AT394" s="109" t="str">
        <f t="shared" si="389"/>
        <v>nebija plānots</v>
      </c>
      <c r="AU394" s="77">
        <v>0</v>
      </c>
      <c r="AV394" s="77"/>
      <c r="AW394" s="77"/>
      <c r="AX394" s="41">
        <f t="shared" si="390"/>
        <v>0</v>
      </c>
      <c r="AY394" s="41">
        <f t="shared" si="391"/>
        <v>0</v>
      </c>
      <c r="AZ394" s="41">
        <f t="shared" si="392"/>
        <v>0</v>
      </c>
      <c r="BA394" s="109" t="str">
        <f t="shared" si="393"/>
        <v>nebija plānots</v>
      </c>
      <c r="BB394" s="77">
        <v>0</v>
      </c>
      <c r="BC394" s="77"/>
      <c r="BD394" s="77"/>
      <c r="BE394" s="41">
        <f t="shared" si="394"/>
        <v>0</v>
      </c>
      <c r="BF394" s="41">
        <f t="shared" si="395"/>
        <v>0</v>
      </c>
      <c r="BG394" s="41">
        <f t="shared" si="396"/>
        <v>0</v>
      </c>
      <c r="BH394" s="109" t="str">
        <f t="shared" si="397"/>
        <v>nebija plānots</v>
      </c>
      <c r="BI394" s="77">
        <v>0</v>
      </c>
      <c r="BJ394" s="77"/>
      <c r="BK394" s="77"/>
      <c r="BL394" s="41">
        <f t="shared" si="398"/>
        <v>0</v>
      </c>
      <c r="BM394" s="41">
        <f t="shared" si="399"/>
        <v>0</v>
      </c>
      <c r="BN394" s="41">
        <f t="shared" si="400"/>
        <v>0</v>
      </c>
      <c r="BO394" s="109" t="str">
        <f t="shared" si="401"/>
        <v>nebija plānots</v>
      </c>
      <c r="BP394" s="77">
        <v>0</v>
      </c>
      <c r="BQ394" s="77"/>
      <c r="BR394" s="77"/>
      <c r="BS394" s="41">
        <f t="shared" si="402"/>
        <v>0</v>
      </c>
      <c r="BT394" s="41">
        <f t="shared" si="403"/>
        <v>0</v>
      </c>
      <c r="BU394" s="41">
        <f t="shared" si="404"/>
        <v>0</v>
      </c>
      <c r="BV394" s="109" t="str">
        <f t="shared" si="405"/>
        <v>nebija plānots</v>
      </c>
      <c r="BW394" s="77">
        <v>0</v>
      </c>
      <c r="BX394" s="77"/>
      <c r="BY394" s="77"/>
      <c r="BZ394" s="77"/>
      <c r="CA394" s="77"/>
      <c r="CB394" s="77"/>
      <c r="CC394" s="109" t="str">
        <f t="shared" si="406"/>
        <v>nebija plānots</v>
      </c>
      <c r="CD394" s="77">
        <v>0</v>
      </c>
      <c r="CE394" s="41">
        <v>233195.91999999998</v>
      </c>
      <c r="CF394" s="41">
        <f t="shared" si="407"/>
        <v>233195.91999999998</v>
      </c>
      <c r="CG394" s="41">
        <f t="shared" si="408"/>
        <v>0</v>
      </c>
      <c r="CH394" s="41">
        <f t="shared" si="409"/>
        <v>233195.91999999998</v>
      </c>
      <c r="CI394" s="41">
        <f t="shared" si="410"/>
        <v>233195.91999999998</v>
      </c>
      <c r="CJ394" s="109" t="str">
        <f t="shared" si="411"/>
        <v>nebija plānots</v>
      </c>
      <c r="CK394" s="77">
        <v>0</v>
      </c>
      <c r="CL394" s="77">
        <v>0</v>
      </c>
      <c r="CM394" s="41">
        <v>233195.91999999998</v>
      </c>
      <c r="CN394" s="77"/>
      <c r="CO394" s="77">
        <v>2392240</v>
      </c>
      <c r="CP394" s="77">
        <v>0</v>
      </c>
      <c r="CQ394" s="77">
        <v>0</v>
      </c>
      <c r="CR394" s="77">
        <v>0</v>
      </c>
      <c r="CS394" s="77">
        <v>0</v>
      </c>
      <c r="CT394" s="77">
        <v>0</v>
      </c>
      <c r="CU394" s="77">
        <v>0</v>
      </c>
      <c r="CV394" s="76">
        <v>2392240</v>
      </c>
    </row>
    <row r="395" spans="1:101" s="8" customFormat="1" ht="31.5" x14ac:dyDescent="0.25">
      <c r="A395" s="133" t="s">
        <v>119</v>
      </c>
      <c r="B395" s="133" t="s">
        <v>120</v>
      </c>
      <c r="C395" s="134" t="s">
        <v>570</v>
      </c>
      <c r="D395" s="133">
        <v>1</v>
      </c>
      <c r="E395" s="133" t="s">
        <v>35</v>
      </c>
      <c r="F395" s="133" t="s">
        <v>102</v>
      </c>
      <c r="G395" s="135" t="s">
        <v>688</v>
      </c>
      <c r="H395" s="45">
        <f>SUBTOTAL(103, $CI$12:$CI395)*1</f>
        <v>384</v>
      </c>
      <c r="I395" s="45" t="s">
        <v>119</v>
      </c>
      <c r="J395" s="136" t="s">
        <v>689</v>
      </c>
      <c r="K395" s="136" t="s">
        <v>690</v>
      </c>
      <c r="L395" s="40">
        <v>0</v>
      </c>
      <c r="M395" s="40">
        <v>0</v>
      </c>
      <c r="N395" s="40">
        <v>0</v>
      </c>
      <c r="O395" s="40">
        <v>0</v>
      </c>
      <c r="P395" s="40">
        <v>0</v>
      </c>
      <c r="Q395" s="41">
        <f t="shared" si="372"/>
        <v>0</v>
      </c>
      <c r="R395" s="197" t="str">
        <f t="shared" si="373"/>
        <v>nebija plānots</v>
      </c>
      <c r="S395" s="40">
        <v>0</v>
      </c>
      <c r="T395" s="40">
        <v>0</v>
      </c>
      <c r="U395" s="41">
        <f>T395-S395</f>
        <v>0</v>
      </c>
      <c r="V395" s="41">
        <f t="shared" si="374"/>
        <v>0</v>
      </c>
      <c r="W395" s="41">
        <f t="shared" si="375"/>
        <v>0</v>
      </c>
      <c r="X395" s="41">
        <f t="shared" si="376"/>
        <v>0</v>
      </c>
      <c r="Y395" s="197" t="str">
        <f t="shared" si="377"/>
        <v>nebija plānots</v>
      </c>
      <c r="Z395" s="40">
        <v>0</v>
      </c>
      <c r="AA395" s="40">
        <v>0</v>
      </c>
      <c r="AB395" s="41">
        <f>AA395-Z395</f>
        <v>0</v>
      </c>
      <c r="AC395" s="41">
        <f t="shared" si="378"/>
        <v>0</v>
      </c>
      <c r="AD395" s="41">
        <f t="shared" si="379"/>
        <v>0</v>
      </c>
      <c r="AE395" s="41">
        <f t="shared" si="380"/>
        <v>0</v>
      </c>
      <c r="AF395" s="109" t="str">
        <f t="shared" si="381"/>
        <v>nebija plānots</v>
      </c>
      <c r="AG395" s="40">
        <v>0</v>
      </c>
      <c r="AH395" s="40">
        <v>0</v>
      </c>
      <c r="AI395" s="41">
        <f>AH395-AG395</f>
        <v>0</v>
      </c>
      <c r="AJ395" s="41">
        <f t="shared" si="382"/>
        <v>0</v>
      </c>
      <c r="AK395" s="41">
        <f t="shared" si="383"/>
        <v>0</v>
      </c>
      <c r="AL395" s="41">
        <f t="shared" si="384"/>
        <v>0</v>
      </c>
      <c r="AM395" s="109" t="str">
        <f t="shared" si="385"/>
        <v>nebija plānots</v>
      </c>
      <c r="AN395" s="40">
        <v>327998.21000000002</v>
      </c>
      <c r="AO395" s="40">
        <v>0</v>
      </c>
      <c r="AP395" s="41">
        <f>AO395-AN395</f>
        <v>-327998.21000000002</v>
      </c>
      <c r="AQ395" s="41">
        <f t="shared" si="386"/>
        <v>327998.21000000002</v>
      </c>
      <c r="AR395" s="41">
        <f t="shared" si="387"/>
        <v>0</v>
      </c>
      <c r="AS395" s="41">
        <f t="shared" si="388"/>
        <v>-327998</v>
      </c>
      <c r="AT395" s="109">
        <f t="shared" si="389"/>
        <v>1</v>
      </c>
      <c r="AU395" s="40">
        <v>0</v>
      </c>
      <c r="AV395" s="41">
        <v>0</v>
      </c>
      <c r="AW395" s="41">
        <f>AV395-AU395</f>
        <v>0</v>
      </c>
      <c r="AX395" s="41">
        <f t="shared" si="390"/>
        <v>327998.21000000002</v>
      </c>
      <c r="AY395" s="41">
        <f t="shared" si="391"/>
        <v>0</v>
      </c>
      <c r="AZ395" s="41">
        <f t="shared" si="392"/>
        <v>-327998</v>
      </c>
      <c r="BA395" s="109">
        <f t="shared" si="393"/>
        <v>1</v>
      </c>
      <c r="BB395" s="40">
        <v>0</v>
      </c>
      <c r="BC395" s="41">
        <v>0</v>
      </c>
      <c r="BD395" s="41">
        <f t="shared" ref="BD395:BD400" si="429">BC395-BB395</f>
        <v>0</v>
      </c>
      <c r="BE395" s="41">
        <f t="shared" si="394"/>
        <v>327998.21000000002</v>
      </c>
      <c r="BF395" s="41">
        <f t="shared" si="395"/>
        <v>0</v>
      </c>
      <c r="BG395" s="41">
        <f t="shared" si="396"/>
        <v>-327998</v>
      </c>
      <c r="BH395" s="109">
        <f t="shared" si="397"/>
        <v>1</v>
      </c>
      <c r="BI395" s="40">
        <v>0</v>
      </c>
      <c r="BJ395" s="41">
        <v>576455.05000000005</v>
      </c>
      <c r="BK395" s="41">
        <f t="shared" ref="BK395:BK400" si="430">BJ395-BI395</f>
        <v>576455.05000000005</v>
      </c>
      <c r="BL395" s="41">
        <f t="shared" si="398"/>
        <v>327998.21000000002</v>
      </c>
      <c r="BM395" s="41">
        <f t="shared" si="399"/>
        <v>576455.05000000005</v>
      </c>
      <c r="BN395" s="41">
        <f t="shared" si="400"/>
        <v>248457</v>
      </c>
      <c r="BO395" s="109">
        <f t="shared" si="401"/>
        <v>-0.75749449974132488</v>
      </c>
      <c r="BP395" s="40">
        <v>0</v>
      </c>
      <c r="BQ395" s="41">
        <v>0</v>
      </c>
      <c r="BR395" s="41">
        <f t="shared" ref="BR395:BR400" si="431">BQ395-BP395</f>
        <v>0</v>
      </c>
      <c r="BS395" s="41">
        <f t="shared" si="402"/>
        <v>327998.21000000002</v>
      </c>
      <c r="BT395" s="41">
        <f t="shared" si="403"/>
        <v>576455.05000000005</v>
      </c>
      <c r="BU395" s="41">
        <f t="shared" si="404"/>
        <v>248457</v>
      </c>
      <c r="BV395" s="109">
        <f t="shared" si="405"/>
        <v>-0.75749449974132488</v>
      </c>
      <c r="BW395" s="40">
        <v>0</v>
      </c>
      <c r="BX395" s="41">
        <v>0</v>
      </c>
      <c r="BY395" s="41">
        <f t="shared" ref="BY395:BY408" si="432">BX395-BW395</f>
        <v>0</v>
      </c>
      <c r="BZ395" s="41">
        <f t="shared" ref="BZ395:BZ408" si="433">BP395+BI395+BB395+AU395+AN395+AG395+Z395+S395+O395+BW395</f>
        <v>327998.21000000002</v>
      </c>
      <c r="CA395" s="41">
        <f>BQ395+BJ395+BC395+AV395+AO395+-AH395+AA395+T395+P395+BX395</f>
        <v>576455.05000000005</v>
      </c>
      <c r="CB395" s="41">
        <f t="shared" ref="CB395:CB408" si="434">BR395+BK395+BD395+AW395+AP395+AI395+AB395+U395+Q395+BY395</f>
        <v>248456.84000000003</v>
      </c>
      <c r="CC395" s="109">
        <f t="shared" si="406"/>
        <v>-0.75749449974132488</v>
      </c>
      <c r="CD395" s="40">
        <v>0</v>
      </c>
      <c r="CE395" s="41">
        <v>0</v>
      </c>
      <c r="CF395" s="41">
        <f t="shared" si="407"/>
        <v>0</v>
      </c>
      <c r="CG395" s="41">
        <f t="shared" si="408"/>
        <v>327998.21000000002</v>
      </c>
      <c r="CH395" s="41">
        <f t="shared" si="409"/>
        <v>576455.05000000005</v>
      </c>
      <c r="CI395" s="41">
        <f t="shared" si="410"/>
        <v>248456.84000000003</v>
      </c>
      <c r="CJ395" s="109">
        <f t="shared" si="411"/>
        <v>1.7574944997413249</v>
      </c>
      <c r="CK395" s="40">
        <v>0</v>
      </c>
      <c r="CL395" s="41">
        <f>CK395+CD395+BW395+BP395+BI395+BB395+AN395+AG395+Z395+S395+O395+AU395</f>
        <v>327998.21000000002</v>
      </c>
      <c r="CM395" s="41">
        <v>576455.05000000005</v>
      </c>
      <c r="CN395" s="158">
        <v>0</v>
      </c>
      <c r="CO395" s="40">
        <v>6855129.9100000001</v>
      </c>
      <c r="CP395" s="40">
        <v>7824401.0499999998</v>
      </c>
      <c r="CQ395" s="40">
        <v>6491669.1600000001</v>
      </c>
      <c r="CR395" s="40">
        <v>2480896.14</v>
      </c>
      <c r="CS395" s="40">
        <v>0</v>
      </c>
      <c r="CT395" s="40">
        <v>0</v>
      </c>
      <c r="CU395" s="40">
        <v>0</v>
      </c>
      <c r="CV395" s="40">
        <v>23980094.469999999</v>
      </c>
      <c r="CW395" s="95"/>
    </row>
    <row r="396" spans="1:101" s="8" customFormat="1" ht="63" x14ac:dyDescent="0.25">
      <c r="A396" s="119" t="s">
        <v>838</v>
      </c>
      <c r="B396" s="119" t="s">
        <v>839</v>
      </c>
      <c r="C396" s="120" t="s">
        <v>840</v>
      </c>
      <c r="D396" s="119">
        <v>1</v>
      </c>
      <c r="E396" s="119" t="s">
        <v>35</v>
      </c>
      <c r="F396" s="119" t="s">
        <v>5</v>
      </c>
      <c r="G396" s="119" t="s">
        <v>900</v>
      </c>
      <c r="H396" s="45">
        <f>SUBTOTAL(103, $CI$12:$CI396)*1</f>
        <v>385</v>
      </c>
      <c r="I396" s="45" t="s">
        <v>838</v>
      </c>
      <c r="J396" s="120" t="s">
        <v>889</v>
      </c>
      <c r="K396" s="120" t="s">
        <v>901</v>
      </c>
      <c r="L396" s="43">
        <v>0</v>
      </c>
      <c r="M396" s="43">
        <v>0</v>
      </c>
      <c r="N396" s="43">
        <v>0</v>
      </c>
      <c r="O396" s="43">
        <v>0</v>
      </c>
      <c r="P396" s="43"/>
      <c r="Q396" s="41">
        <f t="shared" ref="Q396:Q459" si="435">ROUND(P396-O396,0)</f>
        <v>0</v>
      </c>
      <c r="R396" s="197" t="str">
        <f t="shared" ref="R396:R459" si="436">IFERROR(1-(P396/O396),"nebija plānots")</f>
        <v>nebija plānots</v>
      </c>
      <c r="S396" s="43">
        <v>0</v>
      </c>
      <c r="T396" s="43"/>
      <c r="U396" s="43"/>
      <c r="V396" s="41">
        <f t="shared" ref="V396:V459" si="437">S396+O396</f>
        <v>0</v>
      </c>
      <c r="W396" s="41">
        <f t="shared" ref="W396:W459" si="438">T396+P396</f>
        <v>0</v>
      </c>
      <c r="X396" s="41">
        <f t="shared" ref="X396:X459" si="439">ROUND(U396+Q396,0)</f>
        <v>0</v>
      </c>
      <c r="Y396" s="197" t="str">
        <f t="shared" ref="Y396:Y459" si="440">IFERROR(1-(W396/V396),"nebija plānots")</f>
        <v>nebija plānots</v>
      </c>
      <c r="Z396" s="43">
        <v>0</v>
      </c>
      <c r="AA396" s="43"/>
      <c r="AB396" s="43"/>
      <c r="AC396" s="41">
        <f t="shared" ref="AC396:AC459" si="441">V396+Z396</f>
        <v>0</v>
      </c>
      <c r="AD396" s="41">
        <f t="shared" ref="AD396:AD459" si="442">W396+AA396</f>
        <v>0</v>
      </c>
      <c r="AE396" s="41">
        <f t="shared" ref="AE396:AE459" si="443">ROUND(X396+AB396,0)</f>
        <v>0</v>
      </c>
      <c r="AF396" s="109" t="str">
        <f t="shared" ref="AF396:AF459" si="444">IFERROR(1-(AD396/AC396),"nebija plānots")</f>
        <v>nebija plānots</v>
      </c>
      <c r="AG396" s="43">
        <v>0</v>
      </c>
      <c r="AH396" s="43"/>
      <c r="AI396" s="43"/>
      <c r="AJ396" s="41">
        <f t="shared" ref="AJ396:AJ459" si="445">AG396+AC396</f>
        <v>0</v>
      </c>
      <c r="AK396" s="41">
        <f t="shared" ref="AK396:AK459" si="446">AH396+AD396</f>
        <v>0</v>
      </c>
      <c r="AL396" s="41">
        <f t="shared" ref="AL396:AL459" si="447">ROUND(AI396+AE396,0)</f>
        <v>0</v>
      </c>
      <c r="AM396" s="109" t="str">
        <f t="shared" ref="AM396:AM459" si="448">IFERROR(1-(AK396/AJ396),"nebija plānots")</f>
        <v>nebija plānots</v>
      </c>
      <c r="AN396" s="43">
        <v>0</v>
      </c>
      <c r="AO396" s="43"/>
      <c r="AP396" s="43"/>
      <c r="AQ396" s="41">
        <f t="shared" ref="AQ396:AQ459" si="449">AN396+AJ396</f>
        <v>0</v>
      </c>
      <c r="AR396" s="41">
        <f t="shared" ref="AR396:AR459" si="450">AO396+AK396</f>
        <v>0</v>
      </c>
      <c r="AS396" s="41">
        <f t="shared" ref="AS396:AS459" si="451">ROUND(AP396+AL396,0)</f>
        <v>0</v>
      </c>
      <c r="AT396" s="109" t="str">
        <f t="shared" ref="AT396:AT459" si="452">IFERROR(1-(AR396/AQ396),"nebija plānots")</f>
        <v>nebija plānots</v>
      </c>
      <c r="AU396" s="43">
        <v>0</v>
      </c>
      <c r="AV396" s="43"/>
      <c r="AW396" s="43"/>
      <c r="AX396" s="41">
        <f t="shared" ref="AX396:AX459" si="453">AU396+AQ396</f>
        <v>0</v>
      </c>
      <c r="AY396" s="41">
        <f t="shared" ref="AY396:AY459" si="454">AV396+AR396</f>
        <v>0</v>
      </c>
      <c r="AZ396" s="41">
        <f t="shared" ref="AZ396:AZ459" si="455">ROUND(AW396+AS396,0)</f>
        <v>0</v>
      </c>
      <c r="BA396" s="109" t="str">
        <f t="shared" ref="BA396:BA459" si="456">IFERROR(1-(AY396/AX396),"nebija plānots")</f>
        <v>nebija plānots</v>
      </c>
      <c r="BB396" s="43">
        <v>0</v>
      </c>
      <c r="BC396" s="41">
        <v>209625</v>
      </c>
      <c r="BD396" s="41">
        <f t="shared" si="429"/>
        <v>209625</v>
      </c>
      <c r="BE396" s="41">
        <f t="shared" ref="BE396:BE459" si="457">BB396+AX396</f>
        <v>0</v>
      </c>
      <c r="BF396" s="41">
        <f t="shared" ref="BF396:BF459" si="458">BC396+AY396</f>
        <v>209625</v>
      </c>
      <c r="BG396" s="41">
        <f t="shared" ref="BG396:BG459" si="459">ROUND(BD396+AZ396,0)</f>
        <v>209625</v>
      </c>
      <c r="BH396" s="109" t="str">
        <f t="shared" ref="BH396:BH459" si="460">IFERROR(1-(BF396/BE396),"nebija plānots")</f>
        <v>nebija plānots</v>
      </c>
      <c r="BI396" s="41">
        <v>0</v>
      </c>
      <c r="BJ396" s="41">
        <v>0</v>
      </c>
      <c r="BK396" s="41">
        <f t="shared" si="430"/>
        <v>0</v>
      </c>
      <c r="BL396" s="41">
        <f t="shared" ref="BL396:BL459" si="461">BI396+BE396</f>
        <v>0</v>
      </c>
      <c r="BM396" s="41">
        <f t="shared" ref="BM396:BM459" si="462">BJ396+BF396</f>
        <v>209625</v>
      </c>
      <c r="BN396" s="41">
        <f t="shared" ref="BN396:BN459" si="463">ROUND(BK396+BG396,0)</f>
        <v>209625</v>
      </c>
      <c r="BO396" s="109" t="str">
        <f t="shared" ref="BO396:BO459" si="464">IFERROR(1-(BM396/BL396),"nebija plānots")</f>
        <v>nebija plānots</v>
      </c>
      <c r="BP396" s="41">
        <v>0</v>
      </c>
      <c r="BQ396" s="41">
        <v>0</v>
      </c>
      <c r="BR396" s="41">
        <f t="shared" si="431"/>
        <v>0</v>
      </c>
      <c r="BS396" s="41">
        <f t="shared" ref="BS396:BS459" si="465">BP396+BL396</f>
        <v>0</v>
      </c>
      <c r="BT396" s="41">
        <f t="shared" ref="BT396:BT459" si="466">BQ396+BM396</f>
        <v>209625</v>
      </c>
      <c r="BU396" s="41">
        <f t="shared" ref="BU396:BU459" si="467">ROUND(BR396+BN396,0)</f>
        <v>209625</v>
      </c>
      <c r="BV396" s="109" t="str">
        <f t="shared" ref="BV396:BV459" si="468">IFERROR(1-(BT396/BS396),"nebija plānots")</f>
        <v>nebija plānots</v>
      </c>
      <c r="BW396" s="41">
        <v>0</v>
      </c>
      <c r="BX396" s="41">
        <v>51836.24</v>
      </c>
      <c r="BY396" s="41">
        <f t="shared" si="432"/>
        <v>51836.24</v>
      </c>
      <c r="BZ396" s="41">
        <f t="shared" si="433"/>
        <v>0</v>
      </c>
      <c r="CA396" s="41">
        <f>BQ396+BJ396+BC396+AV396+AO396+-AH396+AA396+T396+P396+BX396</f>
        <v>261461.24</v>
      </c>
      <c r="CB396" s="41">
        <f t="shared" si="434"/>
        <v>261461.24</v>
      </c>
      <c r="CC396" s="109" t="str">
        <f t="shared" ref="CC396:CC459" si="469">IFERROR(1-(CA396/BZ396),"nebija plānots")</f>
        <v>nebija plānots</v>
      </c>
      <c r="CD396" s="41">
        <v>0</v>
      </c>
      <c r="CE396" s="41">
        <v>0</v>
      </c>
      <c r="CF396" s="41">
        <f t="shared" ref="CF396:CF459" si="470">CE396-CD396</f>
        <v>0</v>
      </c>
      <c r="CG396" s="41">
        <f t="shared" ref="CG396:CG459" si="471">BZ396+CD396</f>
        <v>0</v>
      </c>
      <c r="CH396" s="41">
        <f t="shared" ref="CH396:CH459" si="472">CA396+CE396</f>
        <v>261461.24</v>
      </c>
      <c r="CI396" s="41">
        <f t="shared" ref="CI396:CI459" si="473">CB396+CF396</f>
        <v>261461.24</v>
      </c>
      <c r="CJ396" s="109" t="str">
        <f t="shared" ref="CJ396:CJ459" si="474">IFERROR(CH396/CG396, "nebija plānots")</f>
        <v>nebija plānots</v>
      </c>
      <c r="CK396" s="41">
        <v>0</v>
      </c>
      <c r="CL396" s="41">
        <v>52102</v>
      </c>
      <c r="CM396" s="41">
        <v>261461.24</v>
      </c>
      <c r="CN396" s="158">
        <f>CM396-CL396</f>
        <v>209359.24</v>
      </c>
      <c r="CO396" s="41">
        <v>398170.56</v>
      </c>
      <c r="CP396" s="41">
        <v>0</v>
      </c>
      <c r="CQ396" s="41">
        <v>0</v>
      </c>
      <c r="CR396" s="41">
        <v>0</v>
      </c>
      <c r="CS396" s="41">
        <v>0</v>
      </c>
      <c r="CT396" s="41">
        <v>0</v>
      </c>
      <c r="CU396" s="41">
        <v>0</v>
      </c>
      <c r="CV396" s="41">
        <v>398170.56</v>
      </c>
      <c r="CW396" s="95"/>
    </row>
    <row r="397" spans="1:101" s="8" customFormat="1" ht="63" x14ac:dyDescent="0.25">
      <c r="A397" s="121" t="s">
        <v>106</v>
      </c>
      <c r="B397" s="122" t="s">
        <v>107</v>
      </c>
      <c r="C397" s="121" t="s">
        <v>108</v>
      </c>
      <c r="D397" s="121">
        <v>1</v>
      </c>
      <c r="E397" s="121" t="s">
        <v>109</v>
      </c>
      <c r="F397" s="121" t="s">
        <v>5</v>
      </c>
      <c r="G397" s="86" t="s">
        <v>732</v>
      </c>
      <c r="H397" s="45">
        <f>SUBTOTAL(103, $CI$12:$CI397)*1</f>
        <v>386</v>
      </c>
      <c r="I397" s="45" t="s">
        <v>106</v>
      </c>
      <c r="J397" s="124" t="s">
        <v>111</v>
      </c>
      <c r="K397" s="132" t="s">
        <v>733</v>
      </c>
      <c r="L397" s="41">
        <v>0</v>
      </c>
      <c r="M397" s="41">
        <v>0</v>
      </c>
      <c r="N397" s="41">
        <v>0</v>
      </c>
      <c r="O397" s="41">
        <v>0</v>
      </c>
      <c r="P397" s="41">
        <v>0</v>
      </c>
      <c r="Q397" s="41">
        <f t="shared" si="435"/>
        <v>0</v>
      </c>
      <c r="R397" s="197" t="str">
        <f t="shared" si="436"/>
        <v>nebija plānots</v>
      </c>
      <c r="S397" s="41">
        <v>0</v>
      </c>
      <c r="T397" s="41">
        <v>0</v>
      </c>
      <c r="U397" s="41">
        <f>T397-S397</f>
        <v>0</v>
      </c>
      <c r="V397" s="41">
        <f t="shared" si="437"/>
        <v>0</v>
      </c>
      <c r="W397" s="41">
        <f t="shared" si="438"/>
        <v>0</v>
      </c>
      <c r="X397" s="41">
        <f t="shared" si="439"/>
        <v>0</v>
      </c>
      <c r="Y397" s="197" t="str">
        <f t="shared" si="440"/>
        <v>nebija plānots</v>
      </c>
      <c r="Z397" s="41">
        <v>0</v>
      </c>
      <c r="AA397" s="41">
        <v>0</v>
      </c>
      <c r="AB397" s="41">
        <f>AA397-Z397</f>
        <v>0</v>
      </c>
      <c r="AC397" s="41">
        <f t="shared" si="441"/>
        <v>0</v>
      </c>
      <c r="AD397" s="41">
        <f t="shared" si="442"/>
        <v>0</v>
      </c>
      <c r="AE397" s="41">
        <f t="shared" si="443"/>
        <v>0</v>
      </c>
      <c r="AF397" s="109" t="str">
        <f t="shared" si="444"/>
        <v>nebija plānots</v>
      </c>
      <c r="AG397" s="41">
        <v>0</v>
      </c>
      <c r="AH397" s="41">
        <v>0</v>
      </c>
      <c r="AI397" s="41">
        <f>AH397-AG397</f>
        <v>0</v>
      </c>
      <c r="AJ397" s="41">
        <f t="shared" si="445"/>
        <v>0</v>
      </c>
      <c r="AK397" s="41">
        <f t="shared" si="446"/>
        <v>0</v>
      </c>
      <c r="AL397" s="41">
        <f t="shared" si="447"/>
        <v>0</v>
      </c>
      <c r="AM397" s="109" t="str">
        <f t="shared" si="448"/>
        <v>nebija plānots</v>
      </c>
      <c r="AN397" s="41">
        <v>0</v>
      </c>
      <c r="AO397" s="41">
        <v>37582.410000000003</v>
      </c>
      <c r="AP397" s="41">
        <f>AO397-AN397</f>
        <v>37582.410000000003</v>
      </c>
      <c r="AQ397" s="41">
        <f t="shared" si="449"/>
        <v>0</v>
      </c>
      <c r="AR397" s="41">
        <f t="shared" si="450"/>
        <v>37582.410000000003</v>
      </c>
      <c r="AS397" s="41">
        <f t="shared" si="451"/>
        <v>37582</v>
      </c>
      <c r="AT397" s="109" t="str">
        <f t="shared" si="452"/>
        <v>nebija plānots</v>
      </c>
      <c r="AU397" s="41">
        <v>0</v>
      </c>
      <c r="AV397" s="41">
        <v>0</v>
      </c>
      <c r="AW397" s="41">
        <f>AV397-AU397</f>
        <v>0</v>
      </c>
      <c r="AX397" s="41">
        <f t="shared" si="453"/>
        <v>0</v>
      </c>
      <c r="AY397" s="41">
        <f t="shared" si="454"/>
        <v>37582.410000000003</v>
      </c>
      <c r="AZ397" s="41">
        <f t="shared" si="455"/>
        <v>37582</v>
      </c>
      <c r="BA397" s="109" t="str">
        <f t="shared" si="456"/>
        <v>nebija plānots</v>
      </c>
      <c r="BB397" s="41"/>
      <c r="BC397" s="41">
        <v>0</v>
      </c>
      <c r="BD397" s="41">
        <f t="shared" si="429"/>
        <v>0</v>
      </c>
      <c r="BE397" s="41">
        <f t="shared" si="457"/>
        <v>0</v>
      </c>
      <c r="BF397" s="41">
        <f t="shared" si="458"/>
        <v>37582.410000000003</v>
      </c>
      <c r="BG397" s="41">
        <f t="shared" si="459"/>
        <v>37582</v>
      </c>
      <c r="BH397" s="109" t="str">
        <f t="shared" si="460"/>
        <v>nebija plānots</v>
      </c>
      <c r="BI397" s="41"/>
      <c r="BJ397" s="41">
        <v>7599</v>
      </c>
      <c r="BK397" s="41">
        <f t="shared" si="430"/>
        <v>7599</v>
      </c>
      <c r="BL397" s="41">
        <f t="shared" si="461"/>
        <v>0</v>
      </c>
      <c r="BM397" s="41">
        <f t="shared" si="462"/>
        <v>45181.41</v>
      </c>
      <c r="BN397" s="41">
        <f t="shared" si="463"/>
        <v>45181</v>
      </c>
      <c r="BO397" s="109" t="str">
        <f t="shared" si="464"/>
        <v>nebija plānots</v>
      </c>
      <c r="BP397" s="41"/>
      <c r="BQ397" s="41">
        <v>6949.29</v>
      </c>
      <c r="BR397" s="41">
        <f t="shared" si="431"/>
        <v>6949.29</v>
      </c>
      <c r="BS397" s="41">
        <f t="shared" si="465"/>
        <v>0</v>
      </c>
      <c r="BT397" s="41">
        <f t="shared" si="466"/>
        <v>52130.700000000004</v>
      </c>
      <c r="BU397" s="41">
        <f t="shared" si="467"/>
        <v>52130</v>
      </c>
      <c r="BV397" s="109" t="str">
        <f t="shared" si="468"/>
        <v>nebija plānots</v>
      </c>
      <c r="BW397" s="41"/>
      <c r="BX397" s="41">
        <v>171360</v>
      </c>
      <c r="BY397" s="41">
        <f t="shared" si="432"/>
        <v>171360</v>
      </c>
      <c r="BZ397" s="41">
        <f t="shared" si="433"/>
        <v>0</v>
      </c>
      <c r="CA397" s="41">
        <f>BQ397+BJ397+BC397+AV397+AO397+-AH397+AA397+T397+P397+BX397</f>
        <v>223490.7</v>
      </c>
      <c r="CB397" s="41">
        <f t="shared" si="434"/>
        <v>223490.7</v>
      </c>
      <c r="CC397" s="109" t="str">
        <f t="shared" si="469"/>
        <v>nebija plānots</v>
      </c>
      <c r="CD397" s="41"/>
      <c r="CE397" s="41">
        <v>48995.81</v>
      </c>
      <c r="CF397" s="41">
        <f t="shared" si="470"/>
        <v>48995.81</v>
      </c>
      <c r="CG397" s="41">
        <f t="shared" si="471"/>
        <v>0</v>
      </c>
      <c r="CH397" s="41">
        <f t="shared" si="472"/>
        <v>272486.51</v>
      </c>
      <c r="CI397" s="41">
        <f t="shared" si="473"/>
        <v>272486.51</v>
      </c>
      <c r="CJ397" s="109" t="str">
        <f t="shared" si="474"/>
        <v>nebija plānots</v>
      </c>
      <c r="CK397" s="39"/>
      <c r="CL397" s="41">
        <f t="shared" ref="CL397:CL408" si="475">CK397+CD397+BW397+BP397+BI397+BB397+AN397+AG397+Z397+S397+O397+AU397</f>
        <v>0</v>
      </c>
      <c r="CM397" s="41">
        <v>272486.51</v>
      </c>
      <c r="CN397" s="36">
        <f>CM397-CL397</f>
        <v>272486.51</v>
      </c>
      <c r="CO397" s="41">
        <v>812387.54</v>
      </c>
      <c r="CP397" s="41">
        <v>0</v>
      </c>
      <c r="CQ397" s="41">
        <v>0</v>
      </c>
      <c r="CR397" s="41">
        <v>0</v>
      </c>
      <c r="CS397" s="41">
        <v>0</v>
      </c>
      <c r="CT397" s="41">
        <v>0</v>
      </c>
      <c r="CU397" s="41">
        <v>0</v>
      </c>
      <c r="CV397" s="41">
        <v>812387.54</v>
      </c>
      <c r="CW397" s="111"/>
    </row>
    <row r="398" spans="1:101" s="8" customFormat="1" ht="78.75" x14ac:dyDescent="0.25">
      <c r="A398" s="52" t="s">
        <v>57</v>
      </c>
      <c r="B398" s="52" t="s">
        <v>58</v>
      </c>
      <c r="C398" s="125" t="s">
        <v>565</v>
      </c>
      <c r="D398" s="52">
        <v>2</v>
      </c>
      <c r="E398" s="52" t="s">
        <v>35</v>
      </c>
      <c r="F398" s="52" t="s">
        <v>5</v>
      </c>
      <c r="G398" s="52" t="s">
        <v>855</v>
      </c>
      <c r="H398" s="45">
        <f>SUBTOTAL(103, $CI$12:$CI398)*1</f>
        <v>387</v>
      </c>
      <c r="I398" s="45" t="s">
        <v>57</v>
      </c>
      <c r="J398" s="126" t="s">
        <v>63</v>
      </c>
      <c r="K398" s="126" t="s">
        <v>856</v>
      </c>
      <c r="L398" s="94"/>
      <c r="M398" s="37">
        <v>0</v>
      </c>
      <c r="N398" s="37">
        <v>0</v>
      </c>
      <c r="O398" s="37">
        <v>0</v>
      </c>
      <c r="P398" s="37"/>
      <c r="Q398" s="41">
        <f t="shared" si="435"/>
        <v>0</v>
      </c>
      <c r="R398" s="197" t="str">
        <f t="shared" si="436"/>
        <v>nebija plānots</v>
      </c>
      <c r="S398" s="37">
        <v>0</v>
      </c>
      <c r="T398" s="37"/>
      <c r="U398" s="37"/>
      <c r="V398" s="41">
        <f t="shared" si="437"/>
        <v>0</v>
      </c>
      <c r="W398" s="41">
        <f t="shared" si="438"/>
        <v>0</v>
      </c>
      <c r="X398" s="41">
        <f t="shared" si="439"/>
        <v>0</v>
      </c>
      <c r="Y398" s="197" t="str">
        <f t="shared" si="440"/>
        <v>nebija plānots</v>
      </c>
      <c r="Z398" s="37">
        <v>0</v>
      </c>
      <c r="AA398" s="37"/>
      <c r="AB398" s="37"/>
      <c r="AC398" s="41">
        <f t="shared" si="441"/>
        <v>0</v>
      </c>
      <c r="AD398" s="41">
        <f t="shared" si="442"/>
        <v>0</v>
      </c>
      <c r="AE398" s="41">
        <f t="shared" si="443"/>
        <v>0</v>
      </c>
      <c r="AF398" s="109" t="str">
        <f t="shared" si="444"/>
        <v>nebija plānots</v>
      </c>
      <c r="AG398" s="37">
        <v>0</v>
      </c>
      <c r="AH398" s="37">
        <v>259606.92</v>
      </c>
      <c r="AI398" s="41">
        <f>AH398-AG398</f>
        <v>259606.92</v>
      </c>
      <c r="AJ398" s="41">
        <f t="shared" si="445"/>
        <v>0</v>
      </c>
      <c r="AK398" s="41">
        <f t="shared" si="446"/>
        <v>259606.92</v>
      </c>
      <c r="AL398" s="41">
        <f t="shared" si="447"/>
        <v>259607</v>
      </c>
      <c r="AM398" s="109" t="str">
        <f t="shared" si="448"/>
        <v>nebija plānots</v>
      </c>
      <c r="AN398" s="37">
        <v>0</v>
      </c>
      <c r="AO398" s="37"/>
      <c r="AP398" s="37"/>
      <c r="AQ398" s="41">
        <f t="shared" si="449"/>
        <v>0</v>
      </c>
      <c r="AR398" s="41">
        <f t="shared" si="450"/>
        <v>259606.92</v>
      </c>
      <c r="AS398" s="41">
        <f t="shared" si="451"/>
        <v>259607</v>
      </c>
      <c r="AT398" s="109" t="str">
        <f t="shared" si="452"/>
        <v>nebija plānots</v>
      </c>
      <c r="AU398" s="37">
        <v>0</v>
      </c>
      <c r="AV398" s="37"/>
      <c r="AW398" s="37"/>
      <c r="AX398" s="41">
        <f t="shared" si="453"/>
        <v>0</v>
      </c>
      <c r="AY398" s="41">
        <f t="shared" si="454"/>
        <v>259606.92</v>
      </c>
      <c r="AZ398" s="41">
        <f t="shared" si="455"/>
        <v>259607</v>
      </c>
      <c r="BA398" s="109" t="str">
        <f t="shared" si="456"/>
        <v>nebija plānots</v>
      </c>
      <c r="BB398" s="37">
        <v>129804.48</v>
      </c>
      <c r="BC398" s="41">
        <v>208250.26</v>
      </c>
      <c r="BD398" s="41">
        <f t="shared" si="429"/>
        <v>78445.780000000013</v>
      </c>
      <c r="BE398" s="41">
        <f t="shared" si="457"/>
        <v>129804.48</v>
      </c>
      <c r="BF398" s="41">
        <f t="shared" si="458"/>
        <v>467857.18000000005</v>
      </c>
      <c r="BG398" s="41">
        <f t="shared" si="459"/>
        <v>338053</v>
      </c>
      <c r="BH398" s="109">
        <f t="shared" si="460"/>
        <v>-2.6043222853325254</v>
      </c>
      <c r="BI398" s="37">
        <v>0</v>
      </c>
      <c r="BJ398" s="41">
        <v>0</v>
      </c>
      <c r="BK398" s="41">
        <f t="shared" si="430"/>
        <v>0</v>
      </c>
      <c r="BL398" s="41">
        <f t="shared" si="461"/>
        <v>129804.48</v>
      </c>
      <c r="BM398" s="41">
        <f t="shared" si="462"/>
        <v>467857.18000000005</v>
      </c>
      <c r="BN398" s="41">
        <f t="shared" si="463"/>
        <v>338053</v>
      </c>
      <c r="BO398" s="109">
        <f t="shared" si="464"/>
        <v>-2.6043222853325254</v>
      </c>
      <c r="BP398" s="37">
        <v>0</v>
      </c>
      <c r="BQ398" s="41">
        <v>0</v>
      </c>
      <c r="BR398" s="41">
        <f t="shared" si="431"/>
        <v>0</v>
      </c>
      <c r="BS398" s="41">
        <f t="shared" si="465"/>
        <v>129804.48</v>
      </c>
      <c r="BT398" s="41">
        <f t="shared" si="466"/>
        <v>467857.18000000005</v>
      </c>
      <c r="BU398" s="41">
        <f t="shared" si="467"/>
        <v>338053</v>
      </c>
      <c r="BV398" s="109">
        <f t="shared" si="468"/>
        <v>-2.6043222853325254</v>
      </c>
      <c r="BW398" s="37">
        <v>129804.48</v>
      </c>
      <c r="BX398" s="41">
        <v>80203.740000000005</v>
      </c>
      <c r="BY398" s="41">
        <f t="shared" si="432"/>
        <v>-49600.739999999991</v>
      </c>
      <c r="BZ398" s="41">
        <f t="shared" si="433"/>
        <v>259608.95999999999</v>
      </c>
      <c r="CA398" s="41">
        <f>BQ398+BJ398+BC398+AV398+AO398+AH398+AA398+T398+P398+BX398</f>
        <v>548060.92000000004</v>
      </c>
      <c r="CB398" s="41">
        <f t="shared" si="434"/>
        <v>288451.96000000002</v>
      </c>
      <c r="CC398" s="109">
        <f t="shared" si="469"/>
        <v>-1.1111017123600049</v>
      </c>
      <c r="CD398" s="37">
        <v>0</v>
      </c>
      <c r="CE398" s="41">
        <v>0</v>
      </c>
      <c r="CF398" s="41">
        <f t="shared" si="470"/>
        <v>0</v>
      </c>
      <c r="CG398" s="41">
        <f t="shared" si="471"/>
        <v>259608.95999999999</v>
      </c>
      <c r="CH398" s="41">
        <f t="shared" si="472"/>
        <v>548060.92000000004</v>
      </c>
      <c r="CI398" s="41">
        <f t="shared" si="473"/>
        <v>288451.96000000002</v>
      </c>
      <c r="CJ398" s="109">
        <f t="shared" si="474"/>
        <v>2.1111017123600049</v>
      </c>
      <c r="CK398" s="37">
        <v>28843.18</v>
      </c>
      <c r="CL398" s="41">
        <f t="shared" si="475"/>
        <v>288452.14</v>
      </c>
      <c r="CM398" s="41">
        <v>548059.06000000006</v>
      </c>
      <c r="CN398" s="158">
        <f>CM398-CL398</f>
        <v>259606.92000000004</v>
      </c>
      <c r="CO398" s="37">
        <v>0</v>
      </c>
      <c r="CP398" s="37">
        <v>0</v>
      </c>
      <c r="CQ398" s="37">
        <v>0</v>
      </c>
      <c r="CR398" s="37">
        <v>0</v>
      </c>
      <c r="CS398" s="37">
        <v>0</v>
      </c>
      <c r="CT398" s="37">
        <v>0</v>
      </c>
      <c r="CU398" s="37">
        <v>0</v>
      </c>
      <c r="CV398" s="37">
        <v>288452.14</v>
      </c>
    </row>
    <row r="399" spans="1:101" s="8" customFormat="1" ht="63" x14ac:dyDescent="0.25">
      <c r="A399" s="119" t="s">
        <v>838</v>
      </c>
      <c r="B399" s="119" t="s">
        <v>839</v>
      </c>
      <c r="C399" s="120" t="s">
        <v>840</v>
      </c>
      <c r="D399" s="119">
        <v>2</v>
      </c>
      <c r="E399" s="119" t="s">
        <v>35</v>
      </c>
      <c r="F399" s="119" t="s">
        <v>5</v>
      </c>
      <c r="G399" s="43" t="s">
        <v>771</v>
      </c>
      <c r="H399" s="45">
        <f>SUBTOTAL(103, $CI$12:$CI399)*1</f>
        <v>388</v>
      </c>
      <c r="I399" s="45" t="s">
        <v>838</v>
      </c>
      <c r="J399" s="124" t="s">
        <v>664</v>
      </c>
      <c r="K399" s="124" t="s">
        <v>841</v>
      </c>
      <c r="L399" s="41">
        <v>0</v>
      </c>
      <c r="M399" s="41">
        <v>0</v>
      </c>
      <c r="N399" s="41">
        <v>0</v>
      </c>
      <c r="O399" s="40">
        <v>0</v>
      </c>
      <c r="P399" s="40">
        <v>0</v>
      </c>
      <c r="Q399" s="41">
        <f t="shared" si="435"/>
        <v>0</v>
      </c>
      <c r="R399" s="197" t="str">
        <f t="shared" si="436"/>
        <v>nebija plānots</v>
      </c>
      <c r="S399" s="40">
        <v>0</v>
      </c>
      <c r="T399" s="40">
        <v>0</v>
      </c>
      <c r="U399" s="41">
        <f>T399-S399</f>
        <v>0</v>
      </c>
      <c r="V399" s="41">
        <f t="shared" si="437"/>
        <v>0</v>
      </c>
      <c r="W399" s="41">
        <f t="shared" si="438"/>
        <v>0</v>
      </c>
      <c r="X399" s="41">
        <f t="shared" si="439"/>
        <v>0</v>
      </c>
      <c r="Y399" s="197" t="str">
        <f t="shared" si="440"/>
        <v>nebija plānots</v>
      </c>
      <c r="Z399" s="40">
        <v>0</v>
      </c>
      <c r="AA399" s="40">
        <v>0</v>
      </c>
      <c r="AB399" s="41">
        <f>AA399-Z399</f>
        <v>0</v>
      </c>
      <c r="AC399" s="41">
        <f t="shared" si="441"/>
        <v>0</v>
      </c>
      <c r="AD399" s="41">
        <f t="shared" si="442"/>
        <v>0</v>
      </c>
      <c r="AE399" s="41">
        <f t="shared" si="443"/>
        <v>0</v>
      </c>
      <c r="AF399" s="109" t="str">
        <f t="shared" si="444"/>
        <v>nebija plānots</v>
      </c>
      <c r="AG399" s="40">
        <v>0</v>
      </c>
      <c r="AH399" s="40">
        <v>0</v>
      </c>
      <c r="AI399" s="41">
        <f>AH399-AG399</f>
        <v>0</v>
      </c>
      <c r="AJ399" s="41">
        <f t="shared" si="445"/>
        <v>0</v>
      </c>
      <c r="AK399" s="41">
        <f t="shared" si="446"/>
        <v>0</v>
      </c>
      <c r="AL399" s="41">
        <f t="shared" si="447"/>
        <v>0</v>
      </c>
      <c r="AM399" s="109" t="str">
        <f t="shared" si="448"/>
        <v>nebija plānots</v>
      </c>
      <c r="AN399" s="40">
        <v>0</v>
      </c>
      <c r="AO399" s="40">
        <v>0</v>
      </c>
      <c r="AP399" s="41">
        <f>AO399-AN399</f>
        <v>0</v>
      </c>
      <c r="AQ399" s="41">
        <f t="shared" si="449"/>
        <v>0</v>
      </c>
      <c r="AR399" s="41">
        <f t="shared" si="450"/>
        <v>0</v>
      </c>
      <c r="AS399" s="41">
        <f t="shared" si="451"/>
        <v>0</v>
      </c>
      <c r="AT399" s="109" t="str">
        <f t="shared" si="452"/>
        <v>nebija plānots</v>
      </c>
      <c r="AU399" s="41">
        <v>0</v>
      </c>
      <c r="AV399" s="41">
        <v>139968.95999999999</v>
      </c>
      <c r="AW399" s="41">
        <f>AV399-AU399</f>
        <v>139968.95999999999</v>
      </c>
      <c r="AX399" s="41">
        <f t="shared" si="453"/>
        <v>0</v>
      </c>
      <c r="AY399" s="41">
        <f t="shared" si="454"/>
        <v>139968.95999999999</v>
      </c>
      <c r="AZ399" s="41">
        <f t="shared" si="455"/>
        <v>139969</v>
      </c>
      <c r="BA399" s="109" t="str">
        <f t="shared" si="456"/>
        <v>nebija plānots</v>
      </c>
      <c r="BB399" s="40">
        <v>0</v>
      </c>
      <c r="BC399" s="41">
        <v>0</v>
      </c>
      <c r="BD399" s="41">
        <f t="shared" si="429"/>
        <v>0</v>
      </c>
      <c r="BE399" s="41">
        <f t="shared" si="457"/>
        <v>0</v>
      </c>
      <c r="BF399" s="41">
        <f t="shared" si="458"/>
        <v>139968.95999999999</v>
      </c>
      <c r="BG399" s="41">
        <f t="shared" si="459"/>
        <v>139969</v>
      </c>
      <c r="BH399" s="109" t="str">
        <f t="shared" si="460"/>
        <v>nebija plānots</v>
      </c>
      <c r="BI399" s="40">
        <v>0</v>
      </c>
      <c r="BJ399" s="41"/>
      <c r="BK399" s="41">
        <f t="shared" si="430"/>
        <v>0</v>
      </c>
      <c r="BL399" s="41">
        <f t="shared" si="461"/>
        <v>0</v>
      </c>
      <c r="BM399" s="41">
        <f t="shared" si="462"/>
        <v>139968.95999999999</v>
      </c>
      <c r="BN399" s="41">
        <f t="shared" si="463"/>
        <v>139969</v>
      </c>
      <c r="BO399" s="109" t="str">
        <f t="shared" si="464"/>
        <v>nebija plānots</v>
      </c>
      <c r="BP399" s="40">
        <v>0</v>
      </c>
      <c r="BQ399" s="41">
        <v>0</v>
      </c>
      <c r="BR399" s="41">
        <f t="shared" si="431"/>
        <v>0</v>
      </c>
      <c r="BS399" s="41">
        <f t="shared" si="465"/>
        <v>0</v>
      </c>
      <c r="BT399" s="41">
        <f t="shared" si="466"/>
        <v>139968.95999999999</v>
      </c>
      <c r="BU399" s="41">
        <f t="shared" si="467"/>
        <v>139969</v>
      </c>
      <c r="BV399" s="109" t="str">
        <f t="shared" si="468"/>
        <v>nebija plānots</v>
      </c>
      <c r="BW399" s="40">
        <v>0</v>
      </c>
      <c r="BX399" s="41">
        <v>0</v>
      </c>
      <c r="BY399" s="41">
        <f t="shared" si="432"/>
        <v>0</v>
      </c>
      <c r="BZ399" s="41">
        <f t="shared" si="433"/>
        <v>0</v>
      </c>
      <c r="CA399" s="41">
        <f>BQ399+BJ399+BC399+AV399+AO399+-AH399+AA399+T399+P399+BX399</f>
        <v>139968.95999999999</v>
      </c>
      <c r="CB399" s="41">
        <f t="shared" si="434"/>
        <v>139968.95999999999</v>
      </c>
      <c r="CC399" s="109" t="str">
        <f t="shared" si="469"/>
        <v>nebija plānots</v>
      </c>
      <c r="CD399" s="40">
        <v>0</v>
      </c>
      <c r="CE399" s="41">
        <v>154968.57</v>
      </c>
      <c r="CF399" s="41">
        <f t="shared" si="470"/>
        <v>154968.57</v>
      </c>
      <c r="CG399" s="41">
        <f t="shared" si="471"/>
        <v>0</v>
      </c>
      <c r="CH399" s="41">
        <f t="shared" si="472"/>
        <v>294937.53000000003</v>
      </c>
      <c r="CI399" s="41">
        <f t="shared" si="473"/>
        <v>294937.53000000003</v>
      </c>
      <c r="CJ399" s="109" t="str">
        <f t="shared" si="474"/>
        <v>nebija plānots</v>
      </c>
      <c r="CK399" s="40">
        <v>0</v>
      </c>
      <c r="CL399" s="41">
        <f t="shared" si="475"/>
        <v>0</v>
      </c>
      <c r="CM399" s="41">
        <v>295490.03000000003</v>
      </c>
      <c r="CN399" s="36">
        <f>CM399-CL399</f>
        <v>295490.03000000003</v>
      </c>
      <c r="CO399" s="41">
        <v>155521.07</v>
      </c>
      <c r="CP399" s="41">
        <v>0</v>
      </c>
      <c r="CQ399" s="41">
        <v>0</v>
      </c>
      <c r="CR399" s="41">
        <v>0</v>
      </c>
      <c r="CS399" s="41">
        <v>0</v>
      </c>
      <c r="CT399" s="41">
        <v>0</v>
      </c>
      <c r="CU399" s="41">
        <v>0</v>
      </c>
      <c r="CV399" s="41">
        <v>155521.07</v>
      </c>
      <c r="CW399" s="95"/>
    </row>
    <row r="400" spans="1:101" s="8" customFormat="1" ht="47.25" x14ac:dyDescent="0.25">
      <c r="A400" s="121" t="s">
        <v>57</v>
      </c>
      <c r="B400" s="121" t="s">
        <v>58</v>
      </c>
      <c r="C400" s="122" t="s">
        <v>565</v>
      </c>
      <c r="D400" s="121">
        <v>3</v>
      </c>
      <c r="E400" s="121" t="s">
        <v>35</v>
      </c>
      <c r="F400" s="121" t="s">
        <v>5</v>
      </c>
      <c r="G400" s="123" t="s">
        <v>676</v>
      </c>
      <c r="H400" s="45">
        <f>SUBTOTAL(103, $CI$12:$CI400)*1</f>
        <v>389</v>
      </c>
      <c r="I400" s="45" t="s">
        <v>57</v>
      </c>
      <c r="J400" s="124" t="s">
        <v>446</v>
      </c>
      <c r="K400" s="124" t="s">
        <v>677</v>
      </c>
      <c r="L400" s="41">
        <v>0</v>
      </c>
      <c r="M400" s="41">
        <v>0</v>
      </c>
      <c r="N400" s="41">
        <v>0</v>
      </c>
      <c r="O400" s="41">
        <v>0</v>
      </c>
      <c r="P400" s="41">
        <v>0</v>
      </c>
      <c r="Q400" s="41">
        <f t="shared" si="435"/>
        <v>0</v>
      </c>
      <c r="R400" s="197" t="str">
        <f t="shared" si="436"/>
        <v>nebija plānots</v>
      </c>
      <c r="S400" s="41">
        <v>0</v>
      </c>
      <c r="T400" s="41">
        <v>0</v>
      </c>
      <c r="U400" s="41">
        <f>T400-S400</f>
        <v>0</v>
      </c>
      <c r="V400" s="41">
        <f t="shared" si="437"/>
        <v>0</v>
      </c>
      <c r="W400" s="41">
        <f t="shared" si="438"/>
        <v>0</v>
      </c>
      <c r="X400" s="41">
        <f t="shared" si="439"/>
        <v>0</v>
      </c>
      <c r="Y400" s="197" t="str">
        <f t="shared" si="440"/>
        <v>nebija plānots</v>
      </c>
      <c r="Z400" s="41">
        <v>0</v>
      </c>
      <c r="AA400" s="41">
        <v>0</v>
      </c>
      <c r="AB400" s="41">
        <f>AA400-Z400</f>
        <v>0</v>
      </c>
      <c r="AC400" s="41">
        <f t="shared" si="441"/>
        <v>0</v>
      </c>
      <c r="AD400" s="41">
        <f t="shared" si="442"/>
        <v>0</v>
      </c>
      <c r="AE400" s="41">
        <f t="shared" si="443"/>
        <v>0</v>
      </c>
      <c r="AF400" s="109" t="str">
        <f t="shared" si="444"/>
        <v>nebija plānots</v>
      </c>
      <c r="AG400" s="41">
        <v>0</v>
      </c>
      <c r="AH400" s="41">
        <v>0</v>
      </c>
      <c r="AI400" s="41">
        <f>AH400-AG400</f>
        <v>0</v>
      </c>
      <c r="AJ400" s="41">
        <f t="shared" si="445"/>
        <v>0</v>
      </c>
      <c r="AK400" s="41">
        <f t="shared" si="446"/>
        <v>0</v>
      </c>
      <c r="AL400" s="41">
        <f t="shared" si="447"/>
        <v>0</v>
      </c>
      <c r="AM400" s="109" t="str">
        <f t="shared" si="448"/>
        <v>nebija plānots</v>
      </c>
      <c r="AN400" s="41">
        <v>5878.69</v>
      </c>
      <c r="AO400" s="41">
        <v>0</v>
      </c>
      <c r="AP400" s="41">
        <f>AO400-AN400</f>
        <v>-5878.69</v>
      </c>
      <c r="AQ400" s="41">
        <f t="shared" si="449"/>
        <v>5878.69</v>
      </c>
      <c r="AR400" s="41">
        <f t="shared" si="450"/>
        <v>0</v>
      </c>
      <c r="AS400" s="41">
        <f t="shared" si="451"/>
        <v>-5879</v>
      </c>
      <c r="AT400" s="109">
        <f t="shared" si="452"/>
        <v>1</v>
      </c>
      <c r="AU400" s="41">
        <v>0</v>
      </c>
      <c r="AV400" s="41">
        <v>270000</v>
      </c>
      <c r="AW400" s="41">
        <f>AV400-AU400</f>
        <v>270000</v>
      </c>
      <c r="AX400" s="41">
        <f t="shared" si="453"/>
        <v>5878.69</v>
      </c>
      <c r="AY400" s="41">
        <f t="shared" si="454"/>
        <v>270000</v>
      </c>
      <c r="AZ400" s="41">
        <f t="shared" si="455"/>
        <v>264121</v>
      </c>
      <c r="BA400" s="109">
        <f t="shared" si="456"/>
        <v>-44.928599739057518</v>
      </c>
      <c r="BB400" s="41">
        <v>0</v>
      </c>
      <c r="BC400" s="41">
        <v>0</v>
      </c>
      <c r="BD400" s="41">
        <f t="shared" si="429"/>
        <v>0</v>
      </c>
      <c r="BE400" s="41">
        <f t="shared" si="457"/>
        <v>5878.69</v>
      </c>
      <c r="BF400" s="41">
        <f t="shared" si="458"/>
        <v>270000</v>
      </c>
      <c r="BG400" s="41">
        <f t="shared" si="459"/>
        <v>264121</v>
      </c>
      <c r="BH400" s="109">
        <f t="shared" si="460"/>
        <v>-44.928599739057518</v>
      </c>
      <c r="BI400" s="41">
        <v>0</v>
      </c>
      <c r="BJ400" s="41">
        <v>0</v>
      </c>
      <c r="BK400" s="41">
        <f t="shared" si="430"/>
        <v>0</v>
      </c>
      <c r="BL400" s="41">
        <f t="shared" si="461"/>
        <v>5878.69</v>
      </c>
      <c r="BM400" s="41">
        <f t="shared" si="462"/>
        <v>270000</v>
      </c>
      <c r="BN400" s="41">
        <f t="shared" si="463"/>
        <v>264121</v>
      </c>
      <c r="BO400" s="109">
        <f t="shared" si="464"/>
        <v>-44.928599739057518</v>
      </c>
      <c r="BP400" s="41">
        <v>0</v>
      </c>
      <c r="BQ400" s="41">
        <v>37506.99</v>
      </c>
      <c r="BR400" s="41">
        <f t="shared" si="431"/>
        <v>37506.99</v>
      </c>
      <c r="BS400" s="41">
        <f t="shared" si="465"/>
        <v>5878.69</v>
      </c>
      <c r="BT400" s="41">
        <f t="shared" si="466"/>
        <v>307506.99</v>
      </c>
      <c r="BU400" s="41">
        <f t="shared" si="467"/>
        <v>301628</v>
      </c>
      <c r="BV400" s="109">
        <f t="shared" si="468"/>
        <v>-51.308760965453189</v>
      </c>
      <c r="BW400" s="41">
        <v>0</v>
      </c>
      <c r="BX400" s="41">
        <v>0</v>
      </c>
      <c r="BY400" s="41">
        <f t="shared" si="432"/>
        <v>0</v>
      </c>
      <c r="BZ400" s="41">
        <f t="shared" si="433"/>
        <v>5878.69</v>
      </c>
      <c r="CA400" s="41">
        <f>BQ400+BJ400+BC400+AV400+AO400+-AH400+AA400+T400+P400+BX400</f>
        <v>307506.99</v>
      </c>
      <c r="CB400" s="41">
        <f t="shared" si="434"/>
        <v>301628.3</v>
      </c>
      <c r="CC400" s="109">
        <f t="shared" si="469"/>
        <v>-51.308760965453189</v>
      </c>
      <c r="CD400" s="41">
        <v>0</v>
      </c>
      <c r="CE400" s="41">
        <v>0</v>
      </c>
      <c r="CF400" s="41">
        <f t="shared" si="470"/>
        <v>0</v>
      </c>
      <c r="CG400" s="41">
        <f t="shared" si="471"/>
        <v>5878.69</v>
      </c>
      <c r="CH400" s="41">
        <f t="shared" si="472"/>
        <v>307506.99</v>
      </c>
      <c r="CI400" s="41">
        <f t="shared" si="473"/>
        <v>301628.3</v>
      </c>
      <c r="CJ400" s="109">
        <f t="shared" si="474"/>
        <v>52.308760965453189</v>
      </c>
      <c r="CK400" s="41">
        <v>0</v>
      </c>
      <c r="CL400" s="41">
        <f t="shared" si="475"/>
        <v>5878.69</v>
      </c>
      <c r="CM400" s="41">
        <v>573450</v>
      </c>
      <c r="CN400" s="158">
        <f>CM400-CL400</f>
        <v>567571.31000000006</v>
      </c>
      <c r="CO400" s="41">
        <v>297571.31</v>
      </c>
      <c r="CP400" s="41">
        <v>0</v>
      </c>
      <c r="CQ400" s="41">
        <v>0</v>
      </c>
      <c r="CR400" s="41">
        <v>0</v>
      </c>
      <c r="CS400" s="41">
        <v>0</v>
      </c>
      <c r="CT400" s="41">
        <v>0</v>
      </c>
      <c r="CU400" s="41">
        <v>0</v>
      </c>
      <c r="CV400" s="41">
        <v>303450</v>
      </c>
      <c r="CW400" s="95"/>
    </row>
    <row r="401" spans="1:104" s="8" customFormat="1" ht="25.5" x14ac:dyDescent="0.25">
      <c r="A401" s="18" t="s">
        <v>89</v>
      </c>
      <c r="B401" s="18" t="s">
        <v>842</v>
      </c>
      <c r="C401" s="19" t="s">
        <v>843</v>
      </c>
      <c r="D401" s="18" t="s">
        <v>3</v>
      </c>
      <c r="E401" s="18" t="s">
        <v>11</v>
      </c>
      <c r="F401" s="18" t="s">
        <v>5</v>
      </c>
      <c r="G401" s="55" t="s">
        <v>1382</v>
      </c>
      <c r="H401" s="45">
        <f>SUBTOTAL(103, $CI$12:$CI401)*1</f>
        <v>390</v>
      </c>
      <c r="I401" s="45" t="s">
        <v>89</v>
      </c>
      <c r="J401" s="128" t="s">
        <v>1391</v>
      </c>
      <c r="K401" s="208" t="s">
        <v>1392</v>
      </c>
      <c r="L401" s="79">
        <v>0</v>
      </c>
      <c r="M401" s="79">
        <v>0</v>
      </c>
      <c r="N401" s="79">
        <v>0</v>
      </c>
      <c r="O401" s="79">
        <v>0</v>
      </c>
      <c r="P401" s="79"/>
      <c r="Q401" s="41">
        <f t="shared" si="435"/>
        <v>0</v>
      </c>
      <c r="R401" s="197" t="str">
        <f t="shared" si="436"/>
        <v>nebija plānots</v>
      </c>
      <c r="S401" s="79">
        <v>0</v>
      </c>
      <c r="T401" s="79"/>
      <c r="U401" s="79"/>
      <c r="V401" s="41">
        <f t="shared" si="437"/>
        <v>0</v>
      </c>
      <c r="W401" s="41">
        <f t="shared" si="438"/>
        <v>0</v>
      </c>
      <c r="X401" s="41">
        <f t="shared" si="439"/>
        <v>0</v>
      </c>
      <c r="Y401" s="197" t="str">
        <f t="shared" si="440"/>
        <v>nebija plānots</v>
      </c>
      <c r="Z401" s="79">
        <v>0</v>
      </c>
      <c r="AA401" s="79"/>
      <c r="AB401" s="79"/>
      <c r="AC401" s="41">
        <f t="shared" si="441"/>
        <v>0</v>
      </c>
      <c r="AD401" s="41">
        <f t="shared" si="442"/>
        <v>0</v>
      </c>
      <c r="AE401" s="41">
        <f t="shared" si="443"/>
        <v>0</v>
      </c>
      <c r="AF401" s="109" t="str">
        <f t="shared" si="444"/>
        <v>nebija plānots</v>
      </c>
      <c r="AG401" s="79">
        <v>0</v>
      </c>
      <c r="AH401" s="79"/>
      <c r="AI401" s="79"/>
      <c r="AJ401" s="41">
        <f t="shared" si="445"/>
        <v>0</v>
      </c>
      <c r="AK401" s="41">
        <f t="shared" si="446"/>
        <v>0</v>
      </c>
      <c r="AL401" s="41">
        <f t="shared" si="447"/>
        <v>0</v>
      </c>
      <c r="AM401" s="109" t="str">
        <f t="shared" si="448"/>
        <v>nebija plānots</v>
      </c>
      <c r="AN401" s="79">
        <v>0</v>
      </c>
      <c r="AO401" s="79"/>
      <c r="AP401" s="79"/>
      <c r="AQ401" s="41">
        <f t="shared" si="449"/>
        <v>0</v>
      </c>
      <c r="AR401" s="41">
        <f t="shared" si="450"/>
        <v>0</v>
      </c>
      <c r="AS401" s="41">
        <f t="shared" si="451"/>
        <v>0</v>
      </c>
      <c r="AT401" s="109" t="str">
        <f t="shared" si="452"/>
        <v>nebija plānots</v>
      </c>
      <c r="AU401" s="79">
        <v>0</v>
      </c>
      <c r="AV401" s="79"/>
      <c r="AW401" s="79"/>
      <c r="AX401" s="41">
        <f t="shared" si="453"/>
        <v>0</v>
      </c>
      <c r="AY401" s="41">
        <f t="shared" si="454"/>
        <v>0</v>
      </c>
      <c r="AZ401" s="41">
        <f t="shared" si="455"/>
        <v>0</v>
      </c>
      <c r="BA401" s="109" t="str">
        <f t="shared" si="456"/>
        <v>nebija plānots</v>
      </c>
      <c r="BB401" s="79">
        <v>0</v>
      </c>
      <c r="BC401" s="79"/>
      <c r="BD401" s="79"/>
      <c r="BE401" s="41">
        <f t="shared" si="457"/>
        <v>0</v>
      </c>
      <c r="BF401" s="41">
        <f t="shared" si="458"/>
        <v>0</v>
      </c>
      <c r="BG401" s="41">
        <f t="shared" si="459"/>
        <v>0</v>
      </c>
      <c r="BH401" s="109" t="str">
        <f t="shared" si="460"/>
        <v>nebija plānots</v>
      </c>
      <c r="BI401" s="79">
        <v>0</v>
      </c>
      <c r="BJ401" s="79"/>
      <c r="BK401" s="79"/>
      <c r="BL401" s="41">
        <f t="shared" si="461"/>
        <v>0</v>
      </c>
      <c r="BM401" s="41">
        <f t="shared" si="462"/>
        <v>0</v>
      </c>
      <c r="BN401" s="41">
        <f t="shared" si="463"/>
        <v>0</v>
      </c>
      <c r="BO401" s="109" t="str">
        <f t="shared" si="464"/>
        <v>nebija plānots</v>
      </c>
      <c r="BP401" s="79">
        <v>0</v>
      </c>
      <c r="BQ401" s="79"/>
      <c r="BR401" s="79"/>
      <c r="BS401" s="41">
        <f t="shared" si="465"/>
        <v>0</v>
      </c>
      <c r="BT401" s="41">
        <f t="shared" si="466"/>
        <v>0</v>
      </c>
      <c r="BU401" s="41">
        <f t="shared" si="467"/>
        <v>0</v>
      </c>
      <c r="BV401" s="109" t="str">
        <f t="shared" si="468"/>
        <v>nebija plānots</v>
      </c>
      <c r="BW401" s="79">
        <v>0</v>
      </c>
      <c r="BX401" s="41">
        <v>332734.46000000002</v>
      </c>
      <c r="BY401" s="41">
        <f t="shared" si="432"/>
        <v>332734.46000000002</v>
      </c>
      <c r="BZ401" s="41">
        <f t="shared" si="433"/>
        <v>0</v>
      </c>
      <c r="CA401" s="41">
        <f>BQ401+BJ401+BC401+AV401+AO401+-AH401+AA401+T401+P401+BX401</f>
        <v>332734.46000000002</v>
      </c>
      <c r="CB401" s="41">
        <f t="shared" si="434"/>
        <v>332734.46000000002</v>
      </c>
      <c r="CC401" s="109" t="str">
        <f t="shared" si="469"/>
        <v>nebija plānots</v>
      </c>
      <c r="CD401" s="79">
        <v>0</v>
      </c>
      <c r="CE401" s="41">
        <v>0</v>
      </c>
      <c r="CF401" s="41">
        <f t="shared" si="470"/>
        <v>0</v>
      </c>
      <c r="CG401" s="41">
        <f t="shared" si="471"/>
        <v>0</v>
      </c>
      <c r="CH401" s="41">
        <f t="shared" si="472"/>
        <v>332734.46000000002</v>
      </c>
      <c r="CI401" s="41">
        <f t="shared" si="473"/>
        <v>332734.46000000002</v>
      </c>
      <c r="CJ401" s="109" t="str">
        <f t="shared" si="474"/>
        <v>nebija plānots</v>
      </c>
      <c r="CK401" s="79">
        <v>0</v>
      </c>
      <c r="CL401" s="41">
        <f t="shared" si="475"/>
        <v>0</v>
      </c>
      <c r="CM401" s="41">
        <v>422986.51</v>
      </c>
      <c r="CN401" s="79"/>
      <c r="CO401" s="79">
        <v>0</v>
      </c>
      <c r="CP401" s="79">
        <v>0</v>
      </c>
      <c r="CQ401" s="79">
        <v>0</v>
      </c>
      <c r="CR401" s="79">
        <v>0</v>
      </c>
      <c r="CS401" s="79">
        <v>0</v>
      </c>
      <c r="CT401" s="79">
        <v>0</v>
      </c>
      <c r="CU401" s="79">
        <v>0</v>
      </c>
      <c r="CV401" s="79">
        <v>511700</v>
      </c>
      <c r="CW401" s="148"/>
      <c r="CZ401" s="72"/>
    </row>
    <row r="402" spans="1:104" s="8" customFormat="1" ht="47.25" x14ac:dyDescent="0.25">
      <c r="A402" s="99" t="s">
        <v>138</v>
      </c>
      <c r="B402" s="99" t="s">
        <v>139</v>
      </c>
      <c r="C402" s="100" t="s">
        <v>572</v>
      </c>
      <c r="D402" s="99">
        <v>2</v>
      </c>
      <c r="E402" s="99" t="s">
        <v>35</v>
      </c>
      <c r="F402" s="99" t="s">
        <v>5</v>
      </c>
      <c r="G402" s="99" t="s">
        <v>1093</v>
      </c>
      <c r="H402" s="45">
        <f>SUBTOTAL(103, $CI$12:$CI402)*1</f>
        <v>391</v>
      </c>
      <c r="I402" s="45" t="s">
        <v>138</v>
      </c>
      <c r="J402" s="128" t="s">
        <v>720</v>
      </c>
      <c r="K402" s="128" t="s">
        <v>1094</v>
      </c>
      <c r="L402" s="101">
        <v>0</v>
      </c>
      <c r="M402" s="101">
        <v>0</v>
      </c>
      <c r="N402" s="101">
        <v>0</v>
      </c>
      <c r="O402" s="101">
        <f>N402+M402+L402</f>
        <v>0</v>
      </c>
      <c r="P402" s="101"/>
      <c r="Q402" s="41">
        <f t="shared" si="435"/>
        <v>0</v>
      </c>
      <c r="R402" s="197" t="str">
        <f t="shared" si="436"/>
        <v>nebija plānots</v>
      </c>
      <c r="S402" s="101">
        <v>0</v>
      </c>
      <c r="T402" s="101"/>
      <c r="U402" s="101"/>
      <c r="V402" s="41">
        <f t="shared" si="437"/>
        <v>0</v>
      </c>
      <c r="W402" s="41">
        <f t="shared" si="438"/>
        <v>0</v>
      </c>
      <c r="X402" s="41">
        <f t="shared" si="439"/>
        <v>0</v>
      </c>
      <c r="Y402" s="197" t="str">
        <f t="shared" si="440"/>
        <v>nebija plānots</v>
      </c>
      <c r="Z402" s="101">
        <v>0</v>
      </c>
      <c r="AA402" s="101"/>
      <c r="AB402" s="101"/>
      <c r="AC402" s="41">
        <f t="shared" si="441"/>
        <v>0</v>
      </c>
      <c r="AD402" s="41">
        <f t="shared" si="442"/>
        <v>0</v>
      </c>
      <c r="AE402" s="41">
        <f t="shared" si="443"/>
        <v>0</v>
      </c>
      <c r="AF402" s="109" t="str">
        <f t="shared" si="444"/>
        <v>nebija plānots</v>
      </c>
      <c r="AG402" s="101">
        <v>0</v>
      </c>
      <c r="AH402" s="101"/>
      <c r="AI402" s="101"/>
      <c r="AJ402" s="41">
        <f t="shared" si="445"/>
        <v>0</v>
      </c>
      <c r="AK402" s="41">
        <f t="shared" si="446"/>
        <v>0</v>
      </c>
      <c r="AL402" s="41">
        <f t="shared" si="447"/>
        <v>0</v>
      </c>
      <c r="AM402" s="109" t="str">
        <f t="shared" si="448"/>
        <v>nebija plānots</v>
      </c>
      <c r="AN402" s="101">
        <v>0</v>
      </c>
      <c r="AO402" s="101"/>
      <c r="AP402" s="101"/>
      <c r="AQ402" s="41">
        <f t="shared" si="449"/>
        <v>0</v>
      </c>
      <c r="AR402" s="41">
        <f t="shared" si="450"/>
        <v>0</v>
      </c>
      <c r="AS402" s="41">
        <f t="shared" si="451"/>
        <v>0</v>
      </c>
      <c r="AT402" s="109" t="str">
        <f t="shared" si="452"/>
        <v>nebija plānots</v>
      </c>
      <c r="AU402" s="101">
        <v>0</v>
      </c>
      <c r="AV402" s="101"/>
      <c r="AW402" s="101"/>
      <c r="AX402" s="41">
        <f t="shared" si="453"/>
        <v>0</v>
      </c>
      <c r="AY402" s="41">
        <f t="shared" si="454"/>
        <v>0</v>
      </c>
      <c r="AZ402" s="41">
        <f t="shared" si="455"/>
        <v>0</v>
      </c>
      <c r="BA402" s="109" t="str">
        <f t="shared" si="456"/>
        <v>nebija plānots</v>
      </c>
      <c r="BB402" s="101">
        <v>0</v>
      </c>
      <c r="BC402" s="101"/>
      <c r="BD402" s="101"/>
      <c r="BE402" s="41">
        <f t="shared" si="457"/>
        <v>0</v>
      </c>
      <c r="BF402" s="41">
        <f t="shared" si="458"/>
        <v>0</v>
      </c>
      <c r="BG402" s="41">
        <f t="shared" si="459"/>
        <v>0</v>
      </c>
      <c r="BH402" s="109" t="str">
        <f t="shared" si="460"/>
        <v>nebija plānots</v>
      </c>
      <c r="BI402" s="101">
        <v>0</v>
      </c>
      <c r="BJ402" s="41">
        <v>200000</v>
      </c>
      <c r="BK402" s="41">
        <f>BJ402-BI402</f>
        <v>200000</v>
      </c>
      <c r="BL402" s="41">
        <f t="shared" si="461"/>
        <v>0</v>
      </c>
      <c r="BM402" s="41">
        <f t="shared" si="462"/>
        <v>200000</v>
      </c>
      <c r="BN402" s="41">
        <f t="shared" si="463"/>
        <v>200000</v>
      </c>
      <c r="BO402" s="109" t="str">
        <f t="shared" si="464"/>
        <v>nebija plānots</v>
      </c>
      <c r="BP402" s="101">
        <v>0</v>
      </c>
      <c r="BQ402" s="41">
        <v>21161.19</v>
      </c>
      <c r="BR402" s="41">
        <f t="shared" ref="BR402:BR408" si="476">BQ402-BP402</f>
        <v>21161.19</v>
      </c>
      <c r="BS402" s="41">
        <f t="shared" si="465"/>
        <v>0</v>
      </c>
      <c r="BT402" s="41">
        <f t="shared" si="466"/>
        <v>221161.19</v>
      </c>
      <c r="BU402" s="41">
        <f t="shared" si="467"/>
        <v>221161</v>
      </c>
      <c r="BV402" s="109" t="str">
        <f t="shared" si="468"/>
        <v>nebija plānots</v>
      </c>
      <c r="BW402" s="101">
        <v>0</v>
      </c>
      <c r="BX402" s="41">
        <v>79633.960000000006</v>
      </c>
      <c r="BY402" s="41">
        <f t="shared" si="432"/>
        <v>79633.960000000006</v>
      </c>
      <c r="BZ402" s="41">
        <f t="shared" si="433"/>
        <v>0</v>
      </c>
      <c r="CA402" s="41">
        <f>BQ402+BJ402+BC402+AV402+AO402+-AH402+AA402+T402+P402+BX402</f>
        <v>300795.15000000002</v>
      </c>
      <c r="CB402" s="41">
        <f t="shared" si="434"/>
        <v>300795.15000000002</v>
      </c>
      <c r="CC402" s="109" t="str">
        <f t="shared" si="469"/>
        <v>nebija plānots</v>
      </c>
      <c r="CD402" s="101">
        <v>0</v>
      </c>
      <c r="CE402" s="41">
        <v>38224.26</v>
      </c>
      <c r="CF402" s="41">
        <f t="shared" si="470"/>
        <v>38224.26</v>
      </c>
      <c r="CG402" s="41">
        <f t="shared" si="471"/>
        <v>0</v>
      </c>
      <c r="CH402" s="41">
        <f t="shared" si="472"/>
        <v>339019.41000000003</v>
      </c>
      <c r="CI402" s="41">
        <f t="shared" si="473"/>
        <v>339019.41000000003</v>
      </c>
      <c r="CJ402" s="109" t="str">
        <f t="shared" si="474"/>
        <v>nebija plānots</v>
      </c>
      <c r="CK402" s="101">
        <v>0</v>
      </c>
      <c r="CL402" s="41">
        <f t="shared" si="475"/>
        <v>0</v>
      </c>
      <c r="CM402" s="41">
        <v>339019.42000000004</v>
      </c>
      <c r="CN402" s="40">
        <f>CM402-CL402</f>
        <v>339019.42000000004</v>
      </c>
      <c r="CO402" s="101">
        <v>453826.1</v>
      </c>
      <c r="CP402" s="101">
        <v>0</v>
      </c>
      <c r="CQ402" s="101">
        <v>0</v>
      </c>
      <c r="CR402" s="101">
        <v>0</v>
      </c>
      <c r="CS402" s="101">
        <v>0</v>
      </c>
      <c r="CT402" s="101">
        <v>0</v>
      </c>
      <c r="CU402" s="101">
        <v>0</v>
      </c>
      <c r="CV402" s="101">
        <v>523413.21</v>
      </c>
      <c r="CW402" s="95"/>
      <c r="CZ402" s="72"/>
    </row>
    <row r="403" spans="1:104" s="8" customFormat="1" ht="63" x14ac:dyDescent="0.25">
      <c r="A403" s="11" t="s">
        <v>233</v>
      </c>
      <c r="B403" s="11" t="s">
        <v>234</v>
      </c>
      <c r="C403" s="14" t="s">
        <v>579</v>
      </c>
      <c r="D403" s="11">
        <v>1</v>
      </c>
      <c r="E403" s="11" t="s">
        <v>4</v>
      </c>
      <c r="F403" s="11" t="s">
        <v>5</v>
      </c>
      <c r="G403" s="44" t="s">
        <v>241</v>
      </c>
      <c r="H403" s="45">
        <f>SUBTOTAL(103, $CI$12:$CI403)*1</f>
        <v>392</v>
      </c>
      <c r="I403" s="45" t="s">
        <v>233</v>
      </c>
      <c r="J403" s="46" t="s">
        <v>242</v>
      </c>
      <c r="K403" s="46" t="s">
        <v>243</v>
      </c>
      <c r="L403" s="41">
        <v>0</v>
      </c>
      <c r="M403" s="41">
        <v>0</v>
      </c>
      <c r="N403" s="41">
        <v>0</v>
      </c>
      <c r="O403" s="41">
        <v>0</v>
      </c>
      <c r="P403" s="41">
        <v>0</v>
      </c>
      <c r="Q403" s="41">
        <f t="shared" si="435"/>
        <v>0</v>
      </c>
      <c r="R403" s="197" t="str">
        <f t="shared" si="436"/>
        <v>nebija plānots</v>
      </c>
      <c r="S403" s="41">
        <v>17875.64</v>
      </c>
      <c r="T403" s="41">
        <v>17875.650000000001</v>
      </c>
      <c r="U403" s="41">
        <f>T403-S403</f>
        <v>1.0000000002037268E-2</v>
      </c>
      <c r="V403" s="41">
        <f t="shared" si="437"/>
        <v>17875.64</v>
      </c>
      <c r="W403" s="41">
        <f t="shared" si="438"/>
        <v>17875.650000000001</v>
      </c>
      <c r="X403" s="41">
        <f t="shared" si="439"/>
        <v>0</v>
      </c>
      <c r="Y403" s="197">
        <f t="shared" si="440"/>
        <v>-5.5942052989976787E-7</v>
      </c>
      <c r="Z403" s="41">
        <v>0</v>
      </c>
      <c r="AA403" s="41">
        <v>0</v>
      </c>
      <c r="AB403" s="41">
        <f>AA403-Z403</f>
        <v>0</v>
      </c>
      <c r="AC403" s="41">
        <f t="shared" si="441"/>
        <v>17875.64</v>
      </c>
      <c r="AD403" s="41">
        <f t="shared" si="442"/>
        <v>17875.650000000001</v>
      </c>
      <c r="AE403" s="41">
        <f t="shared" si="443"/>
        <v>0</v>
      </c>
      <c r="AF403" s="109">
        <f t="shared" si="444"/>
        <v>-5.5942052989976787E-7</v>
      </c>
      <c r="AG403" s="41">
        <v>10329.91</v>
      </c>
      <c r="AH403" s="41">
        <v>10327.24</v>
      </c>
      <c r="AI403" s="41">
        <f>AH403-AG403</f>
        <v>-2.6700000000000728</v>
      </c>
      <c r="AJ403" s="41">
        <f t="shared" si="445"/>
        <v>28205.55</v>
      </c>
      <c r="AK403" s="41">
        <f t="shared" si="446"/>
        <v>28202.89</v>
      </c>
      <c r="AL403" s="41">
        <f t="shared" si="447"/>
        <v>-3</v>
      </c>
      <c r="AM403" s="109">
        <f t="shared" si="448"/>
        <v>9.4307680580607567E-5</v>
      </c>
      <c r="AN403" s="41">
        <v>0</v>
      </c>
      <c r="AO403" s="41">
        <v>0</v>
      </c>
      <c r="AP403" s="41">
        <f>AO403-AN403</f>
        <v>0</v>
      </c>
      <c r="AQ403" s="41">
        <f t="shared" si="449"/>
        <v>28205.55</v>
      </c>
      <c r="AR403" s="41">
        <f t="shared" si="450"/>
        <v>28202.89</v>
      </c>
      <c r="AS403" s="41">
        <f t="shared" si="451"/>
        <v>-3</v>
      </c>
      <c r="AT403" s="109">
        <f t="shared" si="452"/>
        <v>9.4307680580607567E-5</v>
      </c>
      <c r="AU403" s="41">
        <v>0</v>
      </c>
      <c r="AV403" s="41">
        <v>0</v>
      </c>
      <c r="AW403" s="41">
        <f>AV403-AU403</f>
        <v>0</v>
      </c>
      <c r="AX403" s="41">
        <f t="shared" si="453"/>
        <v>28205.55</v>
      </c>
      <c r="AY403" s="41">
        <f t="shared" si="454"/>
        <v>28202.89</v>
      </c>
      <c r="AZ403" s="41">
        <f t="shared" si="455"/>
        <v>-3</v>
      </c>
      <c r="BA403" s="109">
        <f t="shared" si="456"/>
        <v>9.4307680580607567E-5</v>
      </c>
      <c r="BB403" s="41">
        <v>45182.6</v>
      </c>
      <c r="BC403" s="41">
        <v>15157.02</v>
      </c>
      <c r="BD403" s="41">
        <f>BC403-BB403</f>
        <v>-30025.579999999998</v>
      </c>
      <c r="BE403" s="41">
        <f t="shared" si="457"/>
        <v>73388.149999999994</v>
      </c>
      <c r="BF403" s="41">
        <f t="shared" si="458"/>
        <v>43359.91</v>
      </c>
      <c r="BG403" s="41">
        <f t="shared" si="459"/>
        <v>-30029</v>
      </c>
      <c r="BH403" s="109">
        <f t="shared" si="460"/>
        <v>0.40917014531637597</v>
      </c>
      <c r="BI403" s="41">
        <v>0</v>
      </c>
      <c r="BJ403" s="41">
        <v>0</v>
      </c>
      <c r="BK403" s="41">
        <f>BJ403-BI403</f>
        <v>0</v>
      </c>
      <c r="BL403" s="41">
        <f t="shared" si="461"/>
        <v>73388.149999999994</v>
      </c>
      <c r="BM403" s="41">
        <f t="shared" si="462"/>
        <v>43359.91</v>
      </c>
      <c r="BN403" s="41">
        <f t="shared" si="463"/>
        <v>-30029</v>
      </c>
      <c r="BO403" s="109">
        <f t="shared" si="464"/>
        <v>0.40917014531637597</v>
      </c>
      <c r="BP403" s="41">
        <v>0</v>
      </c>
      <c r="BQ403" s="41">
        <v>0</v>
      </c>
      <c r="BR403" s="41">
        <f t="shared" si="476"/>
        <v>0</v>
      </c>
      <c r="BS403" s="41">
        <f t="shared" si="465"/>
        <v>73388.149999999994</v>
      </c>
      <c r="BT403" s="41">
        <f t="shared" si="466"/>
        <v>43359.91</v>
      </c>
      <c r="BU403" s="41">
        <f t="shared" si="467"/>
        <v>-30029</v>
      </c>
      <c r="BV403" s="109">
        <f t="shared" si="468"/>
        <v>0.40917014531637597</v>
      </c>
      <c r="BW403" s="41">
        <v>9989.7900000000009</v>
      </c>
      <c r="BX403" s="41">
        <v>382163.52</v>
      </c>
      <c r="BY403" s="41">
        <f t="shared" si="432"/>
        <v>372173.73000000004</v>
      </c>
      <c r="BZ403" s="41">
        <f t="shared" si="433"/>
        <v>83377.94</v>
      </c>
      <c r="CA403" s="41">
        <f>BQ403+BJ403+BC403+AV403+AO403+AH403+AA403+T403+P403+BX403</f>
        <v>425523.43000000005</v>
      </c>
      <c r="CB403" s="41">
        <f t="shared" si="434"/>
        <v>342145.49000000005</v>
      </c>
      <c r="CC403" s="109">
        <f t="shared" si="469"/>
        <v>-4.1035493321135066</v>
      </c>
      <c r="CD403" s="41">
        <v>0</v>
      </c>
      <c r="CE403" s="41">
        <v>0</v>
      </c>
      <c r="CF403" s="41">
        <f t="shared" si="470"/>
        <v>0</v>
      </c>
      <c r="CG403" s="41">
        <f t="shared" si="471"/>
        <v>83377.94</v>
      </c>
      <c r="CH403" s="41">
        <f t="shared" si="472"/>
        <v>425523.43000000005</v>
      </c>
      <c r="CI403" s="41">
        <f t="shared" si="473"/>
        <v>342145.49000000005</v>
      </c>
      <c r="CJ403" s="109">
        <f t="shared" si="474"/>
        <v>5.1035493321135066</v>
      </c>
      <c r="CK403" s="41">
        <v>0</v>
      </c>
      <c r="CL403" s="41">
        <f t="shared" si="475"/>
        <v>83377.94</v>
      </c>
      <c r="CM403" s="41">
        <v>93183.97</v>
      </c>
      <c r="CN403" s="158">
        <f>CM403-CL403</f>
        <v>9806.0299999999988</v>
      </c>
      <c r="CO403" s="41">
        <v>2238482.1100000003</v>
      </c>
      <c r="CP403" s="41">
        <v>1894383.0499999998</v>
      </c>
      <c r="CQ403" s="41">
        <v>0</v>
      </c>
      <c r="CR403" s="41">
        <v>0</v>
      </c>
      <c r="CS403" s="41">
        <v>0</v>
      </c>
      <c r="CT403" s="41">
        <v>0</v>
      </c>
      <c r="CU403" s="41">
        <v>0</v>
      </c>
      <c r="CV403" s="41">
        <v>4216243.0999999996</v>
      </c>
      <c r="CW403" s="10"/>
      <c r="CZ403" s="72"/>
    </row>
    <row r="404" spans="1:104" s="8" customFormat="1" ht="78.75" x14ac:dyDescent="0.25">
      <c r="A404" s="99" t="s">
        <v>89</v>
      </c>
      <c r="B404" s="99" t="s">
        <v>842</v>
      </c>
      <c r="C404" s="100" t="s">
        <v>843</v>
      </c>
      <c r="D404" s="99" t="s">
        <v>3</v>
      </c>
      <c r="E404" s="99" t="s">
        <v>11</v>
      </c>
      <c r="F404" s="99" t="s">
        <v>5</v>
      </c>
      <c r="G404" s="147" t="s">
        <v>1016</v>
      </c>
      <c r="H404" s="45">
        <f>SUBTOTAL(103, $CI$12:$CI404)*1</f>
        <v>393</v>
      </c>
      <c r="I404" s="45" t="s">
        <v>89</v>
      </c>
      <c r="J404" s="209" t="s">
        <v>1017</v>
      </c>
      <c r="K404" s="209" t="s">
        <v>1018</v>
      </c>
      <c r="L404" s="178">
        <v>0</v>
      </c>
      <c r="M404" s="178">
        <v>0</v>
      </c>
      <c r="N404" s="178">
        <v>0</v>
      </c>
      <c r="O404" s="178">
        <f>N404+M404+L404</f>
        <v>0</v>
      </c>
      <c r="P404" s="178"/>
      <c r="Q404" s="41">
        <f t="shared" si="435"/>
        <v>0</v>
      </c>
      <c r="R404" s="197" t="str">
        <f t="shared" si="436"/>
        <v>nebija plānots</v>
      </c>
      <c r="S404" s="178">
        <v>0</v>
      </c>
      <c r="T404" s="178"/>
      <c r="U404" s="178"/>
      <c r="V404" s="41">
        <f t="shared" si="437"/>
        <v>0</v>
      </c>
      <c r="W404" s="41">
        <f t="shared" si="438"/>
        <v>0</v>
      </c>
      <c r="X404" s="41">
        <f t="shared" si="439"/>
        <v>0</v>
      </c>
      <c r="Y404" s="197" t="str">
        <f t="shared" si="440"/>
        <v>nebija plānots</v>
      </c>
      <c r="Z404" s="178">
        <v>0</v>
      </c>
      <c r="AA404" s="178"/>
      <c r="AB404" s="178"/>
      <c r="AC404" s="41">
        <f t="shared" si="441"/>
        <v>0</v>
      </c>
      <c r="AD404" s="41">
        <f t="shared" si="442"/>
        <v>0</v>
      </c>
      <c r="AE404" s="41">
        <f t="shared" si="443"/>
        <v>0</v>
      </c>
      <c r="AF404" s="109" t="str">
        <f t="shared" si="444"/>
        <v>nebija plānots</v>
      </c>
      <c r="AG404" s="178">
        <v>0</v>
      </c>
      <c r="AH404" s="178"/>
      <c r="AI404" s="178"/>
      <c r="AJ404" s="41">
        <f t="shared" si="445"/>
        <v>0</v>
      </c>
      <c r="AK404" s="41">
        <f t="shared" si="446"/>
        <v>0</v>
      </c>
      <c r="AL404" s="41">
        <f t="shared" si="447"/>
        <v>0</v>
      </c>
      <c r="AM404" s="109" t="str">
        <f t="shared" si="448"/>
        <v>nebija plānots</v>
      </c>
      <c r="AN404" s="178">
        <v>0</v>
      </c>
      <c r="AO404" s="178"/>
      <c r="AP404" s="178"/>
      <c r="AQ404" s="41">
        <f t="shared" si="449"/>
        <v>0</v>
      </c>
      <c r="AR404" s="41">
        <f t="shared" si="450"/>
        <v>0</v>
      </c>
      <c r="AS404" s="41">
        <f t="shared" si="451"/>
        <v>0</v>
      </c>
      <c r="AT404" s="109" t="str">
        <f t="shared" si="452"/>
        <v>nebija plānots</v>
      </c>
      <c r="AU404" s="178">
        <v>0</v>
      </c>
      <c r="AV404" s="178"/>
      <c r="AW404" s="178"/>
      <c r="AX404" s="41">
        <f t="shared" si="453"/>
        <v>0</v>
      </c>
      <c r="AY404" s="41">
        <f t="shared" si="454"/>
        <v>0</v>
      </c>
      <c r="AZ404" s="41">
        <f t="shared" si="455"/>
        <v>0</v>
      </c>
      <c r="BA404" s="109" t="str">
        <f t="shared" si="456"/>
        <v>nebija plānots</v>
      </c>
      <c r="BB404" s="178">
        <v>0</v>
      </c>
      <c r="BC404" s="178"/>
      <c r="BD404" s="178"/>
      <c r="BE404" s="41">
        <f t="shared" si="457"/>
        <v>0</v>
      </c>
      <c r="BF404" s="41">
        <f t="shared" si="458"/>
        <v>0</v>
      </c>
      <c r="BG404" s="41">
        <f t="shared" si="459"/>
        <v>0</v>
      </c>
      <c r="BH404" s="109" t="str">
        <f t="shared" si="460"/>
        <v>nebija plānots</v>
      </c>
      <c r="BI404" s="178">
        <v>0</v>
      </c>
      <c r="BJ404" s="95">
        <v>141958.35999999999</v>
      </c>
      <c r="BK404" s="95">
        <f>BJ404-BI404</f>
        <v>141958.35999999999</v>
      </c>
      <c r="BL404" s="41">
        <f t="shared" si="461"/>
        <v>0</v>
      </c>
      <c r="BM404" s="41">
        <f t="shared" si="462"/>
        <v>141958.35999999999</v>
      </c>
      <c r="BN404" s="41">
        <f t="shared" si="463"/>
        <v>141958</v>
      </c>
      <c r="BO404" s="109" t="str">
        <f t="shared" si="464"/>
        <v>nebija plānots</v>
      </c>
      <c r="BP404" s="178">
        <v>0</v>
      </c>
      <c r="BQ404" s="95">
        <v>0</v>
      </c>
      <c r="BR404" s="95">
        <f t="shared" si="476"/>
        <v>0</v>
      </c>
      <c r="BS404" s="41">
        <f t="shared" si="465"/>
        <v>0</v>
      </c>
      <c r="BT404" s="41">
        <f t="shared" si="466"/>
        <v>141958.35999999999</v>
      </c>
      <c r="BU404" s="41">
        <f t="shared" si="467"/>
        <v>141958</v>
      </c>
      <c r="BV404" s="109" t="str">
        <f t="shared" si="468"/>
        <v>nebija plānots</v>
      </c>
      <c r="BW404" s="178">
        <v>0</v>
      </c>
      <c r="BX404" s="41">
        <v>0</v>
      </c>
      <c r="BY404" s="41">
        <f t="shared" si="432"/>
        <v>0</v>
      </c>
      <c r="BZ404" s="41">
        <f t="shared" si="433"/>
        <v>0</v>
      </c>
      <c r="CA404" s="41">
        <f>BQ404+BJ404+BC404+AV404+AO404+-AH404+AA404+T404+P404+BX404</f>
        <v>141958.35999999999</v>
      </c>
      <c r="CB404" s="41">
        <f t="shared" si="434"/>
        <v>141958.35999999999</v>
      </c>
      <c r="CC404" s="109" t="str">
        <f t="shared" si="469"/>
        <v>nebija plānots</v>
      </c>
      <c r="CD404" s="178">
        <v>0</v>
      </c>
      <c r="CE404" s="41">
        <v>213218.53</v>
      </c>
      <c r="CF404" s="41">
        <f t="shared" si="470"/>
        <v>213218.53</v>
      </c>
      <c r="CG404" s="41">
        <f t="shared" si="471"/>
        <v>0</v>
      </c>
      <c r="CH404" s="41">
        <f t="shared" si="472"/>
        <v>355176.89</v>
      </c>
      <c r="CI404" s="41">
        <f t="shared" si="473"/>
        <v>355176.89</v>
      </c>
      <c r="CJ404" s="109" t="str">
        <f t="shared" si="474"/>
        <v>nebija plānots</v>
      </c>
      <c r="CK404" s="178">
        <v>0</v>
      </c>
      <c r="CL404" s="41">
        <f t="shared" si="475"/>
        <v>0</v>
      </c>
      <c r="CM404" s="41">
        <v>355176.89</v>
      </c>
      <c r="CN404" s="112">
        <f>CM404-CL404</f>
        <v>355176.89</v>
      </c>
      <c r="CO404" s="178">
        <v>476000</v>
      </c>
      <c r="CP404" s="178">
        <v>0</v>
      </c>
      <c r="CQ404" s="178">
        <v>0</v>
      </c>
      <c r="CR404" s="178">
        <v>0</v>
      </c>
      <c r="CS404" s="178">
        <v>0</v>
      </c>
      <c r="CT404" s="178">
        <v>0</v>
      </c>
      <c r="CU404" s="178">
        <v>0</v>
      </c>
      <c r="CV404" s="178">
        <v>476000</v>
      </c>
      <c r="CZ404" s="72"/>
    </row>
    <row r="405" spans="1:104" s="8" customFormat="1" ht="47.25" x14ac:dyDescent="0.25">
      <c r="A405" s="99" t="s">
        <v>838</v>
      </c>
      <c r="B405" s="99" t="s">
        <v>839</v>
      </c>
      <c r="C405" s="100" t="s">
        <v>840</v>
      </c>
      <c r="D405" s="99">
        <v>2</v>
      </c>
      <c r="E405" s="99" t="s">
        <v>35</v>
      </c>
      <c r="F405" s="99" t="s">
        <v>5</v>
      </c>
      <c r="G405" s="99" t="s">
        <v>1067</v>
      </c>
      <c r="H405" s="45">
        <f>SUBTOTAL(103, $CI$12:$CI405)*1</f>
        <v>394</v>
      </c>
      <c r="I405" s="45" t="s">
        <v>838</v>
      </c>
      <c r="J405" s="128" t="s">
        <v>720</v>
      </c>
      <c r="K405" s="128" t="s">
        <v>1068</v>
      </c>
      <c r="L405" s="101">
        <v>0</v>
      </c>
      <c r="M405" s="101">
        <v>0</v>
      </c>
      <c r="N405" s="101">
        <v>0</v>
      </c>
      <c r="O405" s="101">
        <f>N405+M405+L405</f>
        <v>0</v>
      </c>
      <c r="P405" s="101"/>
      <c r="Q405" s="41">
        <f t="shared" si="435"/>
        <v>0</v>
      </c>
      <c r="R405" s="197" t="str">
        <f t="shared" si="436"/>
        <v>nebija plānots</v>
      </c>
      <c r="S405" s="101">
        <v>0</v>
      </c>
      <c r="T405" s="101"/>
      <c r="U405" s="101"/>
      <c r="V405" s="41">
        <f t="shared" si="437"/>
        <v>0</v>
      </c>
      <c r="W405" s="41">
        <f t="shared" si="438"/>
        <v>0</v>
      </c>
      <c r="X405" s="41">
        <f t="shared" si="439"/>
        <v>0</v>
      </c>
      <c r="Y405" s="197" t="str">
        <f t="shared" si="440"/>
        <v>nebija plānots</v>
      </c>
      <c r="Z405" s="101">
        <v>0</v>
      </c>
      <c r="AA405" s="101"/>
      <c r="AB405" s="101"/>
      <c r="AC405" s="41">
        <f t="shared" si="441"/>
        <v>0</v>
      </c>
      <c r="AD405" s="41">
        <f t="shared" si="442"/>
        <v>0</v>
      </c>
      <c r="AE405" s="41">
        <f t="shared" si="443"/>
        <v>0</v>
      </c>
      <c r="AF405" s="109" t="str">
        <f t="shared" si="444"/>
        <v>nebija plānots</v>
      </c>
      <c r="AG405" s="101">
        <v>0</v>
      </c>
      <c r="AH405" s="101"/>
      <c r="AI405" s="101"/>
      <c r="AJ405" s="41">
        <f t="shared" si="445"/>
        <v>0</v>
      </c>
      <c r="AK405" s="41">
        <f t="shared" si="446"/>
        <v>0</v>
      </c>
      <c r="AL405" s="41">
        <f t="shared" si="447"/>
        <v>0</v>
      </c>
      <c r="AM405" s="109" t="str">
        <f t="shared" si="448"/>
        <v>nebija plānots</v>
      </c>
      <c r="AN405" s="101">
        <v>0</v>
      </c>
      <c r="AO405" s="101"/>
      <c r="AP405" s="101"/>
      <c r="AQ405" s="41">
        <f t="shared" si="449"/>
        <v>0</v>
      </c>
      <c r="AR405" s="41">
        <f t="shared" si="450"/>
        <v>0</v>
      </c>
      <c r="AS405" s="41">
        <f t="shared" si="451"/>
        <v>0</v>
      </c>
      <c r="AT405" s="109" t="str">
        <f t="shared" si="452"/>
        <v>nebija plānots</v>
      </c>
      <c r="AU405" s="101">
        <v>0</v>
      </c>
      <c r="AV405" s="101"/>
      <c r="AW405" s="101"/>
      <c r="AX405" s="41">
        <f t="shared" si="453"/>
        <v>0</v>
      </c>
      <c r="AY405" s="41">
        <f t="shared" si="454"/>
        <v>0</v>
      </c>
      <c r="AZ405" s="41">
        <f t="shared" si="455"/>
        <v>0</v>
      </c>
      <c r="BA405" s="109" t="str">
        <f t="shared" si="456"/>
        <v>nebija plānots</v>
      </c>
      <c r="BB405" s="101">
        <v>0</v>
      </c>
      <c r="BC405" s="101"/>
      <c r="BD405" s="101"/>
      <c r="BE405" s="41">
        <f t="shared" si="457"/>
        <v>0</v>
      </c>
      <c r="BF405" s="41">
        <f t="shared" si="458"/>
        <v>0</v>
      </c>
      <c r="BG405" s="41">
        <f t="shared" si="459"/>
        <v>0</v>
      </c>
      <c r="BH405" s="109" t="str">
        <f t="shared" si="460"/>
        <v>nebija plānots</v>
      </c>
      <c r="BI405" s="101">
        <v>0</v>
      </c>
      <c r="BJ405" s="41">
        <v>95000</v>
      </c>
      <c r="BK405" s="41">
        <f>BJ405-BI405</f>
        <v>95000</v>
      </c>
      <c r="BL405" s="41">
        <f t="shared" si="461"/>
        <v>0</v>
      </c>
      <c r="BM405" s="41">
        <f t="shared" si="462"/>
        <v>95000</v>
      </c>
      <c r="BN405" s="41">
        <f t="shared" si="463"/>
        <v>95000</v>
      </c>
      <c r="BO405" s="109" t="str">
        <f t="shared" si="464"/>
        <v>nebija plānots</v>
      </c>
      <c r="BP405" s="101">
        <v>0</v>
      </c>
      <c r="BQ405" s="41">
        <v>0</v>
      </c>
      <c r="BR405" s="41">
        <f t="shared" si="476"/>
        <v>0</v>
      </c>
      <c r="BS405" s="41">
        <f t="shared" si="465"/>
        <v>0</v>
      </c>
      <c r="BT405" s="41">
        <f t="shared" si="466"/>
        <v>95000</v>
      </c>
      <c r="BU405" s="41">
        <f t="shared" si="467"/>
        <v>95000</v>
      </c>
      <c r="BV405" s="109" t="str">
        <f t="shared" si="468"/>
        <v>nebija plānots</v>
      </c>
      <c r="BW405" s="101">
        <v>0</v>
      </c>
      <c r="BX405" s="41">
        <v>264621.07</v>
      </c>
      <c r="BY405" s="41">
        <f t="shared" si="432"/>
        <v>264621.07</v>
      </c>
      <c r="BZ405" s="41">
        <f t="shared" si="433"/>
        <v>0</v>
      </c>
      <c r="CA405" s="41">
        <f>BQ405+BJ405+BC405+AV405+AO405+-AH405+AA405+T405+P405+BX405</f>
        <v>359621.07</v>
      </c>
      <c r="CB405" s="41">
        <f t="shared" si="434"/>
        <v>359621.07</v>
      </c>
      <c r="CC405" s="109" t="str">
        <f t="shared" si="469"/>
        <v>nebija plānots</v>
      </c>
      <c r="CD405" s="101">
        <v>0</v>
      </c>
      <c r="CE405" s="41">
        <v>0</v>
      </c>
      <c r="CF405" s="41">
        <f t="shared" si="470"/>
        <v>0</v>
      </c>
      <c r="CG405" s="41">
        <f t="shared" si="471"/>
        <v>0</v>
      </c>
      <c r="CH405" s="41">
        <f t="shared" si="472"/>
        <v>359621.07</v>
      </c>
      <c r="CI405" s="41">
        <f t="shared" si="473"/>
        <v>359621.07</v>
      </c>
      <c r="CJ405" s="109" t="str">
        <f t="shared" si="474"/>
        <v>nebija plānots</v>
      </c>
      <c r="CK405" s="101">
        <v>0</v>
      </c>
      <c r="CL405" s="41">
        <f t="shared" si="475"/>
        <v>0</v>
      </c>
      <c r="CM405" s="41">
        <v>359621.07</v>
      </c>
      <c r="CN405" s="40">
        <f>CM405-CL405</f>
        <v>359621.07</v>
      </c>
      <c r="CO405" s="101">
        <v>241785.81</v>
      </c>
      <c r="CP405" s="101">
        <v>0</v>
      </c>
      <c r="CQ405" s="101">
        <v>0</v>
      </c>
      <c r="CR405" s="101">
        <v>0</v>
      </c>
      <c r="CS405" s="101">
        <v>0</v>
      </c>
      <c r="CT405" s="101">
        <v>0</v>
      </c>
      <c r="CU405" s="101">
        <v>0</v>
      </c>
      <c r="CV405" s="101">
        <v>235580.36</v>
      </c>
      <c r="CZ405" s="72"/>
    </row>
    <row r="406" spans="1:104" s="8" customFormat="1" ht="47.25" x14ac:dyDescent="0.25">
      <c r="A406" s="55" t="s">
        <v>57</v>
      </c>
      <c r="B406" s="55" t="s">
        <v>58</v>
      </c>
      <c r="C406" s="81" t="s">
        <v>565</v>
      </c>
      <c r="D406" s="55">
        <v>3</v>
      </c>
      <c r="E406" s="55" t="s">
        <v>35</v>
      </c>
      <c r="F406" s="55" t="s">
        <v>5</v>
      </c>
      <c r="G406" s="55" t="s">
        <v>1336</v>
      </c>
      <c r="H406" s="45">
        <f>SUBTOTAL(103, $CI$12:$CI406)*1</f>
        <v>395</v>
      </c>
      <c r="I406" s="45" t="s">
        <v>57</v>
      </c>
      <c r="J406" s="128" t="s">
        <v>1007</v>
      </c>
      <c r="K406" s="128" t="s">
        <v>1009</v>
      </c>
      <c r="L406" s="79">
        <v>0</v>
      </c>
      <c r="M406" s="79">
        <v>0</v>
      </c>
      <c r="N406" s="79">
        <v>0</v>
      </c>
      <c r="O406" s="79">
        <v>0</v>
      </c>
      <c r="P406" s="79"/>
      <c r="Q406" s="41">
        <f t="shared" si="435"/>
        <v>0</v>
      </c>
      <c r="R406" s="197" t="str">
        <f t="shared" si="436"/>
        <v>nebija plānots</v>
      </c>
      <c r="S406" s="79">
        <v>0</v>
      </c>
      <c r="T406" s="79"/>
      <c r="U406" s="79"/>
      <c r="V406" s="41">
        <f t="shared" si="437"/>
        <v>0</v>
      </c>
      <c r="W406" s="41">
        <f t="shared" si="438"/>
        <v>0</v>
      </c>
      <c r="X406" s="41">
        <f t="shared" si="439"/>
        <v>0</v>
      </c>
      <c r="Y406" s="197" t="str">
        <f t="shared" si="440"/>
        <v>nebija plānots</v>
      </c>
      <c r="Z406" s="79">
        <v>0</v>
      </c>
      <c r="AA406" s="79"/>
      <c r="AB406" s="79"/>
      <c r="AC406" s="41">
        <f t="shared" si="441"/>
        <v>0</v>
      </c>
      <c r="AD406" s="41">
        <f t="shared" si="442"/>
        <v>0</v>
      </c>
      <c r="AE406" s="41">
        <f t="shared" si="443"/>
        <v>0</v>
      </c>
      <c r="AF406" s="109" t="str">
        <f t="shared" si="444"/>
        <v>nebija plānots</v>
      </c>
      <c r="AG406" s="79">
        <v>0</v>
      </c>
      <c r="AH406" s="79"/>
      <c r="AI406" s="79"/>
      <c r="AJ406" s="41">
        <f t="shared" si="445"/>
        <v>0</v>
      </c>
      <c r="AK406" s="41">
        <f t="shared" si="446"/>
        <v>0</v>
      </c>
      <c r="AL406" s="41">
        <f t="shared" si="447"/>
        <v>0</v>
      </c>
      <c r="AM406" s="109" t="str">
        <f t="shared" si="448"/>
        <v>nebija plānots</v>
      </c>
      <c r="AN406" s="79">
        <v>0</v>
      </c>
      <c r="AO406" s="79"/>
      <c r="AP406" s="79"/>
      <c r="AQ406" s="41">
        <f t="shared" si="449"/>
        <v>0</v>
      </c>
      <c r="AR406" s="41">
        <f t="shared" si="450"/>
        <v>0</v>
      </c>
      <c r="AS406" s="41">
        <f t="shared" si="451"/>
        <v>0</v>
      </c>
      <c r="AT406" s="109" t="str">
        <f t="shared" si="452"/>
        <v>nebija plānots</v>
      </c>
      <c r="AU406" s="79">
        <v>0</v>
      </c>
      <c r="AV406" s="79"/>
      <c r="AW406" s="79"/>
      <c r="AX406" s="41">
        <f t="shared" si="453"/>
        <v>0</v>
      </c>
      <c r="AY406" s="41">
        <f t="shared" si="454"/>
        <v>0</v>
      </c>
      <c r="AZ406" s="41">
        <f t="shared" si="455"/>
        <v>0</v>
      </c>
      <c r="BA406" s="109" t="str">
        <f t="shared" si="456"/>
        <v>nebija plānots</v>
      </c>
      <c r="BB406" s="79">
        <v>0</v>
      </c>
      <c r="BC406" s="79"/>
      <c r="BD406" s="79"/>
      <c r="BE406" s="41">
        <f t="shared" si="457"/>
        <v>0</v>
      </c>
      <c r="BF406" s="41">
        <f t="shared" si="458"/>
        <v>0</v>
      </c>
      <c r="BG406" s="41">
        <f t="shared" si="459"/>
        <v>0</v>
      </c>
      <c r="BH406" s="109" t="str">
        <f t="shared" si="460"/>
        <v>nebija plānots</v>
      </c>
      <c r="BI406" s="79">
        <v>0</v>
      </c>
      <c r="BJ406" s="79"/>
      <c r="BK406" s="79"/>
      <c r="BL406" s="41">
        <f t="shared" si="461"/>
        <v>0</v>
      </c>
      <c r="BM406" s="41">
        <f t="shared" si="462"/>
        <v>0</v>
      </c>
      <c r="BN406" s="41">
        <f t="shared" si="463"/>
        <v>0</v>
      </c>
      <c r="BO406" s="109" t="str">
        <f t="shared" si="464"/>
        <v>nebija plānots</v>
      </c>
      <c r="BP406" s="79">
        <v>0</v>
      </c>
      <c r="BQ406" s="41">
        <v>0</v>
      </c>
      <c r="BR406" s="41">
        <f t="shared" si="476"/>
        <v>0</v>
      </c>
      <c r="BS406" s="41">
        <f t="shared" si="465"/>
        <v>0</v>
      </c>
      <c r="BT406" s="41">
        <f t="shared" si="466"/>
        <v>0</v>
      </c>
      <c r="BU406" s="41">
        <f t="shared" si="467"/>
        <v>0</v>
      </c>
      <c r="BV406" s="109" t="str">
        <f t="shared" si="468"/>
        <v>nebija plānots</v>
      </c>
      <c r="BW406" s="79">
        <v>0</v>
      </c>
      <c r="BX406" s="41">
        <v>383000</v>
      </c>
      <c r="BY406" s="41">
        <f t="shared" si="432"/>
        <v>383000</v>
      </c>
      <c r="BZ406" s="41">
        <f t="shared" si="433"/>
        <v>0</v>
      </c>
      <c r="CA406" s="41">
        <f>BQ406+BJ406+BC406+AV406+AO406+-AH406+AA406+T406+P406+BX406</f>
        <v>383000</v>
      </c>
      <c r="CB406" s="41">
        <f t="shared" si="434"/>
        <v>383000</v>
      </c>
      <c r="CC406" s="109" t="str">
        <f t="shared" si="469"/>
        <v>nebija plānots</v>
      </c>
      <c r="CD406" s="79">
        <v>0</v>
      </c>
      <c r="CE406" s="41">
        <v>0</v>
      </c>
      <c r="CF406" s="41">
        <f t="shared" si="470"/>
        <v>0</v>
      </c>
      <c r="CG406" s="41">
        <f t="shared" si="471"/>
        <v>0</v>
      </c>
      <c r="CH406" s="41">
        <f t="shared" si="472"/>
        <v>383000</v>
      </c>
      <c r="CI406" s="41">
        <f t="shared" si="473"/>
        <v>383000</v>
      </c>
      <c r="CJ406" s="109" t="str">
        <f t="shared" si="474"/>
        <v>nebija plānots</v>
      </c>
      <c r="CK406" s="79">
        <v>0</v>
      </c>
      <c r="CL406" s="41">
        <f t="shared" si="475"/>
        <v>0</v>
      </c>
      <c r="CM406" s="41">
        <v>808718.66999999993</v>
      </c>
      <c r="CN406" s="79"/>
      <c r="CO406" s="79">
        <v>426020</v>
      </c>
      <c r="CP406" s="79">
        <v>0</v>
      </c>
      <c r="CQ406" s="79">
        <v>0</v>
      </c>
      <c r="CR406" s="79">
        <v>0</v>
      </c>
      <c r="CS406" s="79">
        <v>0</v>
      </c>
      <c r="CT406" s="79">
        <v>0</v>
      </c>
      <c r="CU406" s="79">
        <v>0</v>
      </c>
      <c r="CV406" s="79">
        <v>426020</v>
      </c>
      <c r="CW406" s="95"/>
      <c r="CZ406" s="72"/>
    </row>
    <row r="407" spans="1:104" s="8" customFormat="1" ht="63" x14ac:dyDescent="0.25">
      <c r="A407" s="99" t="s">
        <v>57</v>
      </c>
      <c r="B407" s="99" t="s">
        <v>58</v>
      </c>
      <c r="C407" s="100" t="s">
        <v>565</v>
      </c>
      <c r="D407" s="99">
        <v>2</v>
      </c>
      <c r="E407" s="99" t="s">
        <v>35</v>
      </c>
      <c r="F407" s="99" t="s">
        <v>5</v>
      </c>
      <c r="G407" s="99" t="s">
        <v>992</v>
      </c>
      <c r="H407" s="45">
        <f>SUBTOTAL(103, $CI$12:$CI407)*1</f>
        <v>396</v>
      </c>
      <c r="I407" s="45" t="s">
        <v>57</v>
      </c>
      <c r="J407" s="128" t="s">
        <v>892</v>
      </c>
      <c r="K407" s="128" t="s">
        <v>993</v>
      </c>
      <c r="L407" s="101">
        <v>0</v>
      </c>
      <c r="M407" s="101">
        <v>0</v>
      </c>
      <c r="N407" s="101">
        <v>0</v>
      </c>
      <c r="O407" s="101">
        <f>N407+M407+L407</f>
        <v>0</v>
      </c>
      <c r="P407" s="101"/>
      <c r="Q407" s="41">
        <f t="shared" si="435"/>
        <v>0</v>
      </c>
      <c r="R407" s="197" t="str">
        <f t="shared" si="436"/>
        <v>nebija plānots</v>
      </c>
      <c r="S407" s="101">
        <v>0</v>
      </c>
      <c r="T407" s="101"/>
      <c r="U407" s="101"/>
      <c r="V407" s="41">
        <f t="shared" si="437"/>
        <v>0</v>
      </c>
      <c r="W407" s="41">
        <f t="shared" si="438"/>
        <v>0</v>
      </c>
      <c r="X407" s="41">
        <f t="shared" si="439"/>
        <v>0</v>
      </c>
      <c r="Y407" s="197" t="str">
        <f t="shared" si="440"/>
        <v>nebija plānots</v>
      </c>
      <c r="Z407" s="101">
        <v>0</v>
      </c>
      <c r="AA407" s="101"/>
      <c r="AB407" s="101"/>
      <c r="AC407" s="41">
        <f t="shared" si="441"/>
        <v>0</v>
      </c>
      <c r="AD407" s="41">
        <f t="shared" si="442"/>
        <v>0</v>
      </c>
      <c r="AE407" s="41">
        <f t="shared" si="443"/>
        <v>0</v>
      </c>
      <c r="AF407" s="109" t="str">
        <f t="shared" si="444"/>
        <v>nebija plānots</v>
      </c>
      <c r="AG407" s="101">
        <v>0</v>
      </c>
      <c r="AH407" s="101"/>
      <c r="AI407" s="101"/>
      <c r="AJ407" s="41">
        <f t="shared" si="445"/>
        <v>0</v>
      </c>
      <c r="AK407" s="41">
        <f t="shared" si="446"/>
        <v>0</v>
      </c>
      <c r="AL407" s="41">
        <f t="shared" si="447"/>
        <v>0</v>
      </c>
      <c r="AM407" s="109" t="str">
        <f t="shared" si="448"/>
        <v>nebija plānots</v>
      </c>
      <c r="AN407" s="101">
        <v>0</v>
      </c>
      <c r="AO407" s="101"/>
      <c r="AP407" s="101"/>
      <c r="AQ407" s="41">
        <f t="shared" si="449"/>
        <v>0</v>
      </c>
      <c r="AR407" s="41">
        <f t="shared" si="450"/>
        <v>0</v>
      </c>
      <c r="AS407" s="41">
        <f t="shared" si="451"/>
        <v>0</v>
      </c>
      <c r="AT407" s="109" t="str">
        <f t="shared" si="452"/>
        <v>nebija plānots</v>
      </c>
      <c r="AU407" s="101">
        <v>0</v>
      </c>
      <c r="AV407" s="101"/>
      <c r="AW407" s="101"/>
      <c r="AX407" s="41">
        <f t="shared" si="453"/>
        <v>0</v>
      </c>
      <c r="AY407" s="41">
        <f t="shared" si="454"/>
        <v>0</v>
      </c>
      <c r="AZ407" s="41">
        <f t="shared" si="455"/>
        <v>0</v>
      </c>
      <c r="BA407" s="109" t="str">
        <f t="shared" si="456"/>
        <v>nebija plānots</v>
      </c>
      <c r="BB407" s="101">
        <v>0</v>
      </c>
      <c r="BC407" s="101"/>
      <c r="BD407" s="101"/>
      <c r="BE407" s="41">
        <f t="shared" si="457"/>
        <v>0</v>
      </c>
      <c r="BF407" s="41">
        <f t="shared" si="458"/>
        <v>0</v>
      </c>
      <c r="BG407" s="41">
        <f t="shared" si="459"/>
        <v>0</v>
      </c>
      <c r="BH407" s="109" t="str">
        <f t="shared" si="460"/>
        <v>nebija plānots</v>
      </c>
      <c r="BI407" s="101">
        <v>0</v>
      </c>
      <c r="BJ407" s="41">
        <v>384494.3</v>
      </c>
      <c r="BK407" s="41">
        <f>BJ407-BI407</f>
        <v>384494.3</v>
      </c>
      <c r="BL407" s="41">
        <f t="shared" si="461"/>
        <v>0</v>
      </c>
      <c r="BM407" s="41">
        <f t="shared" si="462"/>
        <v>384494.3</v>
      </c>
      <c r="BN407" s="41">
        <f t="shared" si="463"/>
        <v>384494</v>
      </c>
      <c r="BO407" s="109" t="str">
        <f t="shared" si="464"/>
        <v>nebija plānots</v>
      </c>
      <c r="BP407" s="101">
        <v>0</v>
      </c>
      <c r="BQ407" s="41">
        <v>0</v>
      </c>
      <c r="BR407" s="41">
        <f t="shared" si="476"/>
        <v>0</v>
      </c>
      <c r="BS407" s="41">
        <f t="shared" si="465"/>
        <v>0</v>
      </c>
      <c r="BT407" s="41">
        <f t="shared" si="466"/>
        <v>384494.3</v>
      </c>
      <c r="BU407" s="41">
        <f t="shared" si="467"/>
        <v>384494</v>
      </c>
      <c r="BV407" s="109" t="str">
        <f t="shared" si="468"/>
        <v>nebija plānots</v>
      </c>
      <c r="BW407" s="101">
        <v>0</v>
      </c>
      <c r="BX407" s="41">
        <v>0</v>
      </c>
      <c r="BY407" s="41">
        <f t="shared" si="432"/>
        <v>0</v>
      </c>
      <c r="BZ407" s="41">
        <f t="shared" si="433"/>
        <v>0</v>
      </c>
      <c r="CA407" s="41">
        <f>BQ407+BJ407+BC407+AV407+AO407+-AH407+AA407+T407+P407+BX407</f>
        <v>384494.3</v>
      </c>
      <c r="CB407" s="41">
        <f t="shared" si="434"/>
        <v>384494.3</v>
      </c>
      <c r="CC407" s="109" t="str">
        <f t="shared" si="469"/>
        <v>nebija plānots</v>
      </c>
      <c r="CD407" s="101">
        <v>0</v>
      </c>
      <c r="CE407" s="41">
        <v>0</v>
      </c>
      <c r="CF407" s="41">
        <f t="shared" si="470"/>
        <v>0</v>
      </c>
      <c r="CG407" s="41">
        <f t="shared" si="471"/>
        <v>0</v>
      </c>
      <c r="CH407" s="41">
        <f t="shared" si="472"/>
        <v>384494.3</v>
      </c>
      <c r="CI407" s="41">
        <f t="shared" si="473"/>
        <v>384494.3</v>
      </c>
      <c r="CJ407" s="109" t="str">
        <f t="shared" si="474"/>
        <v>nebija plānots</v>
      </c>
      <c r="CK407" s="101">
        <v>0</v>
      </c>
      <c r="CL407" s="41">
        <f t="shared" si="475"/>
        <v>0</v>
      </c>
      <c r="CM407" s="41">
        <v>811710.19</v>
      </c>
      <c r="CN407" s="40">
        <f>CM407-CL407</f>
        <v>811710.19</v>
      </c>
      <c r="CO407" s="101">
        <v>427215.89</v>
      </c>
      <c r="CP407" s="101">
        <v>0</v>
      </c>
      <c r="CQ407" s="101">
        <v>0</v>
      </c>
      <c r="CR407" s="101">
        <v>0</v>
      </c>
      <c r="CS407" s="101">
        <v>0</v>
      </c>
      <c r="CT407" s="101">
        <v>0</v>
      </c>
      <c r="CU407" s="101">
        <v>0</v>
      </c>
      <c r="CV407" s="101">
        <v>427215.89</v>
      </c>
      <c r="CW407" s="95"/>
      <c r="CZ407" s="72"/>
    </row>
    <row r="408" spans="1:104" s="8" customFormat="1" ht="71.25" customHeight="1" x14ac:dyDescent="0.25">
      <c r="A408" s="121" t="s">
        <v>106</v>
      </c>
      <c r="B408" s="122" t="s">
        <v>107</v>
      </c>
      <c r="C408" s="121" t="s">
        <v>108</v>
      </c>
      <c r="D408" s="121">
        <v>1</v>
      </c>
      <c r="E408" s="121" t="s">
        <v>109</v>
      </c>
      <c r="F408" s="121" t="s">
        <v>5</v>
      </c>
      <c r="G408" s="123" t="s">
        <v>734</v>
      </c>
      <c r="H408" s="45">
        <f>SUBTOTAL(103, $CI$12:$CI408)*1</f>
        <v>397</v>
      </c>
      <c r="I408" s="45" t="s">
        <v>106</v>
      </c>
      <c r="J408" s="124" t="s">
        <v>111</v>
      </c>
      <c r="K408" s="124" t="s">
        <v>735</v>
      </c>
      <c r="L408" s="41">
        <v>0</v>
      </c>
      <c r="M408" s="41">
        <v>0</v>
      </c>
      <c r="N408" s="41">
        <v>0</v>
      </c>
      <c r="O408" s="41">
        <v>0</v>
      </c>
      <c r="P408" s="41">
        <v>0</v>
      </c>
      <c r="Q408" s="41">
        <f t="shared" si="435"/>
        <v>0</v>
      </c>
      <c r="R408" s="197" t="str">
        <f t="shared" si="436"/>
        <v>nebija plānots</v>
      </c>
      <c r="S408" s="41">
        <v>0</v>
      </c>
      <c r="T408" s="41">
        <v>0</v>
      </c>
      <c r="U408" s="41">
        <f>T408-S408</f>
        <v>0</v>
      </c>
      <c r="V408" s="41">
        <f t="shared" si="437"/>
        <v>0</v>
      </c>
      <c r="W408" s="41">
        <f t="shared" si="438"/>
        <v>0</v>
      </c>
      <c r="X408" s="41">
        <f t="shared" si="439"/>
        <v>0</v>
      </c>
      <c r="Y408" s="197" t="str">
        <f t="shared" si="440"/>
        <v>nebija plānots</v>
      </c>
      <c r="Z408" s="41">
        <v>0</v>
      </c>
      <c r="AA408" s="41">
        <v>0</v>
      </c>
      <c r="AB408" s="41">
        <f>AA408-Z408</f>
        <v>0</v>
      </c>
      <c r="AC408" s="41">
        <f t="shared" si="441"/>
        <v>0</v>
      </c>
      <c r="AD408" s="41">
        <f t="shared" si="442"/>
        <v>0</v>
      </c>
      <c r="AE408" s="41">
        <f t="shared" si="443"/>
        <v>0</v>
      </c>
      <c r="AF408" s="109" t="str">
        <f t="shared" si="444"/>
        <v>nebija plānots</v>
      </c>
      <c r="AG408" s="41">
        <v>0</v>
      </c>
      <c r="AH408" s="41">
        <v>0</v>
      </c>
      <c r="AI408" s="41">
        <f>AH408-AG408</f>
        <v>0</v>
      </c>
      <c r="AJ408" s="41">
        <f t="shared" si="445"/>
        <v>0</v>
      </c>
      <c r="AK408" s="41">
        <f t="shared" si="446"/>
        <v>0</v>
      </c>
      <c r="AL408" s="41">
        <f t="shared" si="447"/>
        <v>0</v>
      </c>
      <c r="AM408" s="109" t="str">
        <f t="shared" si="448"/>
        <v>nebija plānots</v>
      </c>
      <c r="AN408" s="41">
        <v>0</v>
      </c>
      <c r="AO408" s="41">
        <v>66891.59</v>
      </c>
      <c r="AP408" s="41">
        <f>AO408-AN408</f>
        <v>66891.59</v>
      </c>
      <c r="AQ408" s="41">
        <f t="shared" si="449"/>
        <v>0</v>
      </c>
      <c r="AR408" s="41">
        <f t="shared" si="450"/>
        <v>66891.59</v>
      </c>
      <c r="AS408" s="41">
        <f t="shared" si="451"/>
        <v>66892</v>
      </c>
      <c r="AT408" s="109" t="str">
        <f t="shared" si="452"/>
        <v>nebija plānots</v>
      </c>
      <c r="AU408" s="41">
        <v>0</v>
      </c>
      <c r="AV408" s="41">
        <v>0</v>
      </c>
      <c r="AW408" s="41">
        <f>AV408-AU408</f>
        <v>0</v>
      </c>
      <c r="AX408" s="41">
        <f t="shared" si="453"/>
        <v>0</v>
      </c>
      <c r="AY408" s="41">
        <f t="shared" si="454"/>
        <v>66891.59</v>
      </c>
      <c r="AZ408" s="41">
        <f t="shared" si="455"/>
        <v>66892</v>
      </c>
      <c r="BA408" s="109" t="str">
        <f t="shared" si="456"/>
        <v>nebija plānots</v>
      </c>
      <c r="BB408" s="41"/>
      <c r="BC408" s="41">
        <v>0</v>
      </c>
      <c r="BD408" s="41">
        <f>BC408-BB408</f>
        <v>0</v>
      </c>
      <c r="BE408" s="41">
        <f t="shared" si="457"/>
        <v>0</v>
      </c>
      <c r="BF408" s="41">
        <f t="shared" si="458"/>
        <v>66891.59</v>
      </c>
      <c r="BG408" s="41">
        <f t="shared" si="459"/>
        <v>66892</v>
      </c>
      <c r="BH408" s="109" t="str">
        <f t="shared" si="460"/>
        <v>nebija plānots</v>
      </c>
      <c r="BI408" s="41"/>
      <c r="BJ408" s="41">
        <v>14276.57</v>
      </c>
      <c r="BK408" s="41">
        <f>BJ408-BI408</f>
        <v>14276.57</v>
      </c>
      <c r="BL408" s="41">
        <f t="shared" si="461"/>
        <v>0</v>
      </c>
      <c r="BM408" s="41">
        <f t="shared" si="462"/>
        <v>81168.160000000003</v>
      </c>
      <c r="BN408" s="41">
        <f t="shared" si="463"/>
        <v>81169</v>
      </c>
      <c r="BO408" s="109" t="str">
        <f t="shared" si="464"/>
        <v>nebija plānots</v>
      </c>
      <c r="BP408" s="41"/>
      <c r="BQ408" s="41">
        <v>0</v>
      </c>
      <c r="BR408" s="41">
        <f t="shared" si="476"/>
        <v>0</v>
      </c>
      <c r="BS408" s="41">
        <f t="shared" si="465"/>
        <v>0</v>
      </c>
      <c r="BT408" s="41">
        <f t="shared" si="466"/>
        <v>81168.160000000003</v>
      </c>
      <c r="BU408" s="41">
        <f t="shared" si="467"/>
        <v>81169</v>
      </c>
      <c r="BV408" s="109" t="str">
        <f t="shared" si="468"/>
        <v>nebija plānots</v>
      </c>
      <c r="BW408" s="41"/>
      <c r="BX408" s="41">
        <v>144585</v>
      </c>
      <c r="BY408" s="41">
        <f t="shared" si="432"/>
        <v>144585</v>
      </c>
      <c r="BZ408" s="41">
        <f t="shared" si="433"/>
        <v>0</v>
      </c>
      <c r="CA408" s="41">
        <f>BQ408+BJ408+BC408+AV408+AO408+-AH408+AA408+T408+P408+BX408</f>
        <v>225753.16</v>
      </c>
      <c r="CB408" s="41">
        <f t="shared" si="434"/>
        <v>225753.16</v>
      </c>
      <c r="CC408" s="109" t="str">
        <f t="shared" si="469"/>
        <v>nebija plānots</v>
      </c>
      <c r="CD408" s="41"/>
      <c r="CE408" s="41">
        <v>159851.89000000001</v>
      </c>
      <c r="CF408" s="41">
        <f t="shared" si="470"/>
        <v>159851.89000000001</v>
      </c>
      <c r="CG408" s="41">
        <f t="shared" si="471"/>
        <v>0</v>
      </c>
      <c r="CH408" s="41">
        <f t="shared" si="472"/>
        <v>385605.05000000005</v>
      </c>
      <c r="CI408" s="41">
        <f t="shared" si="473"/>
        <v>385605.05000000005</v>
      </c>
      <c r="CJ408" s="109" t="str">
        <f t="shared" si="474"/>
        <v>nebija plānots</v>
      </c>
      <c r="CK408" s="41"/>
      <c r="CL408" s="41">
        <f t="shared" si="475"/>
        <v>0</v>
      </c>
      <c r="CM408" s="41">
        <v>385605.05000000005</v>
      </c>
      <c r="CN408" s="36">
        <f>CM408-CL408</f>
        <v>385605.05000000005</v>
      </c>
      <c r="CO408" s="41">
        <v>1335174.6800000002</v>
      </c>
      <c r="CP408" s="41">
        <v>0</v>
      </c>
      <c r="CQ408" s="41">
        <v>0</v>
      </c>
      <c r="CR408" s="41">
        <v>0</v>
      </c>
      <c r="CS408" s="41">
        <v>0</v>
      </c>
      <c r="CT408" s="41">
        <v>0</v>
      </c>
      <c r="CU408" s="41">
        <v>0</v>
      </c>
      <c r="CV408" s="41">
        <v>1335174.6800000002</v>
      </c>
      <c r="CW408" s="225"/>
      <c r="CZ408" s="72"/>
    </row>
    <row r="409" spans="1:104" s="8" customFormat="1" ht="38.25" x14ac:dyDescent="0.25">
      <c r="A409" s="18" t="s">
        <v>57</v>
      </c>
      <c r="B409" s="18" t="s">
        <v>58</v>
      </c>
      <c r="C409" s="19" t="s">
        <v>565</v>
      </c>
      <c r="D409" s="55">
        <v>2</v>
      </c>
      <c r="E409" s="55" t="s">
        <v>35</v>
      </c>
      <c r="F409" s="55" t="s">
        <v>5</v>
      </c>
      <c r="G409" s="55" t="s">
        <v>1475</v>
      </c>
      <c r="H409" s="45">
        <f>SUBTOTAL(103, $CI$12:$CI409)*1</f>
        <v>398</v>
      </c>
      <c r="I409" s="18" t="s">
        <v>57</v>
      </c>
      <c r="J409" s="32" t="s">
        <v>806</v>
      </c>
      <c r="K409" s="32" t="s">
        <v>1494</v>
      </c>
      <c r="L409" s="77">
        <v>0</v>
      </c>
      <c r="M409" s="77">
        <v>0</v>
      </c>
      <c r="N409" s="77">
        <v>0</v>
      </c>
      <c r="O409" s="77">
        <v>0</v>
      </c>
      <c r="P409" s="77"/>
      <c r="Q409" s="41">
        <f t="shared" si="435"/>
        <v>0</v>
      </c>
      <c r="R409" s="197" t="str">
        <f t="shared" si="436"/>
        <v>nebija plānots</v>
      </c>
      <c r="S409" s="77">
        <v>0</v>
      </c>
      <c r="T409" s="77"/>
      <c r="U409" s="77"/>
      <c r="V409" s="41">
        <f t="shared" si="437"/>
        <v>0</v>
      </c>
      <c r="W409" s="41">
        <f t="shared" si="438"/>
        <v>0</v>
      </c>
      <c r="X409" s="41">
        <f t="shared" si="439"/>
        <v>0</v>
      </c>
      <c r="Y409" s="197" t="str">
        <f t="shared" si="440"/>
        <v>nebija plānots</v>
      </c>
      <c r="Z409" s="77">
        <v>0</v>
      </c>
      <c r="AA409" s="77"/>
      <c r="AB409" s="77"/>
      <c r="AC409" s="41">
        <f t="shared" si="441"/>
        <v>0</v>
      </c>
      <c r="AD409" s="41">
        <f t="shared" si="442"/>
        <v>0</v>
      </c>
      <c r="AE409" s="41">
        <f t="shared" si="443"/>
        <v>0</v>
      </c>
      <c r="AF409" s="109" t="str">
        <f t="shared" si="444"/>
        <v>nebija plānots</v>
      </c>
      <c r="AG409" s="77">
        <v>0</v>
      </c>
      <c r="AH409" s="77"/>
      <c r="AI409" s="77"/>
      <c r="AJ409" s="41">
        <f t="shared" si="445"/>
        <v>0</v>
      </c>
      <c r="AK409" s="41">
        <f t="shared" si="446"/>
        <v>0</v>
      </c>
      <c r="AL409" s="41">
        <f t="shared" si="447"/>
        <v>0</v>
      </c>
      <c r="AM409" s="109" t="str">
        <f t="shared" si="448"/>
        <v>nebija plānots</v>
      </c>
      <c r="AN409" s="77">
        <v>0</v>
      </c>
      <c r="AO409" s="77"/>
      <c r="AP409" s="77"/>
      <c r="AQ409" s="41">
        <f t="shared" si="449"/>
        <v>0</v>
      </c>
      <c r="AR409" s="41">
        <f t="shared" si="450"/>
        <v>0</v>
      </c>
      <c r="AS409" s="41">
        <f t="shared" si="451"/>
        <v>0</v>
      </c>
      <c r="AT409" s="109" t="str">
        <f t="shared" si="452"/>
        <v>nebija plānots</v>
      </c>
      <c r="AU409" s="77">
        <v>0</v>
      </c>
      <c r="AV409" s="77"/>
      <c r="AW409" s="77"/>
      <c r="AX409" s="41">
        <f t="shared" si="453"/>
        <v>0</v>
      </c>
      <c r="AY409" s="41">
        <f t="shared" si="454"/>
        <v>0</v>
      </c>
      <c r="AZ409" s="41">
        <f t="shared" si="455"/>
        <v>0</v>
      </c>
      <c r="BA409" s="109" t="str">
        <f t="shared" si="456"/>
        <v>nebija plānots</v>
      </c>
      <c r="BB409" s="77">
        <v>0</v>
      </c>
      <c r="BC409" s="77"/>
      <c r="BD409" s="77"/>
      <c r="BE409" s="41">
        <f t="shared" si="457"/>
        <v>0</v>
      </c>
      <c r="BF409" s="41">
        <f t="shared" si="458"/>
        <v>0</v>
      </c>
      <c r="BG409" s="41">
        <f t="shared" si="459"/>
        <v>0</v>
      </c>
      <c r="BH409" s="109" t="str">
        <f t="shared" si="460"/>
        <v>nebija plānots</v>
      </c>
      <c r="BI409" s="77">
        <v>0</v>
      </c>
      <c r="BJ409" s="77"/>
      <c r="BK409" s="77"/>
      <c r="BL409" s="41">
        <f t="shared" si="461"/>
        <v>0</v>
      </c>
      <c r="BM409" s="41">
        <f t="shared" si="462"/>
        <v>0</v>
      </c>
      <c r="BN409" s="41">
        <f t="shared" si="463"/>
        <v>0</v>
      </c>
      <c r="BO409" s="109" t="str">
        <f t="shared" si="464"/>
        <v>nebija plānots</v>
      </c>
      <c r="BP409" s="77">
        <v>0</v>
      </c>
      <c r="BQ409" s="77"/>
      <c r="BR409" s="77"/>
      <c r="BS409" s="41">
        <f t="shared" si="465"/>
        <v>0</v>
      </c>
      <c r="BT409" s="41">
        <f t="shared" si="466"/>
        <v>0</v>
      </c>
      <c r="BU409" s="41">
        <f t="shared" si="467"/>
        <v>0</v>
      </c>
      <c r="BV409" s="109" t="str">
        <f t="shared" si="468"/>
        <v>nebija plānots</v>
      </c>
      <c r="BW409" s="77">
        <v>0</v>
      </c>
      <c r="BX409" s="77"/>
      <c r="BY409" s="77"/>
      <c r="BZ409" s="77">
        <v>0</v>
      </c>
      <c r="CA409" s="77"/>
      <c r="CB409" s="77"/>
      <c r="CC409" s="109" t="str">
        <f t="shared" si="469"/>
        <v>nebija plānots</v>
      </c>
      <c r="CD409" s="77">
        <v>0</v>
      </c>
      <c r="CE409" s="41">
        <v>387700.04</v>
      </c>
      <c r="CF409" s="41">
        <f t="shared" si="470"/>
        <v>387700.04</v>
      </c>
      <c r="CG409" s="41">
        <f t="shared" si="471"/>
        <v>0</v>
      </c>
      <c r="CH409" s="41">
        <f t="shared" si="472"/>
        <v>387700.04</v>
      </c>
      <c r="CI409" s="41">
        <f t="shared" si="473"/>
        <v>387700.04</v>
      </c>
      <c r="CJ409" s="109" t="str">
        <f t="shared" si="474"/>
        <v>nebija plānots</v>
      </c>
      <c r="CK409" s="77"/>
      <c r="CL409" s="77">
        <f>SUM(O409:CD409)</f>
        <v>0</v>
      </c>
      <c r="CM409" s="41">
        <v>387700.04</v>
      </c>
      <c r="CN409" s="77"/>
      <c r="CO409" s="77">
        <v>430777.82281383692</v>
      </c>
      <c r="CP409" s="77">
        <v>0</v>
      </c>
      <c r="CQ409" s="77">
        <v>0</v>
      </c>
      <c r="CR409" s="77">
        <v>0</v>
      </c>
      <c r="CS409" s="77">
        <v>0</v>
      </c>
      <c r="CT409" s="77">
        <v>0</v>
      </c>
      <c r="CU409" s="77">
        <v>0</v>
      </c>
      <c r="CV409" s="84">
        <v>430777.82281383692</v>
      </c>
      <c r="CW409" s="111"/>
      <c r="CZ409" s="72"/>
    </row>
    <row r="410" spans="1:104" s="8" customFormat="1" ht="38.25" x14ac:dyDescent="0.25">
      <c r="A410" s="55" t="s">
        <v>614</v>
      </c>
      <c r="B410" s="55" t="s">
        <v>615</v>
      </c>
      <c r="C410" s="81" t="s">
        <v>616</v>
      </c>
      <c r="D410" s="55">
        <v>2</v>
      </c>
      <c r="E410" s="55" t="s">
        <v>35</v>
      </c>
      <c r="F410" s="55" t="s">
        <v>5</v>
      </c>
      <c r="G410" s="55" t="s">
        <v>1368</v>
      </c>
      <c r="H410" s="45">
        <f>SUBTOTAL(103, $CI$12:$CI410)*1</f>
        <v>399</v>
      </c>
      <c r="I410" s="45" t="s">
        <v>614</v>
      </c>
      <c r="J410" s="128" t="s">
        <v>1073</v>
      </c>
      <c r="K410" s="128" t="s">
        <v>1074</v>
      </c>
      <c r="L410" s="79"/>
      <c r="M410" s="79">
        <v>0</v>
      </c>
      <c r="N410" s="79">
        <v>0</v>
      </c>
      <c r="O410" s="79">
        <v>0</v>
      </c>
      <c r="P410" s="79"/>
      <c r="Q410" s="41">
        <f t="shared" si="435"/>
        <v>0</v>
      </c>
      <c r="R410" s="197" t="str">
        <f t="shared" si="436"/>
        <v>nebija plānots</v>
      </c>
      <c r="S410" s="79">
        <v>0</v>
      </c>
      <c r="T410" s="79"/>
      <c r="U410" s="79"/>
      <c r="V410" s="41">
        <f t="shared" si="437"/>
        <v>0</v>
      </c>
      <c r="W410" s="41">
        <f t="shared" si="438"/>
        <v>0</v>
      </c>
      <c r="X410" s="41">
        <f t="shared" si="439"/>
        <v>0</v>
      </c>
      <c r="Y410" s="197" t="str">
        <f t="shared" si="440"/>
        <v>nebija plānots</v>
      </c>
      <c r="Z410" s="79">
        <v>0</v>
      </c>
      <c r="AA410" s="79"/>
      <c r="AB410" s="79"/>
      <c r="AC410" s="41">
        <f t="shared" si="441"/>
        <v>0</v>
      </c>
      <c r="AD410" s="41">
        <f t="shared" si="442"/>
        <v>0</v>
      </c>
      <c r="AE410" s="41">
        <f t="shared" si="443"/>
        <v>0</v>
      </c>
      <c r="AF410" s="109" t="str">
        <f t="shared" si="444"/>
        <v>nebija plānots</v>
      </c>
      <c r="AG410" s="79">
        <v>0</v>
      </c>
      <c r="AH410" s="79"/>
      <c r="AI410" s="79"/>
      <c r="AJ410" s="41">
        <f t="shared" si="445"/>
        <v>0</v>
      </c>
      <c r="AK410" s="41">
        <f t="shared" si="446"/>
        <v>0</v>
      </c>
      <c r="AL410" s="41">
        <f t="shared" si="447"/>
        <v>0</v>
      </c>
      <c r="AM410" s="109" t="str">
        <f t="shared" si="448"/>
        <v>nebija plānots</v>
      </c>
      <c r="AN410" s="79">
        <v>0</v>
      </c>
      <c r="AO410" s="79"/>
      <c r="AP410" s="79"/>
      <c r="AQ410" s="41">
        <f t="shared" si="449"/>
        <v>0</v>
      </c>
      <c r="AR410" s="41">
        <f t="shared" si="450"/>
        <v>0</v>
      </c>
      <c r="AS410" s="41">
        <f t="shared" si="451"/>
        <v>0</v>
      </c>
      <c r="AT410" s="109" t="str">
        <f t="shared" si="452"/>
        <v>nebija plānots</v>
      </c>
      <c r="AU410" s="79">
        <v>0</v>
      </c>
      <c r="AV410" s="79"/>
      <c r="AW410" s="79"/>
      <c r="AX410" s="41">
        <f t="shared" si="453"/>
        <v>0</v>
      </c>
      <c r="AY410" s="41">
        <f t="shared" si="454"/>
        <v>0</v>
      </c>
      <c r="AZ410" s="41">
        <f t="shared" si="455"/>
        <v>0</v>
      </c>
      <c r="BA410" s="109" t="str">
        <f t="shared" si="456"/>
        <v>nebija plānots</v>
      </c>
      <c r="BB410" s="79">
        <v>0</v>
      </c>
      <c r="BC410" s="79"/>
      <c r="BD410" s="79"/>
      <c r="BE410" s="41">
        <f t="shared" si="457"/>
        <v>0</v>
      </c>
      <c r="BF410" s="41">
        <f t="shared" si="458"/>
        <v>0</v>
      </c>
      <c r="BG410" s="41">
        <f t="shared" si="459"/>
        <v>0</v>
      </c>
      <c r="BH410" s="109" t="str">
        <f t="shared" si="460"/>
        <v>nebija plānots</v>
      </c>
      <c r="BI410" s="79">
        <v>0</v>
      </c>
      <c r="BJ410" s="79"/>
      <c r="BK410" s="79"/>
      <c r="BL410" s="41">
        <f t="shared" si="461"/>
        <v>0</v>
      </c>
      <c r="BM410" s="41">
        <f t="shared" si="462"/>
        <v>0</v>
      </c>
      <c r="BN410" s="41">
        <f t="shared" si="463"/>
        <v>0</v>
      </c>
      <c r="BO410" s="109" t="str">
        <f t="shared" si="464"/>
        <v>nebija plānots</v>
      </c>
      <c r="BP410" s="79">
        <v>0</v>
      </c>
      <c r="BQ410" s="41">
        <v>445795.06</v>
      </c>
      <c r="BR410" s="41">
        <f>BQ410-BP410</f>
        <v>445795.06</v>
      </c>
      <c r="BS410" s="41">
        <f t="shared" si="465"/>
        <v>0</v>
      </c>
      <c r="BT410" s="41">
        <f t="shared" si="466"/>
        <v>445795.06</v>
      </c>
      <c r="BU410" s="41">
        <f t="shared" si="467"/>
        <v>445795</v>
      </c>
      <c r="BV410" s="109" t="str">
        <f t="shared" si="468"/>
        <v>nebija plānots</v>
      </c>
      <c r="BW410" s="79">
        <v>0</v>
      </c>
      <c r="BX410" s="41">
        <v>0</v>
      </c>
      <c r="BY410" s="41">
        <f t="shared" ref="BY410:BY422" si="477">BX410-BW410</f>
        <v>0</v>
      </c>
      <c r="BZ410" s="41">
        <f>BP410+BI410+BB410+AU410+AN410+AG410+Z410+S410+O410+BW410</f>
        <v>0</v>
      </c>
      <c r="CA410" s="41">
        <f>BQ410+BJ410+BC410+AV410+AO410+-AH410+AA410+T410+P410+BX410</f>
        <v>445795.06</v>
      </c>
      <c r="CB410" s="41">
        <f t="shared" ref="CB410:CB422" si="478">BR410+BK410+BD410+AW410+AP410+AI410+AB410+U410+Q410+BY410</f>
        <v>445795.06</v>
      </c>
      <c r="CC410" s="109" t="str">
        <f t="shared" si="469"/>
        <v>nebija plānots</v>
      </c>
      <c r="CD410" s="79">
        <v>50350</v>
      </c>
      <c r="CE410" s="41">
        <v>0</v>
      </c>
      <c r="CF410" s="41">
        <f t="shared" si="470"/>
        <v>-50350</v>
      </c>
      <c r="CG410" s="41">
        <f t="shared" si="471"/>
        <v>50350</v>
      </c>
      <c r="CH410" s="41">
        <f t="shared" si="472"/>
        <v>445795.06</v>
      </c>
      <c r="CI410" s="41">
        <f t="shared" si="473"/>
        <v>395445.06</v>
      </c>
      <c r="CJ410" s="109">
        <f t="shared" si="474"/>
        <v>8.8539237338629597</v>
      </c>
      <c r="CK410" s="79">
        <v>85000</v>
      </c>
      <c r="CL410" s="41">
        <f>CK410+CD410+BW410+BP410+BI410+BB410+AN410+AG410+Z410+S410+O410+AU410</f>
        <v>135350</v>
      </c>
      <c r="CM410" s="41">
        <v>646933.11</v>
      </c>
      <c r="CN410" s="158">
        <f>CM410-CL410</f>
        <v>511583.11</v>
      </c>
      <c r="CO410" s="79">
        <v>1350636</v>
      </c>
      <c r="CP410" s="79">
        <v>0</v>
      </c>
      <c r="CQ410" s="79">
        <v>0</v>
      </c>
      <c r="CR410" s="79">
        <v>0</v>
      </c>
      <c r="CS410" s="79">
        <v>0</v>
      </c>
      <c r="CT410" s="79">
        <v>0</v>
      </c>
      <c r="CU410" s="79">
        <v>0</v>
      </c>
      <c r="CV410" s="79">
        <v>1485986</v>
      </c>
      <c r="CW410" s="95"/>
      <c r="CZ410" s="72"/>
    </row>
    <row r="411" spans="1:104" s="8" customFormat="1" ht="47.25" x14ac:dyDescent="0.25">
      <c r="A411" s="11" t="s">
        <v>172</v>
      </c>
      <c r="B411" s="11" t="s">
        <v>173</v>
      </c>
      <c r="C411" s="14" t="s">
        <v>575</v>
      </c>
      <c r="D411" s="11" t="s">
        <v>3</v>
      </c>
      <c r="E411" s="11" t="s">
        <v>29</v>
      </c>
      <c r="F411" s="11" t="s">
        <v>5</v>
      </c>
      <c r="G411" s="44" t="s">
        <v>204</v>
      </c>
      <c r="H411" s="45">
        <f>SUBTOTAL(103, $CI$12:$CI411)*1</f>
        <v>400</v>
      </c>
      <c r="I411" s="45" t="s">
        <v>172</v>
      </c>
      <c r="J411" s="46" t="s">
        <v>98</v>
      </c>
      <c r="K411" s="46" t="s">
        <v>205</v>
      </c>
      <c r="L411" s="41">
        <v>0</v>
      </c>
      <c r="M411" s="41">
        <v>0</v>
      </c>
      <c r="N411" s="41">
        <v>0</v>
      </c>
      <c r="O411" s="41">
        <v>11935.73</v>
      </c>
      <c r="P411" s="41">
        <v>11935.73</v>
      </c>
      <c r="Q411" s="41">
        <f t="shared" si="435"/>
        <v>0</v>
      </c>
      <c r="R411" s="197">
        <f t="shared" si="436"/>
        <v>0</v>
      </c>
      <c r="S411" s="41">
        <v>0</v>
      </c>
      <c r="T411" s="41">
        <v>0</v>
      </c>
      <c r="U411" s="41">
        <f>T411-S411</f>
        <v>0</v>
      </c>
      <c r="V411" s="41">
        <f t="shared" si="437"/>
        <v>11935.73</v>
      </c>
      <c r="W411" s="41">
        <f t="shared" si="438"/>
        <v>11935.73</v>
      </c>
      <c r="X411" s="41">
        <f t="shared" si="439"/>
        <v>0</v>
      </c>
      <c r="Y411" s="197">
        <f t="shared" si="440"/>
        <v>0</v>
      </c>
      <c r="Z411" s="41">
        <v>0</v>
      </c>
      <c r="AA411" s="41">
        <v>0</v>
      </c>
      <c r="AB411" s="41">
        <f>AA411-Z411</f>
        <v>0</v>
      </c>
      <c r="AC411" s="41">
        <f t="shared" si="441"/>
        <v>11935.73</v>
      </c>
      <c r="AD411" s="41">
        <f t="shared" si="442"/>
        <v>11935.73</v>
      </c>
      <c r="AE411" s="41">
        <f t="shared" si="443"/>
        <v>0</v>
      </c>
      <c r="AF411" s="109">
        <f t="shared" si="444"/>
        <v>0</v>
      </c>
      <c r="AG411" s="41"/>
      <c r="AH411" s="41">
        <v>0</v>
      </c>
      <c r="AI411" s="41">
        <f>AH411-AG411</f>
        <v>0</v>
      </c>
      <c r="AJ411" s="41">
        <f t="shared" si="445"/>
        <v>11935.73</v>
      </c>
      <c r="AK411" s="41">
        <f t="shared" si="446"/>
        <v>11935.73</v>
      </c>
      <c r="AL411" s="41">
        <f t="shared" si="447"/>
        <v>0</v>
      </c>
      <c r="AM411" s="109">
        <f t="shared" si="448"/>
        <v>0</v>
      </c>
      <c r="AN411" s="41">
        <v>0</v>
      </c>
      <c r="AO411" s="41">
        <v>0</v>
      </c>
      <c r="AP411" s="41">
        <f>AO411-AN411</f>
        <v>0</v>
      </c>
      <c r="AQ411" s="41">
        <f t="shared" si="449"/>
        <v>11935.73</v>
      </c>
      <c r="AR411" s="41">
        <f t="shared" si="450"/>
        <v>11935.73</v>
      </c>
      <c r="AS411" s="41">
        <f t="shared" si="451"/>
        <v>0</v>
      </c>
      <c r="AT411" s="109">
        <f t="shared" si="452"/>
        <v>0</v>
      </c>
      <c r="AU411" s="41">
        <v>0</v>
      </c>
      <c r="AV411" s="41">
        <v>0</v>
      </c>
      <c r="AW411" s="41">
        <f>AV411-AU411</f>
        <v>0</v>
      </c>
      <c r="AX411" s="41">
        <f t="shared" si="453"/>
        <v>11935.73</v>
      </c>
      <c r="AY411" s="41">
        <f t="shared" si="454"/>
        <v>11935.73</v>
      </c>
      <c r="AZ411" s="41">
        <f t="shared" si="455"/>
        <v>0</v>
      </c>
      <c r="BA411" s="109">
        <f t="shared" si="456"/>
        <v>0</v>
      </c>
      <c r="BB411" s="41">
        <v>1433538.6</v>
      </c>
      <c r="BC411" s="41">
        <v>1068495.69</v>
      </c>
      <c r="BD411" s="41">
        <f>BC411-BB411</f>
        <v>-365042.91000000015</v>
      </c>
      <c r="BE411" s="41">
        <f t="shared" si="457"/>
        <v>1445474.33</v>
      </c>
      <c r="BF411" s="41">
        <f t="shared" si="458"/>
        <v>1080431.42</v>
      </c>
      <c r="BG411" s="41">
        <f t="shared" si="459"/>
        <v>-365043</v>
      </c>
      <c r="BH411" s="109">
        <f t="shared" si="460"/>
        <v>0.25254195278583758</v>
      </c>
      <c r="BI411" s="41">
        <v>0</v>
      </c>
      <c r="BJ411" s="41">
        <v>0</v>
      </c>
      <c r="BK411" s="41">
        <f>BJ411-BI411</f>
        <v>0</v>
      </c>
      <c r="BL411" s="41">
        <f t="shared" si="461"/>
        <v>1445474.33</v>
      </c>
      <c r="BM411" s="41">
        <f t="shared" si="462"/>
        <v>1080431.42</v>
      </c>
      <c r="BN411" s="41">
        <f t="shared" si="463"/>
        <v>-365043</v>
      </c>
      <c r="BO411" s="109">
        <f t="shared" si="464"/>
        <v>0.25254195278583758</v>
      </c>
      <c r="BP411" s="41">
        <v>0</v>
      </c>
      <c r="BQ411" s="41">
        <v>0</v>
      </c>
      <c r="BR411" s="41">
        <f>BQ411-BP411</f>
        <v>0</v>
      </c>
      <c r="BS411" s="41">
        <f t="shared" si="465"/>
        <v>1445474.33</v>
      </c>
      <c r="BT411" s="41">
        <f t="shared" si="466"/>
        <v>1080431.42</v>
      </c>
      <c r="BU411" s="41">
        <f t="shared" si="467"/>
        <v>-365043</v>
      </c>
      <c r="BV411" s="109">
        <f t="shared" si="468"/>
        <v>0.25254195278583758</v>
      </c>
      <c r="BW411" s="41">
        <v>1095854</v>
      </c>
      <c r="BX411" s="41">
        <v>1870819.9</v>
      </c>
      <c r="BY411" s="41">
        <f t="shared" si="477"/>
        <v>774965.89999999991</v>
      </c>
      <c r="BZ411" s="41">
        <f>BP411+BI411+BB411+AU411+AN411+AG411+Z411+S411+O411+BW411</f>
        <v>2541328.33</v>
      </c>
      <c r="CA411" s="41">
        <f>BQ411+BJ411+BC411+AV411+AO411+-AH411+AA411+T411+P411+BX411</f>
        <v>2951251.32</v>
      </c>
      <c r="CB411" s="41">
        <f t="shared" si="478"/>
        <v>409922.98999999976</v>
      </c>
      <c r="CC411" s="109">
        <f t="shared" si="469"/>
        <v>-0.16130264836735986</v>
      </c>
      <c r="CD411" s="41">
        <v>0</v>
      </c>
      <c r="CE411" s="41">
        <v>0</v>
      </c>
      <c r="CF411" s="41">
        <f t="shared" si="470"/>
        <v>0</v>
      </c>
      <c r="CG411" s="41">
        <f t="shared" si="471"/>
        <v>2541328.33</v>
      </c>
      <c r="CH411" s="41">
        <f t="shared" si="472"/>
        <v>2951251.32</v>
      </c>
      <c r="CI411" s="41">
        <f t="shared" si="473"/>
        <v>409922.98999999976</v>
      </c>
      <c r="CJ411" s="109">
        <f t="shared" si="474"/>
        <v>1.1613026483673599</v>
      </c>
      <c r="CK411" s="41">
        <v>0</v>
      </c>
      <c r="CL411" s="41">
        <f>CK411+CD411+BW411+BP411+BI411+BB411+AN411+AG411+Z411+S411+O411+AU411</f>
        <v>2541328.33</v>
      </c>
      <c r="CM411" s="41">
        <v>2951251.32</v>
      </c>
      <c r="CN411" s="158">
        <f>CM411-CL411</f>
        <v>409922.98999999976</v>
      </c>
      <c r="CO411" s="41">
        <v>2127234.8200000003</v>
      </c>
      <c r="CP411" s="41">
        <v>1407111.54</v>
      </c>
      <c r="CQ411" s="41">
        <v>0</v>
      </c>
      <c r="CR411" s="41">
        <v>0</v>
      </c>
      <c r="CS411" s="41">
        <v>0</v>
      </c>
      <c r="CT411" s="41">
        <v>0</v>
      </c>
      <c r="CU411" s="41">
        <v>0</v>
      </c>
      <c r="CV411" s="41">
        <v>6075674.6900000004</v>
      </c>
      <c r="CW411" s="10"/>
      <c r="CZ411" s="72"/>
    </row>
    <row r="412" spans="1:104" s="8" customFormat="1" ht="78.75" x14ac:dyDescent="0.25">
      <c r="A412" s="18" t="s">
        <v>1290</v>
      </c>
      <c r="B412" s="18" t="s">
        <v>1292</v>
      </c>
      <c r="C412" s="19" t="s">
        <v>1291</v>
      </c>
      <c r="D412" s="55" t="s">
        <v>1293</v>
      </c>
      <c r="E412" s="55" t="s">
        <v>402</v>
      </c>
      <c r="F412" s="55" t="s">
        <v>5</v>
      </c>
      <c r="G412" s="146" t="s">
        <v>1376</v>
      </c>
      <c r="H412" s="45">
        <f>SUBTOTAL(103, $CI$12:$CI412)*1</f>
        <v>401</v>
      </c>
      <c r="I412" s="45" t="s">
        <v>1290</v>
      </c>
      <c r="J412" s="124" t="s">
        <v>1294</v>
      </c>
      <c r="K412" s="124" t="s">
        <v>1295</v>
      </c>
      <c r="L412" s="77">
        <v>0</v>
      </c>
      <c r="M412" s="77">
        <v>0</v>
      </c>
      <c r="N412" s="77">
        <v>0</v>
      </c>
      <c r="O412" s="77">
        <f>N412+M412+L412</f>
        <v>0</v>
      </c>
      <c r="P412" s="77"/>
      <c r="Q412" s="41">
        <f t="shared" si="435"/>
        <v>0</v>
      </c>
      <c r="R412" s="197" t="str">
        <f t="shared" si="436"/>
        <v>nebija plānots</v>
      </c>
      <c r="S412" s="77">
        <v>0</v>
      </c>
      <c r="T412" s="77"/>
      <c r="U412" s="77"/>
      <c r="V412" s="41">
        <f t="shared" si="437"/>
        <v>0</v>
      </c>
      <c r="W412" s="41">
        <f t="shared" si="438"/>
        <v>0</v>
      </c>
      <c r="X412" s="41">
        <f t="shared" si="439"/>
        <v>0</v>
      </c>
      <c r="Y412" s="197" t="str">
        <f t="shared" si="440"/>
        <v>nebija plānots</v>
      </c>
      <c r="Z412" s="77">
        <v>0</v>
      </c>
      <c r="AA412" s="77"/>
      <c r="AB412" s="77"/>
      <c r="AC412" s="41">
        <f t="shared" si="441"/>
        <v>0</v>
      </c>
      <c r="AD412" s="41">
        <f t="shared" si="442"/>
        <v>0</v>
      </c>
      <c r="AE412" s="41">
        <f t="shared" si="443"/>
        <v>0</v>
      </c>
      <c r="AF412" s="109" t="str">
        <f t="shared" si="444"/>
        <v>nebija plānots</v>
      </c>
      <c r="AG412" s="77">
        <v>0</v>
      </c>
      <c r="AH412" s="77"/>
      <c r="AI412" s="77"/>
      <c r="AJ412" s="41">
        <f t="shared" si="445"/>
        <v>0</v>
      </c>
      <c r="AK412" s="41">
        <f t="shared" si="446"/>
        <v>0</v>
      </c>
      <c r="AL412" s="41">
        <f t="shared" si="447"/>
        <v>0</v>
      </c>
      <c r="AM412" s="109" t="str">
        <f t="shared" si="448"/>
        <v>nebija plānots</v>
      </c>
      <c r="AN412" s="77">
        <v>0</v>
      </c>
      <c r="AO412" s="77"/>
      <c r="AP412" s="77"/>
      <c r="AQ412" s="41">
        <f t="shared" si="449"/>
        <v>0</v>
      </c>
      <c r="AR412" s="41">
        <f t="shared" si="450"/>
        <v>0</v>
      </c>
      <c r="AS412" s="41">
        <f t="shared" si="451"/>
        <v>0</v>
      </c>
      <c r="AT412" s="109" t="str">
        <f t="shared" si="452"/>
        <v>nebija plānots</v>
      </c>
      <c r="AU412" s="77">
        <v>0</v>
      </c>
      <c r="AV412" s="77"/>
      <c r="AW412" s="77"/>
      <c r="AX412" s="41">
        <f t="shared" si="453"/>
        <v>0</v>
      </c>
      <c r="AY412" s="41">
        <f t="shared" si="454"/>
        <v>0</v>
      </c>
      <c r="AZ412" s="41">
        <f t="shared" si="455"/>
        <v>0</v>
      </c>
      <c r="BA412" s="109" t="str">
        <f t="shared" si="456"/>
        <v>nebija plānots</v>
      </c>
      <c r="BB412" s="77">
        <v>0</v>
      </c>
      <c r="BC412" s="77"/>
      <c r="BD412" s="77"/>
      <c r="BE412" s="41">
        <f t="shared" si="457"/>
        <v>0</v>
      </c>
      <c r="BF412" s="41">
        <f t="shared" si="458"/>
        <v>0</v>
      </c>
      <c r="BG412" s="41">
        <f t="shared" si="459"/>
        <v>0</v>
      </c>
      <c r="BH412" s="109" t="str">
        <f t="shared" si="460"/>
        <v>nebija plānots</v>
      </c>
      <c r="BI412" s="77">
        <v>0</v>
      </c>
      <c r="BJ412" s="77"/>
      <c r="BK412" s="77"/>
      <c r="BL412" s="41">
        <f t="shared" si="461"/>
        <v>0</v>
      </c>
      <c r="BM412" s="41">
        <f t="shared" si="462"/>
        <v>0</v>
      </c>
      <c r="BN412" s="41">
        <f t="shared" si="463"/>
        <v>0</v>
      </c>
      <c r="BO412" s="109" t="str">
        <f t="shared" si="464"/>
        <v>nebija plānots</v>
      </c>
      <c r="BP412" s="77">
        <v>0</v>
      </c>
      <c r="BQ412" s="77"/>
      <c r="BR412" s="77"/>
      <c r="BS412" s="41">
        <f t="shared" si="465"/>
        <v>0</v>
      </c>
      <c r="BT412" s="41">
        <f t="shared" si="466"/>
        <v>0</v>
      </c>
      <c r="BU412" s="41">
        <f t="shared" si="467"/>
        <v>0</v>
      </c>
      <c r="BV412" s="109" t="str">
        <f t="shared" si="468"/>
        <v>nebija plānots</v>
      </c>
      <c r="BW412" s="77">
        <v>0</v>
      </c>
      <c r="BX412" s="41">
        <v>13753.51</v>
      </c>
      <c r="BY412" s="41">
        <f t="shared" si="477"/>
        <v>13753.51</v>
      </c>
      <c r="BZ412" s="41">
        <f>BP412+BI412+BB412+AU412+AN412+AG412+Z412+S412+O412+BW412</f>
        <v>0</v>
      </c>
      <c r="CA412" s="41">
        <f>BQ412+BJ412+BC412+AV412+AO412+-AH412+AA412+T412+P412+BX412</f>
        <v>13753.51</v>
      </c>
      <c r="CB412" s="41">
        <f t="shared" si="478"/>
        <v>13753.51</v>
      </c>
      <c r="CC412" s="109" t="str">
        <f t="shared" si="469"/>
        <v>nebija plānots</v>
      </c>
      <c r="CD412" s="77">
        <v>0</v>
      </c>
      <c r="CE412" s="41">
        <v>400000</v>
      </c>
      <c r="CF412" s="41">
        <f t="shared" si="470"/>
        <v>400000</v>
      </c>
      <c r="CG412" s="41">
        <f t="shared" si="471"/>
        <v>0</v>
      </c>
      <c r="CH412" s="41">
        <f t="shared" si="472"/>
        <v>413753.51</v>
      </c>
      <c r="CI412" s="41">
        <f t="shared" si="473"/>
        <v>413753.51</v>
      </c>
      <c r="CJ412" s="109" t="str">
        <f t="shared" si="474"/>
        <v>nebija plānots</v>
      </c>
      <c r="CK412" s="77">
        <v>0</v>
      </c>
      <c r="CL412" s="41">
        <f>CK412+CD412+BW412+BP412+BI412+BB412+AN412+AG412+Z412+S412+O412+AU412</f>
        <v>0</v>
      </c>
      <c r="CM412" s="41">
        <v>413753.51</v>
      </c>
      <c r="CN412" s="77"/>
      <c r="CO412" s="77">
        <f>SUM(S412:CK412)</f>
        <v>1682521.06</v>
      </c>
      <c r="CP412" s="77">
        <v>4451227.97</v>
      </c>
      <c r="CQ412" s="77">
        <v>3161147.47</v>
      </c>
      <c r="CR412" s="77">
        <v>2392779.86</v>
      </c>
      <c r="CS412" s="77">
        <v>2392864.86</v>
      </c>
      <c r="CT412" s="77">
        <v>2807176.79</v>
      </c>
      <c r="CU412" s="77">
        <v>0</v>
      </c>
      <c r="CV412" s="77">
        <v>15205196.949999999</v>
      </c>
      <c r="CW412" s="148"/>
      <c r="CZ412" s="72"/>
    </row>
    <row r="413" spans="1:104" s="8" customFormat="1" ht="47.25" x14ac:dyDescent="0.25">
      <c r="A413" s="55" t="s">
        <v>1290</v>
      </c>
      <c r="B413" s="55" t="s">
        <v>1292</v>
      </c>
      <c r="C413" s="81" t="s">
        <v>1291</v>
      </c>
      <c r="D413" s="55" t="s">
        <v>1293</v>
      </c>
      <c r="E413" s="55" t="s">
        <v>402</v>
      </c>
      <c r="F413" s="55" t="s">
        <v>5</v>
      </c>
      <c r="G413" s="55" t="s">
        <v>1390</v>
      </c>
      <c r="H413" s="45">
        <f>SUBTOTAL(103, $CI$12:$CI413)*1</f>
        <v>402</v>
      </c>
      <c r="I413" s="45" t="s">
        <v>1290</v>
      </c>
      <c r="J413" s="124" t="s">
        <v>1303</v>
      </c>
      <c r="K413" s="128" t="s">
        <v>1304</v>
      </c>
      <c r="L413" s="79">
        <v>0</v>
      </c>
      <c r="M413" s="79">
        <v>0</v>
      </c>
      <c r="N413" s="79">
        <v>0</v>
      </c>
      <c r="O413" s="79">
        <f>N413+M413+L413</f>
        <v>0</v>
      </c>
      <c r="P413" s="79">
        <f>O413+N413+M413</f>
        <v>0</v>
      </c>
      <c r="Q413" s="41">
        <f t="shared" si="435"/>
        <v>0</v>
      </c>
      <c r="R413" s="197" t="str">
        <f t="shared" si="436"/>
        <v>nebija plānots</v>
      </c>
      <c r="S413" s="79">
        <f>Q413+P413+O413</f>
        <v>0</v>
      </c>
      <c r="T413" s="79">
        <f>S413+Q413+P413</f>
        <v>0</v>
      </c>
      <c r="U413" s="79">
        <f>T413+S413+Q413</f>
        <v>0</v>
      </c>
      <c r="V413" s="41">
        <f t="shared" si="437"/>
        <v>0</v>
      </c>
      <c r="W413" s="41">
        <f t="shared" si="438"/>
        <v>0</v>
      </c>
      <c r="X413" s="41">
        <f t="shared" si="439"/>
        <v>0</v>
      </c>
      <c r="Y413" s="197" t="str">
        <f t="shared" si="440"/>
        <v>nebija plānots</v>
      </c>
      <c r="Z413" s="79">
        <f>U413+T413+S413</f>
        <v>0</v>
      </c>
      <c r="AA413" s="79">
        <f>Z413+U413+T413</f>
        <v>0</v>
      </c>
      <c r="AB413" s="79">
        <f>AA413+Z413+U413</f>
        <v>0</v>
      </c>
      <c r="AC413" s="41">
        <f t="shared" si="441"/>
        <v>0</v>
      </c>
      <c r="AD413" s="41">
        <f t="shared" si="442"/>
        <v>0</v>
      </c>
      <c r="AE413" s="41">
        <f t="shared" si="443"/>
        <v>0</v>
      </c>
      <c r="AF413" s="109" t="str">
        <f t="shared" si="444"/>
        <v>nebija plānots</v>
      </c>
      <c r="AG413" s="79">
        <f>AB413+AA413+Z413</f>
        <v>0</v>
      </c>
      <c r="AH413" s="79">
        <f>AG413+AB413+AA413</f>
        <v>0</v>
      </c>
      <c r="AI413" s="79">
        <f>AH413+AG413+AB413</f>
        <v>0</v>
      </c>
      <c r="AJ413" s="41">
        <f t="shared" si="445"/>
        <v>0</v>
      </c>
      <c r="AK413" s="41">
        <f t="shared" si="446"/>
        <v>0</v>
      </c>
      <c r="AL413" s="41">
        <f t="shared" si="447"/>
        <v>0</v>
      </c>
      <c r="AM413" s="109" t="str">
        <f t="shared" si="448"/>
        <v>nebija plānots</v>
      </c>
      <c r="AN413" s="79">
        <f>AI413+AH413+AG413</f>
        <v>0</v>
      </c>
      <c r="AO413" s="79">
        <f>AN413+AI413+AH413</f>
        <v>0</v>
      </c>
      <c r="AP413" s="79">
        <f>AO413+AN413+AI413</f>
        <v>0</v>
      </c>
      <c r="AQ413" s="41">
        <f t="shared" si="449"/>
        <v>0</v>
      </c>
      <c r="AR413" s="41">
        <f t="shared" si="450"/>
        <v>0</v>
      </c>
      <c r="AS413" s="41">
        <f t="shared" si="451"/>
        <v>0</v>
      </c>
      <c r="AT413" s="109" t="str">
        <f t="shared" si="452"/>
        <v>nebija plānots</v>
      </c>
      <c r="AU413" s="79">
        <f>AP413+AO413+AN413</f>
        <v>0</v>
      </c>
      <c r="AV413" s="79">
        <f>AU413+AP413+AO413</f>
        <v>0</v>
      </c>
      <c r="AW413" s="79">
        <f>AV413+AU413+AP413</f>
        <v>0</v>
      </c>
      <c r="AX413" s="41">
        <f t="shared" si="453"/>
        <v>0</v>
      </c>
      <c r="AY413" s="41">
        <f t="shared" si="454"/>
        <v>0</v>
      </c>
      <c r="AZ413" s="41">
        <f t="shared" si="455"/>
        <v>0</v>
      </c>
      <c r="BA413" s="109" t="str">
        <f t="shared" si="456"/>
        <v>nebija plānots</v>
      </c>
      <c r="BB413" s="79">
        <f>AW413+AV413+AU413</f>
        <v>0</v>
      </c>
      <c r="BC413" s="79">
        <f>BB413+AW413+AV413</f>
        <v>0</v>
      </c>
      <c r="BD413" s="79">
        <f>BC413+BB413+AW413</f>
        <v>0</v>
      </c>
      <c r="BE413" s="41">
        <f t="shared" si="457"/>
        <v>0</v>
      </c>
      <c r="BF413" s="41">
        <f t="shared" si="458"/>
        <v>0</v>
      </c>
      <c r="BG413" s="41">
        <f t="shared" si="459"/>
        <v>0</v>
      </c>
      <c r="BH413" s="109" t="str">
        <f t="shared" si="460"/>
        <v>nebija plānots</v>
      </c>
      <c r="BI413" s="79">
        <f>BD413+BC413+BB413</f>
        <v>0</v>
      </c>
      <c r="BJ413" s="79">
        <f>BI413+BD413+BC413</f>
        <v>0</v>
      </c>
      <c r="BK413" s="79">
        <f>BJ413+BI413+BD413</f>
        <v>0</v>
      </c>
      <c r="BL413" s="41">
        <f t="shared" si="461"/>
        <v>0</v>
      </c>
      <c r="BM413" s="41">
        <f t="shared" si="462"/>
        <v>0</v>
      </c>
      <c r="BN413" s="41">
        <f t="shared" si="463"/>
        <v>0</v>
      </c>
      <c r="BO413" s="109" t="str">
        <f t="shared" si="464"/>
        <v>nebija plānots</v>
      </c>
      <c r="BP413" s="79">
        <f>BK413+BJ413+BI413</f>
        <v>0</v>
      </c>
      <c r="BQ413" s="79">
        <v>0</v>
      </c>
      <c r="BR413" s="79">
        <f>BQ413+BP413+BK413</f>
        <v>0</v>
      </c>
      <c r="BS413" s="41">
        <f t="shared" si="465"/>
        <v>0</v>
      </c>
      <c r="BT413" s="41">
        <f t="shared" si="466"/>
        <v>0</v>
      </c>
      <c r="BU413" s="41">
        <f t="shared" si="467"/>
        <v>0</v>
      </c>
      <c r="BV413" s="109" t="str">
        <f t="shared" si="468"/>
        <v>nebija plānots</v>
      </c>
      <c r="BW413" s="79">
        <v>79842.460000000006</v>
      </c>
      <c r="BX413" s="41">
        <v>506019.53</v>
      </c>
      <c r="BY413" s="41">
        <f t="shared" si="477"/>
        <v>426177.07</v>
      </c>
      <c r="BZ413" s="41">
        <f>BP413+BI413+BB413+AU413+AN413+AG413+Z413+S413+O413+BW413</f>
        <v>79842.460000000006</v>
      </c>
      <c r="CA413" s="41">
        <f>BQ413+BJ413+BC413+AV413+AO413+-AH413+AA413+T413+P413+BX413</f>
        <v>506019.53</v>
      </c>
      <c r="CB413" s="41">
        <f t="shared" si="478"/>
        <v>426177.07</v>
      </c>
      <c r="CC413" s="109">
        <f t="shared" si="469"/>
        <v>-5.3377246893444914</v>
      </c>
      <c r="CD413" s="79">
        <v>0</v>
      </c>
      <c r="CE413" s="41">
        <v>0</v>
      </c>
      <c r="CF413" s="41">
        <f t="shared" si="470"/>
        <v>0</v>
      </c>
      <c r="CG413" s="41">
        <f t="shared" si="471"/>
        <v>79842.460000000006</v>
      </c>
      <c r="CH413" s="41">
        <f t="shared" si="472"/>
        <v>506019.53</v>
      </c>
      <c r="CI413" s="41">
        <f t="shared" si="473"/>
        <v>426177.07</v>
      </c>
      <c r="CJ413" s="109">
        <f t="shared" si="474"/>
        <v>6.3377246893444914</v>
      </c>
      <c r="CK413" s="79">
        <v>0</v>
      </c>
      <c r="CL413" s="41">
        <f>CK413+CD413+BW413+BP413+BI413+BB413+AN413+AG413+Z413+S413+O413+AU413</f>
        <v>79842.460000000006</v>
      </c>
      <c r="CM413" s="41">
        <v>506019.53</v>
      </c>
      <c r="CN413" s="158">
        <f>CM413-CL413</f>
        <v>426177.07</v>
      </c>
      <c r="CO413" s="79">
        <v>1744781.1400000001</v>
      </c>
      <c r="CP413" s="79">
        <v>0</v>
      </c>
      <c r="CQ413" s="79">
        <v>0</v>
      </c>
      <c r="CR413" s="79">
        <v>0</v>
      </c>
      <c r="CS413" s="79">
        <v>0</v>
      </c>
      <c r="CT413" s="79">
        <v>0</v>
      </c>
      <c r="CU413" s="79">
        <v>0</v>
      </c>
      <c r="CV413" s="79">
        <v>1824623.6</v>
      </c>
      <c r="CW413" s="95"/>
      <c r="CZ413" s="72"/>
    </row>
    <row r="414" spans="1:104" s="8" customFormat="1" ht="47.25" x14ac:dyDescent="0.25">
      <c r="A414" s="55" t="s">
        <v>57</v>
      </c>
      <c r="B414" s="55" t="s">
        <v>58</v>
      </c>
      <c r="C414" s="81" t="s">
        <v>565</v>
      </c>
      <c r="D414" s="55">
        <v>2</v>
      </c>
      <c r="E414" s="55" t="s">
        <v>35</v>
      </c>
      <c r="F414" s="55" t="s">
        <v>5</v>
      </c>
      <c r="G414" s="55" t="s">
        <v>939</v>
      </c>
      <c r="H414" s="45">
        <f>SUBTOTAL(103, $CI$12:$CI414)*1</f>
        <v>403</v>
      </c>
      <c r="I414" s="45" t="s">
        <v>57</v>
      </c>
      <c r="J414" s="128" t="s">
        <v>890</v>
      </c>
      <c r="K414" s="128" t="s">
        <v>891</v>
      </c>
      <c r="L414" s="35">
        <v>0</v>
      </c>
      <c r="M414" s="35">
        <v>0</v>
      </c>
      <c r="N414" s="35">
        <v>0</v>
      </c>
      <c r="O414" s="35">
        <f>N414+M414+L414</f>
        <v>0</v>
      </c>
      <c r="P414" s="35"/>
      <c r="Q414" s="41">
        <f t="shared" si="435"/>
        <v>0</v>
      </c>
      <c r="R414" s="197" t="str">
        <f t="shared" si="436"/>
        <v>nebija plānots</v>
      </c>
      <c r="S414" s="35">
        <v>0</v>
      </c>
      <c r="T414" s="35"/>
      <c r="U414" s="35"/>
      <c r="V414" s="41">
        <f t="shared" si="437"/>
        <v>0</v>
      </c>
      <c r="W414" s="41">
        <f t="shared" si="438"/>
        <v>0</v>
      </c>
      <c r="X414" s="41">
        <f t="shared" si="439"/>
        <v>0</v>
      </c>
      <c r="Y414" s="197" t="str">
        <f t="shared" si="440"/>
        <v>nebija plānots</v>
      </c>
      <c r="Z414" s="35">
        <v>0</v>
      </c>
      <c r="AA414" s="35"/>
      <c r="AB414" s="35"/>
      <c r="AC414" s="41">
        <f t="shared" si="441"/>
        <v>0</v>
      </c>
      <c r="AD414" s="41">
        <f t="shared" si="442"/>
        <v>0</v>
      </c>
      <c r="AE414" s="41">
        <f t="shared" si="443"/>
        <v>0</v>
      </c>
      <c r="AF414" s="109" t="str">
        <f t="shared" si="444"/>
        <v>nebija plānots</v>
      </c>
      <c r="AG414" s="35">
        <v>0</v>
      </c>
      <c r="AH414" s="35"/>
      <c r="AI414" s="35"/>
      <c r="AJ414" s="41">
        <f t="shared" si="445"/>
        <v>0</v>
      </c>
      <c r="AK414" s="41">
        <f t="shared" si="446"/>
        <v>0</v>
      </c>
      <c r="AL414" s="41">
        <f t="shared" si="447"/>
        <v>0</v>
      </c>
      <c r="AM414" s="109" t="str">
        <f t="shared" si="448"/>
        <v>nebija plānots</v>
      </c>
      <c r="AN414" s="35">
        <v>0</v>
      </c>
      <c r="AO414" s="35"/>
      <c r="AP414" s="35"/>
      <c r="AQ414" s="41">
        <f t="shared" si="449"/>
        <v>0</v>
      </c>
      <c r="AR414" s="41">
        <f t="shared" si="450"/>
        <v>0</v>
      </c>
      <c r="AS414" s="41">
        <f t="shared" si="451"/>
        <v>0</v>
      </c>
      <c r="AT414" s="109" t="str">
        <f t="shared" si="452"/>
        <v>nebija plānots</v>
      </c>
      <c r="AU414" s="35">
        <v>0</v>
      </c>
      <c r="AV414" s="35"/>
      <c r="AW414" s="35"/>
      <c r="AX414" s="41">
        <f t="shared" si="453"/>
        <v>0</v>
      </c>
      <c r="AY414" s="41">
        <f t="shared" si="454"/>
        <v>0</v>
      </c>
      <c r="AZ414" s="41">
        <f t="shared" si="455"/>
        <v>0</v>
      </c>
      <c r="BA414" s="109" t="str">
        <f t="shared" si="456"/>
        <v>nebija plānots</v>
      </c>
      <c r="BB414" s="35">
        <v>0</v>
      </c>
      <c r="BC414" s="41">
        <v>200000</v>
      </c>
      <c r="BD414" s="41">
        <f>BC414-BB414</f>
        <v>200000</v>
      </c>
      <c r="BE414" s="41">
        <f t="shared" si="457"/>
        <v>0</v>
      </c>
      <c r="BF414" s="41">
        <f t="shared" si="458"/>
        <v>200000</v>
      </c>
      <c r="BG414" s="41">
        <f t="shared" si="459"/>
        <v>200000</v>
      </c>
      <c r="BH414" s="109" t="str">
        <f t="shared" si="460"/>
        <v>nebija plānots</v>
      </c>
      <c r="BI414" s="35">
        <v>0</v>
      </c>
      <c r="BJ414" s="41">
        <v>0</v>
      </c>
      <c r="BK414" s="41">
        <f>BJ414-BI414</f>
        <v>0</v>
      </c>
      <c r="BL414" s="41">
        <f t="shared" si="461"/>
        <v>0</v>
      </c>
      <c r="BM414" s="41">
        <f t="shared" si="462"/>
        <v>200000</v>
      </c>
      <c r="BN414" s="41">
        <f t="shared" si="463"/>
        <v>200000</v>
      </c>
      <c r="BO414" s="109" t="str">
        <f t="shared" si="464"/>
        <v>nebija plānots</v>
      </c>
      <c r="BP414" s="35">
        <v>0</v>
      </c>
      <c r="BQ414" s="41">
        <v>0</v>
      </c>
      <c r="BR414" s="41">
        <f>BQ414-BP414</f>
        <v>0</v>
      </c>
      <c r="BS414" s="41">
        <f t="shared" si="465"/>
        <v>0</v>
      </c>
      <c r="BT414" s="41">
        <f t="shared" si="466"/>
        <v>200000</v>
      </c>
      <c r="BU414" s="41">
        <f t="shared" si="467"/>
        <v>200000</v>
      </c>
      <c r="BV414" s="109" t="str">
        <f t="shared" si="468"/>
        <v>nebija plānots</v>
      </c>
      <c r="BW414" s="35">
        <v>0</v>
      </c>
      <c r="BX414" s="41">
        <v>100000</v>
      </c>
      <c r="BY414" s="41">
        <f t="shared" si="477"/>
        <v>100000</v>
      </c>
      <c r="BZ414" s="41">
        <f>BP414+BI414+BB414+AU414+AN414+AG414+Z414+S414+O414+BW414</f>
        <v>0</v>
      </c>
      <c r="CA414" s="41">
        <f>BQ414+BJ414+BC414+AV414+AO414+-AH414+AA414+T414+P414+BX414</f>
        <v>300000</v>
      </c>
      <c r="CB414" s="41">
        <f t="shared" si="478"/>
        <v>300000</v>
      </c>
      <c r="CC414" s="109" t="str">
        <f t="shared" si="469"/>
        <v>nebija plānots</v>
      </c>
      <c r="CD414" s="35">
        <v>0</v>
      </c>
      <c r="CE414" s="41">
        <v>154141.85</v>
      </c>
      <c r="CF414" s="41">
        <f t="shared" si="470"/>
        <v>154141.85</v>
      </c>
      <c r="CG414" s="41">
        <f t="shared" si="471"/>
        <v>0</v>
      </c>
      <c r="CH414" s="41">
        <f t="shared" si="472"/>
        <v>454141.85</v>
      </c>
      <c r="CI414" s="41">
        <f t="shared" si="473"/>
        <v>454141.85</v>
      </c>
      <c r="CJ414" s="109" t="str">
        <f t="shared" si="474"/>
        <v>nebija plānots</v>
      </c>
      <c r="CK414" s="35">
        <v>100000</v>
      </c>
      <c r="CL414" s="41">
        <f>CK414+CD414+BW414+BP414+BI414+BB414+AN414+AG414+Z414+S414+O414+AU414</f>
        <v>100000</v>
      </c>
      <c r="CM414" s="41">
        <v>602876.97</v>
      </c>
      <c r="CN414" s="158">
        <f>CM414-CL414</f>
        <v>502876.97</v>
      </c>
      <c r="CO414" s="35">
        <v>373855.61</v>
      </c>
      <c r="CP414" s="35">
        <v>0</v>
      </c>
      <c r="CQ414" s="35">
        <v>0</v>
      </c>
      <c r="CR414" s="35">
        <v>0</v>
      </c>
      <c r="CS414" s="35">
        <v>0</v>
      </c>
      <c r="CT414" s="35">
        <v>0</v>
      </c>
      <c r="CU414" s="35">
        <v>0</v>
      </c>
      <c r="CV414" s="35">
        <v>473855.61</v>
      </c>
      <c r="CW414" s="95"/>
      <c r="CZ414" s="72"/>
    </row>
    <row r="415" spans="1:104" s="8" customFormat="1" ht="47.25" x14ac:dyDescent="0.25">
      <c r="A415" s="18" t="s">
        <v>1125</v>
      </c>
      <c r="B415" s="18" t="s">
        <v>1127</v>
      </c>
      <c r="C415" s="19" t="s">
        <v>1126</v>
      </c>
      <c r="D415" s="55" t="s">
        <v>3</v>
      </c>
      <c r="E415" s="55" t="s">
        <v>4</v>
      </c>
      <c r="F415" s="55" t="s">
        <v>5</v>
      </c>
      <c r="G415" s="55" t="s">
        <v>1395</v>
      </c>
      <c r="H415" s="45">
        <f>SUBTOTAL(103, $CI$12:$CI415)*1</f>
        <v>404</v>
      </c>
      <c r="I415" s="18" t="s">
        <v>1125</v>
      </c>
      <c r="J415" s="32" t="s">
        <v>1132</v>
      </c>
      <c r="K415" s="32" t="s">
        <v>1133</v>
      </c>
      <c r="L415" s="77">
        <v>0</v>
      </c>
      <c r="M415" s="77">
        <v>0</v>
      </c>
      <c r="N415" s="77">
        <v>0</v>
      </c>
      <c r="O415" s="77">
        <v>0</v>
      </c>
      <c r="P415" s="77"/>
      <c r="Q415" s="41">
        <f t="shared" si="435"/>
        <v>0</v>
      </c>
      <c r="R415" s="197" t="str">
        <f t="shared" si="436"/>
        <v>nebija plānots</v>
      </c>
      <c r="S415" s="77">
        <v>0</v>
      </c>
      <c r="T415" s="77"/>
      <c r="U415" s="77"/>
      <c r="V415" s="41">
        <f t="shared" si="437"/>
        <v>0</v>
      </c>
      <c r="W415" s="41">
        <f t="shared" si="438"/>
        <v>0</v>
      </c>
      <c r="X415" s="41">
        <f t="shared" si="439"/>
        <v>0</v>
      </c>
      <c r="Y415" s="197" t="str">
        <f t="shared" si="440"/>
        <v>nebija plānots</v>
      </c>
      <c r="Z415" s="77">
        <v>0</v>
      </c>
      <c r="AA415" s="77"/>
      <c r="AB415" s="77"/>
      <c r="AC415" s="41">
        <f t="shared" si="441"/>
        <v>0</v>
      </c>
      <c r="AD415" s="41">
        <f t="shared" si="442"/>
        <v>0</v>
      </c>
      <c r="AE415" s="41">
        <f t="shared" si="443"/>
        <v>0</v>
      </c>
      <c r="AF415" s="109" t="str">
        <f t="shared" si="444"/>
        <v>nebija plānots</v>
      </c>
      <c r="AG415" s="77">
        <v>0</v>
      </c>
      <c r="AH415" s="77"/>
      <c r="AI415" s="77"/>
      <c r="AJ415" s="41">
        <f t="shared" si="445"/>
        <v>0</v>
      </c>
      <c r="AK415" s="41">
        <f t="shared" si="446"/>
        <v>0</v>
      </c>
      <c r="AL415" s="41">
        <f t="shared" si="447"/>
        <v>0</v>
      </c>
      <c r="AM415" s="109" t="str">
        <f t="shared" si="448"/>
        <v>nebija plānots</v>
      </c>
      <c r="AN415" s="77">
        <v>0</v>
      </c>
      <c r="AO415" s="77"/>
      <c r="AP415" s="77"/>
      <c r="AQ415" s="41">
        <f t="shared" si="449"/>
        <v>0</v>
      </c>
      <c r="AR415" s="41">
        <f t="shared" si="450"/>
        <v>0</v>
      </c>
      <c r="AS415" s="41">
        <f t="shared" si="451"/>
        <v>0</v>
      </c>
      <c r="AT415" s="109" t="str">
        <f t="shared" si="452"/>
        <v>nebija plānots</v>
      </c>
      <c r="AU415" s="77">
        <v>0</v>
      </c>
      <c r="AV415" s="77"/>
      <c r="AW415" s="77"/>
      <c r="AX415" s="41">
        <f t="shared" si="453"/>
        <v>0</v>
      </c>
      <c r="AY415" s="41">
        <f t="shared" si="454"/>
        <v>0</v>
      </c>
      <c r="AZ415" s="41">
        <f t="shared" si="455"/>
        <v>0</v>
      </c>
      <c r="BA415" s="109" t="str">
        <f t="shared" si="456"/>
        <v>nebija plānots</v>
      </c>
      <c r="BB415" s="77">
        <v>0</v>
      </c>
      <c r="BC415" s="77"/>
      <c r="BD415" s="77"/>
      <c r="BE415" s="41">
        <f t="shared" si="457"/>
        <v>0</v>
      </c>
      <c r="BF415" s="41">
        <f t="shared" si="458"/>
        <v>0</v>
      </c>
      <c r="BG415" s="41">
        <f t="shared" si="459"/>
        <v>0</v>
      </c>
      <c r="BH415" s="109" t="str">
        <f t="shared" si="460"/>
        <v>nebija plānots</v>
      </c>
      <c r="BI415" s="77">
        <v>0</v>
      </c>
      <c r="BJ415" s="77"/>
      <c r="BK415" s="77"/>
      <c r="BL415" s="41">
        <f t="shared" si="461"/>
        <v>0</v>
      </c>
      <c r="BM415" s="41">
        <f t="shared" si="462"/>
        <v>0</v>
      </c>
      <c r="BN415" s="41">
        <f t="shared" si="463"/>
        <v>0</v>
      </c>
      <c r="BO415" s="109" t="str">
        <f t="shared" si="464"/>
        <v>nebija plānots</v>
      </c>
      <c r="BP415" s="77">
        <v>0</v>
      </c>
      <c r="BQ415" s="77"/>
      <c r="BR415" s="77"/>
      <c r="BS415" s="41">
        <f t="shared" si="465"/>
        <v>0</v>
      </c>
      <c r="BT415" s="41">
        <f t="shared" si="466"/>
        <v>0</v>
      </c>
      <c r="BU415" s="41">
        <f t="shared" si="467"/>
        <v>0</v>
      </c>
      <c r="BV415" s="109" t="str">
        <f t="shared" si="468"/>
        <v>nebija plānots</v>
      </c>
      <c r="BW415" s="77">
        <v>0</v>
      </c>
      <c r="BX415" s="41">
        <v>0</v>
      </c>
      <c r="BY415" s="41">
        <f t="shared" si="477"/>
        <v>0</v>
      </c>
      <c r="BZ415" s="77">
        <v>0</v>
      </c>
      <c r="CA415" s="77">
        <v>0</v>
      </c>
      <c r="CB415" s="41">
        <f t="shared" si="478"/>
        <v>0</v>
      </c>
      <c r="CC415" s="109" t="str">
        <f t="shared" si="469"/>
        <v>nebija plānots</v>
      </c>
      <c r="CD415" s="77">
        <v>13332.25</v>
      </c>
      <c r="CE415" s="41">
        <v>476924.78</v>
      </c>
      <c r="CF415" s="41">
        <f t="shared" si="470"/>
        <v>463592.53</v>
      </c>
      <c r="CG415" s="41">
        <f t="shared" si="471"/>
        <v>13332.25</v>
      </c>
      <c r="CH415" s="41">
        <f t="shared" si="472"/>
        <v>476924.78</v>
      </c>
      <c r="CI415" s="41">
        <f t="shared" si="473"/>
        <v>463592.53</v>
      </c>
      <c r="CJ415" s="109">
        <f t="shared" si="474"/>
        <v>35.772264996530971</v>
      </c>
      <c r="CK415" s="77">
        <v>3557.25</v>
      </c>
      <c r="CL415" s="87">
        <v>16889.5</v>
      </c>
      <c r="CM415" s="41">
        <v>578924.77</v>
      </c>
      <c r="CN415" s="87"/>
      <c r="CO415" s="77">
        <v>1372871.55</v>
      </c>
      <c r="CP415" s="77">
        <v>637893</v>
      </c>
      <c r="CQ415" s="77">
        <v>617098</v>
      </c>
      <c r="CR415" s="77">
        <v>233066</v>
      </c>
      <c r="CS415" s="77">
        <v>0</v>
      </c>
      <c r="CT415" s="77">
        <v>0</v>
      </c>
      <c r="CU415" s="77">
        <v>0</v>
      </c>
      <c r="CV415" s="77">
        <v>2877818.05</v>
      </c>
      <c r="CW415" s="148"/>
      <c r="CZ415" s="72"/>
    </row>
    <row r="416" spans="1:104" s="8" customFormat="1" ht="94.5" x14ac:dyDescent="0.25">
      <c r="A416" s="99" t="s">
        <v>614</v>
      </c>
      <c r="B416" s="99" t="s">
        <v>615</v>
      </c>
      <c r="C416" s="100" t="s">
        <v>616</v>
      </c>
      <c r="D416" s="99">
        <v>2</v>
      </c>
      <c r="E416" s="99" t="s">
        <v>35</v>
      </c>
      <c r="F416" s="99" t="s">
        <v>5</v>
      </c>
      <c r="G416" s="99" t="s">
        <v>1071</v>
      </c>
      <c r="H416" s="45">
        <f>SUBTOTAL(103, $CI$12:$CI416)*1</f>
        <v>405</v>
      </c>
      <c r="I416" s="45" t="s">
        <v>614</v>
      </c>
      <c r="J416" s="128" t="s">
        <v>69</v>
      </c>
      <c r="K416" s="128" t="s">
        <v>1072</v>
      </c>
      <c r="L416" s="101">
        <v>0</v>
      </c>
      <c r="M416" s="101">
        <v>0</v>
      </c>
      <c r="N416" s="101">
        <v>0</v>
      </c>
      <c r="O416" s="101">
        <f>N416+M416+L416</f>
        <v>0</v>
      </c>
      <c r="P416" s="101"/>
      <c r="Q416" s="41">
        <f t="shared" si="435"/>
        <v>0</v>
      </c>
      <c r="R416" s="197" t="str">
        <f t="shared" si="436"/>
        <v>nebija plānots</v>
      </c>
      <c r="S416" s="101">
        <v>0</v>
      </c>
      <c r="T416" s="101"/>
      <c r="U416" s="101"/>
      <c r="V416" s="41">
        <f t="shared" si="437"/>
        <v>0</v>
      </c>
      <c r="W416" s="41">
        <f t="shared" si="438"/>
        <v>0</v>
      </c>
      <c r="X416" s="41">
        <f t="shared" si="439"/>
        <v>0</v>
      </c>
      <c r="Y416" s="197" t="str">
        <f t="shared" si="440"/>
        <v>nebija plānots</v>
      </c>
      <c r="Z416" s="101">
        <v>0</v>
      </c>
      <c r="AA416" s="101"/>
      <c r="AB416" s="101"/>
      <c r="AC416" s="41">
        <f t="shared" si="441"/>
        <v>0</v>
      </c>
      <c r="AD416" s="41">
        <f t="shared" si="442"/>
        <v>0</v>
      </c>
      <c r="AE416" s="41">
        <f t="shared" si="443"/>
        <v>0</v>
      </c>
      <c r="AF416" s="109" t="str">
        <f t="shared" si="444"/>
        <v>nebija plānots</v>
      </c>
      <c r="AG416" s="101">
        <v>0</v>
      </c>
      <c r="AH416" s="101"/>
      <c r="AI416" s="101"/>
      <c r="AJ416" s="41">
        <f t="shared" si="445"/>
        <v>0</v>
      </c>
      <c r="AK416" s="41">
        <f t="shared" si="446"/>
        <v>0</v>
      </c>
      <c r="AL416" s="41">
        <f t="shared" si="447"/>
        <v>0</v>
      </c>
      <c r="AM416" s="109" t="str">
        <f t="shared" si="448"/>
        <v>nebija plānots</v>
      </c>
      <c r="AN416" s="101">
        <v>0</v>
      </c>
      <c r="AO416" s="101"/>
      <c r="AP416" s="101"/>
      <c r="AQ416" s="41">
        <f t="shared" si="449"/>
        <v>0</v>
      </c>
      <c r="AR416" s="41">
        <f t="shared" si="450"/>
        <v>0</v>
      </c>
      <c r="AS416" s="41">
        <f t="shared" si="451"/>
        <v>0</v>
      </c>
      <c r="AT416" s="109" t="str">
        <f t="shared" si="452"/>
        <v>nebija plānots</v>
      </c>
      <c r="AU416" s="101">
        <v>0</v>
      </c>
      <c r="AV416" s="101"/>
      <c r="AW416" s="101"/>
      <c r="AX416" s="41">
        <f t="shared" si="453"/>
        <v>0</v>
      </c>
      <c r="AY416" s="41">
        <f t="shared" si="454"/>
        <v>0</v>
      </c>
      <c r="AZ416" s="41">
        <f t="shared" si="455"/>
        <v>0</v>
      </c>
      <c r="BA416" s="109" t="str">
        <f t="shared" si="456"/>
        <v>nebija plānots</v>
      </c>
      <c r="BB416" s="101">
        <v>0</v>
      </c>
      <c r="BC416" s="101"/>
      <c r="BD416" s="101"/>
      <c r="BE416" s="41">
        <f t="shared" si="457"/>
        <v>0</v>
      </c>
      <c r="BF416" s="41">
        <f t="shared" si="458"/>
        <v>0</v>
      </c>
      <c r="BG416" s="41">
        <f t="shared" si="459"/>
        <v>0</v>
      </c>
      <c r="BH416" s="109" t="str">
        <f t="shared" si="460"/>
        <v>nebija plānots</v>
      </c>
      <c r="BI416" s="101">
        <v>0</v>
      </c>
      <c r="BJ416" s="41">
        <v>341915.49</v>
      </c>
      <c r="BK416" s="41">
        <f>BJ416-BI416</f>
        <v>341915.49</v>
      </c>
      <c r="BL416" s="41">
        <f t="shared" si="461"/>
        <v>0</v>
      </c>
      <c r="BM416" s="41">
        <f t="shared" si="462"/>
        <v>341915.49</v>
      </c>
      <c r="BN416" s="41">
        <f t="shared" si="463"/>
        <v>341915</v>
      </c>
      <c r="BO416" s="109" t="str">
        <f t="shared" si="464"/>
        <v>nebija plānots</v>
      </c>
      <c r="BP416" s="101">
        <v>0</v>
      </c>
      <c r="BQ416" s="41">
        <v>0</v>
      </c>
      <c r="BR416" s="41">
        <f>BQ416-BP416</f>
        <v>0</v>
      </c>
      <c r="BS416" s="41">
        <f t="shared" si="465"/>
        <v>0</v>
      </c>
      <c r="BT416" s="41">
        <f t="shared" si="466"/>
        <v>341915.49</v>
      </c>
      <c r="BU416" s="41">
        <f t="shared" si="467"/>
        <v>341915</v>
      </c>
      <c r="BV416" s="109" t="str">
        <f t="shared" si="468"/>
        <v>nebija plānots</v>
      </c>
      <c r="BW416" s="101">
        <v>0</v>
      </c>
      <c r="BX416" s="41">
        <v>0</v>
      </c>
      <c r="BY416" s="41">
        <f t="shared" si="477"/>
        <v>0</v>
      </c>
      <c r="BZ416" s="41">
        <f t="shared" ref="BZ416:BZ422" si="479">BP416+BI416+BB416+AU416+AN416+AG416+Z416+S416+O416+BW416</f>
        <v>0</v>
      </c>
      <c r="CA416" s="41">
        <f t="shared" ref="CA416:CA422" si="480">BQ416+BJ416+BC416+AV416+AO416+-AH416+AA416+T416+P416+BX416</f>
        <v>341915.49</v>
      </c>
      <c r="CB416" s="41">
        <f t="shared" si="478"/>
        <v>341915.49</v>
      </c>
      <c r="CC416" s="109" t="str">
        <f t="shared" si="469"/>
        <v>nebija plānots</v>
      </c>
      <c r="CD416" s="101">
        <v>0</v>
      </c>
      <c r="CE416" s="41">
        <v>140161.92000000001</v>
      </c>
      <c r="CF416" s="41">
        <f t="shared" si="470"/>
        <v>140161.92000000001</v>
      </c>
      <c r="CG416" s="41">
        <f t="shared" si="471"/>
        <v>0</v>
      </c>
      <c r="CH416" s="41">
        <f t="shared" si="472"/>
        <v>482077.41000000003</v>
      </c>
      <c r="CI416" s="41">
        <f t="shared" si="473"/>
        <v>482077.41000000003</v>
      </c>
      <c r="CJ416" s="109" t="str">
        <f t="shared" si="474"/>
        <v>nebija plānots</v>
      </c>
      <c r="CK416" s="101">
        <v>0</v>
      </c>
      <c r="CL416" s="41">
        <f t="shared" ref="CL416:CL422" si="481">CK416+CD416+BW416+BP416+BI416+BB416+AN416+AG416+Z416+S416+O416+AU416</f>
        <v>0</v>
      </c>
      <c r="CM416" s="41">
        <v>482077.41000000003</v>
      </c>
      <c r="CN416" s="40">
        <f>CM416-CL416</f>
        <v>482077.41000000003</v>
      </c>
      <c r="CO416" s="101">
        <v>3213000</v>
      </c>
      <c r="CP416" s="101">
        <v>357000</v>
      </c>
      <c r="CQ416" s="101">
        <v>0</v>
      </c>
      <c r="CR416" s="101">
        <v>0</v>
      </c>
      <c r="CS416" s="101">
        <v>0</v>
      </c>
      <c r="CT416" s="101">
        <v>0</v>
      </c>
      <c r="CU416" s="101">
        <v>0</v>
      </c>
      <c r="CV416" s="101">
        <v>3570000</v>
      </c>
      <c r="CW416" s="95"/>
      <c r="CZ416" s="72"/>
    </row>
    <row r="417" spans="1:104" s="8" customFormat="1" ht="31.5" x14ac:dyDescent="0.25">
      <c r="A417" s="18" t="s">
        <v>1084</v>
      </c>
      <c r="B417" s="18" t="s">
        <v>1086</v>
      </c>
      <c r="C417" s="19" t="s">
        <v>1085</v>
      </c>
      <c r="D417" s="18">
        <v>1</v>
      </c>
      <c r="E417" s="18" t="s">
        <v>803</v>
      </c>
      <c r="F417" s="18" t="s">
        <v>5</v>
      </c>
      <c r="G417" s="18" t="s">
        <v>1384</v>
      </c>
      <c r="H417" s="45">
        <f>SUBTOTAL(103, $CI$12:$CI417)*1</f>
        <v>406</v>
      </c>
      <c r="I417" s="45" t="s">
        <v>1084</v>
      </c>
      <c r="J417" s="32" t="s">
        <v>1087</v>
      </c>
      <c r="K417" s="32" t="s">
        <v>1088</v>
      </c>
      <c r="L417" s="77">
        <v>0</v>
      </c>
      <c r="M417" s="77">
        <v>0</v>
      </c>
      <c r="N417" s="77">
        <v>0</v>
      </c>
      <c r="O417" s="77">
        <f>N417+M417+L417</f>
        <v>0</v>
      </c>
      <c r="P417" s="77"/>
      <c r="Q417" s="41">
        <f t="shared" si="435"/>
        <v>0</v>
      </c>
      <c r="R417" s="197" t="str">
        <f t="shared" si="436"/>
        <v>nebija plānots</v>
      </c>
      <c r="S417" s="77">
        <v>0</v>
      </c>
      <c r="T417" s="77"/>
      <c r="U417" s="77"/>
      <c r="V417" s="41">
        <f t="shared" si="437"/>
        <v>0</v>
      </c>
      <c r="W417" s="41">
        <f t="shared" si="438"/>
        <v>0</v>
      </c>
      <c r="X417" s="41">
        <f t="shared" si="439"/>
        <v>0</v>
      </c>
      <c r="Y417" s="197" t="str">
        <f t="shared" si="440"/>
        <v>nebija plānots</v>
      </c>
      <c r="Z417" s="77">
        <v>0</v>
      </c>
      <c r="AA417" s="77"/>
      <c r="AB417" s="77"/>
      <c r="AC417" s="41">
        <f t="shared" si="441"/>
        <v>0</v>
      </c>
      <c r="AD417" s="41">
        <f t="shared" si="442"/>
        <v>0</v>
      </c>
      <c r="AE417" s="41">
        <f t="shared" si="443"/>
        <v>0</v>
      </c>
      <c r="AF417" s="109" t="str">
        <f t="shared" si="444"/>
        <v>nebija plānots</v>
      </c>
      <c r="AG417" s="77">
        <v>0</v>
      </c>
      <c r="AH417" s="77"/>
      <c r="AI417" s="77"/>
      <c r="AJ417" s="41">
        <f t="shared" si="445"/>
        <v>0</v>
      </c>
      <c r="AK417" s="41">
        <f t="shared" si="446"/>
        <v>0</v>
      </c>
      <c r="AL417" s="41">
        <f t="shared" si="447"/>
        <v>0</v>
      </c>
      <c r="AM417" s="109" t="str">
        <f t="shared" si="448"/>
        <v>nebija plānots</v>
      </c>
      <c r="AN417" s="77">
        <v>0</v>
      </c>
      <c r="AO417" s="77"/>
      <c r="AP417" s="77"/>
      <c r="AQ417" s="41">
        <f t="shared" si="449"/>
        <v>0</v>
      </c>
      <c r="AR417" s="41">
        <f t="shared" si="450"/>
        <v>0</v>
      </c>
      <c r="AS417" s="41">
        <f t="shared" si="451"/>
        <v>0</v>
      </c>
      <c r="AT417" s="109" t="str">
        <f t="shared" si="452"/>
        <v>nebija plānots</v>
      </c>
      <c r="AU417" s="77">
        <v>0</v>
      </c>
      <c r="AV417" s="77"/>
      <c r="AW417" s="77"/>
      <c r="AX417" s="41">
        <f t="shared" si="453"/>
        <v>0</v>
      </c>
      <c r="AY417" s="41">
        <f t="shared" si="454"/>
        <v>0</v>
      </c>
      <c r="AZ417" s="41">
        <f t="shared" si="455"/>
        <v>0</v>
      </c>
      <c r="BA417" s="109" t="str">
        <f t="shared" si="456"/>
        <v>nebija plānots</v>
      </c>
      <c r="BB417" s="77">
        <v>0</v>
      </c>
      <c r="BC417" s="77"/>
      <c r="BD417" s="77"/>
      <c r="BE417" s="41">
        <f t="shared" si="457"/>
        <v>0</v>
      </c>
      <c r="BF417" s="41">
        <f t="shared" si="458"/>
        <v>0</v>
      </c>
      <c r="BG417" s="41">
        <f t="shared" si="459"/>
        <v>0</v>
      </c>
      <c r="BH417" s="109" t="str">
        <f t="shared" si="460"/>
        <v>nebija plānots</v>
      </c>
      <c r="BI417" s="77">
        <v>0</v>
      </c>
      <c r="BJ417" s="77"/>
      <c r="BK417" s="77"/>
      <c r="BL417" s="41">
        <f t="shared" si="461"/>
        <v>0</v>
      </c>
      <c r="BM417" s="41">
        <f t="shared" si="462"/>
        <v>0</v>
      </c>
      <c r="BN417" s="41">
        <f t="shared" si="463"/>
        <v>0</v>
      </c>
      <c r="BO417" s="109" t="str">
        <f t="shared" si="464"/>
        <v>nebija plānots</v>
      </c>
      <c r="BP417" s="77">
        <v>0</v>
      </c>
      <c r="BQ417" s="77"/>
      <c r="BR417" s="77"/>
      <c r="BS417" s="41">
        <f t="shared" si="465"/>
        <v>0</v>
      </c>
      <c r="BT417" s="41">
        <f t="shared" si="466"/>
        <v>0</v>
      </c>
      <c r="BU417" s="41">
        <f t="shared" si="467"/>
        <v>0</v>
      </c>
      <c r="BV417" s="109" t="str">
        <f t="shared" si="468"/>
        <v>nebija plānots</v>
      </c>
      <c r="BW417" s="77">
        <v>0</v>
      </c>
      <c r="BX417" s="41">
        <v>486239.14</v>
      </c>
      <c r="BY417" s="41">
        <f t="shared" si="477"/>
        <v>486239.14</v>
      </c>
      <c r="BZ417" s="41">
        <f t="shared" si="479"/>
        <v>0</v>
      </c>
      <c r="CA417" s="41">
        <f t="shared" si="480"/>
        <v>486239.14</v>
      </c>
      <c r="CB417" s="41">
        <f t="shared" si="478"/>
        <v>486239.14</v>
      </c>
      <c r="CC417" s="109" t="str">
        <f t="shared" si="469"/>
        <v>nebija plānots</v>
      </c>
      <c r="CD417" s="77">
        <v>0</v>
      </c>
      <c r="CE417" s="41">
        <v>0</v>
      </c>
      <c r="CF417" s="41">
        <f t="shared" si="470"/>
        <v>0</v>
      </c>
      <c r="CG417" s="41">
        <f t="shared" si="471"/>
        <v>0</v>
      </c>
      <c r="CH417" s="41">
        <f t="shared" si="472"/>
        <v>486239.14</v>
      </c>
      <c r="CI417" s="41">
        <f t="shared" si="473"/>
        <v>486239.14</v>
      </c>
      <c r="CJ417" s="109" t="str">
        <f t="shared" si="474"/>
        <v>nebija plānots</v>
      </c>
      <c r="CK417" s="77">
        <v>0</v>
      </c>
      <c r="CL417" s="41">
        <f t="shared" si="481"/>
        <v>0</v>
      </c>
      <c r="CM417" s="41">
        <v>486239.14</v>
      </c>
      <c r="CN417" s="77"/>
      <c r="CO417" s="77">
        <v>1718760.1199999999</v>
      </c>
      <c r="CP417" s="77">
        <v>159240</v>
      </c>
      <c r="CQ417" s="77"/>
      <c r="CR417" s="77">
        <v>0</v>
      </c>
      <c r="CS417" s="77">
        <v>0</v>
      </c>
      <c r="CT417" s="77">
        <v>0</v>
      </c>
      <c r="CU417" s="77">
        <v>0</v>
      </c>
      <c r="CV417" s="77">
        <v>1878000</v>
      </c>
      <c r="CW417" s="148"/>
      <c r="CZ417" s="72"/>
    </row>
    <row r="418" spans="1:104" s="8" customFormat="1" ht="31.5" x14ac:dyDescent="0.25">
      <c r="A418" s="99" t="s">
        <v>838</v>
      </c>
      <c r="B418" s="99" t="s">
        <v>839</v>
      </c>
      <c r="C418" s="100" t="s">
        <v>840</v>
      </c>
      <c r="D418" s="99">
        <v>1</v>
      </c>
      <c r="E418" s="99" t="s">
        <v>35</v>
      </c>
      <c r="F418" s="99" t="s">
        <v>5</v>
      </c>
      <c r="G418" s="99" t="s">
        <v>1024</v>
      </c>
      <c r="H418" s="45">
        <f>SUBTOTAL(103, $CI$12:$CI418)*1</f>
        <v>407</v>
      </c>
      <c r="I418" s="45" t="s">
        <v>838</v>
      </c>
      <c r="J418" s="128" t="s">
        <v>987</v>
      </c>
      <c r="K418" s="128" t="s">
        <v>1025</v>
      </c>
      <c r="L418" s="101">
        <v>0</v>
      </c>
      <c r="M418" s="101">
        <v>0</v>
      </c>
      <c r="N418" s="101">
        <v>0</v>
      </c>
      <c r="O418" s="101">
        <f>N418+M418+L418</f>
        <v>0</v>
      </c>
      <c r="P418" s="101"/>
      <c r="Q418" s="41">
        <f t="shared" si="435"/>
        <v>0</v>
      </c>
      <c r="R418" s="197" t="str">
        <f t="shared" si="436"/>
        <v>nebija plānots</v>
      </c>
      <c r="S418" s="101">
        <v>0</v>
      </c>
      <c r="T418" s="101"/>
      <c r="U418" s="101"/>
      <c r="V418" s="41">
        <f t="shared" si="437"/>
        <v>0</v>
      </c>
      <c r="W418" s="41">
        <f t="shared" si="438"/>
        <v>0</v>
      </c>
      <c r="X418" s="41">
        <f t="shared" si="439"/>
        <v>0</v>
      </c>
      <c r="Y418" s="197" t="str">
        <f t="shared" si="440"/>
        <v>nebija plānots</v>
      </c>
      <c r="Z418" s="101">
        <v>0</v>
      </c>
      <c r="AA418" s="101"/>
      <c r="AB418" s="101"/>
      <c r="AC418" s="41">
        <f t="shared" si="441"/>
        <v>0</v>
      </c>
      <c r="AD418" s="41">
        <f t="shared" si="442"/>
        <v>0</v>
      </c>
      <c r="AE418" s="41">
        <f t="shared" si="443"/>
        <v>0</v>
      </c>
      <c r="AF418" s="109" t="str">
        <f t="shared" si="444"/>
        <v>nebija plānots</v>
      </c>
      <c r="AG418" s="101">
        <v>0</v>
      </c>
      <c r="AH418" s="101"/>
      <c r="AI418" s="101"/>
      <c r="AJ418" s="41">
        <f t="shared" si="445"/>
        <v>0</v>
      </c>
      <c r="AK418" s="41">
        <f t="shared" si="446"/>
        <v>0</v>
      </c>
      <c r="AL418" s="41">
        <f t="shared" si="447"/>
        <v>0</v>
      </c>
      <c r="AM418" s="109" t="str">
        <f t="shared" si="448"/>
        <v>nebija plānots</v>
      </c>
      <c r="AN418" s="101">
        <v>0</v>
      </c>
      <c r="AO418" s="101"/>
      <c r="AP418" s="101"/>
      <c r="AQ418" s="41">
        <f t="shared" si="449"/>
        <v>0</v>
      </c>
      <c r="AR418" s="41">
        <f t="shared" si="450"/>
        <v>0</v>
      </c>
      <c r="AS418" s="41">
        <f t="shared" si="451"/>
        <v>0</v>
      </c>
      <c r="AT418" s="109" t="str">
        <f t="shared" si="452"/>
        <v>nebija plānots</v>
      </c>
      <c r="AU418" s="101">
        <v>0</v>
      </c>
      <c r="AV418" s="101"/>
      <c r="AW418" s="101"/>
      <c r="AX418" s="41">
        <f t="shared" si="453"/>
        <v>0</v>
      </c>
      <c r="AY418" s="41">
        <f t="shared" si="454"/>
        <v>0</v>
      </c>
      <c r="AZ418" s="41">
        <f t="shared" si="455"/>
        <v>0</v>
      </c>
      <c r="BA418" s="109" t="str">
        <f t="shared" si="456"/>
        <v>nebija plānots</v>
      </c>
      <c r="BB418" s="101">
        <v>0</v>
      </c>
      <c r="BC418" s="101"/>
      <c r="BD418" s="101"/>
      <c r="BE418" s="41">
        <f t="shared" si="457"/>
        <v>0</v>
      </c>
      <c r="BF418" s="41">
        <f t="shared" si="458"/>
        <v>0</v>
      </c>
      <c r="BG418" s="41">
        <f t="shared" si="459"/>
        <v>0</v>
      </c>
      <c r="BH418" s="109" t="str">
        <f t="shared" si="460"/>
        <v>nebija plānots</v>
      </c>
      <c r="BI418" s="101">
        <v>0</v>
      </c>
      <c r="BJ418" s="41">
        <v>437421.36</v>
      </c>
      <c r="BK418" s="41">
        <f>BJ418-BI418</f>
        <v>437421.36</v>
      </c>
      <c r="BL418" s="41">
        <f t="shared" si="461"/>
        <v>0</v>
      </c>
      <c r="BM418" s="41">
        <f t="shared" si="462"/>
        <v>437421.36</v>
      </c>
      <c r="BN418" s="41">
        <f t="shared" si="463"/>
        <v>437421</v>
      </c>
      <c r="BO418" s="109" t="str">
        <f t="shared" si="464"/>
        <v>nebija plānots</v>
      </c>
      <c r="BP418" s="101">
        <v>0</v>
      </c>
      <c r="BQ418" s="41">
        <v>0</v>
      </c>
      <c r="BR418" s="41">
        <f>BQ418-BP418</f>
        <v>0</v>
      </c>
      <c r="BS418" s="41">
        <f t="shared" si="465"/>
        <v>0</v>
      </c>
      <c r="BT418" s="41">
        <f t="shared" si="466"/>
        <v>437421.36</v>
      </c>
      <c r="BU418" s="41">
        <f t="shared" si="467"/>
        <v>437421</v>
      </c>
      <c r="BV418" s="109" t="str">
        <f t="shared" si="468"/>
        <v>nebija plānots</v>
      </c>
      <c r="BW418" s="101">
        <v>0</v>
      </c>
      <c r="BX418" s="41">
        <v>54677.67</v>
      </c>
      <c r="BY418" s="41">
        <f t="shared" si="477"/>
        <v>54677.67</v>
      </c>
      <c r="BZ418" s="41">
        <f t="shared" si="479"/>
        <v>0</v>
      </c>
      <c r="CA418" s="41">
        <f t="shared" si="480"/>
        <v>492099.02999999997</v>
      </c>
      <c r="CB418" s="41">
        <f t="shared" si="478"/>
        <v>492099.02999999997</v>
      </c>
      <c r="CC418" s="109" t="str">
        <f t="shared" si="469"/>
        <v>nebija plānots</v>
      </c>
      <c r="CD418" s="101">
        <v>0</v>
      </c>
      <c r="CE418" s="41">
        <v>0</v>
      </c>
      <c r="CF418" s="41">
        <f t="shared" si="470"/>
        <v>0</v>
      </c>
      <c r="CG418" s="41">
        <f t="shared" si="471"/>
        <v>0</v>
      </c>
      <c r="CH418" s="41">
        <f t="shared" si="472"/>
        <v>492099.02999999997</v>
      </c>
      <c r="CI418" s="41">
        <f t="shared" si="473"/>
        <v>492099.02999999997</v>
      </c>
      <c r="CJ418" s="109" t="str">
        <f t="shared" si="474"/>
        <v>nebija plānots</v>
      </c>
      <c r="CK418" s="101">
        <v>0</v>
      </c>
      <c r="CL418" s="41">
        <f t="shared" si="481"/>
        <v>0</v>
      </c>
      <c r="CM418" s="41">
        <v>846757.79</v>
      </c>
      <c r="CN418" s="40">
        <f>CM418-CL418</f>
        <v>846757.79</v>
      </c>
      <c r="CO418" s="101">
        <v>546776.69999999995</v>
      </c>
      <c r="CP418" s="101">
        <v>0</v>
      </c>
      <c r="CQ418" s="101">
        <v>0</v>
      </c>
      <c r="CR418" s="101">
        <v>0</v>
      </c>
      <c r="CS418" s="101">
        <v>0</v>
      </c>
      <c r="CT418" s="101">
        <v>0</v>
      </c>
      <c r="CU418" s="101">
        <v>0</v>
      </c>
      <c r="CV418" s="101">
        <v>546776.69999999995</v>
      </c>
      <c r="CW418" s="95"/>
      <c r="CZ418" s="72"/>
    </row>
    <row r="419" spans="1:104" s="8" customFormat="1" ht="31.5" x14ac:dyDescent="0.25">
      <c r="A419" s="119" t="s">
        <v>138</v>
      </c>
      <c r="B419" s="119" t="s">
        <v>139</v>
      </c>
      <c r="C419" s="120" t="s">
        <v>572</v>
      </c>
      <c r="D419" s="119">
        <v>2</v>
      </c>
      <c r="E419" s="119" t="s">
        <v>35</v>
      </c>
      <c r="F419" s="119" t="s">
        <v>5</v>
      </c>
      <c r="G419" s="43" t="s">
        <v>777</v>
      </c>
      <c r="H419" s="45">
        <f>SUBTOTAL(103, $CI$12:$CI419)*1</f>
        <v>408</v>
      </c>
      <c r="I419" s="45" t="s">
        <v>138</v>
      </c>
      <c r="J419" s="124" t="s">
        <v>704</v>
      </c>
      <c r="K419" s="124" t="s">
        <v>809</v>
      </c>
      <c r="L419" s="41">
        <v>0</v>
      </c>
      <c r="M419" s="41">
        <v>0</v>
      </c>
      <c r="N419" s="41">
        <v>0</v>
      </c>
      <c r="O419" s="40">
        <v>0</v>
      </c>
      <c r="P419" s="40">
        <v>0</v>
      </c>
      <c r="Q419" s="41">
        <f t="shared" si="435"/>
        <v>0</v>
      </c>
      <c r="R419" s="197" t="str">
        <f t="shared" si="436"/>
        <v>nebija plānots</v>
      </c>
      <c r="S419" s="40">
        <v>0</v>
      </c>
      <c r="T419" s="40">
        <v>0</v>
      </c>
      <c r="U419" s="41">
        <f>T419-S419</f>
        <v>0</v>
      </c>
      <c r="V419" s="41">
        <f t="shared" si="437"/>
        <v>0</v>
      </c>
      <c r="W419" s="41">
        <f t="shared" si="438"/>
        <v>0</v>
      </c>
      <c r="X419" s="41">
        <f t="shared" si="439"/>
        <v>0</v>
      </c>
      <c r="Y419" s="197" t="str">
        <f t="shared" si="440"/>
        <v>nebija plānots</v>
      </c>
      <c r="Z419" s="40">
        <v>0</v>
      </c>
      <c r="AA419" s="40">
        <v>0</v>
      </c>
      <c r="AB419" s="41">
        <f>AA419-Z419</f>
        <v>0</v>
      </c>
      <c r="AC419" s="41">
        <f t="shared" si="441"/>
        <v>0</v>
      </c>
      <c r="AD419" s="41">
        <f t="shared" si="442"/>
        <v>0</v>
      </c>
      <c r="AE419" s="41">
        <f t="shared" si="443"/>
        <v>0</v>
      </c>
      <c r="AF419" s="109" t="str">
        <f t="shared" si="444"/>
        <v>nebija plānots</v>
      </c>
      <c r="AG419" s="40">
        <v>0</v>
      </c>
      <c r="AH419" s="40">
        <v>0</v>
      </c>
      <c r="AI419" s="41">
        <f>AH419-AG419</f>
        <v>0</v>
      </c>
      <c r="AJ419" s="41">
        <f t="shared" si="445"/>
        <v>0</v>
      </c>
      <c r="AK419" s="41">
        <f t="shared" si="446"/>
        <v>0</v>
      </c>
      <c r="AL419" s="41">
        <f t="shared" si="447"/>
        <v>0</v>
      </c>
      <c r="AM419" s="109" t="str">
        <f t="shared" si="448"/>
        <v>nebija plānots</v>
      </c>
      <c r="AN419" s="40">
        <v>0</v>
      </c>
      <c r="AO419" s="40">
        <v>0</v>
      </c>
      <c r="AP419" s="41">
        <f>AO419-AN419</f>
        <v>0</v>
      </c>
      <c r="AQ419" s="41">
        <f t="shared" si="449"/>
        <v>0</v>
      </c>
      <c r="AR419" s="41">
        <f t="shared" si="450"/>
        <v>0</v>
      </c>
      <c r="AS419" s="41">
        <f t="shared" si="451"/>
        <v>0</v>
      </c>
      <c r="AT419" s="109" t="str">
        <f t="shared" si="452"/>
        <v>nebija plānots</v>
      </c>
      <c r="AU419" s="41">
        <v>0</v>
      </c>
      <c r="AV419" s="41">
        <v>364912.77</v>
      </c>
      <c r="AW419" s="41">
        <f>AV419-AU419</f>
        <v>364912.77</v>
      </c>
      <c r="AX419" s="41">
        <f t="shared" si="453"/>
        <v>0</v>
      </c>
      <c r="AY419" s="41">
        <f t="shared" si="454"/>
        <v>364912.77</v>
      </c>
      <c r="AZ419" s="41">
        <f t="shared" si="455"/>
        <v>364913</v>
      </c>
      <c r="BA419" s="109" t="str">
        <f t="shared" si="456"/>
        <v>nebija plānots</v>
      </c>
      <c r="BB419" s="41">
        <v>0</v>
      </c>
      <c r="BC419" s="41">
        <v>0</v>
      </c>
      <c r="BD419" s="41">
        <f>BC419-BB419</f>
        <v>0</v>
      </c>
      <c r="BE419" s="41">
        <f t="shared" si="457"/>
        <v>0</v>
      </c>
      <c r="BF419" s="41">
        <f t="shared" si="458"/>
        <v>364912.77</v>
      </c>
      <c r="BG419" s="41">
        <f t="shared" si="459"/>
        <v>364913</v>
      </c>
      <c r="BH419" s="109" t="str">
        <f t="shared" si="460"/>
        <v>nebija plānots</v>
      </c>
      <c r="BI419" s="41">
        <v>0</v>
      </c>
      <c r="BJ419" s="41">
        <v>0</v>
      </c>
      <c r="BK419" s="41">
        <f>BJ419-BI419</f>
        <v>0</v>
      </c>
      <c r="BL419" s="41">
        <f t="shared" si="461"/>
        <v>0</v>
      </c>
      <c r="BM419" s="41">
        <f t="shared" si="462"/>
        <v>364912.77</v>
      </c>
      <c r="BN419" s="41">
        <f t="shared" si="463"/>
        <v>364913</v>
      </c>
      <c r="BO419" s="109" t="str">
        <f t="shared" si="464"/>
        <v>nebija plānots</v>
      </c>
      <c r="BP419" s="41">
        <v>0</v>
      </c>
      <c r="BQ419" s="41">
        <v>128109.31</v>
      </c>
      <c r="BR419" s="41">
        <f>BQ419-BP419</f>
        <v>128109.31</v>
      </c>
      <c r="BS419" s="41">
        <f t="shared" si="465"/>
        <v>0</v>
      </c>
      <c r="BT419" s="41">
        <f t="shared" si="466"/>
        <v>493022.08</v>
      </c>
      <c r="BU419" s="41">
        <f t="shared" si="467"/>
        <v>493022</v>
      </c>
      <c r="BV419" s="109" t="str">
        <f t="shared" si="468"/>
        <v>nebija plānots</v>
      </c>
      <c r="BW419" s="41">
        <v>0</v>
      </c>
      <c r="BX419" s="41">
        <v>0</v>
      </c>
      <c r="BY419" s="41">
        <f t="shared" si="477"/>
        <v>0</v>
      </c>
      <c r="BZ419" s="41">
        <f t="shared" si="479"/>
        <v>0</v>
      </c>
      <c r="CA419" s="41">
        <f t="shared" si="480"/>
        <v>493022.08</v>
      </c>
      <c r="CB419" s="41">
        <f t="shared" si="478"/>
        <v>493022.08</v>
      </c>
      <c r="CC419" s="109" t="str">
        <f t="shared" si="469"/>
        <v>nebija plānots</v>
      </c>
      <c r="CD419" s="41">
        <v>0</v>
      </c>
      <c r="CE419" s="41">
        <v>0</v>
      </c>
      <c r="CF419" s="41">
        <f t="shared" si="470"/>
        <v>0</v>
      </c>
      <c r="CG419" s="41">
        <f t="shared" si="471"/>
        <v>0</v>
      </c>
      <c r="CH419" s="41">
        <f t="shared" si="472"/>
        <v>493022.08</v>
      </c>
      <c r="CI419" s="41">
        <f t="shared" si="473"/>
        <v>493022.08</v>
      </c>
      <c r="CJ419" s="109" t="str">
        <f t="shared" si="474"/>
        <v>nebija plānots</v>
      </c>
      <c r="CK419" s="41">
        <v>0</v>
      </c>
      <c r="CL419" s="41">
        <f t="shared" si="481"/>
        <v>0</v>
      </c>
      <c r="CM419" s="41">
        <v>1025399.1000000001</v>
      </c>
      <c r="CN419" s="36">
        <f>CM419-CL419</f>
        <v>1025399.1000000001</v>
      </c>
      <c r="CO419" s="41">
        <v>729825.54</v>
      </c>
      <c r="CP419" s="41">
        <v>0</v>
      </c>
      <c r="CQ419" s="41">
        <v>0</v>
      </c>
      <c r="CR419" s="41">
        <v>0</v>
      </c>
      <c r="CS419" s="41">
        <v>0</v>
      </c>
      <c r="CT419" s="41">
        <v>0</v>
      </c>
      <c r="CU419" s="41">
        <v>0</v>
      </c>
      <c r="CV419" s="41">
        <v>729825.54</v>
      </c>
      <c r="CW419" s="95"/>
      <c r="CZ419" s="72"/>
    </row>
    <row r="420" spans="1:104" s="8" customFormat="1" ht="47.25" x14ac:dyDescent="0.25">
      <c r="A420" s="43" t="s">
        <v>1125</v>
      </c>
      <c r="B420" s="43" t="s">
        <v>1127</v>
      </c>
      <c r="C420" s="124" t="s">
        <v>1126</v>
      </c>
      <c r="D420" s="43" t="s">
        <v>3</v>
      </c>
      <c r="E420" s="43" t="s">
        <v>4</v>
      </c>
      <c r="F420" s="43" t="s">
        <v>5</v>
      </c>
      <c r="G420" s="127" t="s">
        <v>1423</v>
      </c>
      <c r="H420" s="45">
        <f>SUBTOTAL(103, $CI$12:$CI420)*1</f>
        <v>409</v>
      </c>
      <c r="I420" s="45" t="s">
        <v>1125</v>
      </c>
      <c r="J420" s="124" t="s">
        <v>1136</v>
      </c>
      <c r="K420" s="132" t="s">
        <v>1137</v>
      </c>
      <c r="L420" s="41">
        <v>0</v>
      </c>
      <c r="M420" s="40">
        <v>0</v>
      </c>
      <c r="N420" s="40">
        <v>0</v>
      </c>
      <c r="O420" s="41">
        <v>0</v>
      </c>
      <c r="P420" s="40">
        <v>0</v>
      </c>
      <c r="Q420" s="41">
        <f t="shared" si="435"/>
        <v>0</v>
      </c>
      <c r="R420" s="197" t="str">
        <f t="shared" si="436"/>
        <v>nebija plānots</v>
      </c>
      <c r="S420" s="40">
        <v>0</v>
      </c>
      <c r="T420" s="41">
        <v>0</v>
      </c>
      <c r="U420" s="40">
        <v>0</v>
      </c>
      <c r="V420" s="41">
        <f t="shared" si="437"/>
        <v>0</v>
      </c>
      <c r="W420" s="41">
        <f t="shared" si="438"/>
        <v>0</v>
      </c>
      <c r="X420" s="41">
        <f t="shared" si="439"/>
        <v>0</v>
      </c>
      <c r="Y420" s="197" t="str">
        <f t="shared" si="440"/>
        <v>nebija plānots</v>
      </c>
      <c r="Z420" s="41">
        <v>0</v>
      </c>
      <c r="AA420" s="40">
        <v>0</v>
      </c>
      <c r="AB420" s="41">
        <v>0</v>
      </c>
      <c r="AC420" s="41">
        <f t="shared" si="441"/>
        <v>0</v>
      </c>
      <c r="AD420" s="41">
        <f t="shared" si="442"/>
        <v>0</v>
      </c>
      <c r="AE420" s="41">
        <f t="shared" si="443"/>
        <v>0</v>
      </c>
      <c r="AF420" s="109" t="str">
        <f t="shared" si="444"/>
        <v>nebija plānots</v>
      </c>
      <c r="AG420" s="40">
        <v>0</v>
      </c>
      <c r="AH420" s="41">
        <v>0</v>
      </c>
      <c r="AI420" s="40">
        <v>0</v>
      </c>
      <c r="AJ420" s="41">
        <f t="shared" si="445"/>
        <v>0</v>
      </c>
      <c r="AK420" s="41">
        <f t="shared" si="446"/>
        <v>0</v>
      </c>
      <c r="AL420" s="41">
        <f t="shared" si="447"/>
        <v>0</v>
      </c>
      <c r="AM420" s="109" t="str">
        <f t="shared" si="448"/>
        <v>nebija plānots</v>
      </c>
      <c r="AN420" s="41">
        <v>0</v>
      </c>
      <c r="AO420" s="40">
        <v>0</v>
      </c>
      <c r="AP420" s="41">
        <v>0</v>
      </c>
      <c r="AQ420" s="41">
        <f t="shared" si="449"/>
        <v>0</v>
      </c>
      <c r="AR420" s="41">
        <f t="shared" si="450"/>
        <v>0</v>
      </c>
      <c r="AS420" s="41">
        <f t="shared" si="451"/>
        <v>0</v>
      </c>
      <c r="AT420" s="109" t="str">
        <f t="shared" si="452"/>
        <v>nebija plānots</v>
      </c>
      <c r="AU420" s="40">
        <v>0</v>
      </c>
      <c r="AV420" s="41">
        <v>0</v>
      </c>
      <c r="AW420" s="40">
        <v>0</v>
      </c>
      <c r="AX420" s="41">
        <f t="shared" si="453"/>
        <v>0</v>
      </c>
      <c r="AY420" s="41">
        <f t="shared" si="454"/>
        <v>0</v>
      </c>
      <c r="AZ420" s="41">
        <f t="shared" si="455"/>
        <v>0</v>
      </c>
      <c r="BA420" s="109" t="str">
        <f t="shared" si="456"/>
        <v>nebija plānots</v>
      </c>
      <c r="BB420" s="41">
        <v>0</v>
      </c>
      <c r="BC420" s="40">
        <v>0</v>
      </c>
      <c r="BD420" s="41">
        <v>0</v>
      </c>
      <c r="BE420" s="41">
        <f t="shared" si="457"/>
        <v>0</v>
      </c>
      <c r="BF420" s="41">
        <f t="shared" si="458"/>
        <v>0</v>
      </c>
      <c r="BG420" s="41">
        <f t="shared" si="459"/>
        <v>0</v>
      </c>
      <c r="BH420" s="109" t="str">
        <f t="shared" si="460"/>
        <v>nebija plānots</v>
      </c>
      <c r="BI420" s="40">
        <v>0</v>
      </c>
      <c r="BJ420" s="41">
        <v>0</v>
      </c>
      <c r="BK420" s="40">
        <v>0</v>
      </c>
      <c r="BL420" s="41">
        <f t="shared" si="461"/>
        <v>0</v>
      </c>
      <c r="BM420" s="41">
        <f t="shared" si="462"/>
        <v>0</v>
      </c>
      <c r="BN420" s="41">
        <f t="shared" si="463"/>
        <v>0</v>
      </c>
      <c r="BO420" s="109" t="str">
        <f t="shared" si="464"/>
        <v>nebija plānots</v>
      </c>
      <c r="BP420" s="41">
        <v>0</v>
      </c>
      <c r="BQ420" s="40">
        <v>0</v>
      </c>
      <c r="BR420" s="41">
        <v>0</v>
      </c>
      <c r="BS420" s="41">
        <f t="shared" si="465"/>
        <v>0</v>
      </c>
      <c r="BT420" s="41">
        <f t="shared" si="466"/>
        <v>0</v>
      </c>
      <c r="BU420" s="41">
        <f t="shared" si="467"/>
        <v>0</v>
      </c>
      <c r="BV420" s="109" t="str">
        <f t="shared" si="468"/>
        <v>nebija plānots</v>
      </c>
      <c r="BW420" s="41">
        <v>527849</v>
      </c>
      <c r="BX420" s="41">
        <v>0</v>
      </c>
      <c r="BY420" s="41">
        <f t="shared" si="477"/>
        <v>-527849</v>
      </c>
      <c r="BZ420" s="41">
        <f t="shared" si="479"/>
        <v>527849</v>
      </c>
      <c r="CA420" s="41">
        <f t="shared" si="480"/>
        <v>0</v>
      </c>
      <c r="CB420" s="179">
        <f t="shared" si="478"/>
        <v>-527849</v>
      </c>
      <c r="CC420" s="109">
        <f t="shared" si="469"/>
        <v>1</v>
      </c>
      <c r="CD420" s="41">
        <v>108906</v>
      </c>
      <c r="CE420" s="41">
        <v>1143653.2</v>
      </c>
      <c r="CF420" s="41">
        <f t="shared" si="470"/>
        <v>1034747.2</v>
      </c>
      <c r="CG420" s="41">
        <f t="shared" si="471"/>
        <v>636755</v>
      </c>
      <c r="CH420" s="41">
        <f t="shared" si="472"/>
        <v>1143653.2</v>
      </c>
      <c r="CI420" s="41">
        <f t="shared" si="473"/>
        <v>506898.19999999995</v>
      </c>
      <c r="CJ420" s="109">
        <f t="shared" si="474"/>
        <v>1.7960647344740126</v>
      </c>
      <c r="CK420" s="41">
        <v>82231</v>
      </c>
      <c r="CL420" s="41">
        <f t="shared" si="481"/>
        <v>718986</v>
      </c>
      <c r="CM420" s="41">
        <v>1880255.52</v>
      </c>
      <c r="CN420" s="161"/>
      <c r="CO420" s="41">
        <v>8543687</v>
      </c>
      <c r="CP420" s="41">
        <v>1134174</v>
      </c>
      <c r="CQ420" s="41">
        <v>0</v>
      </c>
      <c r="CR420" s="41">
        <v>0</v>
      </c>
      <c r="CS420" s="41">
        <v>0</v>
      </c>
      <c r="CT420" s="41">
        <v>0</v>
      </c>
      <c r="CU420" s="41">
        <v>0</v>
      </c>
      <c r="CV420" s="41">
        <v>10396847</v>
      </c>
      <c r="CW420" s="187"/>
      <c r="CZ420" s="72"/>
    </row>
    <row r="421" spans="1:104" s="8" customFormat="1" ht="47.25" x14ac:dyDescent="0.25">
      <c r="A421" s="137" t="s">
        <v>119</v>
      </c>
      <c r="B421" s="137" t="s">
        <v>120</v>
      </c>
      <c r="C421" s="138" t="s">
        <v>570</v>
      </c>
      <c r="D421" s="137">
        <v>1</v>
      </c>
      <c r="E421" s="137" t="s">
        <v>35</v>
      </c>
      <c r="F421" s="137" t="s">
        <v>102</v>
      </c>
      <c r="G421" s="127" t="s">
        <v>772</v>
      </c>
      <c r="H421" s="45">
        <f>SUBTOTAL(103, $CI$12:$CI421)*1</f>
        <v>410</v>
      </c>
      <c r="I421" s="45" t="s">
        <v>119</v>
      </c>
      <c r="J421" s="136" t="s">
        <v>798</v>
      </c>
      <c r="K421" s="136" t="s">
        <v>799</v>
      </c>
      <c r="L421" s="40">
        <v>0</v>
      </c>
      <c r="M421" s="40">
        <v>0</v>
      </c>
      <c r="N421" s="40">
        <v>0</v>
      </c>
      <c r="O421" s="40">
        <v>0</v>
      </c>
      <c r="P421" s="40">
        <v>0</v>
      </c>
      <c r="Q421" s="41">
        <f t="shared" si="435"/>
        <v>0</v>
      </c>
      <c r="R421" s="197" t="str">
        <f t="shared" si="436"/>
        <v>nebija plānots</v>
      </c>
      <c r="S421" s="40">
        <v>0</v>
      </c>
      <c r="T421" s="40">
        <v>0</v>
      </c>
      <c r="U421" s="41">
        <f>T421-S421</f>
        <v>0</v>
      </c>
      <c r="V421" s="41">
        <f t="shared" si="437"/>
        <v>0</v>
      </c>
      <c r="W421" s="41">
        <f t="shared" si="438"/>
        <v>0</v>
      </c>
      <c r="X421" s="41">
        <f t="shared" si="439"/>
        <v>0</v>
      </c>
      <c r="Y421" s="197" t="str">
        <f t="shared" si="440"/>
        <v>nebija plānots</v>
      </c>
      <c r="Z421" s="40">
        <v>0</v>
      </c>
      <c r="AA421" s="40">
        <v>0</v>
      </c>
      <c r="AB421" s="41">
        <f>AA421-Z421</f>
        <v>0</v>
      </c>
      <c r="AC421" s="41">
        <f t="shared" si="441"/>
        <v>0</v>
      </c>
      <c r="AD421" s="41">
        <f t="shared" si="442"/>
        <v>0</v>
      </c>
      <c r="AE421" s="41">
        <f t="shared" si="443"/>
        <v>0</v>
      </c>
      <c r="AF421" s="109" t="str">
        <f t="shared" si="444"/>
        <v>nebija plānots</v>
      </c>
      <c r="AG421" s="40">
        <v>0</v>
      </c>
      <c r="AH421" s="40">
        <v>0</v>
      </c>
      <c r="AI421" s="41">
        <f>AH421-AG421</f>
        <v>0</v>
      </c>
      <c r="AJ421" s="41">
        <f t="shared" si="445"/>
        <v>0</v>
      </c>
      <c r="AK421" s="41">
        <f t="shared" si="446"/>
        <v>0</v>
      </c>
      <c r="AL421" s="41">
        <f t="shared" si="447"/>
        <v>0</v>
      </c>
      <c r="AM421" s="109" t="str">
        <f t="shared" si="448"/>
        <v>nebija plānots</v>
      </c>
      <c r="AN421" s="40">
        <v>0</v>
      </c>
      <c r="AO421" s="40">
        <v>0</v>
      </c>
      <c r="AP421" s="41">
        <f>AO421-AN421</f>
        <v>0</v>
      </c>
      <c r="AQ421" s="41">
        <f t="shared" si="449"/>
        <v>0</v>
      </c>
      <c r="AR421" s="41">
        <f t="shared" si="450"/>
        <v>0</v>
      </c>
      <c r="AS421" s="41">
        <f t="shared" si="451"/>
        <v>0</v>
      </c>
      <c r="AT421" s="109" t="str">
        <f t="shared" si="452"/>
        <v>nebija plānots</v>
      </c>
      <c r="AU421" s="40">
        <v>0</v>
      </c>
      <c r="AV421" s="41">
        <v>276726</v>
      </c>
      <c r="AW421" s="41">
        <f>AV421-AU421</f>
        <v>276726</v>
      </c>
      <c r="AX421" s="41">
        <f t="shared" si="453"/>
        <v>0</v>
      </c>
      <c r="AY421" s="41">
        <f t="shared" si="454"/>
        <v>276726</v>
      </c>
      <c r="AZ421" s="41">
        <f t="shared" si="455"/>
        <v>276726</v>
      </c>
      <c r="BA421" s="109" t="str">
        <f t="shared" si="456"/>
        <v>nebija plānots</v>
      </c>
      <c r="BB421" s="40">
        <v>0</v>
      </c>
      <c r="BC421" s="41">
        <v>0</v>
      </c>
      <c r="BD421" s="41">
        <f>BC421-BB421</f>
        <v>0</v>
      </c>
      <c r="BE421" s="41">
        <f t="shared" si="457"/>
        <v>0</v>
      </c>
      <c r="BF421" s="41">
        <f t="shared" si="458"/>
        <v>276726</v>
      </c>
      <c r="BG421" s="41">
        <f t="shared" si="459"/>
        <v>276726</v>
      </c>
      <c r="BH421" s="109" t="str">
        <f t="shared" si="460"/>
        <v>nebija plānots</v>
      </c>
      <c r="BI421" s="40">
        <v>0</v>
      </c>
      <c r="BJ421" s="41">
        <v>0</v>
      </c>
      <c r="BK421" s="41">
        <f>BJ421-BI421</f>
        <v>0</v>
      </c>
      <c r="BL421" s="41">
        <f t="shared" si="461"/>
        <v>0</v>
      </c>
      <c r="BM421" s="41">
        <f t="shared" si="462"/>
        <v>276726</v>
      </c>
      <c r="BN421" s="41">
        <f t="shared" si="463"/>
        <v>276726</v>
      </c>
      <c r="BO421" s="109" t="str">
        <f t="shared" si="464"/>
        <v>nebija plānots</v>
      </c>
      <c r="BP421" s="40">
        <v>0</v>
      </c>
      <c r="BQ421" s="41">
        <v>172171.12</v>
      </c>
      <c r="BR421" s="41">
        <f>BQ421-BP421</f>
        <v>172171.12</v>
      </c>
      <c r="BS421" s="41">
        <f t="shared" si="465"/>
        <v>0</v>
      </c>
      <c r="BT421" s="41">
        <f t="shared" si="466"/>
        <v>448897.12</v>
      </c>
      <c r="BU421" s="41">
        <f t="shared" si="467"/>
        <v>448897</v>
      </c>
      <c r="BV421" s="109" t="str">
        <f t="shared" si="468"/>
        <v>nebija plānots</v>
      </c>
      <c r="BW421" s="40">
        <v>0</v>
      </c>
      <c r="BX421" s="41">
        <v>36516.1</v>
      </c>
      <c r="BY421" s="41">
        <f t="shared" si="477"/>
        <v>36516.1</v>
      </c>
      <c r="BZ421" s="41">
        <f t="shared" si="479"/>
        <v>0</v>
      </c>
      <c r="CA421" s="41">
        <f t="shared" si="480"/>
        <v>485413.22</v>
      </c>
      <c r="CB421" s="41">
        <f t="shared" si="478"/>
        <v>485413.22</v>
      </c>
      <c r="CC421" s="109" t="str">
        <f t="shared" si="469"/>
        <v>nebija plānots</v>
      </c>
      <c r="CD421" s="40">
        <v>0</v>
      </c>
      <c r="CE421" s="41">
        <v>46473.77</v>
      </c>
      <c r="CF421" s="41">
        <f t="shared" si="470"/>
        <v>46473.77</v>
      </c>
      <c r="CG421" s="41">
        <f t="shared" si="471"/>
        <v>0</v>
      </c>
      <c r="CH421" s="41">
        <f t="shared" si="472"/>
        <v>531886.99</v>
      </c>
      <c r="CI421" s="41">
        <f t="shared" si="473"/>
        <v>531886.99</v>
      </c>
      <c r="CJ421" s="109" t="str">
        <f t="shared" si="474"/>
        <v>nebija plānots</v>
      </c>
      <c r="CK421" s="40">
        <v>0</v>
      </c>
      <c r="CL421" s="41">
        <f t="shared" si="481"/>
        <v>0</v>
      </c>
      <c r="CM421" s="41">
        <v>531520.36</v>
      </c>
      <c r="CN421" s="36">
        <f>CM421-CL421</f>
        <v>531520.36</v>
      </c>
      <c r="CO421" s="40">
        <v>922420</v>
      </c>
      <c r="CP421" s="40">
        <v>0</v>
      </c>
      <c r="CQ421" s="40">
        <v>0</v>
      </c>
      <c r="CR421" s="40">
        <v>0</v>
      </c>
      <c r="CS421" s="40">
        <v>0</v>
      </c>
      <c r="CT421" s="40">
        <v>0</v>
      </c>
      <c r="CU421" s="40">
        <v>0</v>
      </c>
      <c r="CV421" s="40">
        <v>922420</v>
      </c>
      <c r="CW421" s="95"/>
      <c r="CZ421" s="72"/>
    </row>
    <row r="422" spans="1:104" s="8" customFormat="1" ht="31.5" x14ac:dyDescent="0.25">
      <c r="A422" s="52" t="s">
        <v>0</v>
      </c>
      <c r="B422" s="52" t="s">
        <v>945</v>
      </c>
      <c r="C422" s="125" t="s">
        <v>946</v>
      </c>
      <c r="D422" s="52" t="s">
        <v>3</v>
      </c>
      <c r="E422" s="52" t="s">
        <v>4</v>
      </c>
      <c r="F422" s="52" t="s">
        <v>5</v>
      </c>
      <c r="G422" s="52" t="s">
        <v>1335</v>
      </c>
      <c r="H422" s="45">
        <f>SUBTOTAL(103, $CI$12:$CI422)*1</f>
        <v>411</v>
      </c>
      <c r="I422" s="45" t="s">
        <v>0</v>
      </c>
      <c r="J422" s="126" t="s">
        <v>955</v>
      </c>
      <c r="K422" s="126"/>
      <c r="L422" s="83"/>
      <c r="M422" s="83">
        <v>0</v>
      </c>
      <c r="N422" s="83">
        <v>0</v>
      </c>
      <c r="O422" s="83">
        <v>0</v>
      </c>
      <c r="P422" s="83"/>
      <c r="Q422" s="41">
        <f t="shared" si="435"/>
        <v>0</v>
      </c>
      <c r="R422" s="197" t="str">
        <f t="shared" si="436"/>
        <v>nebija plānots</v>
      </c>
      <c r="S422" s="83">
        <v>0</v>
      </c>
      <c r="T422" s="83"/>
      <c r="U422" s="83"/>
      <c r="V422" s="41">
        <f t="shared" si="437"/>
        <v>0</v>
      </c>
      <c r="W422" s="41">
        <f t="shared" si="438"/>
        <v>0</v>
      </c>
      <c r="X422" s="41">
        <f t="shared" si="439"/>
        <v>0</v>
      </c>
      <c r="Y422" s="197" t="str">
        <f t="shared" si="440"/>
        <v>nebija plānots</v>
      </c>
      <c r="Z422" s="83">
        <v>0</v>
      </c>
      <c r="AA422" s="83"/>
      <c r="AB422" s="83"/>
      <c r="AC422" s="41">
        <f t="shared" si="441"/>
        <v>0</v>
      </c>
      <c r="AD422" s="41">
        <f t="shared" si="442"/>
        <v>0</v>
      </c>
      <c r="AE422" s="41">
        <f t="shared" si="443"/>
        <v>0</v>
      </c>
      <c r="AF422" s="109" t="str">
        <f t="shared" si="444"/>
        <v>nebija plānots</v>
      </c>
      <c r="AG422" s="83">
        <v>0</v>
      </c>
      <c r="AH422" s="83"/>
      <c r="AI422" s="83"/>
      <c r="AJ422" s="41">
        <f t="shared" si="445"/>
        <v>0</v>
      </c>
      <c r="AK422" s="41">
        <f t="shared" si="446"/>
        <v>0</v>
      </c>
      <c r="AL422" s="41">
        <f t="shared" si="447"/>
        <v>0</v>
      </c>
      <c r="AM422" s="109" t="str">
        <f t="shared" si="448"/>
        <v>nebija plānots</v>
      </c>
      <c r="AN422" s="83">
        <v>0</v>
      </c>
      <c r="AO422" s="83"/>
      <c r="AP422" s="83"/>
      <c r="AQ422" s="41">
        <f t="shared" si="449"/>
        <v>0</v>
      </c>
      <c r="AR422" s="41">
        <f t="shared" si="450"/>
        <v>0</v>
      </c>
      <c r="AS422" s="41">
        <f t="shared" si="451"/>
        <v>0</v>
      </c>
      <c r="AT422" s="109" t="str">
        <f t="shared" si="452"/>
        <v>nebija plānots</v>
      </c>
      <c r="AU422" s="83">
        <v>0</v>
      </c>
      <c r="AV422" s="83"/>
      <c r="AW422" s="83"/>
      <c r="AX422" s="41">
        <f t="shared" si="453"/>
        <v>0</v>
      </c>
      <c r="AY422" s="41">
        <f t="shared" si="454"/>
        <v>0</v>
      </c>
      <c r="AZ422" s="41">
        <f t="shared" si="455"/>
        <v>0</v>
      </c>
      <c r="BA422" s="109" t="str">
        <f t="shared" si="456"/>
        <v>nebija plānots</v>
      </c>
      <c r="BB422" s="83">
        <v>0</v>
      </c>
      <c r="BC422" s="83"/>
      <c r="BD422" s="83"/>
      <c r="BE422" s="41">
        <f t="shared" si="457"/>
        <v>0</v>
      </c>
      <c r="BF422" s="41">
        <f t="shared" si="458"/>
        <v>0</v>
      </c>
      <c r="BG422" s="41">
        <f t="shared" si="459"/>
        <v>0</v>
      </c>
      <c r="BH422" s="109" t="str">
        <f t="shared" si="460"/>
        <v>nebija plānots</v>
      </c>
      <c r="BI422" s="83">
        <v>0</v>
      </c>
      <c r="BJ422" s="83"/>
      <c r="BK422" s="83"/>
      <c r="BL422" s="41">
        <f t="shared" si="461"/>
        <v>0</v>
      </c>
      <c r="BM422" s="41">
        <f t="shared" si="462"/>
        <v>0</v>
      </c>
      <c r="BN422" s="41">
        <f t="shared" si="463"/>
        <v>0</v>
      </c>
      <c r="BO422" s="109" t="str">
        <f t="shared" si="464"/>
        <v>nebija plānots</v>
      </c>
      <c r="BP422" s="83">
        <v>0</v>
      </c>
      <c r="BQ422" s="40">
        <v>90166.62</v>
      </c>
      <c r="BR422" s="41">
        <f>BQ422-BP422</f>
        <v>90166.62</v>
      </c>
      <c r="BS422" s="41">
        <f t="shared" si="465"/>
        <v>0</v>
      </c>
      <c r="BT422" s="41">
        <f t="shared" si="466"/>
        <v>90166.62</v>
      </c>
      <c r="BU422" s="41">
        <f t="shared" si="467"/>
        <v>90167</v>
      </c>
      <c r="BV422" s="109" t="str">
        <f t="shared" si="468"/>
        <v>nebija plānots</v>
      </c>
      <c r="BW422" s="83">
        <v>0</v>
      </c>
      <c r="BX422" s="41">
        <v>1248797.07</v>
      </c>
      <c r="BY422" s="41">
        <f t="shared" si="477"/>
        <v>1248797.07</v>
      </c>
      <c r="BZ422" s="41">
        <f t="shared" si="479"/>
        <v>0</v>
      </c>
      <c r="CA422" s="41">
        <f t="shared" si="480"/>
        <v>1338963.69</v>
      </c>
      <c r="CB422" s="41">
        <f t="shared" si="478"/>
        <v>1338963.69</v>
      </c>
      <c r="CC422" s="109" t="str">
        <f t="shared" si="469"/>
        <v>nebija plānots</v>
      </c>
      <c r="CD422" s="83">
        <v>1208767.1500000001</v>
      </c>
      <c r="CE422" s="41">
        <v>434969.31</v>
      </c>
      <c r="CF422" s="41">
        <f t="shared" si="470"/>
        <v>-773797.84000000008</v>
      </c>
      <c r="CG422" s="41">
        <f t="shared" si="471"/>
        <v>1208767.1500000001</v>
      </c>
      <c r="CH422" s="41">
        <f t="shared" si="472"/>
        <v>1773933</v>
      </c>
      <c r="CI422" s="41">
        <f t="shared" si="473"/>
        <v>565165.84999999986</v>
      </c>
      <c r="CJ422" s="109">
        <f t="shared" si="474"/>
        <v>1.4675555999350245</v>
      </c>
      <c r="CK422" s="83">
        <v>151578.79999999999</v>
      </c>
      <c r="CL422" s="41">
        <f t="shared" si="481"/>
        <v>1360345.9500000002</v>
      </c>
      <c r="CM422" s="41">
        <v>1773933.0100000002</v>
      </c>
      <c r="CN422" s="158">
        <f>CM422-CL422</f>
        <v>413587.06000000006</v>
      </c>
      <c r="CO422" s="83">
        <v>10106114.1</v>
      </c>
      <c r="CP422" s="83">
        <v>6696725</v>
      </c>
      <c r="CQ422" s="83">
        <v>2822137.7</v>
      </c>
      <c r="CR422" s="83">
        <v>460557.19999999995</v>
      </c>
      <c r="CS422" s="83">
        <v>0</v>
      </c>
      <c r="CT422" s="83">
        <v>0</v>
      </c>
      <c r="CU422" s="83">
        <v>0</v>
      </c>
      <c r="CV422" s="83">
        <v>21445879</v>
      </c>
      <c r="CZ422" s="72"/>
    </row>
    <row r="423" spans="1:104" s="8" customFormat="1" ht="78.75" x14ac:dyDescent="0.25">
      <c r="A423" s="18" t="s">
        <v>0</v>
      </c>
      <c r="B423" s="18" t="s">
        <v>945</v>
      </c>
      <c r="C423" s="19" t="s">
        <v>946</v>
      </c>
      <c r="D423" s="55" t="s">
        <v>3</v>
      </c>
      <c r="E423" s="55" t="s">
        <v>4</v>
      </c>
      <c r="F423" s="55" t="s">
        <v>5</v>
      </c>
      <c r="G423" s="55" t="s">
        <v>1472</v>
      </c>
      <c r="H423" s="45">
        <f>SUBTOTAL(103, $CI$12:$CI423)*1</f>
        <v>412</v>
      </c>
      <c r="I423" s="18" t="s">
        <v>0</v>
      </c>
      <c r="J423" s="32" t="s">
        <v>888</v>
      </c>
      <c r="K423" s="32" t="s">
        <v>1491</v>
      </c>
      <c r="L423" s="77">
        <v>0</v>
      </c>
      <c r="M423" s="77">
        <v>0</v>
      </c>
      <c r="N423" s="77">
        <v>0</v>
      </c>
      <c r="O423" s="77">
        <v>0</v>
      </c>
      <c r="P423" s="77"/>
      <c r="Q423" s="41">
        <f t="shared" si="435"/>
        <v>0</v>
      </c>
      <c r="R423" s="197" t="str">
        <f t="shared" si="436"/>
        <v>nebija plānots</v>
      </c>
      <c r="S423" s="77">
        <v>0</v>
      </c>
      <c r="T423" s="77"/>
      <c r="U423" s="77"/>
      <c r="V423" s="41">
        <f t="shared" si="437"/>
        <v>0</v>
      </c>
      <c r="W423" s="41">
        <f t="shared" si="438"/>
        <v>0</v>
      </c>
      <c r="X423" s="41">
        <f t="shared" si="439"/>
        <v>0</v>
      </c>
      <c r="Y423" s="197" t="str">
        <f t="shared" si="440"/>
        <v>nebija plānots</v>
      </c>
      <c r="Z423" s="77">
        <v>0</v>
      </c>
      <c r="AA423" s="77"/>
      <c r="AB423" s="77"/>
      <c r="AC423" s="41">
        <f t="shared" si="441"/>
        <v>0</v>
      </c>
      <c r="AD423" s="41">
        <f t="shared" si="442"/>
        <v>0</v>
      </c>
      <c r="AE423" s="41">
        <f t="shared" si="443"/>
        <v>0</v>
      </c>
      <c r="AF423" s="109" t="str">
        <f t="shared" si="444"/>
        <v>nebija plānots</v>
      </c>
      <c r="AG423" s="77">
        <v>0</v>
      </c>
      <c r="AH423" s="77"/>
      <c r="AI423" s="77"/>
      <c r="AJ423" s="41">
        <f t="shared" si="445"/>
        <v>0</v>
      </c>
      <c r="AK423" s="41">
        <f t="shared" si="446"/>
        <v>0</v>
      </c>
      <c r="AL423" s="41">
        <f t="shared" si="447"/>
        <v>0</v>
      </c>
      <c r="AM423" s="109" t="str">
        <f t="shared" si="448"/>
        <v>nebija plānots</v>
      </c>
      <c r="AN423" s="77">
        <v>0</v>
      </c>
      <c r="AO423" s="77"/>
      <c r="AP423" s="77"/>
      <c r="AQ423" s="41">
        <f t="shared" si="449"/>
        <v>0</v>
      </c>
      <c r="AR423" s="41">
        <f t="shared" si="450"/>
        <v>0</v>
      </c>
      <c r="AS423" s="41">
        <f t="shared" si="451"/>
        <v>0</v>
      </c>
      <c r="AT423" s="109" t="str">
        <f t="shared" si="452"/>
        <v>nebija plānots</v>
      </c>
      <c r="AU423" s="77">
        <v>0</v>
      </c>
      <c r="AV423" s="77"/>
      <c r="AW423" s="77"/>
      <c r="AX423" s="41">
        <f t="shared" si="453"/>
        <v>0</v>
      </c>
      <c r="AY423" s="41">
        <f t="shared" si="454"/>
        <v>0</v>
      </c>
      <c r="AZ423" s="41">
        <f t="shared" si="455"/>
        <v>0</v>
      </c>
      <c r="BA423" s="109" t="str">
        <f t="shared" si="456"/>
        <v>nebija plānots</v>
      </c>
      <c r="BB423" s="77">
        <v>0</v>
      </c>
      <c r="BC423" s="77"/>
      <c r="BD423" s="77"/>
      <c r="BE423" s="41">
        <f t="shared" si="457"/>
        <v>0</v>
      </c>
      <c r="BF423" s="41">
        <f t="shared" si="458"/>
        <v>0</v>
      </c>
      <c r="BG423" s="41">
        <f t="shared" si="459"/>
        <v>0</v>
      </c>
      <c r="BH423" s="109" t="str">
        <f t="shared" si="460"/>
        <v>nebija plānots</v>
      </c>
      <c r="BI423" s="77">
        <v>0</v>
      </c>
      <c r="BJ423" s="77"/>
      <c r="BK423" s="77"/>
      <c r="BL423" s="41">
        <f t="shared" si="461"/>
        <v>0</v>
      </c>
      <c r="BM423" s="41">
        <f t="shared" si="462"/>
        <v>0</v>
      </c>
      <c r="BN423" s="41">
        <f t="shared" si="463"/>
        <v>0</v>
      </c>
      <c r="BO423" s="109" t="str">
        <f t="shared" si="464"/>
        <v>nebija plānots</v>
      </c>
      <c r="BP423" s="77">
        <v>0</v>
      </c>
      <c r="BQ423" s="77"/>
      <c r="BR423" s="77"/>
      <c r="BS423" s="41">
        <f t="shared" si="465"/>
        <v>0</v>
      </c>
      <c r="BT423" s="41">
        <f t="shared" si="466"/>
        <v>0</v>
      </c>
      <c r="BU423" s="41">
        <f t="shared" si="467"/>
        <v>0</v>
      </c>
      <c r="BV423" s="109" t="str">
        <f t="shared" si="468"/>
        <v>nebija plānots</v>
      </c>
      <c r="BW423" s="77">
        <v>0</v>
      </c>
      <c r="BX423" s="77"/>
      <c r="BY423" s="77"/>
      <c r="BZ423" s="77"/>
      <c r="CA423" s="77"/>
      <c r="CB423" s="77"/>
      <c r="CC423" s="109" t="str">
        <f t="shared" si="469"/>
        <v>nebija plānots</v>
      </c>
      <c r="CD423" s="77">
        <v>0</v>
      </c>
      <c r="CE423" s="41">
        <v>569083.48</v>
      </c>
      <c r="CF423" s="41">
        <f t="shared" si="470"/>
        <v>569083.48</v>
      </c>
      <c r="CG423" s="41">
        <f t="shared" si="471"/>
        <v>0</v>
      </c>
      <c r="CH423" s="41">
        <f t="shared" si="472"/>
        <v>569083.48</v>
      </c>
      <c r="CI423" s="41">
        <f t="shared" si="473"/>
        <v>569083.48</v>
      </c>
      <c r="CJ423" s="109" t="str">
        <f t="shared" si="474"/>
        <v>nebija plānots</v>
      </c>
      <c r="CK423" s="77">
        <v>31783</v>
      </c>
      <c r="CL423" s="77">
        <v>31783</v>
      </c>
      <c r="CM423" s="41">
        <v>1742487.31</v>
      </c>
      <c r="CN423" s="77"/>
      <c r="CO423" s="77">
        <v>4908085</v>
      </c>
      <c r="CP423" s="77">
        <v>1280034</v>
      </c>
      <c r="CQ423" s="77">
        <v>1003786</v>
      </c>
      <c r="CR423" s="77">
        <v>923814</v>
      </c>
      <c r="CS423" s="77">
        <v>0</v>
      </c>
      <c r="CT423" s="77">
        <v>0</v>
      </c>
      <c r="CU423" s="77">
        <v>0</v>
      </c>
      <c r="CV423" s="77">
        <v>8147502</v>
      </c>
      <c r="CW423" s="75"/>
      <c r="CZ423" s="72"/>
    </row>
    <row r="424" spans="1:104" s="8" customFormat="1" ht="63" x14ac:dyDescent="0.25">
      <c r="A424" s="18" t="s">
        <v>57</v>
      </c>
      <c r="B424" s="18" t="s">
        <v>58</v>
      </c>
      <c r="C424" s="19" t="s">
        <v>565</v>
      </c>
      <c r="D424" s="55">
        <v>1</v>
      </c>
      <c r="E424" s="55" t="s">
        <v>35</v>
      </c>
      <c r="F424" s="55" t="s">
        <v>5</v>
      </c>
      <c r="G424" s="55" t="s">
        <v>1474</v>
      </c>
      <c r="H424" s="45">
        <f>SUBTOTAL(103, $CI$12:$CI424)*1</f>
        <v>413</v>
      </c>
      <c r="I424" s="18" t="s">
        <v>57</v>
      </c>
      <c r="J424" s="32" t="s">
        <v>987</v>
      </c>
      <c r="K424" s="32" t="s">
        <v>988</v>
      </c>
      <c r="L424" s="77">
        <v>0</v>
      </c>
      <c r="M424" s="77">
        <v>0</v>
      </c>
      <c r="N424" s="77">
        <v>0</v>
      </c>
      <c r="O424" s="77">
        <v>0</v>
      </c>
      <c r="P424" s="77"/>
      <c r="Q424" s="41">
        <f t="shared" si="435"/>
        <v>0</v>
      </c>
      <c r="R424" s="197" t="str">
        <f t="shared" si="436"/>
        <v>nebija plānots</v>
      </c>
      <c r="S424" s="77">
        <v>0</v>
      </c>
      <c r="T424" s="77"/>
      <c r="U424" s="77"/>
      <c r="V424" s="41">
        <f t="shared" si="437"/>
        <v>0</v>
      </c>
      <c r="W424" s="41">
        <f t="shared" si="438"/>
        <v>0</v>
      </c>
      <c r="X424" s="41">
        <f t="shared" si="439"/>
        <v>0</v>
      </c>
      <c r="Y424" s="197" t="str">
        <f t="shared" si="440"/>
        <v>nebija plānots</v>
      </c>
      <c r="Z424" s="77">
        <v>0</v>
      </c>
      <c r="AA424" s="77"/>
      <c r="AB424" s="77"/>
      <c r="AC424" s="41">
        <f t="shared" si="441"/>
        <v>0</v>
      </c>
      <c r="AD424" s="41">
        <f t="shared" si="442"/>
        <v>0</v>
      </c>
      <c r="AE424" s="41">
        <f t="shared" si="443"/>
        <v>0</v>
      </c>
      <c r="AF424" s="109" t="str">
        <f t="shared" si="444"/>
        <v>nebija plānots</v>
      </c>
      <c r="AG424" s="77">
        <v>0</v>
      </c>
      <c r="AH424" s="77"/>
      <c r="AI424" s="77"/>
      <c r="AJ424" s="41">
        <f t="shared" si="445"/>
        <v>0</v>
      </c>
      <c r="AK424" s="41">
        <f t="shared" si="446"/>
        <v>0</v>
      </c>
      <c r="AL424" s="41">
        <f t="shared" si="447"/>
        <v>0</v>
      </c>
      <c r="AM424" s="109" t="str">
        <f t="shared" si="448"/>
        <v>nebija plānots</v>
      </c>
      <c r="AN424" s="77">
        <v>0</v>
      </c>
      <c r="AO424" s="77"/>
      <c r="AP424" s="77"/>
      <c r="AQ424" s="41">
        <f t="shared" si="449"/>
        <v>0</v>
      </c>
      <c r="AR424" s="41">
        <f t="shared" si="450"/>
        <v>0</v>
      </c>
      <c r="AS424" s="41">
        <f t="shared" si="451"/>
        <v>0</v>
      </c>
      <c r="AT424" s="109" t="str">
        <f t="shared" si="452"/>
        <v>nebija plānots</v>
      </c>
      <c r="AU424" s="77">
        <v>0</v>
      </c>
      <c r="AV424" s="77"/>
      <c r="AW424" s="77"/>
      <c r="AX424" s="41">
        <f t="shared" si="453"/>
        <v>0</v>
      </c>
      <c r="AY424" s="41">
        <f t="shared" si="454"/>
        <v>0</v>
      </c>
      <c r="AZ424" s="41">
        <f t="shared" si="455"/>
        <v>0</v>
      </c>
      <c r="BA424" s="109" t="str">
        <f t="shared" si="456"/>
        <v>nebija plānots</v>
      </c>
      <c r="BB424" s="77">
        <v>0</v>
      </c>
      <c r="BC424" s="77"/>
      <c r="BD424" s="77"/>
      <c r="BE424" s="41">
        <f t="shared" si="457"/>
        <v>0</v>
      </c>
      <c r="BF424" s="41">
        <f t="shared" si="458"/>
        <v>0</v>
      </c>
      <c r="BG424" s="41">
        <f t="shared" si="459"/>
        <v>0</v>
      </c>
      <c r="BH424" s="109" t="str">
        <f t="shared" si="460"/>
        <v>nebija plānots</v>
      </c>
      <c r="BI424" s="77">
        <v>0</v>
      </c>
      <c r="BJ424" s="77"/>
      <c r="BK424" s="77"/>
      <c r="BL424" s="41">
        <f t="shared" si="461"/>
        <v>0</v>
      </c>
      <c r="BM424" s="41">
        <f t="shared" si="462"/>
        <v>0</v>
      </c>
      <c r="BN424" s="41">
        <f t="shared" si="463"/>
        <v>0</v>
      </c>
      <c r="BO424" s="109" t="str">
        <f t="shared" si="464"/>
        <v>nebija plānots</v>
      </c>
      <c r="BP424" s="77">
        <v>0</v>
      </c>
      <c r="BQ424" s="77"/>
      <c r="BR424" s="77"/>
      <c r="BS424" s="41">
        <f t="shared" si="465"/>
        <v>0</v>
      </c>
      <c r="BT424" s="41">
        <f t="shared" si="466"/>
        <v>0</v>
      </c>
      <c r="BU424" s="41">
        <f t="shared" si="467"/>
        <v>0</v>
      </c>
      <c r="BV424" s="109" t="str">
        <f t="shared" si="468"/>
        <v>nebija plānots</v>
      </c>
      <c r="BW424" s="77">
        <v>0</v>
      </c>
      <c r="BX424" s="77"/>
      <c r="BY424" s="77"/>
      <c r="BZ424" s="77">
        <v>0</v>
      </c>
      <c r="CA424" s="77"/>
      <c r="CB424" s="77"/>
      <c r="CC424" s="109" t="str">
        <f t="shared" si="469"/>
        <v>nebija plānots</v>
      </c>
      <c r="CD424" s="77">
        <v>0</v>
      </c>
      <c r="CE424" s="41">
        <v>600000</v>
      </c>
      <c r="CF424" s="41">
        <f t="shared" si="470"/>
        <v>600000</v>
      </c>
      <c r="CG424" s="41">
        <f t="shared" si="471"/>
        <v>0</v>
      </c>
      <c r="CH424" s="41">
        <f t="shared" si="472"/>
        <v>600000</v>
      </c>
      <c r="CI424" s="41">
        <f t="shared" si="473"/>
        <v>600000</v>
      </c>
      <c r="CJ424" s="109" t="str">
        <f t="shared" si="474"/>
        <v>nebija plānots</v>
      </c>
      <c r="CK424" s="77"/>
      <c r="CL424" s="77">
        <f>SUM(O424:CD424)</f>
        <v>0</v>
      </c>
      <c r="CM424" s="41">
        <v>600000</v>
      </c>
      <c r="CN424" s="77"/>
      <c r="CO424" s="77">
        <v>1658358.090717914</v>
      </c>
      <c r="CP424" s="77">
        <v>0</v>
      </c>
      <c r="CQ424" s="77">
        <v>0</v>
      </c>
      <c r="CR424" s="77">
        <v>0</v>
      </c>
      <c r="CS424" s="77">
        <v>0</v>
      </c>
      <c r="CT424" s="77">
        <v>0</v>
      </c>
      <c r="CU424" s="77">
        <v>0</v>
      </c>
      <c r="CV424" s="84">
        <v>1636814.18</v>
      </c>
      <c r="CZ424" s="72"/>
    </row>
    <row r="425" spans="1:104" s="8" customFormat="1" ht="51.75" customHeight="1" x14ac:dyDescent="0.25">
      <c r="A425" s="119" t="s">
        <v>138</v>
      </c>
      <c r="B425" s="119" t="s">
        <v>139</v>
      </c>
      <c r="C425" s="120" t="s">
        <v>572</v>
      </c>
      <c r="D425" s="119">
        <v>2</v>
      </c>
      <c r="E425" s="119" t="s">
        <v>35</v>
      </c>
      <c r="F425" s="119" t="s">
        <v>5</v>
      </c>
      <c r="G425" s="43" t="s">
        <v>775</v>
      </c>
      <c r="H425" s="45">
        <f>SUBTOTAL(103, $CI$12:$CI425)*1</f>
        <v>414</v>
      </c>
      <c r="I425" s="45" t="s">
        <v>138</v>
      </c>
      <c r="J425" s="124" t="s">
        <v>806</v>
      </c>
      <c r="K425" s="124" t="s">
        <v>807</v>
      </c>
      <c r="L425" s="41">
        <v>0</v>
      </c>
      <c r="M425" s="41">
        <v>0</v>
      </c>
      <c r="N425" s="41">
        <v>0</v>
      </c>
      <c r="O425" s="40">
        <v>0</v>
      </c>
      <c r="P425" s="40">
        <v>0</v>
      </c>
      <c r="Q425" s="41">
        <f t="shared" si="435"/>
        <v>0</v>
      </c>
      <c r="R425" s="197" t="str">
        <f t="shared" si="436"/>
        <v>nebija plānots</v>
      </c>
      <c r="S425" s="40">
        <v>0</v>
      </c>
      <c r="T425" s="40">
        <v>0</v>
      </c>
      <c r="U425" s="41">
        <f>T425-S425</f>
        <v>0</v>
      </c>
      <c r="V425" s="41">
        <f t="shared" si="437"/>
        <v>0</v>
      </c>
      <c r="W425" s="41">
        <f t="shared" si="438"/>
        <v>0</v>
      </c>
      <c r="X425" s="41">
        <f t="shared" si="439"/>
        <v>0</v>
      </c>
      <c r="Y425" s="197" t="str">
        <f t="shared" si="440"/>
        <v>nebija plānots</v>
      </c>
      <c r="Z425" s="40">
        <v>0</v>
      </c>
      <c r="AA425" s="40">
        <v>0</v>
      </c>
      <c r="AB425" s="41">
        <f>AA425-Z425</f>
        <v>0</v>
      </c>
      <c r="AC425" s="41">
        <f t="shared" si="441"/>
        <v>0</v>
      </c>
      <c r="AD425" s="41">
        <f t="shared" si="442"/>
        <v>0</v>
      </c>
      <c r="AE425" s="41">
        <f t="shared" si="443"/>
        <v>0</v>
      </c>
      <c r="AF425" s="109" t="str">
        <f t="shared" si="444"/>
        <v>nebija plānots</v>
      </c>
      <c r="AG425" s="40">
        <v>0</v>
      </c>
      <c r="AH425" s="40">
        <v>0</v>
      </c>
      <c r="AI425" s="41">
        <f>AH425-AG425</f>
        <v>0</v>
      </c>
      <c r="AJ425" s="41">
        <f t="shared" si="445"/>
        <v>0</v>
      </c>
      <c r="AK425" s="41">
        <f t="shared" si="446"/>
        <v>0</v>
      </c>
      <c r="AL425" s="41">
        <f t="shared" si="447"/>
        <v>0</v>
      </c>
      <c r="AM425" s="109" t="str">
        <f t="shared" si="448"/>
        <v>nebija plānots</v>
      </c>
      <c r="AN425" s="40">
        <v>0</v>
      </c>
      <c r="AO425" s="40">
        <v>0</v>
      </c>
      <c r="AP425" s="41">
        <f>AO425-AN425</f>
        <v>0</v>
      </c>
      <c r="AQ425" s="41">
        <f t="shared" si="449"/>
        <v>0</v>
      </c>
      <c r="AR425" s="41">
        <f t="shared" si="450"/>
        <v>0</v>
      </c>
      <c r="AS425" s="41">
        <f t="shared" si="451"/>
        <v>0</v>
      </c>
      <c r="AT425" s="109" t="str">
        <f t="shared" si="452"/>
        <v>nebija plānots</v>
      </c>
      <c r="AU425" s="41">
        <v>0</v>
      </c>
      <c r="AV425" s="41">
        <v>326431.49</v>
      </c>
      <c r="AW425" s="41">
        <f>AV425-AU425</f>
        <v>326431.49</v>
      </c>
      <c r="AX425" s="41">
        <f t="shared" si="453"/>
        <v>0</v>
      </c>
      <c r="AY425" s="41">
        <f t="shared" si="454"/>
        <v>326431.49</v>
      </c>
      <c r="AZ425" s="41">
        <f t="shared" si="455"/>
        <v>326431</v>
      </c>
      <c r="BA425" s="109" t="str">
        <f t="shared" si="456"/>
        <v>nebija plānots</v>
      </c>
      <c r="BB425" s="41">
        <v>0</v>
      </c>
      <c r="BC425" s="41">
        <v>0</v>
      </c>
      <c r="BD425" s="41">
        <f>BC425-BB425</f>
        <v>0</v>
      </c>
      <c r="BE425" s="41">
        <f t="shared" si="457"/>
        <v>0</v>
      </c>
      <c r="BF425" s="41">
        <f t="shared" si="458"/>
        <v>326431.49</v>
      </c>
      <c r="BG425" s="41">
        <f t="shared" si="459"/>
        <v>326431</v>
      </c>
      <c r="BH425" s="109" t="str">
        <f t="shared" si="460"/>
        <v>nebija plānots</v>
      </c>
      <c r="BI425" s="41">
        <v>0</v>
      </c>
      <c r="BJ425" s="41">
        <v>0</v>
      </c>
      <c r="BK425" s="41">
        <f>BJ425-BI425</f>
        <v>0</v>
      </c>
      <c r="BL425" s="41">
        <f t="shared" si="461"/>
        <v>0</v>
      </c>
      <c r="BM425" s="41">
        <f t="shared" si="462"/>
        <v>326431.49</v>
      </c>
      <c r="BN425" s="41">
        <f t="shared" si="463"/>
        <v>326431</v>
      </c>
      <c r="BO425" s="109" t="str">
        <f t="shared" si="464"/>
        <v>nebija plānots</v>
      </c>
      <c r="BP425" s="41">
        <v>0</v>
      </c>
      <c r="BQ425" s="41">
        <v>278707.18</v>
      </c>
      <c r="BR425" s="41">
        <f>BQ425-BP425</f>
        <v>278707.18</v>
      </c>
      <c r="BS425" s="41">
        <f t="shared" si="465"/>
        <v>0</v>
      </c>
      <c r="BT425" s="41">
        <f t="shared" si="466"/>
        <v>605138.66999999993</v>
      </c>
      <c r="BU425" s="41">
        <f t="shared" si="467"/>
        <v>605138</v>
      </c>
      <c r="BV425" s="109" t="str">
        <f t="shared" si="468"/>
        <v>nebija plānots</v>
      </c>
      <c r="BW425" s="41">
        <v>0</v>
      </c>
      <c r="BX425" s="41">
        <v>0</v>
      </c>
      <c r="BY425" s="41">
        <f t="shared" ref="BY425:BY430" si="482">BX425-BW425</f>
        <v>0</v>
      </c>
      <c r="BZ425" s="41">
        <f t="shared" ref="BZ425:BZ430" si="483">BP425+BI425+BB425+AU425+AN425+AG425+Z425+S425+O425+BW425</f>
        <v>0</v>
      </c>
      <c r="CA425" s="41">
        <f t="shared" ref="CA425:CA430" si="484">BQ425+BJ425+BC425+AV425+AO425+-AH425+AA425+T425+P425+BX425</f>
        <v>605138.66999999993</v>
      </c>
      <c r="CB425" s="41">
        <f t="shared" ref="CB425:CB430" si="485">BR425+BK425+BD425+AW425+AP425+AI425+AB425+U425+Q425+BY425</f>
        <v>605138.66999999993</v>
      </c>
      <c r="CC425" s="109" t="str">
        <f t="shared" si="469"/>
        <v>nebija plānots</v>
      </c>
      <c r="CD425" s="41">
        <v>0</v>
      </c>
      <c r="CE425" s="41">
        <v>0</v>
      </c>
      <c r="CF425" s="41">
        <f t="shared" si="470"/>
        <v>0</v>
      </c>
      <c r="CG425" s="41">
        <f t="shared" si="471"/>
        <v>0</v>
      </c>
      <c r="CH425" s="41">
        <f t="shared" si="472"/>
        <v>605138.66999999993</v>
      </c>
      <c r="CI425" s="41">
        <f t="shared" si="473"/>
        <v>605138.66999999993</v>
      </c>
      <c r="CJ425" s="109" t="str">
        <f t="shared" si="474"/>
        <v>nebija plānots</v>
      </c>
      <c r="CK425" s="41">
        <v>0</v>
      </c>
      <c r="CL425" s="41">
        <f t="shared" ref="CL425:CL430" si="486">CK425+CD425+BW425+BP425+BI425+BB425+AN425+AG425+Z425+S425+O425+AU425</f>
        <v>0</v>
      </c>
      <c r="CM425" s="41">
        <v>689133.14999999991</v>
      </c>
      <c r="CN425" s="36">
        <f>CM425-CL425</f>
        <v>689133.14999999991</v>
      </c>
      <c r="CO425" s="41">
        <v>340576.86</v>
      </c>
      <c r="CP425" s="41">
        <v>0</v>
      </c>
      <c r="CQ425" s="41">
        <v>0</v>
      </c>
      <c r="CR425" s="41">
        <v>0</v>
      </c>
      <c r="CS425" s="41">
        <v>0</v>
      </c>
      <c r="CT425" s="41">
        <v>0</v>
      </c>
      <c r="CU425" s="41">
        <v>0</v>
      </c>
      <c r="CV425" s="41">
        <v>362701.66</v>
      </c>
      <c r="CW425" s="95"/>
      <c r="CZ425" s="72"/>
    </row>
    <row r="426" spans="1:104" s="8" customFormat="1" ht="85.5" customHeight="1" x14ac:dyDescent="0.25">
      <c r="A426" s="20" t="s">
        <v>754</v>
      </c>
      <c r="B426" s="20" t="s">
        <v>755</v>
      </c>
      <c r="C426" s="21" t="s">
        <v>756</v>
      </c>
      <c r="D426" s="52" t="s">
        <v>3</v>
      </c>
      <c r="E426" s="52" t="s">
        <v>29</v>
      </c>
      <c r="F426" s="52" t="s">
        <v>102</v>
      </c>
      <c r="G426" s="52" t="s">
        <v>938</v>
      </c>
      <c r="H426" s="45">
        <f>SUBTOTAL(103, $CI$12:$CI426)*1</f>
        <v>415</v>
      </c>
      <c r="I426" s="45" t="s">
        <v>754</v>
      </c>
      <c r="J426" s="34" t="s">
        <v>857</v>
      </c>
      <c r="K426" s="34" t="s">
        <v>858</v>
      </c>
      <c r="L426" s="57">
        <v>42867</v>
      </c>
      <c r="M426" s="37">
        <v>0</v>
      </c>
      <c r="N426" s="37">
        <v>0</v>
      </c>
      <c r="O426" s="37">
        <v>0</v>
      </c>
      <c r="P426" s="37"/>
      <c r="Q426" s="41">
        <f t="shared" si="435"/>
        <v>0</v>
      </c>
      <c r="R426" s="197" t="str">
        <f t="shared" si="436"/>
        <v>nebija plānots</v>
      </c>
      <c r="S426" s="37">
        <v>0</v>
      </c>
      <c r="T426" s="37"/>
      <c r="U426" s="37"/>
      <c r="V426" s="41">
        <f t="shared" si="437"/>
        <v>0</v>
      </c>
      <c r="W426" s="41">
        <f t="shared" si="438"/>
        <v>0</v>
      </c>
      <c r="X426" s="41">
        <f t="shared" si="439"/>
        <v>0</v>
      </c>
      <c r="Y426" s="197" t="str">
        <f t="shared" si="440"/>
        <v>nebija plānots</v>
      </c>
      <c r="Z426" s="37">
        <v>0</v>
      </c>
      <c r="AA426" s="37"/>
      <c r="AB426" s="37"/>
      <c r="AC426" s="41">
        <f t="shared" si="441"/>
        <v>0</v>
      </c>
      <c r="AD426" s="41">
        <f t="shared" si="442"/>
        <v>0</v>
      </c>
      <c r="AE426" s="41">
        <f t="shared" si="443"/>
        <v>0</v>
      </c>
      <c r="AF426" s="109" t="str">
        <f t="shared" si="444"/>
        <v>nebija plānots</v>
      </c>
      <c r="AG426" s="37">
        <v>0</v>
      </c>
      <c r="AH426" s="37"/>
      <c r="AI426" s="37"/>
      <c r="AJ426" s="41">
        <f t="shared" si="445"/>
        <v>0</v>
      </c>
      <c r="AK426" s="41">
        <f t="shared" si="446"/>
        <v>0</v>
      </c>
      <c r="AL426" s="41">
        <f t="shared" si="447"/>
        <v>0</v>
      </c>
      <c r="AM426" s="109" t="str">
        <f t="shared" si="448"/>
        <v>nebija plānots</v>
      </c>
      <c r="AN426" s="37">
        <v>0</v>
      </c>
      <c r="AO426" s="37"/>
      <c r="AP426" s="37"/>
      <c r="AQ426" s="41">
        <f t="shared" si="449"/>
        <v>0</v>
      </c>
      <c r="AR426" s="41">
        <f t="shared" si="450"/>
        <v>0</v>
      </c>
      <c r="AS426" s="41">
        <f t="shared" si="451"/>
        <v>0</v>
      </c>
      <c r="AT426" s="109" t="str">
        <f t="shared" si="452"/>
        <v>nebija plānots</v>
      </c>
      <c r="AU426" s="37">
        <v>0</v>
      </c>
      <c r="AV426" s="37"/>
      <c r="AW426" s="37"/>
      <c r="AX426" s="41">
        <f t="shared" si="453"/>
        <v>0</v>
      </c>
      <c r="AY426" s="41">
        <f t="shared" si="454"/>
        <v>0</v>
      </c>
      <c r="AZ426" s="41">
        <f t="shared" si="455"/>
        <v>0</v>
      </c>
      <c r="BA426" s="109" t="str">
        <f t="shared" si="456"/>
        <v>nebija plānots</v>
      </c>
      <c r="BB426" s="91">
        <v>245999.99999999997</v>
      </c>
      <c r="BC426" s="41">
        <v>0</v>
      </c>
      <c r="BD426" s="41">
        <f>BC426-BB426</f>
        <v>-245999.99999999997</v>
      </c>
      <c r="BE426" s="41">
        <f t="shared" si="457"/>
        <v>245999.99999999997</v>
      </c>
      <c r="BF426" s="41">
        <f t="shared" si="458"/>
        <v>0</v>
      </c>
      <c r="BG426" s="41">
        <f t="shared" si="459"/>
        <v>-246000</v>
      </c>
      <c r="BH426" s="109">
        <f t="shared" si="460"/>
        <v>1</v>
      </c>
      <c r="BI426" s="37">
        <v>0</v>
      </c>
      <c r="BJ426" s="41">
        <v>0</v>
      </c>
      <c r="BK426" s="41">
        <f>BJ426-BI426</f>
        <v>0</v>
      </c>
      <c r="BL426" s="41">
        <f t="shared" si="461"/>
        <v>245999.99999999997</v>
      </c>
      <c r="BM426" s="41">
        <f t="shared" si="462"/>
        <v>0</v>
      </c>
      <c r="BN426" s="41">
        <f t="shared" si="463"/>
        <v>-246000</v>
      </c>
      <c r="BO426" s="109">
        <f t="shared" si="464"/>
        <v>1</v>
      </c>
      <c r="BP426" s="37">
        <v>0</v>
      </c>
      <c r="BQ426" s="41">
        <v>0</v>
      </c>
      <c r="BR426" s="41">
        <f>BQ426-BP426</f>
        <v>0</v>
      </c>
      <c r="BS426" s="41">
        <f t="shared" si="465"/>
        <v>245999.99999999997</v>
      </c>
      <c r="BT426" s="41">
        <f t="shared" si="466"/>
        <v>0</v>
      </c>
      <c r="BU426" s="41">
        <f t="shared" si="467"/>
        <v>-246000</v>
      </c>
      <c r="BV426" s="109">
        <f t="shared" si="468"/>
        <v>1</v>
      </c>
      <c r="BW426" s="37">
        <v>0</v>
      </c>
      <c r="BX426" s="41">
        <v>767000</v>
      </c>
      <c r="BY426" s="41">
        <f t="shared" si="482"/>
        <v>767000</v>
      </c>
      <c r="BZ426" s="41">
        <f t="shared" si="483"/>
        <v>245999.99999999997</v>
      </c>
      <c r="CA426" s="41">
        <f t="shared" si="484"/>
        <v>767000</v>
      </c>
      <c r="CB426" s="41">
        <f t="shared" si="485"/>
        <v>521000</v>
      </c>
      <c r="CC426" s="109">
        <f t="shared" si="469"/>
        <v>-2.1178861788617889</v>
      </c>
      <c r="CD426" s="37">
        <v>0</v>
      </c>
      <c r="CE426" s="41">
        <v>116963.2</v>
      </c>
      <c r="CF426" s="41">
        <f t="shared" si="470"/>
        <v>116963.2</v>
      </c>
      <c r="CG426" s="41">
        <f t="shared" si="471"/>
        <v>245999.99999999997</v>
      </c>
      <c r="CH426" s="41">
        <f t="shared" si="472"/>
        <v>883963.2</v>
      </c>
      <c r="CI426" s="41">
        <f t="shared" si="473"/>
        <v>637963.19999999995</v>
      </c>
      <c r="CJ426" s="109">
        <f t="shared" si="474"/>
        <v>3.5933463414634148</v>
      </c>
      <c r="CK426" s="90">
        <v>983999.99999999988</v>
      </c>
      <c r="CL426" s="41">
        <f t="shared" si="486"/>
        <v>1229999.9999999998</v>
      </c>
      <c r="CM426" s="41">
        <v>968876.09</v>
      </c>
      <c r="CN426" s="160">
        <v>0</v>
      </c>
      <c r="CO426" s="91">
        <v>3935999.9999999995</v>
      </c>
      <c r="CP426" s="37">
        <v>0</v>
      </c>
      <c r="CQ426" s="37">
        <v>0</v>
      </c>
      <c r="CR426" s="37">
        <v>0</v>
      </c>
      <c r="CS426" s="37">
        <v>0</v>
      </c>
      <c r="CT426" s="37">
        <v>0</v>
      </c>
      <c r="CU426" s="37">
        <v>0</v>
      </c>
      <c r="CV426" s="37">
        <v>4860729.6100000003</v>
      </c>
      <c r="CW426" s="10"/>
      <c r="CZ426" s="72"/>
    </row>
    <row r="427" spans="1:104" s="8" customFormat="1" ht="47.25" x14ac:dyDescent="0.25">
      <c r="A427" s="18" t="s">
        <v>57</v>
      </c>
      <c r="B427" s="18" t="s">
        <v>58</v>
      </c>
      <c r="C427" s="19" t="s">
        <v>565</v>
      </c>
      <c r="D427" s="18">
        <v>3</v>
      </c>
      <c r="E427" s="18" t="s">
        <v>35</v>
      </c>
      <c r="F427" s="18" t="s">
        <v>5</v>
      </c>
      <c r="G427" s="18" t="s">
        <v>1011</v>
      </c>
      <c r="H427" s="45">
        <f>SUBTOTAL(103, $CI$12:$CI427)*1</f>
        <v>416</v>
      </c>
      <c r="I427" s="45" t="s">
        <v>57</v>
      </c>
      <c r="J427" s="32" t="s">
        <v>1012</v>
      </c>
      <c r="K427" s="32" t="s">
        <v>1013</v>
      </c>
      <c r="L427" s="77">
        <v>0</v>
      </c>
      <c r="M427" s="77">
        <v>0</v>
      </c>
      <c r="N427" s="77">
        <v>0</v>
      </c>
      <c r="O427" s="77">
        <f>N427+M427+L427</f>
        <v>0</v>
      </c>
      <c r="P427" s="77"/>
      <c r="Q427" s="41">
        <f t="shared" si="435"/>
        <v>0</v>
      </c>
      <c r="R427" s="197" t="str">
        <f t="shared" si="436"/>
        <v>nebija plānots</v>
      </c>
      <c r="S427" s="77">
        <v>0</v>
      </c>
      <c r="T427" s="77"/>
      <c r="U427" s="77"/>
      <c r="V427" s="41">
        <f t="shared" si="437"/>
        <v>0</v>
      </c>
      <c r="W427" s="41">
        <f t="shared" si="438"/>
        <v>0</v>
      </c>
      <c r="X427" s="41">
        <f t="shared" si="439"/>
        <v>0</v>
      </c>
      <c r="Y427" s="197" t="str">
        <f t="shared" si="440"/>
        <v>nebija plānots</v>
      </c>
      <c r="Z427" s="77">
        <v>0</v>
      </c>
      <c r="AA427" s="77"/>
      <c r="AB427" s="77"/>
      <c r="AC427" s="41">
        <f t="shared" si="441"/>
        <v>0</v>
      </c>
      <c r="AD427" s="41">
        <f t="shared" si="442"/>
        <v>0</v>
      </c>
      <c r="AE427" s="41">
        <f t="shared" si="443"/>
        <v>0</v>
      </c>
      <c r="AF427" s="109" t="str">
        <f t="shared" si="444"/>
        <v>nebija plānots</v>
      </c>
      <c r="AG427" s="77">
        <v>0</v>
      </c>
      <c r="AH427" s="77"/>
      <c r="AI427" s="77"/>
      <c r="AJ427" s="41">
        <f t="shared" si="445"/>
        <v>0</v>
      </c>
      <c r="AK427" s="41">
        <f t="shared" si="446"/>
        <v>0</v>
      </c>
      <c r="AL427" s="41">
        <f t="shared" si="447"/>
        <v>0</v>
      </c>
      <c r="AM427" s="109" t="str">
        <f t="shared" si="448"/>
        <v>nebija plānots</v>
      </c>
      <c r="AN427" s="77">
        <v>0</v>
      </c>
      <c r="AO427" s="77"/>
      <c r="AP427" s="77"/>
      <c r="AQ427" s="41">
        <f t="shared" si="449"/>
        <v>0</v>
      </c>
      <c r="AR427" s="41">
        <f t="shared" si="450"/>
        <v>0</v>
      </c>
      <c r="AS427" s="41">
        <f t="shared" si="451"/>
        <v>0</v>
      </c>
      <c r="AT427" s="109" t="str">
        <f t="shared" si="452"/>
        <v>nebija plānots</v>
      </c>
      <c r="AU427" s="77">
        <v>0</v>
      </c>
      <c r="AV427" s="77"/>
      <c r="AW427" s="77"/>
      <c r="AX427" s="41">
        <f t="shared" si="453"/>
        <v>0</v>
      </c>
      <c r="AY427" s="41">
        <f t="shared" si="454"/>
        <v>0</v>
      </c>
      <c r="AZ427" s="41">
        <f t="shared" si="455"/>
        <v>0</v>
      </c>
      <c r="BA427" s="109" t="str">
        <f t="shared" si="456"/>
        <v>nebija plānots</v>
      </c>
      <c r="BB427" s="77">
        <v>0</v>
      </c>
      <c r="BC427" s="77"/>
      <c r="BD427" s="77"/>
      <c r="BE427" s="41">
        <f t="shared" si="457"/>
        <v>0</v>
      </c>
      <c r="BF427" s="41">
        <f t="shared" si="458"/>
        <v>0</v>
      </c>
      <c r="BG427" s="41">
        <f t="shared" si="459"/>
        <v>0</v>
      </c>
      <c r="BH427" s="109" t="str">
        <f t="shared" si="460"/>
        <v>nebija plānots</v>
      </c>
      <c r="BI427" s="77">
        <v>0</v>
      </c>
      <c r="BJ427" s="77"/>
      <c r="BK427" s="77"/>
      <c r="BL427" s="41">
        <f t="shared" si="461"/>
        <v>0</v>
      </c>
      <c r="BM427" s="41">
        <f t="shared" si="462"/>
        <v>0</v>
      </c>
      <c r="BN427" s="41">
        <f t="shared" si="463"/>
        <v>0</v>
      </c>
      <c r="BO427" s="109" t="str">
        <f t="shared" si="464"/>
        <v>nebija plānots</v>
      </c>
      <c r="BP427" s="77">
        <v>0</v>
      </c>
      <c r="BQ427" s="77"/>
      <c r="BR427" s="77"/>
      <c r="BS427" s="41">
        <f t="shared" si="465"/>
        <v>0</v>
      </c>
      <c r="BT427" s="41">
        <f t="shared" si="466"/>
        <v>0</v>
      </c>
      <c r="BU427" s="41">
        <f t="shared" si="467"/>
        <v>0</v>
      </c>
      <c r="BV427" s="109" t="str">
        <f t="shared" si="468"/>
        <v>nebija plānots</v>
      </c>
      <c r="BW427" s="77">
        <v>0</v>
      </c>
      <c r="BX427" s="41">
        <v>384218.1</v>
      </c>
      <c r="BY427" s="41">
        <f t="shared" si="482"/>
        <v>384218.1</v>
      </c>
      <c r="BZ427" s="41">
        <f t="shared" si="483"/>
        <v>0</v>
      </c>
      <c r="CA427" s="41">
        <f t="shared" si="484"/>
        <v>384218.1</v>
      </c>
      <c r="CB427" s="41">
        <f t="shared" si="485"/>
        <v>384218.1</v>
      </c>
      <c r="CC427" s="109" t="str">
        <f t="shared" si="469"/>
        <v>nebija plānots</v>
      </c>
      <c r="CD427" s="77">
        <v>0</v>
      </c>
      <c r="CE427" s="41">
        <v>270267.39</v>
      </c>
      <c r="CF427" s="41">
        <f t="shared" si="470"/>
        <v>270267.39</v>
      </c>
      <c r="CG427" s="41">
        <f t="shared" si="471"/>
        <v>0</v>
      </c>
      <c r="CH427" s="41">
        <f t="shared" si="472"/>
        <v>654485.49</v>
      </c>
      <c r="CI427" s="41">
        <f t="shared" si="473"/>
        <v>654485.49</v>
      </c>
      <c r="CJ427" s="109" t="str">
        <f t="shared" si="474"/>
        <v>nebija plānots</v>
      </c>
      <c r="CK427" s="77">
        <v>0</v>
      </c>
      <c r="CL427" s="41">
        <f t="shared" si="486"/>
        <v>0</v>
      </c>
      <c r="CM427" s="41">
        <v>654485.49</v>
      </c>
      <c r="CN427" s="77"/>
      <c r="CO427" s="77">
        <f>SUM(S427:CK427)</f>
        <v>3386378.16</v>
      </c>
      <c r="CP427" s="77">
        <v>426909</v>
      </c>
      <c r="CQ427" s="77">
        <v>0</v>
      </c>
      <c r="CR427" s="77">
        <v>0</v>
      </c>
      <c r="CS427" s="77">
        <v>0</v>
      </c>
      <c r="CT427" s="77">
        <v>0</v>
      </c>
      <c r="CU427" s="77">
        <v>0</v>
      </c>
      <c r="CV427" s="77">
        <v>426909</v>
      </c>
      <c r="CW427" s="148"/>
      <c r="CZ427" s="72"/>
    </row>
    <row r="428" spans="1:104" s="8" customFormat="1" ht="78.75" x14ac:dyDescent="0.25">
      <c r="A428" s="55" t="s">
        <v>1290</v>
      </c>
      <c r="B428" s="55" t="s">
        <v>1292</v>
      </c>
      <c r="C428" s="81" t="s">
        <v>1291</v>
      </c>
      <c r="D428" s="55" t="s">
        <v>1293</v>
      </c>
      <c r="E428" s="55" t="s">
        <v>402</v>
      </c>
      <c r="F428" s="55" t="s">
        <v>5</v>
      </c>
      <c r="G428" s="55" t="s">
        <v>1375</v>
      </c>
      <c r="H428" s="45">
        <f>SUBTOTAL(103, $CI$12:$CI428)*1</f>
        <v>417</v>
      </c>
      <c r="I428" s="45" t="s">
        <v>1290</v>
      </c>
      <c r="J428" s="124" t="s">
        <v>1297</v>
      </c>
      <c r="K428" s="124" t="s">
        <v>1298</v>
      </c>
      <c r="L428" s="79">
        <v>0</v>
      </c>
      <c r="M428" s="79">
        <v>0</v>
      </c>
      <c r="N428" s="79">
        <v>0</v>
      </c>
      <c r="O428" s="79">
        <f>N428+M428+L428</f>
        <v>0</v>
      </c>
      <c r="P428" s="79">
        <f>O428+N428+M428</f>
        <v>0</v>
      </c>
      <c r="Q428" s="41">
        <f t="shared" si="435"/>
        <v>0</v>
      </c>
      <c r="R428" s="197" t="str">
        <f t="shared" si="436"/>
        <v>nebija plānots</v>
      </c>
      <c r="S428" s="79">
        <f>Q428+P428+O428</f>
        <v>0</v>
      </c>
      <c r="T428" s="79">
        <f>S428+Q428+P428</f>
        <v>0</v>
      </c>
      <c r="U428" s="79">
        <f>T428+S428+Q428</f>
        <v>0</v>
      </c>
      <c r="V428" s="41">
        <f t="shared" si="437"/>
        <v>0</v>
      </c>
      <c r="W428" s="41">
        <f t="shared" si="438"/>
        <v>0</v>
      </c>
      <c r="X428" s="41">
        <f t="shared" si="439"/>
        <v>0</v>
      </c>
      <c r="Y428" s="197" t="str">
        <f t="shared" si="440"/>
        <v>nebija plānots</v>
      </c>
      <c r="Z428" s="79">
        <f>U428+T428+S428</f>
        <v>0</v>
      </c>
      <c r="AA428" s="79">
        <f>Z428+U428+T428</f>
        <v>0</v>
      </c>
      <c r="AB428" s="79">
        <f>AA428+Z428+U428</f>
        <v>0</v>
      </c>
      <c r="AC428" s="41">
        <f t="shared" si="441"/>
        <v>0</v>
      </c>
      <c r="AD428" s="41">
        <f t="shared" si="442"/>
        <v>0</v>
      </c>
      <c r="AE428" s="41">
        <f t="shared" si="443"/>
        <v>0</v>
      </c>
      <c r="AF428" s="109" t="str">
        <f t="shared" si="444"/>
        <v>nebija plānots</v>
      </c>
      <c r="AG428" s="79">
        <f>AB428+AA428+Z428</f>
        <v>0</v>
      </c>
      <c r="AH428" s="79">
        <f>AG428+AB428+AA428</f>
        <v>0</v>
      </c>
      <c r="AI428" s="79">
        <f>AH428+AG428+AB428</f>
        <v>0</v>
      </c>
      <c r="AJ428" s="41">
        <f t="shared" si="445"/>
        <v>0</v>
      </c>
      <c r="AK428" s="41">
        <f t="shared" si="446"/>
        <v>0</v>
      </c>
      <c r="AL428" s="41">
        <f t="shared" si="447"/>
        <v>0</v>
      </c>
      <c r="AM428" s="109" t="str">
        <f t="shared" si="448"/>
        <v>nebija plānots</v>
      </c>
      <c r="AN428" s="79">
        <f>AI428+AH428+AG428</f>
        <v>0</v>
      </c>
      <c r="AO428" s="79">
        <f>AN428+AI428+AH428</f>
        <v>0</v>
      </c>
      <c r="AP428" s="79">
        <f>AO428+AN428+AI428</f>
        <v>0</v>
      </c>
      <c r="AQ428" s="41">
        <f t="shared" si="449"/>
        <v>0</v>
      </c>
      <c r="AR428" s="41">
        <f t="shared" si="450"/>
        <v>0</v>
      </c>
      <c r="AS428" s="41">
        <f t="shared" si="451"/>
        <v>0</v>
      </c>
      <c r="AT428" s="109" t="str">
        <f t="shared" si="452"/>
        <v>nebija plānots</v>
      </c>
      <c r="AU428" s="79">
        <f>AP428+AO428+AN428</f>
        <v>0</v>
      </c>
      <c r="AV428" s="79">
        <f>AU428+AP428+AO428</f>
        <v>0</v>
      </c>
      <c r="AW428" s="79">
        <f>AV428+AU428+AP428</f>
        <v>0</v>
      </c>
      <c r="AX428" s="41">
        <f t="shared" si="453"/>
        <v>0</v>
      </c>
      <c r="AY428" s="41">
        <f t="shared" si="454"/>
        <v>0</v>
      </c>
      <c r="AZ428" s="41">
        <f t="shared" si="455"/>
        <v>0</v>
      </c>
      <c r="BA428" s="109" t="str">
        <f t="shared" si="456"/>
        <v>nebija plānots</v>
      </c>
      <c r="BB428" s="79">
        <f>AW428+AV428+AU428</f>
        <v>0</v>
      </c>
      <c r="BC428" s="79">
        <f>BB428+AW428+AV428</f>
        <v>0</v>
      </c>
      <c r="BD428" s="79">
        <f>BC428+BB428+AW428</f>
        <v>0</v>
      </c>
      <c r="BE428" s="41">
        <f t="shared" si="457"/>
        <v>0</v>
      </c>
      <c r="BF428" s="41">
        <f t="shared" si="458"/>
        <v>0</v>
      </c>
      <c r="BG428" s="41">
        <f t="shared" si="459"/>
        <v>0</v>
      </c>
      <c r="BH428" s="109" t="str">
        <f t="shared" si="460"/>
        <v>nebija plānots</v>
      </c>
      <c r="BI428" s="79">
        <f>BD428+BC428+BB428</f>
        <v>0</v>
      </c>
      <c r="BJ428" s="79">
        <f>BI428+BD428+BC428</f>
        <v>0</v>
      </c>
      <c r="BK428" s="79">
        <f>BJ428+BI428+BD428</f>
        <v>0</v>
      </c>
      <c r="BL428" s="41">
        <f t="shared" si="461"/>
        <v>0</v>
      </c>
      <c r="BM428" s="41">
        <f t="shared" si="462"/>
        <v>0</v>
      </c>
      <c r="BN428" s="41">
        <f t="shared" si="463"/>
        <v>0</v>
      </c>
      <c r="BO428" s="109" t="str">
        <f t="shared" si="464"/>
        <v>nebija plānots</v>
      </c>
      <c r="BP428" s="79">
        <f>BK428+BJ428+BI428</f>
        <v>0</v>
      </c>
      <c r="BQ428" s="79">
        <v>0</v>
      </c>
      <c r="BR428" s="79">
        <f>BQ428+BP428+BK428</f>
        <v>0</v>
      </c>
      <c r="BS428" s="41">
        <f t="shared" si="465"/>
        <v>0</v>
      </c>
      <c r="BT428" s="41">
        <f t="shared" si="466"/>
        <v>0</v>
      </c>
      <c r="BU428" s="41">
        <f t="shared" si="467"/>
        <v>0</v>
      </c>
      <c r="BV428" s="109" t="str">
        <f t="shared" si="468"/>
        <v>nebija plānots</v>
      </c>
      <c r="BW428" s="79">
        <v>42304.5</v>
      </c>
      <c r="BX428" s="41">
        <v>703302.1</v>
      </c>
      <c r="BY428" s="41">
        <f t="shared" si="482"/>
        <v>660997.6</v>
      </c>
      <c r="BZ428" s="41">
        <f t="shared" si="483"/>
        <v>42304.5</v>
      </c>
      <c r="CA428" s="41">
        <f t="shared" si="484"/>
        <v>703302.1</v>
      </c>
      <c r="CB428" s="41">
        <f t="shared" si="485"/>
        <v>660997.6</v>
      </c>
      <c r="CC428" s="109">
        <f t="shared" si="469"/>
        <v>-15.624758595421291</v>
      </c>
      <c r="CD428" s="79">
        <v>0</v>
      </c>
      <c r="CE428" s="41">
        <v>0</v>
      </c>
      <c r="CF428" s="41">
        <f t="shared" si="470"/>
        <v>0</v>
      </c>
      <c r="CG428" s="41">
        <f t="shared" si="471"/>
        <v>42304.5</v>
      </c>
      <c r="CH428" s="41">
        <f t="shared" si="472"/>
        <v>703302.1</v>
      </c>
      <c r="CI428" s="41">
        <f t="shared" si="473"/>
        <v>660997.6</v>
      </c>
      <c r="CJ428" s="109">
        <f t="shared" si="474"/>
        <v>16.624758595421291</v>
      </c>
      <c r="CK428" s="79">
        <v>0</v>
      </c>
      <c r="CL428" s="41">
        <f t="shared" si="486"/>
        <v>42304.5</v>
      </c>
      <c r="CM428" s="41">
        <v>637238.27</v>
      </c>
      <c r="CN428" s="158">
        <f>CM428-CL428</f>
        <v>594933.77</v>
      </c>
      <c r="CO428" s="79">
        <v>1478215.45</v>
      </c>
      <c r="CP428" s="79">
        <v>0</v>
      </c>
      <c r="CQ428" s="79">
        <v>0</v>
      </c>
      <c r="CR428" s="79">
        <v>0</v>
      </c>
      <c r="CS428" s="79">
        <v>0</v>
      </c>
      <c r="CT428" s="79">
        <v>0</v>
      </c>
      <c r="CU428" s="79">
        <v>0</v>
      </c>
      <c r="CV428" s="79">
        <v>1520519.95</v>
      </c>
      <c r="CW428" s="95"/>
      <c r="CX428" s="72"/>
    </row>
    <row r="429" spans="1:104" s="8" customFormat="1" ht="63" x14ac:dyDescent="0.25">
      <c r="A429" s="55" t="s">
        <v>838</v>
      </c>
      <c r="B429" s="55" t="s">
        <v>839</v>
      </c>
      <c r="C429" s="81" t="s">
        <v>840</v>
      </c>
      <c r="D429" s="55">
        <v>1</v>
      </c>
      <c r="E429" s="55" t="s">
        <v>35</v>
      </c>
      <c r="F429" s="55" t="s">
        <v>5</v>
      </c>
      <c r="G429" s="55" t="s">
        <v>905</v>
      </c>
      <c r="H429" s="45">
        <f>SUBTOTAL(103, $CI$12:$CI429)*1</f>
        <v>418</v>
      </c>
      <c r="I429" s="45" t="s">
        <v>838</v>
      </c>
      <c r="J429" s="128" t="s">
        <v>889</v>
      </c>
      <c r="K429" s="128" t="s">
        <v>906</v>
      </c>
      <c r="L429" s="35">
        <v>0</v>
      </c>
      <c r="M429" s="35">
        <v>0</v>
      </c>
      <c r="N429" s="35">
        <v>0</v>
      </c>
      <c r="O429" s="35">
        <f>N429+M429+L429</f>
        <v>0</v>
      </c>
      <c r="P429" s="35"/>
      <c r="Q429" s="41">
        <f t="shared" si="435"/>
        <v>0</v>
      </c>
      <c r="R429" s="197" t="str">
        <f t="shared" si="436"/>
        <v>nebija plānots</v>
      </c>
      <c r="S429" s="35">
        <v>0</v>
      </c>
      <c r="T429" s="35"/>
      <c r="U429" s="35"/>
      <c r="V429" s="41">
        <f t="shared" si="437"/>
        <v>0</v>
      </c>
      <c r="W429" s="41">
        <f t="shared" si="438"/>
        <v>0</v>
      </c>
      <c r="X429" s="41">
        <f t="shared" si="439"/>
        <v>0</v>
      </c>
      <c r="Y429" s="197" t="str">
        <f t="shared" si="440"/>
        <v>nebija plānots</v>
      </c>
      <c r="Z429" s="35">
        <v>0</v>
      </c>
      <c r="AA429" s="35"/>
      <c r="AB429" s="35"/>
      <c r="AC429" s="41">
        <f t="shared" si="441"/>
        <v>0</v>
      </c>
      <c r="AD429" s="41">
        <f t="shared" si="442"/>
        <v>0</v>
      </c>
      <c r="AE429" s="41">
        <f t="shared" si="443"/>
        <v>0</v>
      </c>
      <c r="AF429" s="109" t="str">
        <f t="shared" si="444"/>
        <v>nebija plānots</v>
      </c>
      <c r="AG429" s="35">
        <v>0</v>
      </c>
      <c r="AH429" s="35"/>
      <c r="AI429" s="35"/>
      <c r="AJ429" s="41">
        <f t="shared" si="445"/>
        <v>0</v>
      </c>
      <c r="AK429" s="41">
        <f t="shared" si="446"/>
        <v>0</v>
      </c>
      <c r="AL429" s="41">
        <f t="shared" si="447"/>
        <v>0</v>
      </c>
      <c r="AM429" s="109" t="str">
        <f t="shared" si="448"/>
        <v>nebija plānots</v>
      </c>
      <c r="AN429" s="35">
        <v>0</v>
      </c>
      <c r="AO429" s="35"/>
      <c r="AP429" s="35"/>
      <c r="AQ429" s="41">
        <f t="shared" si="449"/>
        <v>0</v>
      </c>
      <c r="AR429" s="41">
        <f t="shared" si="450"/>
        <v>0</v>
      </c>
      <c r="AS429" s="41">
        <f t="shared" si="451"/>
        <v>0</v>
      </c>
      <c r="AT429" s="109" t="str">
        <f t="shared" si="452"/>
        <v>nebija plānots</v>
      </c>
      <c r="AU429" s="35">
        <v>0</v>
      </c>
      <c r="AV429" s="35"/>
      <c r="AW429" s="35"/>
      <c r="AX429" s="41">
        <f t="shared" si="453"/>
        <v>0</v>
      </c>
      <c r="AY429" s="41">
        <f t="shared" si="454"/>
        <v>0</v>
      </c>
      <c r="AZ429" s="41">
        <f t="shared" si="455"/>
        <v>0</v>
      </c>
      <c r="BA429" s="109" t="str">
        <f t="shared" si="456"/>
        <v>nebija plānots</v>
      </c>
      <c r="BB429" s="35">
        <v>0</v>
      </c>
      <c r="BC429" s="41">
        <v>271295</v>
      </c>
      <c r="BD429" s="41">
        <f>BC429-BB429</f>
        <v>271295</v>
      </c>
      <c r="BE429" s="41">
        <f t="shared" si="457"/>
        <v>0</v>
      </c>
      <c r="BF429" s="41">
        <f t="shared" si="458"/>
        <v>271295</v>
      </c>
      <c r="BG429" s="41">
        <f t="shared" si="459"/>
        <v>271295</v>
      </c>
      <c r="BH429" s="109" t="str">
        <f t="shared" si="460"/>
        <v>nebija plānots</v>
      </c>
      <c r="BI429" s="35">
        <v>0</v>
      </c>
      <c r="BJ429" s="41">
        <v>0</v>
      </c>
      <c r="BK429" s="41">
        <f>BJ429-BI429</f>
        <v>0</v>
      </c>
      <c r="BL429" s="41">
        <f t="shared" si="461"/>
        <v>0</v>
      </c>
      <c r="BM429" s="41">
        <f t="shared" si="462"/>
        <v>271295</v>
      </c>
      <c r="BN429" s="41">
        <f t="shared" si="463"/>
        <v>271295</v>
      </c>
      <c r="BO429" s="109" t="str">
        <f t="shared" si="464"/>
        <v>nebija plānots</v>
      </c>
      <c r="BP429" s="35">
        <v>0</v>
      </c>
      <c r="BQ429" s="41">
        <v>395976.72</v>
      </c>
      <c r="BR429" s="41">
        <f>BQ429-BP429</f>
        <v>395976.72</v>
      </c>
      <c r="BS429" s="41">
        <f t="shared" si="465"/>
        <v>0</v>
      </c>
      <c r="BT429" s="41">
        <f t="shared" si="466"/>
        <v>667271.72</v>
      </c>
      <c r="BU429" s="41">
        <f t="shared" si="467"/>
        <v>667272</v>
      </c>
      <c r="BV429" s="109" t="str">
        <f t="shared" si="468"/>
        <v>nebija plānots</v>
      </c>
      <c r="BW429" s="35">
        <v>0</v>
      </c>
      <c r="BX429" s="41">
        <v>0</v>
      </c>
      <c r="BY429" s="41">
        <f t="shared" si="482"/>
        <v>0</v>
      </c>
      <c r="BZ429" s="41">
        <f t="shared" si="483"/>
        <v>0</v>
      </c>
      <c r="CA429" s="41">
        <f t="shared" si="484"/>
        <v>667271.72</v>
      </c>
      <c r="CB429" s="41">
        <f t="shared" si="485"/>
        <v>667271.72</v>
      </c>
      <c r="CC429" s="109" t="str">
        <f t="shared" si="469"/>
        <v>nebija plānots</v>
      </c>
      <c r="CD429" s="35">
        <v>0</v>
      </c>
      <c r="CE429" s="41">
        <v>0</v>
      </c>
      <c r="CF429" s="41">
        <f t="shared" si="470"/>
        <v>0</v>
      </c>
      <c r="CG429" s="41">
        <f t="shared" si="471"/>
        <v>0</v>
      </c>
      <c r="CH429" s="41">
        <f t="shared" si="472"/>
        <v>667271.72</v>
      </c>
      <c r="CI429" s="41">
        <f t="shared" si="473"/>
        <v>667271.72</v>
      </c>
      <c r="CJ429" s="109" t="str">
        <f t="shared" si="474"/>
        <v>nebija plānots</v>
      </c>
      <c r="CK429" s="35">
        <v>0</v>
      </c>
      <c r="CL429" s="41">
        <f t="shared" si="486"/>
        <v>0</v>
      </c>
      <c r="CM429" s="41">
        <v>770585.05999999994</v>
      </c>
      <c r="CN429" s="36">
        <f>CM429-CL429</f>
        <v>770585.05999999994</v>
      </c>
      <c r="CO429" s="35">
        <v>555711.18999999994</v>
      </c>
      <c r="CP429" s="35">
        <v>0</v>
      </c>
      <c r="CQ429" s="35">
        <v>0</v>
      </c>
      <c r="CR429" s="35">
        <v>0</v>
      </c>
      <c r="CS429" s="35">
        <v>0</v>
      </c>
      <c r="CT429" s="35">
        <v>0</v>
      </c>
      <c r="CU429" s="35">
        <v>0</v>
      </c>
      <c r="CV429" s="35">
        <v>555711.18999999994</v>
      </c>
      <c r="CW429" s="95"/>
      <c r="CZ429" s="72"/>
    </row>
    <row r="430" spans="1:104" s="8" customFormat="1" ht="47.25" x14ac:dyDescent="0.25">
      <c r="A430" s="121" t="s">
        <v>57</v>
      </c>
      <c r="B430" s="121" t="s">
        <v>58</v>
      </c>
      <c r="C430" s="122" t="s">
        <v>565</v>
      </c>
      <c r="D430" s="121">
        <v>3</v>
      </c>
      <c r="E430" s="121" t="s">
        <v>35</v>
      </c>
      <c r="F430" s="121" t="s">
        <v>5</v>
      </c>
      <c r="G430" s="123" t="s">
        <v>663</v>
      </c>
      <c r="H430" s="45">
        <f>SUBTOTAL(103, $CI$12:$CI430)*1</f>
        <v>419</v>
      </c>
      <c r="I430" s="45" t="s">
        <v>57</v>
      </c>
      <c r="J430" s="124" t="s">
        <v>664</v>
      </c>
      <c r="K430" s="124" t="s">
        <v>665</v>
      </c>
      <c r="L430" s="41">
        <v>0</v>
      </c>
      <c r="M430" s="41">
        <v>0</v>
      </c>
      <c r="N430" s="41">
        <v>0</v>
      </c>
      <c r="O430" s="41">
        <v>0</v>
      </c>
      <c r="P430" s="41">
        <v>0</v>
      </c>
      <c r="Q430" s="41">
        <f t="shared" si="435"/>
        <v>0</v>
      </c>
      <c r="R430" s="197" t="str">
        <f t="shared" si="436"/>
        <v>nebija plānots</v>
      </c>
      <c r="S430" s="41">
        <v>0</v>
      </c>
      <c r="T430" s="41">
        <v>0</v>
      </c>
      <c r="U430" s="41">
        <f>T430-S430</f>
        <v>0</v>
      </c>
      <c r="V430" s="41">
        <f t="shared" si="437"/>
        <v>0</v>
      </c>
      <c r="W430" s="41">
        <f t="shared" si="438"/>
        <v>0</v>
      </c>
      <c r="X430" s="41">
        <f t="shared" si="439"/>
        <v>0</v>
      </c>
      <c r="Y430" s="197" t="str">
        <f t="shared" si="440"/>
        <v>nebija plānots</v>
      </c>
      <c r="Z430" s="41">
        <v>0</v>
      </c>
      <c r="AA430" s="41">
        <v>0</v>
      </c>
      <c r="AB430" s="41">
        <f>AA430-Z430</f>
        <v>0</v>
      </c>
      <c r="AC430" s="41">
        <f t="shared" si="441"/>
        <v>0</v>
      </c>
      <c r="AD430" s="41">
        <f t="shared" si="442"/>
        <v>0</v>
      </c>
      <c r="AE430" s="41">
        <f t="shared" si="443"/>
        <v>0</v>
      </c>
      <c r="AF430" s="109" t="str">
        <f t="shared" si="444"/>
        <v>nebija plānots</v>
      </c>
      <c r="AG430" s="41">
        <v>0</v>
      </c>
      <c r="AH430" s="41">
        <v>0</v>
      </c>
      <c r="AI430" s="41">
        <f>AH430-AG430</f>
        <v>0</v>
      </c>
      <c r="AJ430" s="41">
        <f t="shared" si="445"/>
        <v>0</v>
      </c>
      <c r="AK430" s="41">
        <f t="shared" si="446"/>
        <v>0</v>
      </c>
      <c r="AL430" s="41">
        <f t="shared" si="447"/>
        <v>0</v>
      </c>
      <c r="AM430" s="109" t="str">
        <f t="shared" si="448"/>
        <v>nebija plānots</v>
      </c>
      <c r="AN430" s="41">
        <v>18894.48</v>
      </c>
      <c r="AO430" s="41">
        <v>0</v>
      </c>
      <c r="AP430" s="41">
        <f>AO430-AN430</f>
        <v>-18894.48</v>
      </c>
      <c r="AQ430" s="41">
        <f t="shared" si="449"/>
        <v>18894.48</v>
      </c>
      <c r="AR430" s="41">
        <f t="shared" si="450"/>
        <v>0</v>
      </c>
      <c r="AS430" s="41">
        <f t="shared" si="451"/>
        <v>-18894</v>
      </c>
      <c r="AT430" s="109">
        <f t="shared" si="452"/>
        <v>1</v>
      </c>
      <c r="AU430" s="41">
        <v>0</v>
      </c>
      <c r="AV430" s="41">
        <v>0</v>
      </c>
      <c r="AW430" s="41">
        <f>AV430-AU430</f>
        <v>0</v>
      </c>
      <c r="AX430" s="41">
        <f t="shared" si="453"/>
        <v>18894.48</v>
      </c>
      <c r="AY430" s="41">
        <f t="shared" si="454"/>
        <v>0</v>
      </c>
      <c r="AZ430" s="41">
        <f t="shared" si="455"/>
        <v>-18894</v>
      </c>
      <c r="BA430" s="109">
        <f t="shared" si="456"/>
        <v>1</v>
      </c>
      <c r="BB430" s="41">
        <v>0</v>
      </c>
      <c r="BC430" s="41">
        <v>0</v>
      </c>
      <c r="BD430" s="41">
        <f>BC430-BB430</f>
        <v>0</v>
      </c>
      <c r="BE430" s="41">
        <f t="shared" si="457"/>
        <v>18894.48</v>
      </c>
      <c r="BF430" s="41">
        <f t="shared" si="458"/>
        <v>0</v>
      </c>
      <c r="BG430" s="41">
        <f t="shared" si="459"/>
        <v>-18894</v>
      </c>
      <c r="BH430" s="109">
        <f t="shared" si="460"/>
        <v>1</v>
      </c>
      <c r="BI430" s="41">
        <v>0</v>
      </c>
      <c r="BJ430" s="41">
        <v>355558</v>
      </c>
      <c r="BK430" s="41">
        <f>BJ430-BI430</f>
        <v>355558</v>
      </c>
      <c r="BL430" s="41">
        <f t="shared" si="461"/>
        <v>18894.48</v>
      </c>
      <c r="BM430" s="41">
        <f t="shared" si="462"/>
        <v>355558</v>
      </c>
      <c r="BN430" s="41">
        <f t="shared" si="463"/>
        <v>336664</v>
      </c>
      <c r="BO430" s="109">
        <f t="shared" si="464"/>
        <v>-17.818088669283306</v>
      </c>
      <c r="BP430" s="41">
        <v>0</v>
      </c>
      <c r="BQ430" s="41">
        <v>0</v>
      </c>
      <c r="BR430" s="41">
        <f>BQ430-BP430</f>
        <v>0</v>
      </c>
      <c r="BS430" s="41">
        <f t="shared" si="465"/>
        <v>18894.48</v>
      </c>
      <c r="BT430" s="41">
        <f t="shared" si="466"/>
        <v>355558</v>
      </c>
      <c r="BU430" s="41">
        <f t="shared" si="467"/>
        <v>336664</v>
      </c>
      <c r="BV430" s="109">
        <f t="shared" si="468"/>
        <v>-17.818088669283306</v>
      </c>
      <c r="BW430" s="41">
        <v>0</v>
      </c>
      <c r="BX430" s="41">
        <v>338134.66</v>
      </c>
      <c r="BY430" s="41">
        <f t="shared" si="482"/>
        <v>338134.66</v>
      </c>
      <c r="BZ430" s="41">
        <f t="shared" si="483"/>
        <v>18894.48</v>
      </c>
      <c r="CA430" s="41">
        <f t="shared" si="484"/>
        <v>693692.65999999992</v>
      </c>
      <c r="CB430" s="41">
        <f t="shared" si="485"/>
        <v>674798.17999999993</v>
      </c>
      <c r="CC430" s="109">
        <f t="shared" si="469"/>
        <v>-35.714038174112225</v>
      </c>
      <c r="CD430" s="41">
        <v>0</v>
      </c>
      <c r="CE430" s="41">
        <v>0</v>
      </c>
      <c r="CF430" s="41">
        <f t="shared" si="470"/>
        <v>0</v>
      </c>
      <c r="CG430" s="41">
        <f t="shared" si="471"/>
        <v>18894.48</v>
      </c>
      <c r="CH430" s="41">
        <f t="shared" si="472"/>
        <v>693692.65999999992</v>
      </c>
      <c r="CI430" s="41">
        <f t="shared" si="473"/>
        <v>674798.17999999993</v>
      </c>
      <c r="CJ430" s="109">
        <f t="shared" si="474"/>
        <v>36.714038174112225</v>
      </c>
      <c r="CK430" s="41">
        <v>0</v>
      </c>
      <c r="CL430" s="41">
        <f t="shared" si="486"/>
        <v>18894.48</v>
      </c>
      <c r="CM430" s="41">
        <v>731809.90999999992</v>
      </c>
      <c r="CN430" s="158">
        <v>0</v>
      </c>
      <c r="CO430" s="41">
        <v>372331.88</v>
      </c>
      <c r="CP430" s="41">
        <v>0</v>
      </c>
      <c r="CQ430" s="41">
        <v>0</v>
      </c>
      <c r="CR430" s="41">
        <v>0</v>
      </c>
      <c r="CS430" s="41">
        <v>0</v>
      </c>
      <c r="CT430" s="41">
        <v>0</v>
      </c>
      <c r="CU430" s="41">
        <v>0</v>
      </c>
      <c r="CV430" s="41">
        <v>395064.45</v>
      </c>
      <c r="CW430" s="95"/>
      <c r="CZ430" s="72"/>
    </row>
    <row r="431" spans="1:104" s="8" customFormat="1" ht="78.75" x14ac:dyDescent="0.25">
      <c r="A431" s="18" t="s">
        <v>0</v>
      </c>
      <c r="B431" s="18" t="s">
        <v>945</v>
      </c>
      <c r="C431" s="19" t="s">
        <v>946</v>
      </c>
      <c r="D431" s="55" t="s">
        <v>3</v>
      </c>
      <c r="E431" s="55" t="s">
        <v>4</v>
      </c>
      <c r="F431" s="55" t="s">
        <v>5</v>
      </c>
      <c r="G431" s="55" t="s">
        <v>1473</v>
      </c>
      <c r="H431" s="45">
        <f>SUBTOTAL(103, $CI$12:$CI431)*1</f>
        <v>420</v>
      </c>
      <c r="I431" s="18" t="s">
        <v>0</v>
      </c>
      <c r="J431" s="32" t="s">
        <v>948</v>
      </c>
      <c r="K431" s="32" t="s">
        <v>1492</v>
      </c>
      <c r="L431" s="77">
        <v>0</v>
      </c>
      <c r="M431" s="77">
        <v>0</v>
      </c>
      <c r="N431" s="77">
        <v>0</v>
      </c>
      <c r="O431" s="77">
        <v>0</v>
      </c>
      <c r="P431" s="77"/>
      <c r="Q431" s="41">
        <f t="shared" si="435"/>
        <v>0</v>
      </c>
      <c r="R431" s="197" t="str">
        <f t="shared" si="436"/>
        <v>nebija plānots</v>
      </c>
      <c r="S431" s="77">
        <v>0</v>
      </c>
      <c r="T431" s="77"/>
      <c r="U431" s="77"/>
      <c r="V431" s="41">
        <f t="shared" si="437"/>
        <v>0</v>
      </c>
      <c r="W431" s="41">
        <f t="shared" si="438"/>
        <v>0</v>
      </c>
      <c r="X431" s="41">
        <f t="shared" si="439"/>
        <v>0</v>
      </c>
      <c r="Y431" s="197" t="str">
        <f t="shared" si="440"/>
        <v>nebija plānots</v>
      </c>
      <c r="Z431" s="77">
        <v>0</v>
      </c>
      <c r="AA431" s="77"/>
      <c r="AB431" s="77"/>
      <c r="AC431" s="41">
        <f t="shared" si="441"/>
        <v>0</v>
      </c>
      <c r="AD431" s="41">
        <f t="shared" si="442"/>
        <v>0</v>
      </c>
      <c r="AE431" s="41">
        <f t="shared" si="443"/>
        <v>0</v>
      </c>
      <c r="AF431" s="109" t="str">
        <f t="shared" si="444"/>
        <v>nebija plānots</v>
      </c>
      <c r="AG431" s="77">
        <v>0</v>
      </c>
      <c r="AH431" s="77"/>
      <c r="AI431" s="77"/>
      <c r="AJ431" s="41">
        <f t="shared" si="445"/>
        <v>0</v>
      </c>
      <c r="AK431" s="41">
        <f t="shared" si="446"/>
        <v>0</v>
      </c>
      <c r="AL431" s="41">
        <f t="shared" si="447"/>
        <v>0</v>
      </c>
      <c r="AM431" s="109" t="str">
        <f t="shared" si="448"/>
        <v>nebija plānots</v>
      </c>
      <c r="AN431" s="77">
        <v>0</v>
      </c>
      <c r="AO431" s="77"/>
      <c r="AP431" s="77"/>
      <c r="AQ431" s="41">
        <f t="shared" si="449"/>
        <v>0</v>
      </c>
      <c r="AR431" s="41">
        <f t="shared" si="450"/>
        <v>0</v>
      </c>
      <c r="AS431" s="41">
        <f t="shared" si="451"/>
        <v>0</v>
      </c>
      <c r="AT431" s="109" t="str">
        <f t="shared" si="452"/>
        <v>nebija plānots</v>
      </c>
      <c r="AU431" s="77">
        <v>0</v>
      </c>
      <c r="AV431" s="77"/>
      <c r="AW431" s="77"/>
      <c r="AX431" s="41">
        <f t="shared" si="453"/>
        <v>0</v>
      </c>
      <c r="AY431" s="41">
        <f t="shared" si="454"/>
        <v>0</v>
      </c>
      <c r="AZ431" s="41">
        <f t="shared" si="455"/>
        <v>0</v>
      </c>
      <c r="BA431" s="109" t="str">
        <f t="shared" si="456"/>
        <v>nebija plānots</v>
      </c>
      <c r="BB431" s="77">
        <v>0</v>
      </c>
      <c r="BC431" s="77"/>
      <c r="BD431" s="77"/>
      <c r="BE431" s="41">
        <f t="shared" si="457"/>
        <v>0</v>
      </c>
      <c r="BF431" s="41">
        <f t="shared" si="458"/>
        <v>0</v>
      </c>
      <c r="BG431" s="41">
        <f t="shared" si="459"/>
        <v>0</v>
      </c>
      <c r="BH431" s="109" t="str">
        <f t="shared" si="460"/>
        <v>nebija plānots</v>
      </c>
      <c r="BI431" s="77">
        <v>0</v>
      </c>
      <c r="BJ431" s="77"/>
      <c r="BK431" s="77"/>
      <c r="BL431" s="41">
        <f t="shared" si="461"/>
        <v>0</v>
      </c>
      <c r="BM431" s="41">
        <f t="shared" si="462"/>
        <v>0</v>
      </c>
      <c r="BN431" s="41">
        <f t="shared" si="463"/>
        <v>0</v>
      </c>
      <c r="BO431" s="109" t="str">
        <f t="shared" si="464"/>
        <v>nebija plānots</v>
      </c>
      <c r="BP431" s="77">
        <v>0</v>
      </c>
      <c r="BQ431" s="77"/>
      <c r="BR431" s="77"/>
      <c r="BS431" s="41">
        <f t="shared" si="465"/>
        <v>0</v>
      </c>
      <c r="BT431" s="41">
        <f t="shared" si="466"/>
        <v>0</v>
      </c>
      <c r="BU431" s="41">
        <f t="shared" si="467"/>
        <v>0</v>
      </c>
      <c r="BV431" s="109" t="str">
        <f t="shared" si="468"/>
        <v>nebija plānots</v>
      </c>
      <c r="BW431" s="77">
        <v>0</v>
      </c>
      <c r="BX431" s="77"/>
      <c r="BY431" s="77"/>
      <c r="BZ431" s="77"/>
      <c r="CA431" s="77"/>
      <c r="CB431" s="77"/>
      <c r="CC431" s="109" t="str">
        <f t="shared" si="469"/>
        <v>nebija plānots</v>
      </c>
      <c r="CD431" s="77">
        <v>0</v>
      </c>
      <c r="CE431" s="41">
        <v>680000</v>
      </c>
      <c r="CF431" s="41">
        <f t="shared" si="470"/>
        <v>680000</v>
      </c>
      <c r="CG431" s="41">
        <f t="shared" si="471"/>
        <v>0</v>
      </c>
      <c r="CH431" s="41">
        <f t="shared" si="472"/>
        <v>680000</v>
      </c>
      <c r="CI431" s="41">
        <f t="shared" si="473"/>
        <v>680000</v>
      </c>
      <c r="CJ431" s="109" t="str">
        <f t="shared" si="474"/>
        <v>nebija plānots</v>
      </c>
      <c r="CK431" s="77">
        <v>0</v>
      </c>
      <c r="CL431" s="77">
        <v>0</v>
      </c>
      <c r="CM431" s="41">
        <v>680000</v>
      </c>
      <c r="CN431" s="77"/>
      <c r="CO431" s="77">
        <v>1475716</v>
      </c>
      <c r="CP431" s="77">
        <v>343650</v>
      </c>
      <c r="CQ431" s="77">
        <v>560665</v>
      </c>
      <c r="CR431" s="77">
        <v>0</v>
      </c>
      <c r="CS431" s="77">
        <v>0</v>
      </c>
      <c r="CT431" s="77">
        <v>0</v>
      </c>
      <c r="CU431" s="77">
        <v>0</v>
      </c>
      <c r="CV431" s="77">
        <v>2380031</v>
      </c>
      <c r="CW431" s="75"/>
      <c r="CZ431" s="72"/>
    </row>
    <row r="432" spans="1:104" s="8" customFormat="1" ht="31.5" x14ac:dyDescent="0.25">
      <c r="A432" s="99" t="s">
        <v>33</v>
      </c>
      <c r="B432" s="99" t="s">
        <v>34</v>
      </c>
      <c r="C432" s="100" t="s">
        <v>562</v>
      </c>
      <c r="D432" s="99">
        <v>1</v>
      </c>
      <c r="E432" s="99" t="s">
        <v>35</v>
      </c>
      <c r="F432" s="99" t="s">
        <v>5</v>
      </c>
      <c r="G432" s="147" t="s">
        <v>962</v>
      </c>
      <c r="H432" s="45">
        <f>SUBTOTAL(103, $CI$12:$CI432)*1</f>
        <v>421</v>
      </c>
      <c r="I432" s="45" t="s">
        <v>33</v>
      </c>
      <c r="J432" s="128" t="s">
        <v>737</v>
      </c>
      <c r="K432" s="128" t="s">
        <v>963</v>
      </c>
      <c r="L432" s="101">
        <v>0</v>
      </c>
      <c r="M432" s="101">
        <v>0</v>
      </c>
      <c r="N432" s="101">
        <v>0</v>
      </c>
      <c r="O432" s="101">
        <f>N432+M432+L432</f>
        <v>0</v>
      </c>
      <c r="P432" s="101"/>
      <c r="Q432" s="41">
        <f t="shared" si="435"/>
        <v>0</v>
      </c>
      <c r="R432" s="197" t="str">
        <f t="shared" si="436"/>
        <v>nebija plānots</v>
      </c>
      <c r="S432" s="101">
        <v>0</v>
      </c>
      <c r="T432" s="101"/>
      <c r="U432" s="101"/>
      <c r="V432" s="41">
        <f t="shared" si="437"/>
        <v>0</v>
      </c>
      <c r="W432" s="41">
        <f t="shared" si="438"/>
        <v>0</v>
      </c>
      <c r="X432" s="41">
        <f t="shared" si="439"/>
        <v>0</v>
      </c>
      <c r="Y432" s="197" t="str">
        <f t="shared" si="440"/>
        <v>nebija plānots</v>
      </c>
      <c r="Z432" s="101">
        <v>0</v>
      </c>
      <c r="AA432" s="101"/>
      <c r="AB432" s="101"/>
      <c r="AC432" s="41">
        <f t="shared" si="441"/>
        <v>0</v>
      </c>
      <c r="AD432" s="41">
        <f t="shared" si="442"/>
        <v>0</v>
      </c>
      <c r="AE432" s="41">
        <f t="shared" si="443"/>
        <v>0</v>
      </c>
      <c r="AF432" s="109" t="str">
        <f t="shared" si="444"/>
        <v>nebija plānots</v>
      </c>
      <c r="AG432" s="101">
        <v>0</v>
      </c>
      <c r="AH432" s="101"/>
      <c r="AI432" s="101"/>
      <c r="AJ432" s="41">
        <f t="shared" si="445"/>
        <v>0</v>
      </c>
      <c r="AK432" s="41">
        <f t="shared" si="446"/>
        <v>0</v>
      </c>
      <c r="AL432" s="41">
        <f t="shared" si="447"/>
        <v>0</v>
      </c>
      <c r="AM432" s="109" t="str">
        <f t="shared" si="448"/>
        <v>nebija plānots</v>
      </c>
      <c r="AN432" s="101">
        <v>0</v>
      </c>
      <c r="AO432" s="101"/>
      <c r="AP432" s="101"/>
      <c r="AQ432" s="41">
        <f t="shared" si="449"/>
        <v>0</v>
      </c>
      <c r="AR432" s="41">
        <f t="shared" si="450"/>
        <v>0</v>
      </c>
      <c r="AS432" s="41">
        <f t="shared" si="451"/>
        <v>0</v>
      </c>
      <c r="AT432" s="109" t="str">
        <f t="shared" si="452"/>
        <v>nebija plānots</v>
      </c>
      <c r="AU432" s="101">
        <v>0</v>
      </c>
      <c r="AV432" s="101"/>
      <c r="AW432" s="101"/>
      <c r="AX432" s="41">
        <f t="shared" si="453"/>
        <v>0</v>
      </c>
      <c r="AY432" s="41">
        <f t="shared" si="454"/>
        <v>0</v>
      </c>
      <c r="AZ432" s="41">
        <f t="shared" si="455"/>
        <v>0</v>
      </c>
      <c r="BA432" s="109" t="str">
        <f t="shared" si="456"/>
        <v>nebija plānots</v>
      </c>
      <c r="BB432" s="101">
        <v>0</v>
      </c>
      <c r="BC432" s="101"/>
      <c r="BD432" s="101"/>
      <c r="BE432" s="41">
        <f t="shared" si="457"/>
        <v>0</v>
      </c>
      <c r="BF432" s="41">
        <f t="shared" si="458"/>
        <v>0</v>
      </c>
      <c r="BG432" s="41">
        <f t="shared" si="459"/>
        <v>0</v>
      </c>
      <c r="BH432" s="109" t="str">
        <f t="shared" si="460"/>
        <v>nebija plānots</v>
      </c>
      <c r="BI432" s="101">
        <v>0</v>
      </c>
      <c r="BJ432" s="41">
        <v>238835.59</v>
      </c>
      <c r="BK432" s="41">
        <f t="shared" ref="BK432:BK438" si="487">BJ432-BI432</f>
        <v>238835.59</v>
      </c>
      <c r="BL432" s="41">
        <f t="shared" si="461"/>
        <v>0</v>
      </c>
      <c r="BM432" s="41">
        <f t="shared" si="462"/>
        <v>238835.59</v>
      </c>
      <c r="BN432" s="41">
        <f t="shared" si="463"/>
        <v>238836</v>
      </c>
      <c r="BO432" s="109" t="str">
        <f t="shared" si="464"/>
        <v>nebija plānots</v>
      </c>
      <c r="BP432" s="101">
        <v>0</v>
      </c>
      <c r="BQ432" s="41">
        <v>0</v>
      </c>
      <c r="BR432" s="41">
        <f t="shared" ref="BR432:BR438" si="488">BQ432-BP432</f>
        <v>0</v>
      </c>
      <c r="BS432" s="41">
        <f t="shared" si="465"/>
        <v>0</v>
      </c>
      <c r="BT432" s="41">
        <f t="shared" si="466"/>
        <v>238835.59</v>
      </c>
      <c r="BU432" s="41">
        <f t="shared" si="467"/>
        <v>238836</v>
      </c>
      <c r="BV432" s="109" t="str">
        <f t="shared" si="468"/>
        <v>nebija plānots</v>
      </c>
      <c r="BW432" s="101">
        <v>0</v>
      </c>
      <c r="BX432" s="41">
        <v>471623.27</v>
      </c>
      <c r="BY432" s="41">
        <f t="shared" ref="BY432:BY438" si="489">BX432-BW432</f>
        <v>471623.27</v>
      </c>
      <c r="BZ432" s="41">
        <f t="shared" ref="BZ432:BZ438" si="490">BP432+BI432+BB432+AU432+AN432+AG432+Z432+S432+O432+BW432</f>
        <v>0</v>
      </c>
      <c r="CA432" s="41">
        <f>BQ432+BJ432+BC432+AV432+AO432+-AH432+AA432+T432+P432+BX432</f>
        <v>710458.86</v>
      </c>
      <c r="CB432" s="41">
        <f t="shared" ref="CB432:CB438" si="491">BR432+BK432+BD432+AW432+AP432+AI432+AB432+U432+Q432+BY432</f>
        <v>710458.86</v>
      </c>
      <c r="CC432" s="109" t="str">
        <f t="shared" si="469"/>
        <v>nebija plānots</v>
      </c>
      <c r="CD432" s="101">
        <v>0</v>
      </c>
      <c r="CE432" s="41">
        <v>0</v>
      </c>
      <c r="CF432" s="41">
        <f t="shared" si="470"/>
        <v>0</v>
      </c>
      <c r="CG432" s="41">
        <f t="shared" si="471"/>
        <v>0</v>
      </c>
      <c r="CH432" s="41">
        <f t="shared" si="472"/>
        <v>710458.86</v>
      </c>
      <c r="CI432" s="41">
        <f t="shared" si="473"/>
        <v>710458.86</v>
      </c>
      <c r="CJ432" s="109" t="str">
        <f t="shared" si="474"/>
        <v>nebija plānots</v>
      </c>
      <c r="CK432" s="101">
        <v>0</v>
      </c>
      <c r="CL432" s="41">
        <f t="shared" ref="CL432:CL438" si="492">CK432+CD432+BW432+BP432+BI432+BB432+AN432+AG432+Z432+S432+O432+AU432</f>
        <v>0</v>
      </c>
      <c r="CM432" s="41">
        <v>862450.96</v>
      </c>
      <c r="CN432" s="40">
        <f>CM432-CL432</f>
        <v>862450.96</v>
      </c>
      <c r="CO432" s="101">
        <v>2529248.9500000002</v>
      </c>
      <c r="CP432" s="101">
        <v>996183.85</v>
      </c>
      <c r="CQ432" s="101">
        <v>299567.2</v>
      </c>
      <c r="CR432" s="101">
        <v>0</v>
      </c>
      <c r="CS432" s="101">
        <v>0</v>
      </c>
      <c r="CT432" s="101">
        <v>0</v>
      </c>
      <c r="CU432" s="101">
        <v>0</v>
      </c>
      <c r="CV432" s="101">
        <v>3825000.0000000005</v>
      </c>
      <c r="CW432" s="95"/>
      <c r="CZ432" s="72"/>
    </row>
    <row r="433" spans="1:140" s="8" customFormat="1" ht="78.75" x14ac:dyDescent="0.25">
      <c r="A433" s="181" t="s">
        <v>150</v>
      </c>
      <c r="B433" s="181" t="s">
        <v>151</v>
      </c>
      <c r="C433" s="182" t="s">
        <v>574</v>
      </c>
      <c r="D433" s="181" t="s">
        <v>3</v>
      </c>
      <c r="E433" s="181" t="s">
        <v>29</v>
      </c>
      <c r="F433" s="181" t="s">
        <v>102</v>
      </c>
      <c r="G433" s="153" t="s">
        <v>170</v>
      </c>
      <c r="H433" s="45">
        <f>SUBTOTAL(103, $CI$12:$CI433)*1</f>
        <v>422</v>
      </c>
      <c r="I433" s="45" t="s">
        <v>150</v>
      </c>
      <c r="J433" s="234" t="s">
        <v>98</v>
      </c>
      <c r="K433" s="234" t="s">
        <v>171</v>
      </c>
      <c r="L433" s="95">
        <v>0</v>
      </c>
      <c r="M433" s="95">
        <v>0</v>
      </c>
      <c r="N433" s="95">
        <v>0</v>
      </c>
      <c r="O433" s="95">
        <v>0</v>
      </c>
      <c r="P433" s="95">
        <v>0</v>
      </c>
      <c r="Q433" s="41">
        <f t="shared" si="435"/>
        <v>0</v>
      </c>
      <c r="R433" s="197" t="str">
        <f t="shared" si="436"/>
        <v>nebija plānots</v>
      </c>
      <c r="S433" s="95">
        <v>0</v>
      </c>
      <c r="T433" s="95">
        <v>0</v>
      </c>
      <c r="U433" s="95">
        <f>T433-S433</f>
        <v>0</v>
      </c>
      <c r="V433" s="41">
        <f t="shared" si="437"/>
        <v>0</v>
      </c>
      <c r="W433" s="41">
        <f t="shared" si="438"/>
        <v>0</v>
      </c>
      <c r="X433" s="41">
        <f t="shared" si="439"/>
        <v>0</v>
      </c>
      <c r="Y433" s="197" t="str">
        <f t="shared" si="440"/>
        <v>nebija plānots</v>
      </c>
      <c r="Z433" s="95">
        <v>0</v>
      </c>
      <c r="AA433" s="95">
        <v>0</v>
      </c>
      <c r="AB433" s="95">
        <f>AA433-Z433</f>
        <v>0</v>
      </c>
      <c r="AC433" s="41">
        <f t="shared" si="441"/>
        <v>0</v>
      </c>
      <c r="AD433" s="41">
        <f t="shared" si="442"/>
        <v>0</v>
      </c>
      <c r="AE433" s="41">
        <f t="shared" si="443"/>
        <v>0</v>
      </c>
      <c r="AF433" s="109" t="str">
        <f t="shared" si="444"/>
        <v>nebija plānots</v>
      </c>
      <c r="AG433" s="95">
        <v>2448000</v>
      </c>
      <c r="AH433" s="95">
        <v>3751532.79</v>
      </c>
      <c r="AI433" s="95">
        <f>AH433-AG433</f>
        <v>1303532.79</v>
      </c>
      <c r="AJ433" s="41">
        <f t="shared" si="445"/>
        <v>2448000</v>
      </c>
      <c r="AK433" s="41">
        <f t="shared" si="446"/>
        <v>3751532.79</v>
      </c>
      <c r="AL433" s="41">
        <f t="shared" si="447"/>
        <v>1303533</v>
      </c>
      <c r="AM433" s="109">
        <f t="shared" si="448"/>
        <v>-0.53248888480392154</v>
      </c>
      <c r="AN433" s="95">
        <v>0</v>
      </c>
      <c r="AO433" s="95">
        <v>0</v>
      </c>
      <c r="AP433" s="95">
        <f>AO433-AN433</f>
        <v>0</v>
      </c>
      <c r="AQ433" s="41">
        <f t="shared" si="449"/>
        <v>2448000</v>
      </c>
      <c r="AR433" s="41">
        <f t="shared" si="450"/>
        <v>3751532.79</v>
      </c>
      <c r="AS433" s="41">
        <f t="shared" si="451"/>
        <v>1303533</v>
      </c>
      <c r="AT433" s="109">
        <f t="shared" si="452"/>
        <v>-0.53248888480392154</v>
      </c>
      <c r="AU433" s="95">
        <v>0</v>
      </c>
      <c r="AV433" s="95">
        <v>0</v>
      </c>
      <c r="AW433" s="95">
        <f>AV433-AU433</f>
        <v>0</v>
      </c>
      <c r="AX433" s="41">
        <f t="shared" si="453"/>
        <v>2448000</v>
      </c>
      <c r="AY433" s="41">
        <f t="shared" si="454"/>
        <v>3751532.79</v>
      </c>
      <c r="AZ433" s="41">
        <f t="shared" si="455"/>
        <v>1303533</v>
      </c>
      <c r="BA433" s="109">
        <f t="shared" si="456"/>
        <v>-0.53248888480392154</v>
      </c>
      <c r="BB433" s="95">
        <v>952000</v>
      </c>
      <c r="BC433" s="95">
        <v>0</v>
      </c>
      <c r="BD433" s="95">
        <f t="shared" ref="BD433:BD438" si="493">BC433-BB433</f>
        <v>-952000</v>
      </c>
      <c r="BE433" s="41">
        <f t="shared" si="457"/>
        <v>3400000</v>
      </c>
      <c r="BF433" s="41">
        <f t="shared" si="458"/>
        <v>3751532.79</v>
      </c>
      <c r="BG433" s="41">
        <f t="shared" si="459"/>
        <v>351533</v>
      </c>
      <c r="BH433" s="109">
        <f t="shared" si="460"/>
        <v>-0.10339199705882351</v>
      </c>
      <c r="BI433" s="95">
        <v>0</v>
      </c>
      <c r="BJ433" s="95">
        <v>1919925.06</v>
      </c>
      <c r="BK433" s="95">
        <f t="shared" si="487"/>
        <v>1919925.06</v>
      </c>
      <c r="BL433" s="41">
        <f t="shared" si="461"/>
        <v>3400000</v>
      </c>
      <c r="BM433" s="41">
        <f t="shared" si="462"/>
        <v>5671457.8499999996</v>
      </c>
      <c r="BN433" s="41">
        <f t="shared" si="463"/>
        <v>2271458</v>
      </c>
      <c r="BO433" s="109">
        <f t="shared" si="464"/>
        <v>-0.66807583823529404</v>
      </c>
      <c r="BP433" s="95">
        <v>0</v>
      </c>
      <c r="BQ433" s="95">
        <v>0</v>
      </c>
      <c r="BR433" s="95">
        <f t="shared" si="488"/>
        <v>0</v>
      </c>
      <c r="BS433" s="41">
        <f t="shared" si="465"/>
        <v>3400000</v>
      </c>
      <c r="BT433" s="41">
        <f t="shared" si="466"/>
        <v>5671457.8499999996</v>
      </c>
      <c r="BU433" s="41">
        <f t="shared" si="467"/>
        <v>2271458</v>
      </c>
      <c r="BV433" s="109">
        <f t="shared" si="468"/>
        <v>-0.66807583823529404</v>
      </c>
      <c r="BW433" s="95">
        <v>4080000</v>
      </c>
      <c r="BX433" s="41">
        <v>2521218.39</v>
      </c>
      <c r="BY433" s="41">
        <f t="shared" si="489"/>
        <v>-1558781.6099999999</v>
      </c>
      <c r="BZ433" s="41">
        <f t="shared" si="490"/>
        <v>7480000</v>
      </c>
      <c r="CA433" s="41">
        <f>BQ433+BJ433+BC433+AV433+AO433+AH433+AA433+T433+P433+BX433</f>
        <v>8192676.2400000002</v>
      </c>
      <c r="CB433" s="41">
        <f t="shared" si="491"/>
        <v>712676.24000000022</v>
      </c>
      <c r="CC433" s="109">
        <f t="shared" si="469"/>
        <v>-9.5277572192513427E-2</v>
      </c>
      <c r="CD433" s="95">
        <v>0</v>
      </c>
      <c r="CE433" s="41">
        <v>0</v>
      </c>
      <c r="CF433" s="41">
        <f t="shared" si="470"/>
        <v>0</v>
      </c>
      <c r="CG433" s="41">
        <f t="shared" si="471"/>
        <v>7480000</v>
      </c>
      <c r="CH433" s="41">
        <f t="shared" si="472"/>
        <v>8192676.2400000002</v>
      </c>
      <c r="CI433" s="41">
        <f t="shared" si="473"/>
        <v>712676.24000000022</v>
      </c>
      <c r="CJ433" s="109">
        <f t="shared" si="474"/>
        <v>1.0952775721925134</v>
      </c>
      <c r="CK433" s="95">
        <v>0</v>
      </c>
      <c r="CL433" s="95">
        <f t="shared" si="492"/>
        <v>7480000</v>
      </c>
      <c r="CM433" s="41">
        <v>8192676.2400000002</v>
      </c>
      <c r="CN433" s="223">
        <f>CM433-CL433</f>
        <v>712676.24000000022</v>
      </c>
      <c r="CO433" s="95">
        <v>6201015.2000000002</v>
      </c>
      <c r="CP433" s="95">
        <v>0</v>
      </c>
      <c r="CQ433" s="95">
        <v>0</v>
      </c>
      <c r="CR433" s="95">
        <v>0</v>
      </c>
      <c r="CS433" s="95">
        <v>0</v>
      </c>
      <c r="CT433" s="95">
        <v>0</v>
      </c>
      <c r="CU433" s="95">
        <v>0</v>
      </c>
      <c r="CV433" s="95">
        <v>13347331.550000001</v>
      </c>
      <c r="CW433" s="95"/>
    </row>
    <row r="434" spans="1:140" s="8" customFormat="1" ht="63" x14ac:dyDescent="0.25">
      <c r="A434" s="119" t="s">
        <v>838</v>
      </c>
      <c r="B434" s="119" t="s">
        <v>839</v>
      </c>
      <c r="C434" s="120" t="s">
        <v>840</v>
      </c>
      <c r="D434" s="119">
        <v>1</v>
      </c>
      <c r="E434" s="119" t="s">
        <v>35</v>
      </c>
      <c r="F434" s="119" t="s">
        <v>5</v>
      </c>
      <c r="G434" s="119" t="s">
        <v>903</v>
      </c>
      <c r="H434" s="45">
        <f>SUBTOTAL(103, $CI$12:$CI434)*1</f>
        <v>423</v>
      </c>
      <c r="I434" s="45" t="s">
        <v>838</v>
      </c>
      <c r="J434" s="120" t="s">
        <v>889</v>
      </c>
      <c r="K434" s="120" t="s">
        <v>904</v>
      </c>
      <c r="L434" s="43">
        <v>0</v>
      </c>
      <c r="M434" s="43">
        <v>0</v>
      </c>
      <c r="N434" s="43">
        <v>0</v>
      </c>
      <c r="O434" s="43">
        <v>0</v>
      </c>
      <c r="P434" s="43"/>
      <c r="Q434" s="41">
        <f t="shared" si="435"/>
        <v>0</v>
      </c>
      <c r="R434" s="197" t="str">
        <f t="shared" si="436"/>
        <v>nebija plānots</v>
      </c>
      <c r="S434" s="43">
        <v>0</v>
      </c>
      <c r="T434" s="43"/>
      <c r="U434" s="43"/>
      <c r="V434" s="41">
        <f t="shared" si="437"/>
        <v>0</v>
      </c>
      <c r="W434" s="41">
        <f t="shared" si="438"/>
        <v>0</v>
      </c>
      <c r="X434" s="41">
        <f t="shared" si="439"/>
        <v>0</v>
      </c>
      <c r="Y434" s="197" t="str">
        <f t="shared" si="440"/>
        <v>nebija plānots</v>
      </c>
      <c r="Z434" s="43">
        <v>0</v>
      </c>
      <c r="AA434" s="43"/>
      <c r="AB434" s="43"/>
      <c r="AC434" s="41">
        <f t="shared" si="441"/>
        <v>0</v>
      </c>
      <c r="AD434" s="41">
        <f t="shared" si="442"/>
        <v>0</v>
      </c>
      <c r="AE434" s="41">
        <f t="shared" si="443"/>
        <v>0</v>
      </c>
      <c r="AF434" s="109" t="str">
        <f t="shared" si="444"/>
        <v>nebija plānots</v>
      </c>
      <c r="AG434" s="43">
        <v>0</v>
      </c>
      <c r="AH434" s="43"/>
      <c r="AI434" s="43"/>
      <c r="AJ434" s="41">
        <f t="shared" si="445"/>
        <v>0</v>
      </c>
      <c r="AK434" s="41">
        <f t="shared" si="446"/>
        <v>0</v>
      </c>
      <c r="AL434" s="41">
        <f t="shared" si="447"/>
        <v>0</v>
      </c>
      <c r="AM434" s="109" t="str">
        <f t="shared" si="448"/>
        <v>nebija plānots</v>
      </c>
      <c r="AN434" s="43">
        <v>0</v>
      </c>
      <c r="AO434" s="43"/>
      <c r="AP434" s="43"/>
      <c r="AQ434" s="41">
        <f t="shared" si="449"/>
        <v>0</v>
      </c>
      <c r="AR434" s="41">
        <f t="shared" si="450"/>
        <v>0</v>
      </c>
      <c r="AS434" s="41">
        <f t="shared" si="451"/>
        <v>0</v>
      </c>
      <c r="AT434" s="109" t="str">
        <f t="shared" si="452"/>
        <v>nebija plānots</v>
      </c>
      <c r="AU434" s="43">
        <v>0</v>
      </c>
      <c r="AV434" s="43"/>
      <c r="AW434" s="43"/>
      <c r="AX434" s="41">
        <f t="shared" si="453"/>
        <v>0</v>
      </c>
      <c r="AY434" s="41">
        <f t="shared" si="454"/>
        <v>0</v>
      </c>
      <c r="AZ434" s="41">
        <f t="shared" si="455"/>
        <v>0</v>
      </c>
      <c r="BA434" s="109" t="str">
        <f t="shared" si="456"/>
        <v>nebija plānots</v>
      </c>
      <c r="BB434" s="43">
        <v>0</v>
      </c>
      <c r="BC434" s="41">
        <v>341567</v>
      </c>
      <c r="BD434" s="41">
        <f t="shared" si="493"/>
        <v>341567</v>
      </c>
      <c r="BE434" s="41">
        <f t="shared" si="457"/>
        <v>0</v>
      </c>
      <c r="BF434" s="41">
        <f t="shared" si="458"/>
        <v>341567</v>
      </c>
      <c r="BG434" s="41">
        <f t="shared" si="459"/>
        <v>341567</v>
      </c>
      <c r="BH434" s="109" t="str">
        <f t="shared" si="460"/>
        <v>nebija plānots</v>
      </c>
      <c r="BI434" s="41">
        <v>0</v>
      </c>
      <c r="BJ434" s="41">
        <v>0</v>
      </c>
      <c r="BK434" s="41">
        <f t="shared" si="487"/>
        <v>0</v>
      </c>
      <c r="BL434" s="41">
        <f t="shared" si="461"/>
        <v>0</v>
      </c>
      <c r="BM434" s="41">
        <f t="shared" si="462"/>
        <v>341567</v>
      </c>
      <c r="BN434" s="41">
        <f t="shared" si="463"/>
        <v>341567</v>
      </c>
      <c r="BO434" s="109" t="str">
        <f t="shared" si="464"/>
        <v>nebija plānots</v>
      </c>
      <c r="BP434" s="41">
        <v>0</v>
      </c>
      <c r="BQ434" s="41">
        <v>0</v>
      </c>
      <c r="BR434" s="41">
        <f t="shared" si="488"/>
        <v>0</v>
      </c>
      <c r="BS434" s="41">
        <f t="shared" si="465"/>
        <v>0</v>
      </c>
      <c r="BT434" s="41">
        <f t="shared" si="466"/>
        <v>341567</v>
      </c>
      <c r="BU434" s="41">
        <f t="shared" si="467"/>
        <v>341567</v>
      </c>
      <c r="BV434" s="109" t="str">
        <f t="shared" si="468"/>
        <v>nebija plānots</v>
      </c>
      <c r="BW434" s="41">
        <v>0</v>
      </c>
      <c r="BX434" s="41">
        <v>0</v>
      </c>
      <c r="BY434" s="41">
        <f t="shared" si="489"/>
        <v>0</v>
      </c>
      <c r="BZ434" s="41">
        <f t="shared" si="490"/>
        <v>0</v>
      </c>
      <c r="CA434" s="41">
        <f>BQ434+BJ434+BC434+AV434+AO434+-AH434+AA434+T434+P434+BX434</f>
        <v>341567</v>
      </c>
      <c r="CB434" s="41">
        <f t="shared" si="491"/>
        <v>341567</v>
      </c>
      <c r="CC434" s="109" t="str">
        <f t="shared" si="469"/>
        <v>nebija plānots</v>
      </c>
      <c r="CD434" s="41">
        <v>0</v>
      </c>
      <c r="CE434" s="41">
        <v>391041.11</v>
      </c>
      <c r="CF434" s="41">
        <f t="shared" si="470"/>
        <v>391041.11</v>
      </c>
      <c r="CG434" s="41">
        <f t="shared" si="471"/>
        <v>0</v>
      </c>
      <c r="CH434" s="41">
        <f t="shared" si="472"/>
        <v>732608.11</v>
      </c>
      <c r="CI434" s="41">
        <f t="shared" si="473"/>
        <v>732608.11</v>
      </c>
      <c r="CJ434" s="109" t="str">
        <f t="shared" si="474"/>
        <v>nebija plānots</v>
      </c>
      <c r="CK434" s="41">
        <v>0</v>
      </c>
      <c r="CL434" s="41">
        <f t="shared" si="492"/>
        <v>0</v>
      </c>
      <c r="CM434" s="41">
        <v>722270.14</v>
      </c>
      <c r="CN434" s="36">
        <f>CM434-CL434</f>
        <v>722270.14</v>
      </c>
      <c r="CO434" s="41">
        <v>691644.25</v>
      </c>
      <c r="CP434" s="41">
        <v>0</v>
      </c>
      <c r="CQ434" s="41">
        <v>0</v>
      </c>
      <c r="CR434" s="41">
        <v>0</v>
      </c>
      <c r="CS434" s="41">
        <v>0</v>
      </c>
      <c r="CT434" s="41">
        <v>0</v>
      </c>
      <c r="CU434" s="41">
        <v>0</v>
      </c>
      <c r="CV434" s="41">
        <v>610611.13</v>
      </c>
      <c r="CW434" s="95"/>
      <c r="DF434" s="72"/>
    </row>
    <row r="435" spans="1:140" s="8" customFormat="1" ht="47.25" x14ac:dyDescent="0.25">
      <c r="A435" s="119" t="s">
        <v>138</v>
      </c>
      <c r="B435" s="119" t="s">
        <v>139</v>
      </c>
      <c r="C435" s="120" t="s">
        <v>572</v>
      </c>
      <c r="D435" s="119">
        <v>2</v>
      </c>
      <c r="E435" s="119" t="s">
        <v>35</v>
      </c>
      <c r="F435" s="119" t="s">
        <v>5</v>
      </c>
      <c r="G435" s="119" t="s">
        <v>919</v>
      </c>
      <c r="H435" s="45">
        <f>SUBTOTAL(103, $CI$12:$CI435)*1</f>
        <v>424</v>
      </c>
      <c r="I435" s="45" t="s">
        <v>138</v>
      </c>
      <c r="J435" s="120" t="s">
        <v>893</v>
      </c>
      <c r="K435" s="120" t="s">
        <v>920</v>
      </c>
      <c r="L435" s="43">
        <v>0</v>
      </c>
      <c r="M435" s="43">
        <v>0</v>
      </c>
      <c r="N435" s="43">
        <v>0</v>
      </c>
      <c r="O435" s="43">
        <v>0</v>
      </c>
      <c r="P435" s="43"/>
      <c r="Q435" s="41">
        <f t="shared" si="435"/>
        <v>0</v>
      </c>
      <c r="R435" s="197" t="str">
        <f t="shared" si="436"/>
        <v>nebija plānots</v>
      </c>
      <c r="S435" s="43">
        <v>0</v>
      </c>
      <c r="T435" s="43"/>
      <c r="U435" s="43"/>
      <c r="V435" s="41">
        <f t="shared" si="437"/>
        <v>0</v>
      </c>
      <c r="W435" s="41">
        <f t="shared" si="438"/>
        <v>0</v>
      </c>
      <c r="X435" s="41">
        <f t="shared" si="439"/>
        <v>0</v>
      </c>
      <c r="Y435" s="197" t="str">
        <f t="shared" si="440"/>
        <v>nebija plānots</v>
      </c>
      <c r="Z435" s="43">
        <v>0</v>
      </c>
      <c r="AA435" s="43"/>
      <c r="AB435" s="43"/>
      <c r="AC435" s="41">
        <f t="shared" si="441"/>
        <v>0</v>
      </c>
      <c r="AD435" s="41">
        <f t="shared" si="442"/>
        <v>0</v>
      </c>
      <c r="AE435" s="41">
        <f t="shared" si="443"/>
        <v>0</v>
      </c>
      <c r="AF435" s="109" t="str">
        <f t="shared" si="444"/>
        <v>nebija plānots</v>
      </c>
      <c r="AG435" s="43">
        <v>0</v>
      </c>
      <c r="AH435" s="43"/>
      <c r="AI435" s="41">
        <f>AH435-AG435</f>
        <v>0</v>
      </c>
      <c r="AJ435" s="41">
        <f t="shared" si="445"/>
        <v>0</v>
      </c>
      <c r="AK435" s="41">
        <f t="shared" si="446"/>
        <v>0</v>
      </c>
      <c r="AL435" s="41">
        <f t="shared" si="447"/>
        <v>0</v>
      </c>
      <c r="AM435" s="109" t="str">
        <f t="shared" si="448"/>
        <v>nebija plānots</v>
      </c>
      <c r="AN435" s="43">
        <v>0</v>
      </c>
      <c r="AO435" s="43"/>
      <c r="AP435" s="43"/>
      <c r="AQ435" s="41">
        <f t="shared" si="449"/>
        <v>0</v>
      </c>
      <c r="AR435" s="41">
        <f t="shared" si="450"/>
        <v>0</v>
      </c>
      <c r="AS435" s="41">
        <f t="shared" si="451"/>
        <v>0</v>
      </c>
      <c r="AT435" s="109" t="str">
        <f t="shared" si="452"/>
        <v>nebija plānots</v>
      </c>
      <c r="AU435" s="43">
        <v>0</v>
      </c>
      <c r="AV435" s="43"/>
      <c r="AW435" s="43"/>
      <c r="AX435" s="41">
        <f t="shared" si="453"/>
        <v>0</v>
      </c>
      <c r="AY435" s="41">
        <f t="shared" si="454"/>
        <v>0</v>
      </c>
      <c r="AZ435" s="41">
        <f t="shared" si="455"/>
        <v>0</v>
      </c>
      <c r="BA435" s="109" t="str">
        <f t="shared" si="456"/>
        <v>nebija plānots</v>
      </c>
      <c r="BB435" s="43">
        <v>0</v>
      </c>
      <c r="BC435" s="41">
        <v>445747.51</v>
      </c>
      <c r="BD435" s="41">
        <f t="shared" si="493"/>
        <v>445747.51</v>
      </c>
      <c r="BE435" s="41">
        <f t="shared" si="457"/>
        <v>0</v>
      </c>
      <c r="BF435" s="41">
        <f t="shared" si="458"/>
        <v>445747.51</v>
      </c>
      <c r="BG435" s="41">
        <f t="shared" si="459"/>
        <v>445748</v>
      </c>
      <c r="BH435" s="109" t="str">
        <f t="shared" si="460"/>
        <v>nebija plānots</v>
      </c>
      <c r="BI435" s="41">
        <v>0</v>
      </c>
      <c r="BJ435" s="41">
        <v>0</v>
      </c>
      <c r="BK435" s="41">
        <f t="shared" si="487"/>
        <v>0</v>
      </c>
      <c r="BL435" s="41">
        <f t="shared" si="461"/>
        <v>0</v>
      </c>
      <c r="BM435" s="41">
        <f t="shared" si="462"/>
        <v>445747.51</v>
      </c>
      <c r="BN435" s="41">
        <f t="shared" si="463"/>
        <v>445748</v>
      </c>
      <c r="BO435" s="109" t="str">
        <f t="shared" si="464"/>
        <v>nebija plānots</v>
      </c>
      <c r="BP435" s="41">
        <v>0</v>
      </c>
      <c r="BQ435" s="41">
        <v>307693.07</v>
      </c>
      <c r="BR435" s="41">
        <f t="shared" si="488"/>
        <v>307693.07</v>
      </c>
      <c r="BS435" s="41">
        <f t="shared" si="465"/>
        <v>0</v>
      </c>
      <c r="BT435" s="41">
        <f t="shared" si="466"/>
        <v>753440.58000000007</v>
      </c>
      <c r="BU435" s="41">
        <f t="shared" si="467"/>
        <v>753441</v>
      </c>
      <c r="BV435" s="109" t="str">
        <f t="shared" si="468"/>
        <v>nebija plānots</v>
      </c>
      <c r="BW435" s="41">
        <v>0</v>
      </c>
      <c r="BX435" s="41">
        <v>0</v>
      </c>
      <c r="BY435" s="41">
        <f t="shared" si="489"/>
        <v>0</v>
      </c>
      <c r="BZ435" s="41">
        <f t="shared" si="490"/>
        <v>0</v>
      </c>
      <c r="CA435" s="41">
        <f>BQ435+BJ435+BC435+AV435+AO435+AH435+AA435+T435+P435+BX435</f>
        <v>753440.58000000007</v>
      </c>
      <c r="CB435" s="41">
        <f t="shared" si="491"/>
        <v>753440.58000000007</v>
      </c>
      <c r="CC435" s="109" t="str">
        <f t="shared" si="469"/>
        <v>nebija plānots</v>
      </c>
      <c r="CD435" s="41">
        <v>0</v>
      </c>
      <c r="CE435" s="41">
        <v>0</v>
      </c>
      <c r="CF435" s="41">
        <f t="shared" si="470"/>
        <v>0</v>
      </c>
      <c r="CG435" s="41">
        <f t="shared" si="471"/>
        <v>0</v>
      </c>
      <c r="CH435" s="41">
        <f t="shared" si="472"/>
        <v>753440.58000000007</v>
      </c>
      <c r="CI435" s="41">
        <f t="shared" si="473"/>
        <v>753440.58000000007</v>
      </c>
      <c r="CJ435" s="109" t="str">
        <f t="shared" si="474"/>
        <v>nebija plānots</v>
      </c>
      <c r="CK435" s="41">
        <v>0</v>
      </c>
      <c r="CL435" s="41">
        <f t="shared" si="492"/>
        <v>0</v>
      </c>
      <c r="CM435" s="41">
        <v>891495.02</v>
      </c>
      <c r="CN435" s="36">
        <f>CM435-CL435</f>
        <v>891495.02</v>
      </c>
      <c r="CO435" s="41">
        <v>495503.21</v>
      </c>
      <c r="CP435" s="41">
        <v>0</v>
      </c>
      <c r="CQ435" s="41">
        <v>0</v>
      </c>
      <c r="CR435" s="41">
        <v>0</v>
      </c>
      <c r="CS435" s="41">
        <v>0</v>
      </c>
      <c r="CT435" s="41">
        <v>0</v>
      </c>
      <c r="CU435" s="41">
        <v>0</v>
      </c>
      <c r="CV435" s="41">
        <v>495275.02</v>
      </c>
      <c r="CW435" s="95"/>
      <c r="DF435" s="72"/>
    </row>
    <row r="436" spans="1:140" s="8" customFormat="1" ht="47.25" x14ac:dyDescent="0.25">
      <c r="A436" s="121" t="s">
        <v>138</v>
      </c>
      <c r="B436" s="121" t="s">
        <v>139</v>
      </c>
      <c r="C436" s="122" t="s">
        <v>572</v>
      </c>
      <c r="D436" s="121">
        <v>2</v>
      </c>
      <c r="E436" s="121" t="s">
        <v>35</v>
      </c>
      <c r="F436" s="121" t="s">
        <v>5</v>
      </c>
      <c r="G436" s="123" t="s">
        <v>703</v>
      </c>
      <c r="H436" s="45">
        <f>SUBTOTAL(103, $CI$12:$CI436)*1</f>
        <v>425</v>
      </c>
      <c r="I436" s="45" t="s">
        <v>138</v>
      </c>
      <c r="J436" s="124" t="s">
        <v>704</v>
      </c>
      <c r="K436" s="124" t="s">
        <v>705</v>
      </c>
      <c r="L436" s="41">
        <v>0</v>
      </c>
      <c r="M436" s="41">
        <v>0</v>
      </c>
      <c r="N436" s="41">
        <v>0</v>
      </c>
      <c r="O436" s="41">
        <v>0</v>
      </c>
      <c r="P436" s="41">
        <v>0</v>
      </c>
      <c r="Q436" s="41">
        <f t="shared" si="435"/>
        <v>0</v>
      </c>
      <c r="R436" s="197" t="str">
        <f t="shared" si="436"/>
        <v>nebija plānots</v>
      </c>
      <c r="S436" s="41">
        <v>0</v>
      </c>
      <c r="T436" s="41">
        <v>0</v>
      </c>
      <c r="U436" s="41">
        <f>T436-S436</f>
        <v>0</v>
      </c>
      <c r="V436" s="41">
        <f t="shared" si="437"/>
        <v>0</v>
      </c>
      <c r="W436" s="41">
        <f t="shared" si="438"/>
        <v>0</v>
      </c>
      <c r="X436" s="41">
        <f t="shared" si="439"/>
        <v>0</v>
      </c>
      <c r="Y436" s="197" t="str">
        <f t="shared" si="440"/>
        <v>nebija plānots</v>
      </c>
      <c r="Z436" s="41">
        <v>0</v>
      </c>
      <c r="AA436" s="41">
        <v>0</v>
      </c>
      <c r="AB436" s="41">
        <f>AA436-Z436</f>
        <v>0</v>
      </c>
      <c r="AC436" s="41">
        <f t="shared" si="441"/>
        <v>0</v>
      </c>
      <c r="AD436" s="41">
        <f t="shared" si="442"/>
        <v>0</v>
      </c>
      <c r="AE436" s="41">
        <f t="shared" si="443"/>
        <v>0</v>
      </c>
      <c r="AF436" s="109" t="str">
        <f t="shared" si="444"/>
        <v>nebija plānots</v>
      </c>
      <c r="AG436" s="41">
        <v>0</v>
      </c>
      <c r="AH436" s="41">
        <v>0</v>
      </c>
      <c r="AI436" s="41">
        <f>AH436-AG436</f>
        <v>0</v>
      </c>
      <c r="AJ436" s="41">
        <f t="shared" si="445"/>
        <v>0</v>
      </c>
      <c r="AK436" s="41">
        <f t="shared" si="446"/>
        <v>0</v>
      </c>
      <c r="AL436" s="41">
        <f t="shared" si="447"/>
        <v>0</v>
      </c>
      <c r="AM436" s="109" t="str">
        <f t="shared" si="448"/>
        <v>nebija plānots</v>
      </c>
      <c r="AN436" s="41">
        <v>11627.5</v>
      </c>
      <c r="AO436" s="41">
        <v>0</v>
      </c>
      <c r="AP436" s="41">
        <f>AO436-AN436</f>
        <v>-11627.5</v>
      </c>
      <c r="AQ436" s="41">
        <f t="shared" si="449"/>
        <v>11627.5</v>
      </c>
      <c r="AR436" s="41">
        <f t="shared" si="450"/>
        <v>0</v>
      </c>
      <c r="AS436" s="41">
        <f t="shared" si="451"/>
        <v>-11628</v>
      </c>
      <c r="AT436" s="109">
        <f t="shared" si="452"/>
        <v>1</v>
      </c>
      <c r="AU436" s="41">
        <v>0</v>
      </c>
      <c r="AV436" s="41">
        <v>0</v>
      </c>
      <c r="AW436" s="41">
        <f>AV436-AU436</f>
        <v>0</v>
      </c>
      <c r="AX436" s="41">
        <f t="shared" si="453"/>
        <v>11627.5</v>
      </c>
      <c r="AY436" s="41">
        <f t="shared" si="454"/>
        <v>0</v>
      </c>
      <c r="AZ436" s="41">
        <f t="shared" si="455"/>
        <v>-11628</v>
      </c>
      <c r="BA436" s="109">
        <f t="shared" si="456"/>
        <v>1</v>
      </c>
      <c r="BB436" s="41">
        <v>0</v>
      </c>
      <c r="BC436" s="41">
        <v>0</v>
      </c>
      <c r="BD436" s="41">
        <f t="shared" si="493"/>
        <v>0</v>
      </c>
      <c r="BE436" s="41">
        <f t="shared" si="457"/>
        <v>11627.5</v>
      </c>
      <c r="BF436" s="41">
        <f t="shared" si="458"/>
        <v>0</v>
      </c>
      <c r="BG436" s="41">
        <f t="shared" si="459"/>
        <v>-11628</v>
      </c>
      <c r="BH436" s="109">
        <f t="shared" si="460"/>
        <v>1</v>
      </c>
      <c r="BI436" s="41">
        <v>0</v>
      </c>
      <c r="BJ436" s="41">
        <v>500000</v>
      </c>
      <c r="BK436" s="41">
        <f t="shared" si="487"/>
        <v>500000</v>
      </c>
      <c r="BL436" s="41">
        <f t="shared" si="461"/>
        <v>11627.5</v>
      </c>
      <c r="BM436" s="41">
        <f t="shared" si="462"/>
        <v>500000</v>
      </c>
      <c r="BN436" s="41">
        <f t="shared" si="463"/>
        <v>488372</v>
      </c>
      <c r="BO436" s="109">
        <f t="shared" si="464"/>
        <v>-42.001505052676841</v>
      </c>
      <c r="BP436" s="41">
        <v>0</v>
      </c>
      <c r="BQ436" s="41">
        <v>0</v>
      </c>
      <c r="BR436" s="41">
        <f t="shared" si="488"/>
        <v>0</v>
      </c>
      <c r="BS436" s="41">
        <f t="shared" si="465"/>
        <v>11627.5</v>
      </c>
      <c r="BT436" s="41">
        <f t="shared" si="466"/>
        <v>500000</v>
      </c>
      <c r="BU436" s="41">
        <f t="shared" si="467"/>
        <v>488372</v>
      </c>
      <c r="BV436" s="109">
        <f t="shared" si="468"/>
        <v>-42.001505052676841</v>
      </c>
      <c r="BW436" s="41">
        <v>0</v>
      </c>
      <c r="BX436" s="41">
        <v>299309.57</v>
      </c>
      <c r="BY436" s="41">
        <f t="shared" si="489"/>
        <v>299309.57</v>
      </c>
      <c r="BZ436" s="41">
        <f t="shared" si="490"/>
        <v>11627.5</v>
      </c>
      <c r="CA436" s="41">
        <f>BQ436+BJ436+BC436+AV436+AO436+-AH436+AA436+T436+P436+BX436</f>
        <v>799309.57000000007</v>
      </c>
      <c r="CB436" s="41">
        <f t="shared" si="491"/>
        <v>787682.07000000007</v>
      </c>
      <c r="CC436" s="109">
        <f t="shared" si="469"/>
        <v>-67.743029026015918</v>
      </c>
      <c r="CD436" s="41">
        <v>0</v>
      </c>
      <c r="CE436" s="41">
        <v>0</v>
      </c>
      <c r="CF436" s="41">
        <f t="shared" si="470"/>
        <v>0</v>
      </c>
      <c r="CG436" s="41">
        <f t="shared" si="471"/>
        <v>11627.5</v>
      </c>
      <c r="CH436" s="41">
        <f t="shared" si="472"/>
        <v>799309.57000000007</v>
      </c>
      <c r="CI436" s="41">
        <f t="shared" si="473"/>
        <v>787682.07000000007</v>
      </c>
      <c r="CJ436" s="109">
        <f t="shared" si="474"/>
        <v>68.743029026015918</v>
      </c>
      <c r="CK436" s="41">
        <v>0</v>
      </c>
      <c r="CL436" s="41">
        <f t="shared" si="492"/>
        <v>11627.5</v>
      </c>
      <c r="CM436" s="41">
        <v>799646.48</v>
      </c>
      <c r="CN436" s="158">
        <v>0</v>
      </c>
      <c r="CO436" s="41">
        <v>2329615.9</v>
      </c>
      <c r="CP436" s="41">
        <v>425000</v>
      </c>
      <c r="CQ436" s="41">
        <v>0</v>
      </c>
      <c r="CR436" s="41">
        <v>0</v>
      </c>
      <c r="CS436" s="41">
        <v>0</v>
      </c>
      <c r="CT436" s="41">
        <v>0</v>
      </c>
      <c r="CU436" s="41">
        <v>0</v>
      </c>
      <c r="CV436" s="41">
        <v>3408126.64</v>
      </c>
      <c r="CW436" s="95"/>
      <c r="DF436" s="72"/>
    </row>
    <row r="437" spans="1:140" s="8" customFormat="1" ht="47.25" x14ac:dyDescent="0.25">
      <c r="A437" s="119" t="s">
        <v>89</v>
      </c>
      <c r="B437" s="119" t="s">
        <v>842</v>
      </c>
      <c r="C437" s="120" t="s">
        <v>843</v>
      </c>
      <c r="D437" s="119" t="s">
        <v>3</v>
      </c>
      <c r="E437" s="119" t="s">
        <v>11</v>
      </c>
      <c r="F437" s="119" t="s">
        <v>5</v>
      </c>
      <c r="G437" s="43" t="s">
        <v>770</v>
      </c>
      <c r="H437" s="45">
        <f>SUBTOTAL(103, $CI$12:$CI437)*1</f>
        <v>426</v>
      </c>
      <c r="I437" s="45" t="s">
        <v>89</v>
      </c>
      <c r="J437" s="124" t="s">
        <v>846</v>
      </c>
      <c r="K437" s="124" t="s">
        <v>847</v>
      </c>
      <c r="L437" s="41">
        <v>0</v>
      </c>
      <c r="M437" s="41">
        <v>0</v>
      </c>
      <c r="N437" s="41">
        <v>0</v>
      </c>
      <c r="O437" s="40">
        <v>0</v>
      </c>
      <c r="P437" s="40">
        <v>0</v>
      </c>
      <c r="Q437" s="41">
        <f t="shared" si="435"/>
        <v>0</v>
      </c>
      <c r="R437" s="197" t="str">
        <f t="shared" si="436"/>
        <v>nebija plānots</v>
      </c>
      <c r="S437" s="40">
        <v>0</v>
      </c>
      <c r="T437" s="40">
        <v>0</v>
      </c>
      <c r="U437" s="41">
        <f>T437-S437</f>
        <v>0</v>
      </c>
      <c r="V437" s="41">
        <f t="shared" si="437"/>
        <v>0</v>
      </c>
      <c r="W437" s="41">
        <f t="shared" si="438"/>
        <v>0</v>
      </c>
      <c r="X437" s="41">
        <f t="shared" si="439"/>
        <v>0</v>
      </c>
      <c r="Y437" s="197" t="str">
        <f t="shared" si="440"/>
        <v>nebija plānots</v>
      </c>
      <c r="Z437" s="40">
        <v>0</v>
      </c>
      <c r="AA437" s="40">
        <v>0</v>
      </c>
      <c r="AB437" s="41">
        <f>AA437-Z437</f>
        <v>0</v>
      </c>
      <c r="AC437" s="41">
        <f t="shared" si="441"/>
        <v>0</v>
      </c>
      <c r="AD437" s="41">
        <f t="shared" si="442"/>
        <v>0</v>
      </c>
      <c r="AE437" s="41">
        <f t="shared" si="443"/>
        <v>0</v>
      </c>
      <c r="AF437" s="109" t="str">
        <f t="shared" si="444"/>
        <v>nebija plānots</v>
      </c>
      <c r="AG437" s="40">
        <v>0</v>
      </c>
      <c r="AH437" s="40">
        <v>0</v>
      </c>
      <c r="AI437" s="41">
        <f>AH437-AG437</f>
        <v>0</v>
      </c>
      <c r="AJ437" s="41">
        <f t="shared" si="445"/>
        <v>0</v>
      </c>
      <c r="AK437" s="41">
        <f t="shared" si="446"/>
        <v>0</v>
      </c>
      <c r="AL437" s="41">
        <f t="shared" si="447"/>
        <v>0</v>
      </c>
      <c r="AM437" s="109" t="str">
        <f t="shared" si="448"/>
        <v>nebija plānots</v>
      </c>
      <c r="AN437" s="40">
        <v>0</v>
      </c>
      <c r="AO437" s="40">
        <v>0</v>
      </c>
      <c r="AP437" s="41">
        <f>AO437-AN437</f>
        <v>0</v>
      </c>
      <c r="AQ437" s="41">
        <f t="shared" si="449"/>
        <v>0</v>
      </c>
      <c r="AR437" s="41">
        <f t="shared" si="450"/>
        <v>0</v>
      </c>
      <c r="AS437" s="41">
        <f t="shared" si="451"/>
        <v>0</v>
      </c>
      <c r="AT437" s="109" t="str">
        <f t="shared" si="452"/>
        <v>nebija plānots</v>
      </c>
      <c r="AU437" s="41">
        <v>0</v>
      </c>
      <c r="AV437" s="41">
        <v>573750</v>
      </c>
      <c r="AW437" s="41">
        <f>AV437-AU437</f>
        <v>573750</v>
      </c>
      <c r="AX437" s="41">
        <f t="shared" si="453"/>
        <v>0</v>
      </c>
      <c r="AY437" s="41">
        <f t="shared" si="454"/>
        <v>573750</v>
      </c>
      <c r="AZ437" s="41">
        <f t="shared" si="455"/>
        <v>573750</v>
      </c>
      <c r="BA437" s="109" t="str">
        <f t="shared" si="456"/>
        <v>nebija plānots</v>
      </c>
      <c r="BB437" s="40">
        <v>0</v>
      </c>
      <c r="BC437" s="41">
        <v>0</v>
      </c>
      <c r="BD437" s="41">
        <f t="shared" si="493"/>
        <v>0</v>
      </c>
      <c r="BE437" s="41">
        <f t="shared" si="457"/>
        <v>0</v>
      </c>
      <c r="BF437" s="41">
        <f t="shared" si="458"/>
        <v>573750</v>
      </c>
      <c r="BG437" s="41">
        <f t="shared" si="459"/>
        <v>573750</v>
      </c>
      <c r="BH437" s="109" t="str">
        <f t="shared" si="460"/>
        <v>nebija plānots</v>
      </c>
      <c r="BI437" s="40">
        <v>0</v>
      </c>
      <c r="BJ437" s="41">
        <v>0</v>
      </c>
      <c r="BK437" s="41">
        <f t="shared" si="487"/>
        <v>0</v>
      </c>
      <c r="BL437" s="41">
        <f t="shared" si="461"/>
        <v>0</v>
      </c>
      <c r="BM437" s="41">
        <f t="shared" si="462"/>
        <v>573750</v>
      </c>
      <c r="BN437" s="41">
        <f t="shared" si="463"/>
        <v>573750</v>
      </c>
      <c r="BO437" s="109" t="str">
        <f t="shared" si="464"/>
        <v>nebija plānots</v>
      </c>
      <c r="BP437" s="40">
        <v>0</v>
      </c>
      <c r="BQ437" s="41">
        <v>230569.92</v>
      </c>
      <c r="BR437" s="41">
        <f t="shared" si="488"/>
        <v>230569.92</v>
      </c>
      <c r="BS437" s="41">
        <f t="shared" si="465"/>
        <v>0</v>
      </c>
      <c r="BT437" s="41">
        <f t="shared" si="466"/>
        <v>804319.92</v>
      </c>
      <c r="BU437" s="41">
        <f t="shared" si="467"/>
        <v>804320</v>
      </c>
      <c r="BV437" s="109" t="str">
        <f t="shared" si="468"/>
        <v>nebija plānots</v>
      </c>
      <c r="BW437" s="40">
        <v>0</v>
      </c>
      <c r="BX437" s="41">
        <v>0</v>
      </c>
      <c r="BY437" s="41">
        <f t="shared" si="489"/>
        <v>0</v>
      </c>
      <c r="BZ437" s="41">
        <f t="shared" si="490"/>
        <v>0</v>
      </c>
      <c r="CA437" s="41">
        <f>BQ437+BJ437+BC437+AV437+AO437+-AH437+AA437+T437+P437+BX437</f>
        <v>804319.92</v>
      </c>
      <c r="CB437" s="41">
        <f t="shared" si="491"/>
        <v>804319.92</v>
      </c>
      <c r="CC437" s="109" t="str">
        <f t="shared" si="469"/>
        <v>nebija plānots</v>
      </c>
      <c r="CD437" s="40">
        <v>0</v>
      </c>
      <c r="CE437" s="41">
        <v>0</v>
      </c>
      <c r="CF437" s="41">
        <f t="shared" si="470"/>
        <v>0</v>
      </c>
      <c r="CG437" s="41">
        <f t="shared" si="471"/>
        <v>0</v>
      </c>
      <c r="CH437" s="41">
        <f t="shared" si="472"/>
        <v>804319.92</v>
      </c>
      <c r="CI437" s="41">
        <f t="shared" si="473"/>
        <v>804319.92</v>
      </c>
      <c r="CJ437" s="109" t="str">
        <f t="shared" si="474"/>
        <v>nebija plānots</v>
      </c>
      <c r="CK437" s="40">
        <v>0</v>
      </c>
      <c r="CL437" s="41">
        <f t="shared" si="492"/>
        <v>0</v>
      </c>
      <c r="CM437" s="41">
        <v>1211250</v>
      </c>
      <c r="CN437" s="36">
        <f>CM437-CL437</f>
        <v>1211250</v>
      </c>
      <c r="CO437" s="41">
        <v>637500</v>
      </c>
      <c r="CP437" s="41">
        <v>0</v>
      </c>
      <c r="CQ437" s="41">
        <v>0</v>
      </c>
      <c r="CR437" s="41">
        <v>0</v>
      </c>
      <c r="CS437" s="41">
        <v>0</v>
      </c>
      <c r="CT437" s="41">
        <v>0</v>
      </c>
      <c r="CU437" s="41">
        <v>0</v>
      </c>
      <c r="CV437" s="41">
        <v>637500</v>
      </c>
      <c r="CW437" s="95"/>
      <c r="DF437" s="72"/>
    </row>
    <row r="438" spans="1:140" s="8" customFormat="1" ht="31.5" x14ac:dyDescent="0.25">
      <c r="A438" s="119" t="s">
        <v>138</v>
      </c>
      <c r="B438" s="119" t="s">
        <v>139</v>
      </c>
      <c r="C438" s="120" t="s">
        <v>572</v>
      </c>
      <c r="D438" s="119">
        <v>2</v>
      </c>
      <c r="E438" s="119" t="s">
        <v>35</v>
      </c>
      <c r="F438" s="119" t="s">
        <v>5</v>
      </c>
      <c r="G438" s="43" t="s">
        <v>701</v>
      </c>
      <c r="H438" s="45">
        <f>SUBTOTAL(103, $CI$12:$CI438)*1</f>
        <v>427</v>
      </c>
      <c r="I438" s="45" t="s">
        <v>138</v>
      </c>
      <c r="J438" s="124" t="s">
        <v>658</v>
      </c>
      <c r="K438" s="124" t="s">
        <v>702</v>
      </c>
      <c r="L438" s="41">
        <v>0</v>
      </c>
      <c r="M438" s="41">
        <v>0</v>
      </c>
      <c r="N438" s="41">
        <v>0</v>
      </c>
      <c r="O438" s="41">
        <v>0</v>
      </c>
      <c r="P438" s="41">
        <v>0</v>
      </c>
      <c r="Q438" s="41">
        <f t="shared" si="435"/>
        <v>0</v>
      </c>
      <c r="R438" s="197" t="str">
        <f t="shared" si="436"/>
        <v>nebija plānots</v>
      </c>
      <c r="S438" s="41">
        <v>0</v>
      </c>
      <c r="T438" s="41">
        <v>0</v>
      </c>
      <c r="U438" s="41">
        <f>T438-S438</f>
        <v>0</v>
      </c>
      <c r="V438" s="41">
        <f t="shared" si="437"/>
        <v>0</v>
      </c>
      <c r="W438" s="41">
        <f t="shared" si="438"/>
        <v>0</v>
      </c>
      <c r="X438" s="41">
        <f t="shared" si="439"/>
        <v>0</v>
      </c>
      <c r="Y438" s="197" t="str">
        <f t="shared" si="440"/>
        <v>nebija plānots</v>
      </c>
      <c r="Z438" s="41">
        <v>0</v>
      </c>
      <c r="AA438" s="41">
        <v>0</v>
      </c>
      <c r="AB438" s="41">
        <f>AA438-Z438</f>
        <v>0</v>
      </c>
      <c r="AC438" s="41">
        <f t="shared" si="441"/>
        <v>0</v>
      </c>
      <c r="AD438" s="41">
        <f t="shared" si="442"/>
        <v>0</v>
      </c>
      <c r="AE438" s="41">
        <f t="shared" si="443"/>
        <v>0</v>
      </c>
      <c r="AF438" s="109" t="str">
        <f t="shared" si="444"/>
        <v>nebija plānots</v>
      </c>
      <c r="AG438" s="41">
        <v>0</v>
      </c>
      <c r="AH438" s="41">
        <v>0</v>
      </c>
      <c r="AI438" s="41">
        <f>AH438-AG438</f>
        <v>0</v>
      </c>
      <c r="AJ438" s="41">
        <f t="shared" si="445"/>
        <v>0</v>
      </c>
      <c r="AK438" s="41">
        <f t="shared" si="446"/>
        <v>0</v>
      </c>
      <c r="AL438" s="41">
        <f t="shared" si="447"/>
        <v>0</v>
      </c>
      <c r="AM438" s="109" t="str">
        <f t="shared" si="448"/>
        <v>nebija plānots</v>
      </c>
      <c r="AN438" s="41">
        <v>121696</v>
      </c>
      <c r="AO438" s="41">
        <v>485980</v>
      </c>
      <c r="AP438" s="41">
        <f>AO438-AN438</f>
        <v>364284</v>
      </c>
      <c r="AQ438" s="41">
        <f t="shared" si="449"/>
        <v>121696</v>
      </c>
      <c r="AR438" s="41">
        <f t="shared" si="450"/>
        <v>485980</v>
      </c>
      <c r="AS438" s="41">
        <f t="shared" si="451"/>
        <v>364284</v>
      </c>
      <c r="AT438" s="109">
        <f t="shared" si="452"/>
        <v>-2.9933933736523799</v>
      </c>
      <c r="AU438" s="41">
        <v>0</v>
      </c>
      <c r="AV438" s="41">
        <v>0</v>
      </c>
      <c r="AW438" s="41">
        <f>AV438-AU438</f>
        <v>0</v>
      </c>
      <c r="AX438" s="41">
        <f t="shared" si="453"/>
        <v>121696</v>
      </c>
      <c r="AY438" s="41">
        <f t="shared" si="454"/>
        <v>485980</v>
      </c>
      <c r="AZ438" s="41">
        <f t="shared" si="455"/>
        <v>364284</v>
      </c>
      <c r="BA438" s="109">
        <f t="shared" si="456"/>
        <v>-2.9933933736523799</v>
      </c>
      <c r="BB438" s="41">
        <v>0</v>
      </c>
      <c r="BC438" s="41">
        <v>164565.84</v>
      </c>
      <c r="BD438" s="41">
        <f t="shared" si="493"/>
        <v>164565.84</v>
      </c>
      <c r="BE438" s="41">
        <f t="shared" si="457"/>
        <v>121696</v>
      </c>
      <c r="BF438" s="41">
        <f t="shared" si="458"/>
        <v>650545.84</v>
      </c>
      <c r="BG438" s="41">
        <f t="shared" si="459"/>
        <v>528850</v>
      </c>
      <c r="BH438" s="109">
        <f t="shared" si="460"/>
        <v>-4.345663292137786</v>
      </c>
      <c r="BI438" s="41">
        <v>0</v>
      </c>
      <c r="BJ438" s="41">
        <v>0</v>
      </c>
      <c r="BK438" s="41">
        <f t="shared" si="487"/>
        <v>0</v>
      </c>
      <c r="BL438" s="41">
        <f t="shared" si="461"/>
        <v>121696</v>
      </c>
      <c r="BM438" s="41">
        <f t="shared" si="462"/>
        <v>650545.84</v>
      </c>
      <c r="BN438" s="41">
        <f t="shared" si="463"/>
        <v>528850</v>
      </c>
      <c r="BO438" s="109">
        <f t="shared" si="464"/>
        <v>-4.345663292137786</v>
      </c>
      <c r="BP438" s="41">
        <v>0</v>
      </c>
      <c r="BQ438" s="41">
        <v>0</v>
      </c>
      <c r="BR438" s="41">
        <f t="shared" si="488"/>
        <v>0</v>
      </c>
      <c r="BS438" s="41">
        <f t="shared" si="465"/>
        <v>121696</v>
      </c>
      <c r="BT438" s="41">
        <f t="shared" si="466"/>
        <v>650545.84</v>
      </c>
      <c r="BU438" s="41">
        <f t="shared" si="467"/>
        <v>528850</v>
      </c>
      <c r="BV438" s="109">
        <f t="shared" si="468"/>
        <v>-4.345663292137786</v>
      </c>
      <c r="BW438" s="41">
        <v>0</v>
      </c>
      <c r="BX438" s="41">
        <v>239521.88</v>
      </c>
      <c r="BY438" s="41">
        <f t="shared" si="489"/>
        <v>239521.88</v>
      </c>
      <c r="BZ438" s="41">
        <f t="shared" si="490"/>
        <v>121696</v>
      </c>
      <c r="CA438" s="41">
        <f>BQ438+BJ438+BC438+AV438+AO438+-AH438+AA438+T438+P438+BX438</f>
        <v>890067.72</v>
      </c>
      <c r="CB438" s="41">
        <f t="shared" si="491"/>
        <v>768371.72</v>
      </c>
      <c r="CC438" s="109">
        <f t="shared" si="469"/>
        <v>-6.3138617538785171</v>
      </c>
      <c r="CD438" s="41">
        <v>0</v>
      </c>
      <c r="CE438" s="41">
        <v>36956.300000000003</v>
      </c>
      <c r="CF438" s="41">
        <f t="shared" si="470"/>
        <v>36956.300000000003</v>
      </c>
      <c r="CG438" s="41">
        <f t="shared" si="471"/>
        <v>121696</v>
      </c>
      <c r="CH438" s="41">
        <f t="shared" si="472"/>
        <v>927024.02</v>
      </c>
      <c r="CI438" s="41">
        <f t="shared" si="473"/>
        <v>805328.02</v>
      </c>
      <c r="CJ438" s="109">
        <f t="shared" si="474"/>
        <v>7.6175389495135422</v>
      </c>
      <c r="CK438" s="41">
        <v>0</v>
      </c>
      <c r="CL438" s="41">
        <f t="shared" si="492"/>
        <v>121696</v>
      </c>
      <c r="CM438" s="41">
        <v>920032.31</v>
      </c>
      <c r="CN438" s="158">
        <f>CM438-CL438</f>
        <v>798336.31</v>
      </c>
      <c r="CO438" s="41">
        <v>477015</v>
      </c>
      <c r="CP438" s="41">
        <v>0</v>
      </c>
      <c r="CQ438" s="41">
        <v>0</v>
      </c>
      <c r="CR438" s="41">
        <v>0</v>
      </c>
      <c r="CS438" s="41">
        <v>0</v>
      </c>
      <c r="CT438" s="41">
        <v>0</v>
      </c>
      <c r="CU438" s="41">
        <v>0</v>
      </c>
      <c r="CV438" s="41">
        <v>539977.80000000005</v>
      </c>
      <c r="CW438" s="95"/>
      <c r="DF438" s="72"/>
    </row>
    <row r="439" spans="1:140" s="8" customFormat="1" ht="47.25" x14ac:dyDescent="0.25">
      <c r="A439" s="18" t="s">
        <v>150</v>
      </c>
      <c r="B439" s="18" t="s">
        <v>151</v>
      </c>
      <c r="C439" s="19" t="s">
        <v>574</v>
      </c>
      <c r="D439" s="18" t="s">
        <v>3</v>
      </c>
      <c r="E439" s="18" t="s">
        <v>29</v>
      </c>
      <c r="F439" s="18" t="s">
        <v>102</v>
      </c>
      <c r="G439" s="18" t="s">
        <v>1119</v>
      </c>
      <c r="H439" s="45">
        <f>SUBTOTAL(103, $CI$12:$CI439)*1</f>
        <v>428</v>
      </c>
      <c r="I439" s="18" t="s">
        <v>150</v>
      </c>
      <c r="J439" s="32" t="s">
        <v>98</v>
      </c>
      <c r="K439" s="32" t="s">
        <v>1120</v>
      </c>
      <c r="L439" s="77">
        <v>0</v>
      </c>
      <c r="M439" s="77">
        <v>0</v>
      </c>
      <c r="N439" s="77">
        <v>0</v>
      </c>
      <c r="O439" s="77">
        <v>0</v>
      </c>
      <c r="P439" s="77"/>
      <c r="Q439" s="41">
        <f t="shared" si="435"/>
        <v>0</v>
      </c>
      <c r="R439" s="197" t="str">
        <f t="shared" si="436"/>
        <v>nebija plānots</v>
      </c>
      <c r="S439" s="77">
        <v>0</v>
      </c>
      <c r="T439" s="77"/>
      <c r="U439" s="77"/>
      <c r="V439" s="41">
        <f t="shared" si="437"/>
        <v>0</v>
      </c>
      <c r="W439" s="41">
        <f t="shared" si="438"/>
        <v>0</v>
      </c>
      <c r="X439" s="41">
        <f t="shared" si="439"/>
        <v>0</v>
      </c>
      <c r="Y439" s="197" t="str">
        <f t="shared" si="440"/>
        <v>nebija plānots</v>
      </c>
      <c r="Z439" s="77">
        <v>0</v>
      </c>
      <c r="AA439" s="77"/>
      <c r="AB439" s="77"/>
      <c r="AC439" s="41">
        <f t="shared" si="441"/>
        <v>0</v>
      </c>
      <c r="AD439" s="41">
        <f t="shared" si="442"/>
        <v>0</v>
      </c>
      <c r="AE439" s="41">
        <f t="shared" si="443"/>
        <v>0</v>
      </c>
      <c r="AF439" s="109" t="str">
        <f t="shared" si="444"/>
        <v>nebija plānots</v>
      </c>
      <c r="AG439" s="77">
        <v>0</v>
      </c>
      <c r="AH439" s="77"/>
      <c r="AI439" s="77"/>
      <c r="AJ439" s="41">
        <f t="shared" si="445"/>
        <v>0</v>
      </c>
      <c r="AK439" s="41">
        <f t="shared" si="446"/>
        <v>0</v>
      </c>
      <c r="AL439" s="41">
        <f t="shared" si="447"/>
        <v>0</v>
      </c>
      <c r="AM439" s="109" t="str">
        <f t="shared" si="448"/>
        <v>nebija plānots</v>
      </c>
      <c r="AN439" s="77">
        <v>0</v>
      </c>
      <c r="AO439" s="77"/>
      <c r="AP439" s="77"/>
      <c r="AQ439" s="41">
        <f t="shared" si="449"/>
        <v>0</v>
      </c>
      <c r="AR439" s="41">
        <f t="shared" si="450"/>
        <v>0</v>
      </c>
      <c r="AS439" s="41">
        <f t="shared" si="451"/>
        <v>0</v>
      </c>
      <c r="AT439" s="109" t="str">
        <f t="shared" si="452"/>
        <v>nebija plānots</v>
      </c>
      <c r="AU439" s="77">
        <v>0</v>
      </c>
      <c r="AV439" s="77"/>
      <c r="AW439" s="77"/>
      <c r="AX439" s="41">
        <f t="shared" si="453"/>
        <v>0</v>
      </c>
      <c r="AY439" s="41">
        <f t="shared" si="454"/>
        <v>0</v>
      </c>
      <c r="AZ439" s="41">
        <f t="shared" si="455"/>
        <v>0</v>
      </c>
      <c r="BA439" s="109" t="str">
        <f t="shared" si="456"/>
        <v>nebija plānots</v>
      </c>
      <c r="BB439" s="77">
        <v>0</v>
      </c>
      <c r="BC439" s="77"/>
      <c r="BD439" s="77"/>
      <c r="BE439" s="41">
        <f t="shared" si="457"/>
        <v>0</v>
      </c>
      <c r="BF439" s="41">
        <f t="shared" si="458"/>
        <v>0</v>
      </c>
      <c r="BG439" s="41">
        <f t="shared" si="459"/>
        <v>0</v>
      </c>
      <c r="BH439" s="109" t="str">
        <f t="shared" si="460"/>
        <v>nebija plānots</v>
      </c>
      <c r="BI439" s="77">
        <v>0</v>
      </c>
      <c r="BJ439" s="77"/>
      <c r="BK439" s="77"/>
      <c r="BL439" s="41">
        <f t="shared" si="461"/>
        <v>0</v>
      </c>
      <c r="BM439" s="41">
        <f t="shared" si="462"/>
        <v>0</v>
      </c>
      <c r="BN439" s="41">
        <f t="shared" si="463"/>
        <v>0</v>
      </c>
      <c r="BO439" s="109" t="str">
        <f t="shared" si="464"/>
        <v>nebija plānots</v>
      </c>
      <c r="BP439" s="77">
        <v>0</v>
      </c>
      <c r="BQ439" s="77"/>
      <c r="BR439" s="77"/>
      <c r="BS439" s="41">
        <f t="shared" si="465"/>
        <v>0</v>
      </c>
      <c r="BT439" s="41">
        <f t="shared" si="466"/>
        <v>0</v>
      </c>
      <c r="BU439" s="41">
        <f t="shared" si="467"/>
        <v>0</v>
      </c>
      <c r="BV439" s="109" t="str">
        <f t="shared" si="468"/>
        <v>nebija plānots</v>
      </c>
      <c r="BW439" s="77">
        <v>0</v>
      </c>
      <c r="BX439" s="77"/>
      <c r="BY439" s="77"/>
      <c r="BZ439" s="77"/>
      <c r="CA439" s="77"/>
      <c r="CB439" s="77"/>
      <c r="CC439" s="109" t="str">
        <f t="shared" si="469"/>
        <v>nebija plānots</v>
      </c>
      <c r="CD439" s="77">
        <v>0</v>
      </c>
      <c r="CE439" s="41">
        <v>864223.51</v>
      </c>
      <c r="CF439" s="41">
        <f t="shared" si="470"/>
        <v>864223.51</v>
      </c>
      <c r="CG439" s="41">
        <f t="shared" si="471"/>
        <v>0</v>
      </c>
      <c r="CH439" s="41">
        <f t="shared" si="472"/>
        <v>864223.51</v>
      </c>
      <c r="CI439" s="41">
        <f t="shared" si="473"/>
        <v>864223.51</v>
      </c>
      <c r="CJ439" s="109" t="str">
        <f t="shared" si="474"/>
        <v>nebija plānots</v>
      </c>
      <c r="CK439" s="77">
        <v>0</v>
      </c>
      <c r="CL439" s="77">
        <v>0</v>
      </c>
      <c r="CM439" s="41">
        <v>864223.51</v>
      </c>
      <c r="CN439" s="77"/>
      <c r="CO439" s="77">
        <v>3769040.12</v>
      </c>
      <c r="CP439" s="77">
        <v>0</v>
      </c>
      <c r="CQ439" s="77">
        <v>0</v>
      </c>
      <c r="CR439" s="77">
        <v>0</v>
      </c>
      <c r="CS439" s="77">
        <v>0</v>
      </c>
      <c r="CT439" s="77">
        <v>0</v>
      </c>
      <c r="CU439" s="77">
        <v>0</v>
      </c>
      <c r="CV439" s="76">
        <v>3769040.12</v>
      </c>
      <c r="CX439" s="95"/>
      <c r="CY439" s="95"/>
      <c r="CZ439" s="95"/>
      <c r="DA439" s="95"/>
      <c r="DB439" s="95"/>
      <c r="DC439" s="95"/>
      <c r="DD439" s="95"/>
      <c r="DE439" s="113"/>
      <c r="DF439" s="95"/>
      <c r="DG439" s="95"/>
      <c r="DH439" s="95"/>
      <c r="DI439" s="95"/>
      <c r="DJ439" s="95"/>
      <c r="DK439" s="95"/>
      <c r="DL439" s="95"/>
      <c r="DM439" s="95"/>
      <c r="DN439" s="95"/>
      <c r="DO439" s="95"/>
      <c r="DP439" s="175"/>
      <c r="DQ439" s="95"/>
      <c r="DR439" s="95"/>
      <c r="DS439" s="95"/>
      <c r="DT439" s="95"/>
      <c r="DU439" s="95"/>
      <c r="DV439" s="95"/>
      <c r="DW439" s="95"/>
      <c r="DX439" s="95"/>
      <c r="DY439" s="114"/>
      <c r="DZ439" s="111"/>
      <c r="EA439" s="95"/>
      <c r="EJ439" s="72"/>
    </row>
    <row r="440" spans="1:140" s="8" customFormat="1" ht="63" x14ac:dyDescent="0.25">
      <c r="A440" s="99" t="s">
        <v>57</v>
      </c>
      <c r="B440" s="99" t="s">
        <v>58</v>
      </c>
      <c r="C440" s="100" t="s">
        <v>565</v>
      </c>
      <c r="D440" s="99">
        <v>3</v>
      </c>
      <c r="E440" s="99" t="s">
        <v>35</v>
      </c>
      <c r="F440" s="99" t="s">
        <v>5</v>
      </c>
      <c r="G440" s="99" t="s">
        <v>997</v>
      </c>
      <c r="H440" s="45">
        <f>SUBTOTAL(103, $CI$12:$CI440)*1</f>
        <v>429</v>
      </c>
      <c r="I440" s="45" t="s">
        <v>57</v>
      </c>
      <c r="J440" s="128" t="s">
        <v>413</v>
      </c>
      <c r="K440" s="128" t="s">
        <v>998</v>
      </c>
      <c r="L440" s="101">
        <v>0</v>
      </c>
      <c r="M440" s="101">
        <v>0</v>
      </c>
      <c r="N440" s="101">
        <v>0</v>
      </c>
      <c r="O440" s="101">
        <f>N440+M440+L440</f>
        <v>0</v>
      </c>
      <c r="P440" s="101"/>
      <c r="Q440" s="41">
        <f t="shared" si="435"/>
        <v>0</v>
      </c>
      <c r="R440" s="197" t="str">
        <f t="shared" si="436"/>
        <v>nebija plānots</v>
      </c>
      <c r="S440" s="101">
        <v>0</v>
      </c>
      <c r="T440" s="101"/>
      <c r="U440" s="101"/>
      <c r="V440" s="41">
        <f t="shared" si="437"/>
        <v>0</v>
      </c>
      <c r="W440" s="41">
        <f t="shared" si="438"/>
        <v>0</v>
      </c>
      <c r="X440" s="41">
        <f t="shared" si="439"/>
        <v>0</v>
      </c>
      <c r="Y440" s="197" t="str">
        <f t="shared" si="440"/>
        <v>nebija plānots</v>
      </c>
      <c r="Z440" s="101">
        <v>0</v>
      </c>
      <c r="AA440" s="101"/>
      <c r="AB440" s="101"/>
      <c r="AC440" s="41">
        <f t="shared" si="441"/>
        <v>0</v>
      </c>
      <c r="AD440" s="41">
        <f t="shared" si="442"/>
        <v>0</v>
      </c>
      <c r="AE440" s="41">
        <f t="shared" si="443"/>
        <v>0</v>
      </c>
      <c r="AF440" s="109" t="str">
        <f t="shared" si="444"/>
        <v>nebija plānots</v>
      </c>
      <c r="AG440" s="101">
        <v>0</v>
      </c>
      <c r="AH440" s="101"/>
      <c r="AI440" s="101"/>
      <c r="AJ440" s="41">
        <f t="shared" si="445"/>
        <v>0</v>
      </c>
      <c r="AK440" s="41">
        <f t="shared" si="446"/>
        <v>0</v>
      </c>
      <c r="AL440" s="41">
        <f t="shared" si="447"/>
        <v>0</v>
      </c>
      <c r="AM440" s="109" t="str">
        <f t="shared" si="448"/>
        <v>nebija plānots</v>
      </c>
      <c r="AN440" s="101">
        <v>0</v>
      </c>
      <c r="AO440" s="101"/>
      <c r="AP440" s="101"/>
      <c r="AQ440" s="41">
        <f t="shared" si="449"/>
        <v>0</v>
      </c>
      <c r="AR440" s="41">
        <f t="shared" si="450"/>
        <v>0</v>
      </c>
      <c r="AS440" s="41">
        <f t="shared" si="451"/>
        <v>0</v>
      </c>
      <c r="AT440" s="109" t="str">
        <f t="shared" si="452"/>
        <v>nebija plānots</v>
      </c>
      <c r="AU440" s="101">
        <v>0</v>
      </c>
      <c r="AV440" s="101"/>
      <c r="AW440" s="101"/>
      <c r="AX440" s="41">
        <f t="shared" si="453"/>
        <v>0</v>
      </c>
      <c r="AY440" s="41">
        <f t="shared" si="454"/>
        <v>0</v>
      </c>
      <c r="AZ440" s="41">
        <f t="shared" si="455"/>
        <v>0</v>
      </c>
      <c r="BA440" s="109" t="str">
        <f t="shared" si="456"/>
        <v>nebija plānots</v>
      </c>
      <c r="BB440" s="101">
        <v>0</v>
      </c>
      <c r="BC440" s="101"/>
      <c r="BD440" s="101"/>
      <c r="BE440" s="41">
        <f t="shared" si="457"/>
        <v>0</v>
      </c>
      <c r="BF440" s="41">
        <f t="shared" si="458"/>
        <v>0</v>
      </c>
      <c r="BG440" s="41">
        <f t="shared" si="459"/>
        <v>0</v>
      </c>
      <c r="BH440" s="109" t="str">
        <f t="shared" si="460"/>
        <v>nebija plānots</v>
      </c>
      <c r="BI440" s="101">
        <v>0</v>
      </c>
      <c r="BJ440" s="41">
        <v>675650</v>
      </c>
      <c r="BK440" s="41">
        <f>BJ440-BI440</f>
        <v>675650</v>
      </c>
      <c r="BL440" s="41">
        <f t="shared" si="461"/>
        <v>0</v>
      </c>
      <c r="BM440" s="41">
        <f t="shared" si="462"/>
        <v>675650</v>
      </c>
      <c r="BN440" s="41">
        <f t="shared" si="463"/>
        <v>675650</v>
      </c>
      <c r="BO440" s="109" t="str">
        <f t="shared" si="464"/>
        <v>nebija plānots</v>
      </c>
      <c r="BP440" s="101">
        <v>0</v>
      </c>
      <c r="BQ440" s="41">
        <v>0</v>
      </c>
      <c r="BR440" s="41">
        <f>BQ440-BP440</f>
        <v>0</v>
      </c>
      <c r="BS440" s="41">
        <f t="shared" si="465"/>
        <v>0</v>
      </c>
      <c r="BT440" s="41">
        <f t="shared" si="466"/>
        <v>675650</v>
      </c>
      <c r="BU440" s="41">
        <f t="shared" si="467"/>
        <v>675650</v>
      </c>
      <c r="BV440" s="109" t="str">
        <f t="shared" si="468"/>
        <v>nebija plānots</v>
      </c>
      <c r="BW440" s="101">
        <v>0</v>
      </c>
      <c r="BX440" s="41">
        <v>0</v>
      </c>
      <c r="BY440" s="41">
        <f>BX440-BW440</f>
        <v>0</v>
      </c>
      <c r="BZ440" s="41">
        <f>BP440+BI440+BB440+AU440+AN440+AG440+Z440+S440+O440+BW440</f>
        <v>0</v>
      </c>
      <c r="CA440" s="41">
        <f>BQ440+BJ440+BC440+AV440+AO440+-AH440+AA440+T440+P440+BX440</f>
        <v>675650</v>
      </c>
      <c r="CB440" s="41">
        <f>BR440+BK440+BD440+AW440+AP440+AI440+AB440+U440+Q440+BY440</f>
        <v>675650</v>
      </c>
      <c r="CC440" s="109" t="str">
        <f t="shared" si="469"/>
        <v>nebija plānots</v>
      </c>
      <c r="CD440" s="101">
        <v>0</v>
      </c>
      <c r="CE440" s="41">
        <v>236585.28</v>
      </c>
      <c r="CF440" s="41">
        <f t="shared" si="470"/>
        <v>236585.28</v>
      </c>
      <c r="CG440" s="41">
        <f t="shared" si="471"/>
        <v>0</v>
      </c>
      <c r="CH440" s="41">
        <f t="shared" si="472"/>
        <v>912235.28</v>
      </c>
      <c r="CI440" s="41">
        <f t="shared" si="473"/>
        <v>912235.28</v>
      </c>
      <c r="CJ440" s="109" t="str">
        <f t="shared" si="474"/>
        <v>nebija plānots</v>
      </c>
      <c r="CK440" s="101">
        <v>0</v>
      </c>
      <c r="CL440" s="41">
        <f>CK440+CD440+BW440+BP440+BI440+BB440+AN440+AG440+Z440+S440+O440+AU440</f>
        <v>0</v>
      </c>
      <c r="CM440" s="41">
        <v>912235.29</v>
      </c>
      <c r="CN440" s="40">
        <f>CM440-CL440</f>
        <v>912235.29</v>
      </c>
      <c r="CO440" s="101">
        <v>1700900.1400000001</v>
      </c>
      <c r="CP440" s="101">
        <v>0</v>
      </c>
      <c r="CQ440" s="101">
        <v>0</v>
      </c>
      <c r="CR440" s="101">
        <v>0</v>
      </c>
      <c r="CS440" s="101">
        <v>0</v>
      </c>
      <c r="CT440" s="101">
        <v>0</v>
      </c>
      <c r="CU440" s="101">
        <v>0</v>
      </c>
      <c r="CV440" s="101">
        <v>1700900.1400000001</v>
      </c>
      <c r="CW440" s="95"/>
      <c r="CX440" s="95"/>
      <c r="CY440" s="95"/>
      <c r="CZ440" s="95"/>
      <c r="DA440" s="95"/>
      <c r="DB440" s="95"/>
      <c r="DC440" s="95"/>
      <c r="DD440" s="95"/>
      <c r="DE440" s="113"/>
      <c r="DF440" s="95"/>
      <c r="DG440" s="95"/>
      <c r="DH440" s="95"/>
      <c r="DI440" s="95"/>
      <c r="DJ440" s="95"/>
      <c r="DK440" s="95"/>
      <c r="DL440" s="95"/>
      <c r="DM440" s="95"/>
      <c r="DN440" s="95"/>
      <c r="DO440" s="95"/>
      <c r="DP440" s="175"/>
      <c r="DQ440" s="95"/>
      <c r="DR440" s="95"/>
      <c r="DS440" s="95"/>
      <c r="DT440" s="95"/>
      <c r="DU440" s="95"/>
      <c r="DV440" s="95"/>
      <c r="DW440" s="95"/>
      <c r="DX440" s="95"/>
      <c r="DY440" s="114"/>
      <c r="DZ440" s="111"/>
      <c r="EA440" s="95"/>
      <c r="EJ440" s="72"/>
    </row>
    <row r="441" spans="1:140" s="8" customFormat="1" ht="63" x14ac:dyDescent="0.25">
      <c r="A441" s="55" t="s">
        <v>0</v>
      </c>
      <c r="B441" s="55" t="s">
        <v>945</v>
      </c>
      <c r="C441" s="81" t="s">
        <v>946</v>
      </c>
      <c r="D441" s="55" t="s">
        <v>3</v>
      </c>
      <c r="E441" s="55" t="s">
        <v>4</v>
      </c>
      <c r="F441" s="55" t="s">
        <v>5</v>
      </c>
      <c r="G441" s="99" t="s">
        <v>1421</v>
      </c>
      <c r="H441" s="45">
        <f>SUBTOTAL(103, $CI$12:$CI441)*1</f>
        <v>430</v>
      </c>
      <c r="I441" s="45" t="s">
        <v>0</v>
      </c>
      <c r="J441" s="128" t="s">
        <v>950</v>
      </c>
      <c r="K441" s="128" t="s">
        <v>951</v>
      </c>
      <c r="L441" s="79">
        <v>0</v>
      </c>
      <c r="M441" s="79">
        <v>0</v>
      </c>
      <c r="N441" s="79">
        <v>0</v>
      </c>
      <c r="O441" s="79">
        <f>N441+M441+L441</f>
        <v>0</v>
      </c>
      <c r="P441" s="79">
        <f>O441+N441+M441</f>
        <v>0</v>
      </c>
      <c r="Q441" s="41">
        <f t="shared" si="435"/>
        <v>0</v>
      </c>
      <c r="R441" s="197" t="str">
        <f t="shared" si="436"/>
        <v>nebija plānots</v>
      </c>
      <c r="S441" s="79">
        <f>Q441+P441+O441</f>
        <v>0</v>
      </c>
      <c r="T441" s="79">
        <f>S441+Q441+P441</f>
        <v>0</v>
      </c>
      <c r="U441" s="79">
        <f>T441+S441+Q441</f>
        <v>0</v>
      </c>
      <c r="V441" s="41">
        <f t="shared" si="437"/>
        <v>0</v>
      </c>
      <c r="W441" s="41">
        <f t="shared" si="438"/>
        <v>0</v>
      </c>
      <c r="X441" s="41">
        <f t="shared" si="439"/>
        <v>0</v>
      </c>
      <c r="Y441" s="197" t="str">
        <f t="shared" si="440"/>
        <v>nebija plānots</v>
      </c>
      <c r="Z441" s="79">
        <f>U441+T441+S441</f>
        <v>0</v>
      </c>
      <c r="AA441" s="79">
        <f>Z441+U441+T441</f>
        <v>0</v>
      </c>
      <c r="AB441" s="79">
        <f>AA441+Z441+U441</f>
        <v>0</v>
      </c>
      <c r="AC441" s="41">
        <f t="shared" si="441"/>
        <v>0</v>
      </c>
      <c r="AD441" s="41">
        <f t="shared" si="442"/>
        <v>0</v>
      </c>
      <c r="AE441" s="41">
        <f t="shared" si="443"/>
        <v>0</v>
      </c>
      <c r="AF441" s="109" t="str">
        <f t="shared" si="444"/>
        <v>nebija plānots</v>
      </c>
      <c r="AG441" s="79">
        <f>AB441+AA441+Z441</f>
        <v>0</v>
      </c>
      <c r="AH441" s="79">
        <f>AG441+AB441+AA441</f>
        <v>0</v>
      </c>
      <c r="AI441" s="79">
        <f>AH441+AG441+AB441</f>
        <v>0</v>
      </c>
      <c r="AJ441" s="41">
        <f t="shared" si="445"/>
        <v>0</v>
      </c>
      <c r="AK441" s="41">
        <f t="shared" si="446"/>
        <v>0</v>
      </c>
      <c r="AL441" s="41">
        <f t="shared" si="447"/>
        <v>0</v>
      </c>
      <c r="AM441" s="109" t="str">
        <f t="shared" si="448"/>
        <v>nebija plānots</v>
      </c>
      <c r="AN441" s="79">
        <f>AI441+AH441+AG441</f>
        <v>0</v>
      </c>
      <c r="AO441" s="79">
        <f>AN441+AI441+AH441</f>
        <v>0</v>
      </c>
      <c r="AP441" s="79">
        <f>AO441+AN441+AI441</f>
        <v>0</v>
      </c>
      <c r="AQ441" s="41">
        <f t="shared" si="449"/>
        <v>0</v>
      </c>
      <c r="AR441" s="41">
        <f t="shared" si="450"/>
        <v>0</v>
      </c>
      <c r="AS441" s="41">
        <f t="shared" si="451"/>
        <v>0</v>
      </c>
      <c r="AT441" s="109" t="str">
        <f t="shared" si="452"/>
        <v>nebija plānots</v>
      </c>
      <c r="AU441" s="79">
        <f>AP441+AO441+AN441</f>
        <v>0</v>
      </c>
      <c r="AV441" s="79">
        <f>AU441+AP441+AO441</f>
        <v>0</v>
      </c>
      <c r="AW441" s="79">
        <f>AV441+AU441+AP441</f>
        <v>0</v>
      </c>
      <c r="AX441" s="41">
        <f t="shared" si="453"/>
        <v>0</v>
      </c>
      <c r="AY441" s="41">
        <f t="shared" si="454"/>
        <v>0</v>
      </c>
      <c r="AZ441" s="41">
        <f t="shared" si="455"/>
        <v>0</v>
      </c>
      <c r="BA441" s="109" t="str">
        <f t="shared" si="456"/>
        <v>nebija plānots</v>
      </c>
      <c r="BB441" s="79">
        <f>AW441+AV441+AU441</f>
        <v>0</v>
      </c>
      <c r="BC441" s="79">
        <f>BB441+AW441+AV441</f>
        <v>0</v>
      </c>
      <c r="BD441" s="79">
        <f>BC441+BB441+AW441</f>
        <v>0</v>
      </c>
      <c r="BE441" s="41">
        <f t="shared" si="457"/>
        <v>0</v>
      </c>
      <c r="BF441" s="41">
        <f t="shared" si="458"/>
        <v>0</v>
      </c>
      <c r="BG441" s="41">
        <f t="shared" si="459"/>
        <v>0</v>
      </c>
      <c r="BH441" s="109" t="str">
        <f t="shared" si="460"/>
        <v>nebija plānots</v>
      </c>
      <c r="BI441" s="79">
        <f>BD441+BC441+BB441</f>
        <v>0</v>
      </c>
      <c r="BJ441" s="79">
        <f>BI441+BD441+BC441</f>
        <v>0</v>
      </c>
      <c r="BK441" s="79">
        <f>BJ441+BI441+BD441</f>
        <v>0</v>
      </c>
      <c r="BL441" s="41">
        <f t="shared" si="461"/>
        <v>0</v>
      </c>
      <c r="BM441" s="41">
        <f t="shared" si="462"/>
        <v>0</v>
      </c>
      <c r="BN441" s="41">
        <f t="shared" si="463"/>
        <v>0</v>
      </c>
      <c r="BO441" s="109" t="str">
        <f t="shared" si="464"/>
        <v>nebija plānots</v>
      </c>
      <c r="BP441" s="79">
        <f>BK441+BJ441+BI441</f>
        <v>0</v>
      </c>
      <c r="BQ441" s="79">
        <v>0</v>
      </c>
      <c r="BR441" s="79">
        <f>BQ441+BP441+BK441</f>
        <v>0</v>
      </c>
      <c r="BS441" s="41">
        <f t="shared" si="465"/>
        <v>0</v>
      </c>
      <c r="BT441" s="41">
        <f t="shared" si="466"/>
        <v>0</v>
      </c>
      <c r="BU441" s="41">
        <f t="shared" si="467"/>
        <v>0</v>
      </c>
      <c r="BV441" s="109" t="str">
        <f t="shared" si="468"/>
        <v>nebija plānots</v>
      </c>
      <c r="BW441" s="79">
        <v>1504372</v>
      </c>
      <c r="BX441" s="41">
        <v>0</v>
      </c>
      <c r="BY441" s="41">
        <f>BX441-BW441</f>
        <v>-1504372</v>
      </c>
      <c r="BZ441" s="41">
        <f>BP441+BI441+BB441+AU441+AN441+AG441+Z441+S441+O441+BW441</f>
        <v>1504372</v>
      </c>
      <c r="CA441" s="41">
        <f>BQ441+BJ441+BC441+AV441+AO441+-AH441+AA441+T441+P441+BX441</f>
        <v>0</v>
      </c>
      <c r="CB441" s="179">
        <f>BR441+BK441+BD441+AW441+AP441+AI441+AB441+U441+Q441+BY441</f>
        <v>-1504372</v>
      </c>
      <c r="CC441" s="109">
        <f t="shared" si="469"/>
        <v>1</v>
      </c>
      <c r="CD441" s="79">
        <v>310382</v>
      </c>
      <c r="CE441" s="41">
        <v>2881991.95</v>
      </c>
      <c r="CF441" s="41">
        <f t="shared" si="470"/>
        <v>2571609.9500000002</v>
      </c>
      <c r="CG441" s="41">
        <f t="shared" si="471"/>
        <v>1814754</v>
      </c>
      <c r="CH441" s="41">
        <f t="shared" si="472"/>
        <v>2881991.95</v>
      </c>
      <c r="CI441" s="41">
        <f t="shared" si="473"/>
        <v>1067237.9500000002</v>
      </c>
      <c r="CJ441" s="109">
        <f t="shared" si="474"/>
        <v>1.5880895978187679</v>
      </c>
      <c r="CK441" s="79">
        <v>234358</v>
      </c>
      <c r="CL441" s="41">
        <f>CK441+CD441+BW441+BP441+BI441+BB441+AN441+AG441+Z441+S441+O441+AU441</f>
        <v>2049112</v>
      </c>
      <c r="CM441" s="41">
        <v>4578749.4700000007</v>
      </c>
      <c r="CN441" s="159"/>
      <c r="CO441" s="79">
        <v>19413391</v>
      </c>
      <c r="CP441" s="79">
        <v>2554095</v>
      </c>
      <c r="CQ441" s="79">
        <v>0</v>
      </c>
      <c r="CR441" s="79">
        <v>0</v>
      </c>
      <c r="CS441" s="79">
        <v>0</v>
      </c>
      <c r="CT441" s="79">
        <v>0</v>
      </c>
      <c r="CU441" s="79">
        <v>0</v>
      </c>
      <c r="CV441" s="79">
        <v>24016606</v>
      </c>
      <c r="CW441" s="187"/>
      <c r="CX441" s="95"/>
      <c r="CY441" s="95"/>
      <c r="CZ441" s="95"/>
      <c r="DA441" s="95"/>
      <c r="DB441" s="95"/>
      <c r="DC441" s="95"/>
      <c r="DD441" s="95"/>
      <c r="DE441" s="113"/>
      <c r="DF441" s="95"/>
      <c r="DG441" s="95"/>
      <c r="DH441" s="95"/>
      <c r="DI441" s="95"/>
      <c r="DJ441" s="95"/>
      <c r="DK441" s="95"/>
      <c r="DL441" s="95"/>
      <c r="DM441" s="95"/>
      <c r="DN441" s="95"/>
      <c r="DO441" s="95"/>
      <c r="DP441" s="175"/>
      <c r="DQ441" s="95"/>
      <c r="DR441" s="95"/>
      <c r="DS441" s="95"/>
      <c r="DT441" s="95"/>
      <c r="DU441" s="95"/>
      <c r="DV441" s="95"/>
      <c r="DW441" s="95"/>
      <c r="DX441" s="95"/>
      <c r="DY441" s="114"/>
      <c r="DZ441" s="111"/>
      <c r="EA441" s="95"/>
      <c r="EJ441" s="72"/>
    </row>
    <row r="442" spans="1:140" s="8" customFormat="1" ht="47.25" x14ac:dyDescent="0.25">
      <c r="A442" s="55" t="s">
        <v>57</v>
      </c>
      <c r="B442" s="55" t="s">
        <v>58</v>
      </c>
      <c r="C442" s="81" t="s">
        <v>565</v>
      </c>
      <c r="D442" s="55">
        <v>3</v>
      </c>
      <c r="E442" s="55" t="s">
        <v>35</v>
      </c>
      <c r="F442" s="55" t="s">
        <v>5</v>
      </c>
      <c r="G442" s="55" t="s">
        <v>1006</v>
      </c>
      <c r="H442" s="45">
        <f>SUBTOTAL(103, $CI$12:$CI442)*1</f>
        <v>431</v>
      </c>
      <c r="I442" s="45" t="s">
        <v>57</v>
      </c>
      <c r="J442" s="128" t="s">
        <v>1007</v>
      </c>
      <c r="K442" s="128" t="s">
        <v>1008</v>
      </c>
      <c r="L442" s="79">
        <v>0</v>
      </c>
      <c r="M442" s="79">
        <v>0</v>
      </c>
      <c r="N442" s="79">
        <v>0</v>
      </c>
      <c r="O442" s="79">
        <v>0</v>
      </c>
      <c r="P442" s="79"/>
      <c r="Q442" s="41">
        <f t="shared" si="435"/>
        <v>0</v>
      </c>
      <c r="R442" s="197" t="str">
        <f t="shared" si="436"/>
        <v>nebija plānots</v>
      </c>
      <c r="S442" s="79">
        <v>0</v>
      </c>
      <c r="T442" s="79"/>
      <c r="U442" s="79"/>
      <c r="V442" s="41">
        <f t="shared" si="437"/>
        <v>0</v>
      </c>
      <c r="W442" s="41">
        <f t="shared" si="438"/>
        <v>0</v>
      </c>
      <c r="X442" s="41">
        <f t="shared" si="439"/>
        <v>0</v>
      </c>
      <c r="Y442" s="197" t="str">
        <f t="shared" si="440"/>
        <v>nebija plānots</v>
      </c>
      <c r="Z442" s="79">
        <v>0</v>
      </c>
      <c r="AA442" s="79"/>
      <c r="AB442" s="79"/>
      <c r="AC442" s="41">
        <f t="shared" si="441"/>
        <v>0</v>
      </c>
      <c r="AD442" s="41">
        <f t="shared" si="442"/>
        <v>0</v>
      </c>
      <c r="AE442" s="41">
        <f t="shared" si="443"/>
        <v>0</v>
      </c>
      <c r="AF442" s="109" t="str">
        <f t="shared" si="444"/>
        <v>nebija plānots</v>
      </c>
      <c r="AG442" s="79">
        <v>0</v>
      </c>
      <c r="AH442" s="79"/>
      <c r="AI442" s="79"/>
      <c r="AJ442" s="41">
        <f t="shared" si="445"/>
        <v>0</v>
      </c>
      <c r="AK442" s="41">
        <f t="shared" si="446"/>
        <v>0</v>
      </c>
      <c r="AL442" s="41">
        <f t="shared" si="447"/>
        <v>0</v>
      </c>
      <c r="AM442" s="109" t="str">
        <f t="shared" si="448"/>
        <v>nebija plānots</v>
      </c>
      <c r="AN442" s="79">
        <v>0</v>
      </c>
      <c r="AO442" s="79"/>
      <c r="AP442" s="79"/>
      <c r="AQ442" s="41">
        <f t="shared" si="449"/>
        <v>0</v>
      </c>
      <c r="AR442" s="41">
        <f t="shared" si="450"/>
        <v>0</v>
      </c>
      <c r="AS442" s="41">
        <f t="shared" si="451"/>
        <v>0</v>
      </c>
      <c r="AT442" s="109" t="str">
        <f t="shared" si="452"/>
        <v>nebija plānots</v>
      </c>
      <c r="AU442" s="79">
        <v>0</v>
      </c>
      <c r="AV442" s="79"/>
      <c r="AW442" s="79"/>
      <c r="AX442" s="41">
        <f t="shared" si="453"/>
        <v>0</v>
      </c>
      <c r="AY442" s="41">
        <f t="shared" si="454"/>
        <v>0</v>
      </c>
      <c r="AZ442" s="41">
        <f t="shared" si="455"/>
        <v>0</v>
      </c>
      <c r="BA442" s="109" t="str">
        <f t="shared" si="456"/>
        <v>nebija plānots</v>
      </c>
      <c r="BB442" s="79">
        <v>0</v>
      </c>
      <c r="BC442" s="79"/>
      <c r="BD442" s="79"/>
      <c r="BE442" s="41">
        <f t="shared" si="457"/>
        <v>0</v>
      </c>
      <c r="BF442" s="41">
        <f t="shared" si="458"/>
        <v>0</v>
      </c>
      <c r="BG442" s="41">
        <f t="shared" si="459"/>
        <v>0</v>
      </c>
      <c r="BH442" s="109" t="str">
        <f t="shared" si="460"/>
        <v>nebija plānots</v>
      </c>
      <c r="BI442" s="79">
        <v>0</v>
      </c>
      <c r="BJ442" s="79"/>
      <c r="BK442" s="79"/>
      <c r="BL442" s="41">
        <f t="shared" si="461"/>
        <v>0</v>
      </c>
      <c r="BM442" s="41">
        <f t="shared" si="462"/>
        <v>0</v>
      </c>
      <c r="BN442" s="41">
        <f t="shared" si="463"/>
        <v>0</v>
      </c>
      <c r="BO442" s="109" t="str">
        <f t="shared" si="464"/>
        <v>nebija plānots</v>
      </c>
      <c r="BP442" s="79">
        <v>0</v>
      </c>
      <c r="BQ442" s="41">
        <v>706900</v>
      </c>
      <c r="BR442" s="41">
        <f>BQ442-BP442</f>
        <v>706900</v>
      </c>
      <c r="BS442" s="41">
        <f t="shared" si="465"/>
        <v>0</v>
      </c>
      <c r="BT442" s="41">
        <f t="shared" si="466"/>
        <v>706900</v>
      </c>
      <c r="BU442" s="41">
        <f t="shared" si="467"/>
        <v>706900</v>
      </c>
      <c r="BV442" s="109" t="str">
        <f t="shared" si="468"/>
        <v>nebija plānots</v>
      </c>
      <c r="BW442" s="79">
        <v>0</v>
      </c>
      <c r="BX442" s="41">
        <v>408623.45</v>
      </c>
      <c r="BY442" s="41">
        <f>BX442-BW442</f>
        <v>408623.45</v>
      </c>
      <c r="BZ442" s="41">
        <f>BP442+BI442+BB442+AU442+AN442+AG442+Z442+S442+O442+BW442</f>
        <v>0</v>
      </c>
      <c r="CA442" s="41">
        <f>BQ442+BJ442+BC442+AV442+AO442+-AH442+AA442+T442+P442+BX442</f>
        <v>1115523.45</v>
      </c>
      <c r="CB442" s="41">
        <f>BR442+BK442+BD442+AW442+AP442+AI442+AB442+U442+Q442+BY442</f>
        <v>1115523.45</v>
      </c>
      <c r="CC442" s="109" t="str">
        <f t="shared" si="469"/>
        <v>nebija plānots</v>
      </c>
      <c r="CD442" s="79">
        <v>0</v>
      </c>
      <c r="CE442" s="41">
        <v>0</v>
      </c>
      <c r="CF442" s="41">
        <f t="shared" si="470"/>
        <v>0</v>
      </c>
      <c r="CG442" s="41">
        <f t="shared" si="471"/>
        <v>0</v>
      </c>
      <c r="CH442" s="41">
        <f t="shared" si="472"/>
        <v>1115523.45</v>
      </c>
      <c r="CI442" s="41">
        <f t="shared" si="473"/>
        <v>1115523.45</v>
      </c>
      <c r="CJ442" s="109" t="str">
        <f t="shared" si="474"/>
        <v>nebija plānots</v>
      </c>
      <c r="CK442" s="79">
        <v>0</v>
      </c>
      <c r="CL442" s="41">
        <f>CK442+CD442+BW442+BP442+BI442+BB442+AN442+AG442+Z442+S442+O442+AU442</f>
        <v>0</v>
      </c>
      <c r="CM442" s="41">
        <v>1460850</v>
      </c>
      <c r="CN442" s="79"/>
      <c r="CO442" s="79">
        <v>1592155</v>
      </c>
      <c r="CP442" s="79">
        <v>0</v>
      </c>
      <c r="CQ442" s="79">
        <v>0</v>
      </c>
      <c r="CR442" s="79">
        <v>0</v>
      </c>
      <c r="CS442" s="79">
        <v>0</v>
      </c>
      <c r="CT442" s="79">
        <v>0</v>
      </c>
      <c r="CU442" s="79">
        <v>0</v>
      </c>
      <c r="CV442" s="79">
        <v>1592155</v>
      </c>
      <c r="CW442" s="95"/>
      <c r="CX442" s="95"/>
      <c r="CY442" s="95"/>
      <c r="CZ442" s="95"/>
      <c r="DA442" s="95"/>
      <c r="DB442" s="95"/>
      <c r="DC442" s="95"/>
      <c r="DD442" s="95"/>
      <c r="DE442" s="113"/>
      <c r="DF442" s="95"/>
      <c r="DG442" s="95"/>
      <c r="DH442" s="95"/>
      <c r="DI442" s="95"/>
      <c r="DJ442" s="95"/>
      <c r="DK442" s="95"/>
      <c r="DL442" s="95"/>
      <c r="DM442" s="95"/>
      <c r="DN442" s="95"/>
      <c r="DO442" s="95"/>
      <c r="DP442" s="175"/>
      <c r="DQ442" s="95"/>
      <c r="DR442" s="95"/>
      <c r="DS442" s="95"/>
      <c r="DT442" s="95"/>
      <c r="DU442" s="95"/>
      <c r="DV442" s="95"/>
      <c r="DW442" s="95"/>
      <c r="DX442" s="95"/>
      <c r="DY442" s="114"/>
      <c r="DZ442" s="111"/>
      <c r="EA442" s="95"/>
      <c r="EJ442" s="72"/>
    </row>
    <row r="443" spans="1:140" s="8" customFormat="1" ht="63" x14ac:dyDescent="0.25">
      <c r="A443" s="18" t="s">
        <v>0</v>
      </c>
      <c r="B443" s="18" t="s">
        <v>945</v>
      </c>
      <c r="C443" s="19" t="s">
        <v>946</v>
      </c>
      <c r="D443" s="55" t="s">
        <v>3</v>
      </c>
      <c r="E443" s="55" t="s">
        <v>4</v>
      </c>
      <c r="F443" s="55" t="s">
        <v>5</v>
      </c>
      <c r="G443" s="55" t="s">
        <v>1470</v>
      </c>
      <c r="H443" s="45">
        <f>SUBTOTAL(103, $CI$12:$CI443)*1</f>
        <v>432</v>
      </c>
      <c r="I443" s="18" t="s">
        <v>0</v>
      </c>
      <c r="J443" s="32" t="s">
        <v>949</v>
      </c>
      <c r="K443" s="32" t="s">
        <v>1493</v>
      </c>
      <c r="L443" s="77">
        <v>0</v>
      </c>
      <c r="M443" s="77">
        <v>0</v>
      </c>
      <c r="N443" s="77">
        <v>0</v>
      </c>
      <c r="O443" s="77">
        <v>0</v>
      </c>
      <c r="P443" s="77"/>
      <c r="Q443" s="41">
        <f t="shared" si="435"/>
        <v>0</v>
      </c>
      <c r="R443" s="197" t="str">
        <f t="shared" si="436"/>
        <v>nebija plānots</v>
      </c>
      <c r="S443" s="77">
        <v>0</v>
      </c>
      <c r="T443" s="77"/>
      <c r="U443" s="77"/>
      <c r="V443" s="41">
        <f t="shared" si="437"/>
        <v>0</v>
      </c>
      <c r="W443" s="41">
        <f t="shared" si="438"/>
        <v>0</v>
      </c>
      <c r="X443" s="41">
        <f t="shared" si="439"/>
        <v>0</v>
      </c>
      <c r="Y443" s="197" t="str">
        <f t="shared" si="440"/>
        <v>nebija plānots</v>
      </c>
      <c r="Z443" s="77">
        <v>0</v>
      </c>
      <c r="AA443" s="77"/>
      <c r="AB443" s="77"/>
      <c r="AC443" s="41">
        <f t="shared" si="441"/>
        <v>0</v>
      </c>
      <c r="AD443" s="41">
        <f t="shared" si="442"/>
        <v>0</v>
      </c>
      <c r="AE443" s="41">
        <f t="shared" si="443"/>
        <v>0</v>
      </c>
      <c r="AF443" s="109" t="str">
        <f t="shared" si="444"/>
        <v>nebija plānots</v>
      </c>
      <c r="AG443" s="77">
        <v>0</v>
      </c>
      <c r="AH443" s="77"/>
      <c r="AI443" s="77"/>
      <c r="AJ443" s="41">
        <f t="shared" si="445"/>
        <v>0</v>
      </c>
      <c r="AK443" s="41">
        <f t="shared" si="446"/>
        <v>0</v>
      </c>
      <c r="AL443" s="41">
        <f t="shared" si="447"/>
        <v>0</v>
      </c>
      <c r="AM443" s="109" t="str">
        <f t="shared" si="448"/>
        <v>nebija plānots</v>
      </c>
      <c r="AN443" s="77">
        <v>0</v>
      </c>
      <c r="AO443" s="77"/>
      <c r="AP443" s="77"/>
      <c r="AQ443" s="41">
        <f t="shared" si="449"/>
        <v>0</v>
      </c>
      <c r="AR443" s="41">
        <f t="shared" si="450"/>
        <v>0</v>
      </c>
      <c r="AS443" s="41">
        <f t="shared" si="451"/>
        <v>0</v>
      </c>
      <c r="AT443" s="109" t="str">
        <f t="shared" si="452"/>
        <v>nebija plānots</v>
      </c>
      <c r="AU443" s="77">
        <v>0</v>
      </c>
      <c r="AV443" s="77"/>
      <c r="AW443" s="77"/>
      <c r="AX443" s="41">
        <f t="shared" si="453"/>
        <v>0</v>
      </c>
      <c r="AY443" s="41">
        <f t="shared" si="454"/>
        <v>0</v>
      </c>
      <c r="AZ443" s="41">
        <f t="shared" si="455"/>
        <v>0</v>
      </c>
      <c r="BA443" s="109" t="str">
        <f t="shared" si="456"/>
        <v>nebija plānots</v>
      </c>
      <c r="BB443" s="77">
        <v>0</v>
      </c>
      <c r="BC443" s="77"/>
      <c r="BD443" s="77"/>
      <c r="BE443" s="41">
        <f t="shared" si="457"/>
        <v>0</v>
      </c>
      <c r="BF443" s="41">
        <f t="shared" si="458"/>
        <v>0</v>
      </c>
      <c r="BG443" s="41">
        <f t="shared" si="459"/>
        <v>0</v>
      </c>
      <c r="BH443" s="109" t="str">
        <f t="shared" si="460"/>
        <v>nebija plānots</v>
      </c>
      <c r="BI443" s="77">
        <v>0</v>
      </c>
      <c r="BJ443" s="77"/>
      <c r="BK443" s="77"/>
      <c r="BL443" s="41">
        <f t="shared" si="461"/>
        <v>0</v>
      </c>
      <c r="BM443" s="41">
        <f t="shared" si="462"/>
        <v>0</v>
      </c>
      <c r="BN443" s="41">
        <f t="shared" si="463"/>
        <v>0</v>
      </c>
      <c r="BO443" s="109" t="str">
        <f t="shared" si="464"/>
        <v>nebija plānots</v>
      </c>
      <c r="BP443" s="77">
        <v>0</v>
      </c>
      <c r="BQ443" s="77"/>
      <c r="BR443" s="77"/>
      <c r="BS443" s="41">
        <f t="shared" si="465"/>
        <v>0</v>
      </c>
      <c r="BT443" s="41">
        <f t="shared" si="466"/>
        <v>0</v>
      </c>
      <c r="BU443" s="41">
        <f t="shared" si="467"/>
        <v>0</v>
      </c>
      <c r="BV443" s="109" t="str">
        <f t="shared" si="468"/>
        <v>nebija plānots</v>
      </c>
      <c r="BW443" s="77">
        <v>0</v>
      </c>
      <c r="BX443" s="77"/>
      <c r="BY443" s="77"/>
      <c r="BZ443" s="77"/>
      <c r="CA443" s="77"/>
      <c r="CB443" s="77"/>
      <c r="CC443" s="109" t="str">
        <f t="shared" si="469"/>
        <v>nebija plānots</v>
      </c>
      <c r="CD443" s="77">
        <v>0</v>
      </c>
      <c r="CE443" s="41">
        <v>1211440.6299999999</v>
      </c>
      <c r="CF443" s="41">
        <f t="shared" si="470"/>
        <v>1211440.6299999999</v>
      </c>
      <c r="CG443" s="41">
        <f t="shared" si="471"/>
        <v>0</v>
      </c>
      <c r="CH443" s="41">
        <f t="shared" si="472"/>
        <v>1211440.6299999999</v>
      </c>
      <c r="CI443" s="41">
        <f t="shared" si="473"/>
        <v>1211440.6299999999</v>
      </c>
      <c r="CJ443" s="109" t="str">
        <f t="shared" si="474"/>
        <v>nebija plānots</v>
      </c>
      <c r="CK443" s="77">
        <v>0</v>
      </c>
      <c r="CL443" s="77">
        <v>0</v>
      </c>
      <c r="CM443" s="41">
        <v>1224768.3900000001</v>
      </c>
      <c r="CN443" s="77"/>
      <c r="CO443" s="77">
        <v>8792095</v>
      </c>
      <c r="CP443" s="77">
        <v>3575563</v>
      </c>
      <c r="CQ443" s="77">
        <v>1134672</v>
      </c>
      <c r="CR443" s="77">
        <v>0</v>
      </c>
      <c r="CS443" s="77">
        <v>0</v>
      </c>
      <c r="CT443" s="77">
        <v>0</v>
      </c>
      <c r="CU443" s="77">
        <v>0</v>
      </c>
      <c r="CV443" s="77">
        <v>13502331</v>
      </c>
      <c r="CW443" s="75"/>
      <c r="CX443" s="95"/>
      <c r="CY443" s="95"/>
      <c r="CZ443" s="95"/>
      <c r="DA443" s="95"/>
      <c r="DB443" s="95"/>
      <c r="DC443" s="95"/>
      <c r="DD443" s="95"/>
      <c r="DE443" s="113"/>
      <c r="DF443" s="95"/>
      <c r="DG443" s="95"/>
      <c r="DH443" s="95"/>
      <c r="DI443" s="95"/>
      <c r="DJ443" s="95"/>
      <c r="DK443" s="95"/>
      <c r="DL443" s="95"/>
      <c r="DM443" s="95"/>
      <c r="DN443" s="95"/>
      <c r="DO443" s="95"/>
      <c r="DP443" s="175"/>
      <c r="DQ443" s="95"/>
      <c r="DR443" s="95"/>
      <c r="DS443" s="95"/>
      <c r="DT443" s="95"/>
      <c r="DU443" s="95"/>
      <c r="DV443" s="95"/>
      <c r="DW443" s="95"/>
      <c r="DX443" s="95"/>
      <c r="DY443" s="114"/>
      <c r="DZ443" s="111"/>
      <c r="EA443" s="95"/>
      <c r="EJ443" s="72"/>
    </row>
    <row r="444" spans="1:140" s="8" customFormat="1" ht="63" x14ac:dyDescent="0.25">
      <c r="A444" s="70" t="s">
        <v>57</v>
      </c>
      <c r="B444" s="70" t="s">
        <v>58</v>
      </c>
      <c r="C444" s="128" t="s">
        <v>565</v>
      </c>
      <c r="D444" s="70">
        <v>3</v>
      </c>
      <c r="E444" s="70" t="s">
        <v>35</v>
      </c>
      <c r="F444" s="70" t="s">
        <v>5</v>
      </c>
      <c r="G444" s="70" t="s">
        <v>895</v>
      </c>
      <c r="H444" s="45">
        <f>SUBTOTAL(103, $CI$12:$CI444)*1</f>
        <v>433</v>
      </c>
      <c r="I444" s="45" t="s">
        <v>57</v>
      </c>
      <c r="J444" s="128" t="s">
        <v>896</v>
      </c>
      <c r="K444" s="128" t="s">
        <v>897</v>
      </c>
      <c r="L444" s="35">
        <v>0</v>
      </c>
      <c r="M444" s="35">
        <v>0</v>
      </c>
      <c r="N444" s="35">
        <v>0</v>
      </c>
      <c r="O444" s="35">
        <f>N444+M444+L444</f>
        <v>0</v>
      </c>
      <c r="P444" s="35"/>
      <c r="Q444" s="41">
        <f t="shared" si="435"/>
        <v>0</v>
      </c>
      <c r="R444" s="197" t="str">
        <f t="shared" si="436"/>
        <v>nebija plānots</v>
      </c>
      <c r="S444" s="35">
        <v>0</v>
      </c>
      <c r="T444" s="35"/>
      <c r="U444" s="35"/>
      <c r="V444" s="41">
        <f t="shared" si="437"/>
        <v>0</v>
      </c>
      <c r="W444" s="41">
        <f t="shared" si="438"/>
        <v>0</v>
      </c>
      <c r="X444" s="41">
        <f t="shared" si="439"/>
        <v>0</v>
      </c>
      <c r="Y444" s="197" t="str">
        <f t="shared" si="440"/>
        <v>nebija plānots</v>
      </c>
      <c r="Z444" s="35">
        <v>0</v>
      </c>
      <c r="AA444" s="35"/>
      <c r="AB444" s="35"/>
      <c r="AC444" s="41">
        <f t="shared" si="441"/>
        <v>0</v>
      </c>
      <c r="AD444" s="41">
        <f t="shared" si="442"/>
        <v>0</v>
      </c>
      <c r="AE444" s="41">
        <f t="shared" si="443"/>
        <v>0</v>
      </c>
      <c r="AF444" s="109" t="str">
        <f t="shared" si="444"/>
        <v>nebija plānots</v>
      </c>
      <c r="AG444" s="35">
        <v>0</v>
      </c>
      <c r="AH444" s="35"/>
      <c r="AI444" s="35"/>
      <c r="AJ444" s="41">
        <f t="shared" si="445"/>
        <v>0</v>
      </c>
      <c r="AK444" s="41">
        <f t="shared" si="446"/>
        <v>0</v>
      </c>
      <c r="AL444" s="41">
        <f t="shared" si="447"/>
        <v>0</v>
      </c>
      <c r="AM444" s="109" t="str">
        <f t="shared" si="448"/>
        <v>nebija plānots</v>
      </c>
      <c r="AN444" s="35">
        <v>0</v>
      </c>
      <c r="AO444" s="35"/>
      <c r="AP444" s="35"/>
      <c r="AQ444" s="41">
        <f t="shared" si="449"/>
        <v>0</v>
      </c>
      <c r="AR444" s="41">
        <f t="shared" si="450"/>
        <v>0</v>
      </c>
      <c r="AS444" s="41">
        <f t="shared" si="451"/>
        <v>0</v>
      </c>
      <c r="AT444" s="109" t="str">
        <f t="shared" si="452"/>
        <v>nebija plānots</v>
      </c>
      <c r="AU444" s="35">
        <v>0</v>
      </c>
      <c r="AV444" s="35"/>
      <c r="AW444" s="35"/>
      <c r="AX444" s="41">
        <f t="shared" si="453"/>
        <v>0</v>
      </c>
      <c r="AY444" s="41">
        <f t="shared" si="454"/>
        <v>0</v>
      </c>
      <c r="AZ444" s="41">
        <f t="shared" si="455"/>
        <v>0</v>
      </c>
      <c r="BA444" s="109" t="str">
        <f t="shared" si="456"/>
        <v>nebija plānots</v>
      </c>
      <c r="BB444" s="35">
        <v>0</v>
      </c>
      <c r="BC444" s="41">
        <v>1075121</v>
      </c>
      <c r="BD444" s="41">
        <f>BC444-BB444</f>
        <v>1075121</v>
      </c>
      <c r="BE444" s="41">
        <f t="shared" si="457"/>
        <v>0</v>
      </c>
      <c r="BF444" s="41">
        <f t="shared" si="458"/>
        <v>1075121</v>
      </c>
      <c r="BG444" s="41">
        <f t="shared" si="459"/>
        <v>1075121</v>
      </c>
      <c r="BH444" s="109" t="str">
        <f t="shared" si="460"/>
        <v>nebija plānots</v>
      </c>
      <c r="BI444" s="35">
        <v>0</v>
      </c>
      <c r="BJ444" s="41">
        <v>0</v>
      </c>
      <c r="BK444" s="41">
        <f>BJ444-BI444</f>
        <v>0</v>
      </c>
      <c r="BL444" s="41">
        <f t="shared" si="461"/>
        <v>0</v>
      </c>
      <c r="BM444" s="41">
        <f t="shared" si="462"/>
        <v>1075121</v>
      </c>
      <c r="BN444" s="41">
        <f t="shared" si="463"/>
        <v>1075121</v>
      </c>
      <c r="BO444" s="109" t="str">
        <f t="shared" si="464"/>
        <v>nebija plānots</v>
      </c>
      <c r="BP444" s="35">
        <v>0</v>
      </c>
      <c r="BQ444" s="41">
        <v>0</v>
      </c>
      <c r="BR444" s="41">
        <f>BQ444-BP444</f>
        <v>0</v>
      </c>
      <c r="BS444" s="41">
        <f t="shared" si="465"/>
        <v>0</v>
      </c>
      <c r="BT444" s="41">
        <f t="shared" si="466"/>
        <v>1075121</v>
      </c>
      <c r="BU444" s="41">
        <f t="shared" si="467"/>
        <v>1075121</v>
      </c>
      <c r="BV444" s="109" t="str">
        <f t="shared" si="468"/>
        <v>nebija plānots</v>
      </c>
      <c r="BW444" s="35">
        <v>0</v>
      </c>
      <c r="BX444" s="41">
        <v>143469.9</v>
      </c>
      <c r="BY444" s="41">
        <v>143469.9</v>
      </c>
      <c r="BZ444" s="41">
        <f t="shared" ref="BZ444:BZ450" si="494">BP444+BI444+BB444+AU444+AN444+AG444+Z444+S444+O444+BW444</f>
        <v>0</v>
      </c>
      <c r="CA444" s="41">
        <f>BQ444+BJ444+BC444+AV444+AO444+-AH444+AA444+T444+P444+BX444</f>
        <v>1218590.8999999999</v>
      </c>
      <c r="CB444" s="41">
        <f>ROUND(BU444+BY444,0)</f>
        <v>1218591</v>
      </c>
      <c r="CC444" s="109" t="str">
        <f t="shared" si="469"/>
        <v>nebija plānots</v>
      </c>
      <c r="CD444" s="35">
        <v>0</v>
      </c>
      <c r="CE444" s="41">
        <v>0</v>
      </c>
      <c r="CF444" s="41">
        <f t="shared" si="470"/>
        <v>0</v>
      </c>
      <c r="CG444" s="41">
        <f t="shared" si="471"/>
        <v>0</v>
      </c>
      <c r="CH444" s="41">
        <f t="shared" si="472"/>
        <v>1218590.8999999999</v>
      </c>
      <c r="CI444" s="41">
        <f t="shared" si="473"/>
        <v>1218591</v>
      </c>
      <c r="CJ444" s="109" t="str">
        <f t="shared" si="474"/>
        <v>nebija plānots</v>
      </c>
      <c r="CK444" s="35">
        <v>0</v>
      </c>
      <c r="CL444" s="41">
        <f t="shared" ref="CL444:CL450" si="495">CK444+CD444+BW444+BP444+BI444+BB444+AN444+AG444+Z444+S444+O444+AU444</f>
        <v>0</v>
      </c>
      <c r="CM444" s="41">
        <v>1218590.8900000001</v>
      </c>
      <c r="CN444" s="36">
        <f>CM444-CL444</f>
        <v>1218590.8900000001</v>
      </c>
      <c r="CO444" s="35">
        <v>1501600</v>
      </c>
      <c r="CP444" s="35">
        <v>0</v>
      </c>
      <c r="CQ444" s="35">
        <v>0</v>
      </c>
      <c r="CR444" s="35">
        <v>0</v>
      </c>
      <c r="CS444" s="35">
        <v>0</v>
      </c>
      <c r="CT444" s="35">
        <v>0</v>
      </c>
      <c r="CU444" s="35">
        <v>0</v>
      </c>
      <c r="CV444" s="35">
        <v>1501600</v>
      </c>
      <c r="CW444" s="95"/>
      <c r="CX444" s="95"/>
      <c r="CY444" s="95"/>
      <c r="CZ444" s="95"/>
      <c r="DA444" s="95"/>
      <c r="DB444" s="95"/>
      <c r="DC444" s="95"/>
      <c r="DD444" s="95"/>
      <c r="DE444" s="113"/>
      <c r="DF444" s="95"/>
      <c r="DG444" s="95"/>
      <c r="DH444" s="95"/>
      <c r="DI444" s="95"/>
      <c r="DJ444" s="95"/>
      <c r="DK444" s="95"/>
      <c r="DL444" s="95"/>
      <c r="DM444" s="95"/>
      <c r="DN444" s="95"/>
      <c r="DO444" s="95"/>
      <c r="DP444" s="175"/>
      <c r="DQ444" s="95"/>
      <c r="DR444" s="95"/>
      <c r="DS444" s="95"/>
      <c r="DT444" s="95"/>
      <c r="DU444" s="95"/>
      <c r="DV444" s="95"/>
      <c r="DW444" s="95"/>
      <c r="DX444" s="95"/>
      <c r="DY444" s="114"/>
      <c r="DZ444" s="111"/>
      <c r="EA444" s="95"/>
      <c r="EJ444" s="72"/>
    </row>
    <row r="445" spans="1:140" s="8" customFormat="1" ht="94.5" x14ac:dyDescent="0.25">
      <c r="A445" s="99" t="s">
        <v>1141</v>
      </c>
      <c r="B445" s="99" t="s">
        <v>1143</v>
      </c>
      <c r="C445" s="100" t="s">
        <v>1142</v>
      </c>
      <c r="D445" s="99">
        <v>2</v>
      </c>
      <c r="E445" s="99" t="s">
        <v>4</v>
      </c>
      <c r="F445" s="99" t="s">
        <v>5</v>
      </c>
      <c r="G445" s="139" t="s">
        <v>1310</v>
      </c>
      <c r="H445" s="45">
        <f>SUBTOTAL(103, $CI$12:$CI445)*1</f>
        <v>434</v>
      </c>
      <c r="I445" s="45" t="s">
        <v>1141</v>
      </c>
      <c r="J445" s="128" t="s">
        <v>1148</v>
      </c>
      <c r="K445" s="128" t="s">
        <v>1149</v>
      </c>
      <c r="L445" s="101">
        <v>0</v>
      </c>
      <c r="M445" s="101">
        <v>0</v>
      </c>
      <c r="N445" s="101">
        <v>0</v>
      </c>
      <c r="O445" s="101">
        <f>N445+M445+L445</f>
        <v>0</v>
      </c>
      <c r="P445" s="101"/>
      <c r="Q445" s="41">
        <f t="shared" si="435"/>
        <v>0</v>
      </c>
      <c r="R445" s="197" t="str">
        <f t="shared" si="436"/>
        <v>nebija plānots</v>
      </c>
      <c r="S445" s="101">
        <v>0</v>
      </c>
      <c r="T445" s="101"/>
      <c r="U445" s="101"/>
      <c r="V445" s="41">
        <f t="shared" si="437"/>
        <v>0</v>
      </c>
      <c r="W445" s="41">
        <f t="shared" si="438"/>
        <v>0</v>
      </c>
      <c r="X445" s="41">
        <f t="shared" si="439"/>
        <v>0</v>
      </c>
      <c r="Y445" s="197" t="str">
        <f t="shared" si="440"/>
        <v>nebija plānots</v>
      </c>
      <c r="Z445" s="101">
        <v>0</v>
      </c>
      <c r="AA445" s="101"/>
      <c r="AB445" s="101"/>
      <c r="AC445" s="41">
        <f t="shared" si="441"/>
        <v>0</v>
      </c>
      <c r="AD445" s="41">
        <f t="shared" si="442"/>
        <v>0</v>
      </c>
      <c r="AE445" s="41">
        <f t="shared" si="443"/>
        <v>0</v>
      </c>
      <c r="AF445" s="109" t="str">
        <f t="shared" si="444"/>
        <v>nebija plānots</v>
      </c>
      <c r="AG445" s="101">
        <v>0</v>
      </c>
      <c r="AH445" s="101"/>
      <c r="AI445" s="101"/>
      <c r="AJ445" s="41">
        <f t="shared" si="445"/>
        <v>0</v>
      </c>
      <c r="AK445" s="41">
        <f t="shared" si="446"/>
        <v>0</v>
      </c>
      <c r="AL445" s="41">
        <f t="shared" si="447"/>
        <v>0</v>
      </c>
      <c r="AM445" s="109" t="str">
        <f t="shared" si="448"/>
        <v>nebija plānots</v>
      </c>
      <c r="AN445" s="101">
        <v>0</v>
      </c>
      <c r="AO445" s="101"/>
      <c r="AP445" s="101"/>
      <c r="AQ445" s="41">
        <f t="shared" si="449"/>
        <v>0</v>
      </c>
      <c r="AR445" s="41">
        <f t="shared" si="450"/>
        <v>0</v>
      </c>
      <c r="AS445" s="41">
        <f t="shared" si="451"/>
        <v>0</v>
      </c>
      <c r="AT445" s="109" t="str">
        <f t="shared" si="452"/>
        <v>nebija plānots</v>
      </c>
      <c r="AU445" s="101">
        <v>0</v>
      </c>
      <c r="AV445" s="101"/>
      <c r="AW445" s="101"/>
      <c r="AX445" s="41">
        <f t="shared" si="453"/>
        <v>0</v>
      </c>
      <c r="AY445" s="41">
        <f t="shared" si="454"/>
        <v>0</v>
      </c>
      <c r="AZ445" s="41">
        <f t="shared" si="455"/>
        <v>0</v>
      </c>
      <c r="BA445" s="109" t="str">
        <f t="shared" si="456"/>
        <v>nebija plānots</v>
      </c>
      <c r="BB445" s="101">
        <v>0</v>
      </c>
      <c r="BC445" s="101"/>
      <c r="BD445" s="101"/>
      <c r="BE445" s="41">
        <f t="shared" si="457"/>
        <v>0</v>
      </c>
      <c r="BF445" s="41">
        <f t="shared" si="458"/>
        <v>0</v>
      </c>
      <c r="BG445" s="41">
        <f t="shared" si="459"/>
        <v>0</v>
      </c>
      <c r="BH445" s="109" t="str">
        <f t="shared" si="460"/>
        <v>nebija plānots</v>
      </c>
      <c r="BI445" s="101">
        <v>0</v>
      </c>
      <c r="BJ445" s="41">
        <v>1050817.05</v>
      </c>
      <c r="BK445" s="41">
        <f>BJ445-BI445</f>
        <v>1050817.05</v>
      </c>
      <c r="BL445" s="41">
        <f t="shared" si="461"/>
        <v>0</v>
      </c>
      <c r="BM445" s="41">
        <f t="shared" si="462"/>
        <v>1050817.05</v>
      </c>
      <c r="BN445" s="41">
        <f t="shared" si="463"/>
        <v>1050817</v>
      </c>
      <c r="BO445" s="109" t="str">
        <f t="shared" si="464"/>
        <v>nebija plānots</v>
      </c>
      <c r="BP445" s="101">
        <v>0</v>
      </c>
      <c r="BQ445" s="41">
        <v>0</v>
      </c>
      <c r="BR445" s="41">
        <f>BQ445-BP445</f>
        <v>0</v>
      </c>
      <c r="BS445" s="41">
        <f t="shared" si="465"/>
        <v>0</v>
      </c>
      <c r="BT445" s="41">
        <f t="shared" si="466"/>
        <v>1050817.05</v>
      </c>
      <c r="BU445" s="41">
        <f t="shared" si="467"/>
        <v>1050817</v>
      </c>
      <c r="BV445" s="109" t="str">
        <f t="shared" si="468"/>
        <v>nebija plānots</v>
      </c>
      <c r="BW445" s="101">
        <v>0</v>
      </c>
      <c r="BX445" s="41">
        <v>0</v>
      </c>
      <c r="BY445" s="41">
        <f t="shared" ref="BY445:BY451" si="496">BX445-BW445</f>
        <v>0</v>
      </c>
      <c r="BZ445" s="41">
        <f t="shared" si="494"/>
        <v>0</v>
      </c>
      <c r="CA445" s="41">
        <f>BQ445+BJ445+BC445+AV445+AO445+-AH445+AA445+T445+P445+BX445</f>
        <v>1050817.05</v>
      </c>
      <c r="CB445" s="41">
        <f t="shared" ref="CB445:CB451" si="497">BR445+BK445+BD445+AW445+AP445+AI445+AB445+U445+Q445+BY445</f>
        <v>1050817.05</v>
      </c>
      <c r="CC445" s="109" t="str">
        <f t="shared" si="469"/>
        <v>nebija plānots</v>
      </c>
      <c r="CD445" s="101">
        <v>0</v>
      </c>
      <c r="CE445" s="41">
        <v>250506.84</v>
      </c>
      <c r="CF445" s="41">
        <f t="shared" si="470"/>
        <v>250506.84</v>
      </c>
      <c r="CG445" s="41">
        <f t="shared" si="471"/>
        <v>0</v>
      </c>
      <c r="CH445" s="41">
        <f t="shared" si="472"/>
        <v>1301323.8900000001</v>
      </c>
      <c r="CI445" s="41">
        <f t="shared" si="473"/>
        <v>1301323.8900000001</v>
      </c>
      <c r="CJ445" s="109" t="str">
        <f t="shared" si="474"/>
        <v>nebija plānots</v>
      </c>
      <c r="CK445" s="101">
        <v>0</v>
      </c>
      <c r="CL445" s="41">
        <f t="shared" si="495"/>
        <v>0</v>
      </c>
      <c r="CM445" s="41">
        <v>1684487.18</v>
      </c>
      <c r="CN445" s="40">
        <f>CM445-CL445</f>
        <v>1684487.18</v>
      </c>
      <c r="CO445" s="101">
        <v>1437228</v>
      </c>
      <c r="CP445" s="101">
        <v>0</v>
      </c>
      <c r="CQ445" s="101">
        <v>0</v>
      </c>
      <c r="CR445" s="101">
        <v>0</v>
      </c>
      <c r="CS445" s="101">
        <v>0</v>
      </c>
      <c r="CT445" s="101">
        <v>0</v>
      </c>
      <c r="CU445" s="101">
        <v>0</v>
      </c>
      <c r="CV445" s="101">
        <v>1437228</v>
      </c>
      <c r="CW445" s="95"/>
      <c r="CX445" s="95"/>
      <c r="CY445" s="95"/>
      <c r="CZ445" s="95"/>
      <c r="DA445" s="95"/>
      <c r="DB445" s="95"/>
      <c r="DC445" s="95"/>
      <c r="DD445" s="95"/>
      <c r="DE445" s="113"/>
      <c r="DF445" s="95"/>
      <c r="DG445" s="95"/>
      <c r="DH445" s="95"/>
      <c r="DI445" s="95"/>
      <c r="DJ445" s="95"/>
      <c r="DK445" s="95"/>
      <c r="DL445" s="95"/>
      <c r="DM445" s="95"/>
      <c r="DN445" s="95"/>
      <c r="DO445" s="95"/>
      <c r="DP445" s="175"/>
      <c r="DQ445" s="95"/>
      <c r="DR445" s="95"/>
      <c r="DS445" s="95"/>
      <c r="DT445" s="95"/>
      <c r="DU445" s="95"/>
      <c r="DV445" s="95"/>
      <c r="DW445" s="95"/>
      <c r="DX445" s="95"/>
      <c r="DY445" s="114"/>
      <c r="DZ445" s="111"/>
      <c r="EA445" s="95"/>
      <c r="EJ445" s="72"/>
    </row>
    <row r="446" spans="1:140" s="8" customFormat="1" ht="63" x14ac:dyDescent="0.25">
      <c r="A446" s="105" t="s">
        <v>57</v>
      </c>
      <c r="B446" s="105" t="s">
        <v>58</v>
      </c>
      <c r="C446" s="97" t="s">
        <v>565</v>
      </c>
      <c r="D446" s="105">
        <v>3</v>
      </c>
      <c r="E446" s="105" t="s">
        <v>35</v>
      </c>
      <c r="F446" s="105" t="s">
        <v>5</v>
      </c>
      <c r="G446" s="105" t="s">
        <v>1000</v>
      </c>
      <c r="H446" s="45">
        <f>SUBTOTAL(103, $CI$12:$CI446)*1</f>
        <v>435</v>
      </c>
      <c r="I446" s="45" t="s">
        <v>57</v>
      </c>
      <c r="J446" s="124" t="s">
        <v>894</v>
      </c>
      <c r="K446" s="124" t="s">
        <v>1001</v>
      </c>
      <c r="L446" s="105">
        <v>0</v>
      </c>
      <c r="M446" s="105">
        <v>0</v>
      </c>
      <c r="N446" s="105">
        <v>0</v>
      </c>
      <c r="O446" s="105">
        <v>0</v>
      </c>
      <c r="P446" s="105"/>
      <c r="Q446" s="41">
        <f t="shared" si="435"/>
        <v>0</v>
      </c>
      <c r="R446" s="197" t="str">
        <f t="shared" si="436"/>
        <v>nebija plānots</v>
      </c>
      <c r="S446" s="105">
        <v>0</v>
      </c>
      <c r="T446" s="105"/>
      <c r="U446" s="105"/>
      <c r="V446" s="41">
        <f t="shared" si="437"/>
        <v>0</v>
      </c>
      <c r="W446" s="41">
        <f t="shared" si="438"/>
        <v>0</v>
      </c>
      <c r="X446" s="41">
        <f t="shared" si="439"/>
        <v>0</v>
      </c>
      <c r="Y446" s="197" t="str">
        <f t="shared" si="440"/>
        <v>nebija plānots</v>
      </c>
      <c r="Z446" s="105">
        <v>0</v>
      </c>
      <c r="AA446" s="105"/>
      <c r="AB446" s="105"/>
      <c r="AC446" s="41">
        <f t="shared" si="441"/>
        <v>0</v>
      </c>
      <c r="AD446" s="41">
        <f t="shared" si="442"/>
        <v>0</v>
      </c>
      <c r="AE446" s="41">
        <f t="shared" si="443"/>
        <v>0</v>
      </c>
      <c r="AF446" s="109" t="str">
        <f t="shared" si="444"/>
        <v>nebija plānots</v>
      </c>
      <c r="AG446" s="105">
        <v>0</v>
      </c>
      <c r="AH446" s="105">
        <v>627474.54</v>
      </c>
      <c r="AI446" s="41">
        <f>AH446-AG446</f>
        <v>627474.54</v>
      </c>
      <c r="AJ446" s="41">
        <f t="shared" si="445"/>
        <v>0</v>
      </c>
      <c r="AK446" s="41">
        <f t="shared" si="446"/>
        <v>627474.54</v>
      </c>
      <c r="AL446" s="41">
        <f t="shared" si="447"/>
        <v>627475</v>
      </c>
      <c r="AM446" s="109" t="str">
        <f t="shared" si="448"/>
        <v>nebija plānots</v>
      </c>
      <c r="AN446" s="105">
        <v>0</v>
      </c>
      <c r="AO446" s="105"/>
      <c r="AP446" s="105"/>
      <c r="AQ446" s="41">
        <f t="shared" si="449"/>
        <v>0</v>
      </c>
      <c r="AR446" s="41">
        <f t="shared" si="450"/>
        <v>627474.54</v>
      </c>
      <c r="AS446" s="41">
        <f t="shared" si="451"/>
        <v>627475</v>
      </c>
      <c r="AT446" s="109" t="str">
        <f t="shared" si="452"/>
        <v>nebija plānots</v>
      </c>
      <c r="AU446" s="105">
        <v>0</v>
      </c>
      <c r="AV446" s="105"/>
      <c r="AW446" s="105"/>
      <c r="AX446" s="41">
        <f t="shared" si="453"/>
        <v>0</v>
      </c>
      <c r="AY446" s="41">
        <f t="shared" si="454"/>
        <v>627474.54</v>
      </c>
      <c r="AZ446" s="41">
        <f t="shared" si="455"/>
        <v>627475</v>
      </c>
      <c r="BA446" s="109" t="str">
        <f t="shared" si="456"/>
        <v>nebija plānots</v>
      </c>
      <c r="BB446" s="105">
        <v>0</v>
      </c>
      <c r="BC446" s="105"/>
      <c r="BD446" s="105"/>
      <c r="BE446" s="41">
        <f t="shared" si="457"/>
        <v>0</v>
      </c>
      <c r="BF446" s="41">
        <f t="shared" si="458"/>
        <v>627474.54</v>
      </c>
      <c r="BG446" s="41">
        <f t="shared" si="459"/>
        <v>627475</v>
      </c>
      <c r="BH446" s="109" t="str">
        <f t="shared" si="460"/>
        <v>nebija plānots</v>
      </c>
      <c r="BI446" s="105">
        <v>0</v>
      </c>
      <c r="BJ446" s="41">
        <v>290517.99</v>
      </c>
      <c r="BK446" s="41">
        <f>BJ446-BI446</f>
        <v>290517.99</v>
      </c>
      <c r="BL446" s="41">
        <f t="shared" si="461"/>
        <v>0</v>
      </c>
      <c r="BM446" s="41">
        <f t="shared" si="462"/>
        <v>917992.53</v>
      </c>
      <c r="BN446" s="41">
        <f t="shared" si="463"/>
        <v>917993</v>
      </c>
      <c r="BO446" s="109" t="str">
        <f t="shared" si="464"/>
        <v>nebija plānots</v>
      </c>
      <c r="BP446" s="105">
        <v>0</v>
      </c>
      <c r="BQ446" s="41">
        <v>0</v>
      </c>
      <c r="BR446" s="41">
        <f>BQ446-BP446</f>
        <v>0</v>
      </c>
      <c r="BS446" s="41">
        <f t="shared" si="465"/>
        <v>0</v>
      </c>
      <c r="BT446" s="41">
        <f t="shared" si="466"/>
        <v>917992.53</v>
      </c>
      <c r="BU446" s="41">
        <f t="shared" si="467"/>
        <v>917993</v>
      </c>
      <c r="BV446" s="109" t="str">
        <f t="shared" si="468"/>
        <v>nebija plānots</v>
      </c>
      <c r="BW446" s="105">
        <v>0</v>
      </c>
      <c r="BX446" s="41">
        <v>0</v>
      </c>
      <c r="BY446" s="41">
        <f t="shared" si="496"/>
        <v>0</v>
      </c>
      <c r="BZ446" s="41">
        <f t="shared" si="494"/>
        <v>0</v>
      </c>
      <c r="CA446" s="41">
        <f>BQ446+BJ446+BC446+AV446+AO446+AH446+AA446+T446+P446+BX446</f>
        <v>917992.53</v>
      </c>
      <c r="CB446" s="41">
        <f t="shared" si="497"/>
        <v>917992.53</v>
      </c>
      <c r="CC446" s="109" t="str">
        <f t="shared" si="469"/>
        <v>nebija plānots</v>
      </c>
      <c r="CD446" s="105">
        <v>0</v>
      </c>
      <c r="CE446" s="41">
        <v>406675.94</v>
      </c>
      <c r="CF446" s="41">
        <f t="shared" si="470"/>
        <v>406675.94</v>
      </c>
      <c r="CG446" s="41">
        <f t="shared" si="471"/>
        <v>0</v>
      </c>
      <c r="CH446" s="41">
        <f t="shared" si="472"/>
        <v>1324668.47</v>
      </c>
      <c r="CI446" s="41">
        <f t="shared" si="473"/>
        <v>1324668.47</v>
      </c>
      <c r="CJ446" s="109" t="str">
        <f t="shared" si="474"/>
        <v>nebija plānots</v>
      </c>
      <c r="CK446" s="105">
        <v>0</v>
      </c>
      <c r="CL446" s="41">
        <f t="shared" si="495"/>
        <v>0</v>
      </c>
      <c r="CM446" s="41">
        <v>1324668.47</v>
      </c>
      <c r="CN446" s="40">
        <f>CM446-CL446</f>
        <v>1324668.47</v>
      </c>
      <c r="CO446" s="105">
        <v>697193.93</v>
      </c>
      <c r="CP446" s="105">
        <v>0</v>
      </c>
      <c r="CQ446" s="105">
        <v>0</v>
      </c>
      <c r="CR446" s="105">
        <v>0</v>
      </c>
      <c r="CS446" s="105">
        <v>0</v>
      </c>
      <c r="CT446" s="105">
        <v>0</v>
      </c>
      <c r="CU446" s="105">
        <v>0</v>
      </c>
      <c r="CV446" s="185">
        <v>697193.93</v>
      </c>
      <c r="CW446" s="95"/>
      <c r="CX446" s="148"/>
      <c r="CY446" s="148"/>
      <c r="CZ446" s="148"/>
      <c r="DA446" s="148"/>
      <c r="DB446" s="148"/>
      <c r="DC446" s="148"/>
      <c r="DD446" s="148"/>
      <c r="DE446" s="148"/>
      <c r="DF446" s="148"/>
      <c r="DG446" s="148"/>
      <c r="DH446" s="148"/>
      <c r="DI446" s="148"/>
      <c r="DJ446" s="148"/>
      <c r="DK446" s="148"/>
      <c r="DL446" s="148"/>
      <c r="DM446" s="148"/>
      <c r="DN446" s="95"/>
      <c r="DO446" s="148"/>
      <c r="DP446" s="164"/>
      <c r="DQ446" s="148"/>
      <c r="DR446" s="148"/>
      <c r="DS446" s="148"/>
      <c r="DT446" s="148"/>
      <c r="DU446" s="148"/>
      <c r="DV446" s="148"/>
      <c r="DW446" s="148"/>
      <c r="DX446" s="148"/>
      <c r="DY446" s="113"/>
      <c r="DZ446" s="95"/>
      <c r="EA446" s="95"/>
    </row>
    <row r="447" spans="1:140" s="8" customFormat="1" ht="47.25" x14ac:dyDescent="0.25">
      <c r="A447" s="119" t="s">
        <v>838</v>
      </c>
      <c r="B447" s="119" t="s">
        <v>839</v>
      </c>
      <c r="C447" s="120" t="s">
        <v>840</v>
      </c>
      <c r="D447" s="119">
        <v>1</v>
      </c>
      <c r="E447" s="119" t="s">
        <v>35</v>
      </c>
      <c r="F447" s="119" t="s">
        <v>5</v>
      </c>
      <c r="G447" s="119" t="s">
        <v>940</v>
      </c>
      <c r="H447" s="45">
        <f>SUBTOTAL(103, $CI$12:$CI447)*1</f>
        <v>436</v>
      </c>
      <c r="I447" s="45" t="s">
        <v>838</v>
      </c>
      <c r="J447" s="120" t="s">
        <v>889</v>
      </c>
      <c r="K447" s="120" t="s">
        <v>902</v>
      </c>
      <c r="L447" s="43">
        <v>0</v>
      </c>
      <c r="M447" s="43">
        <v>0</v>
      </c>
      <c r="N447" s="43">
        <v>0</v>
      </c>
      <c r="O447" s="43">
        <v>0</v>
      </c>
      <c r="P447" s="43"/>
      <c r="Q447" s="41">
        <f t="shared" si="435"/>
        <v>0</v>
      </c>
      <c r="R447" s="197" t="str">
        <f t="shared" si="436"/>
        <v>nebija plānots</v>
      </c>
      <c r="S447" s="43">
        <v>0</v>
      </c>
      <c r="T447" s="43"/>
      <c r="U447" s="43"/>
      <c r="V447" s="41">
        <f t="shared" si="437"/>
        <v>0</v>
      </c>
      <c r="W447" s="41">
        <f t="shared" si="438"/>
        <v>0</v>
      </c>
      <c r="X447" s="41">
        <f t="shared" si="439"/>
        <v>0</v>
      </c>
      <c r="Y447" s="197" t="str">
        <f t="shared" si="440"/>
        <v>nebija plānots</v>
      </c>
      <c r="Z447" s="43">
        <v>0</v>
      </c>
      <c r="AA447" s="43"/>
      <c r="AB447" s="43"/>
      <c r="AC447" s="41">
        <f t="shared" si="441"/>
        <v>0</v>
      </c>
      <c r="AD447" s="41">
        <f t="shared" si="442"/>
        <v>0</v>
      </c>
      <c r="AE447" s="41">
        <f t="shared" si="443"/>
        <v>0</v>
      </c>
      <c r="AF447" s="109" t="str">
        <f t="shared" si="444"/>
        <v>nebija plānots</v>
      </c>
      <c r="AG447" s="43">
        <v>0</v>
      </c>
      <c r="AH447" s="43"/>
      <c r="AI447" s="43"/>
      <c r="AJ447" s="41">
        <f t="shared" si="445"/>
        <v>0</v>
      </c>
      <c r="AK447" s="41">
        <f t="shared" si="446"/>
        <v>0</v>
      </c>
      <c r="AL447" s="41">
        <f t="shared" si="447"/>
        <v>0</v>
      </c>
      <c r="AM447" s="109" t="str">
        <f t="shared" si="448"/>
        <v>nebija plānots</v>
      </c>
      <c r="AN447" s="43">
        <v>0</v>
      </c>
      <c r="AO447" s="43"/>
      <c r="AP447" s="43"/>
      <c r="AQ447" s="41">
        <f t="shared" si="449"/>
        <v>0</v>
      </c>
      <c r="AR447" s="41">
        <f t="shared" si="450"/>
        <v>0</v>
      </c>
      <c r="AS447" s="41">
        <f t="shared" si="451"/>
        <v>0</v>
      </c>
      <c r="AT447" s="109" t="str">
        <f t="shared" si="452"/>
        <v>nebija plānots</v>
      </c>
      <c r="AU447" s="43">
        <v>0</v>
      </c>
      <c r="AV447" s="43"/>
      <c r="AW447" s="43"/>
      <c r="AX447" s="41">
        <f t="shared" si="453"/>
        <v>0</v>
      </c>
      <c r="AY447" s="41">
        <f t="shared" si="454"/>
        <v>0</v>
      </c>
      <c r="AZ447" s="41">
        <f t="shared" si="455"/>
        <v>0</v>
      </c>
      <c r="BA447" s="109" t="str">
        <f t="shared" si="456"/>
        <v>nebija plānots</v>
      </c>
      <c r="BB447" s="43">
        <v>0</v>
      </c>
      <c r="BC447" s="41">
        <v>935000</v>
      </c>
      <c r="BD447" s="41">
        <f>BC447-BB447</f>
        <v>935000</v>
      </c>
      <c r="BE447" s="41">
        <f t="shared" si="457"/>
        <v>0</v>
      </c>
      <c r="BF447" s="41">
        <f t="shared" si="458"/>
        <v>935000</v>
      </c>
      <c r="BG447" s="41">
        <f t="shared" si="459"/>
        <v>935000</v>
      </c>
      <c r="BH447" s="109" t="str">
        <f t="shared" si="460"/>
        <v>nebija plānots</v>
      </c>
      <c r="BI447" s="41">
        <v>0</v>
      </c>
      <c r="BJ447" s="41">
        <v>0</v>
      </c>
      <c r="BK447" s="41">
        <f>BJ447-BI447</f>
        <v>0</v>
      </c>
      <c r="BL447" s="41">
        <f t="shared" si="461"/>
        <v>0</v>
      </c>
      <c r="BM447" s="41">
        <f t="shared" si="462"/>
        <v>935000</v>
      </c>
      <c r="BN447" s="41">
        <f t="shared" si="463"/>
        <v>935000</v>
      </c>
      <c r="BO447" s="109" t="str">
        <f t="shared" si="464"/>
        <v>nebija plānots</v>
      </c>
      <c r="BP447" s="41">
        <v>0</v>
      </c>
      <c r="BQ447" s="41">
        <v>413348.56</v>
      </c>
      <c r="BR447" s="41">
        <f>BQ447-BP447</f>
        <v>413348.56</v>
      </c>
      <c r="BS447" s="41">
        <f t="shared" si="465"/>
        <v>0</v>
      </c>
      <c r="BT447" s="41">
        <f t="shared" si="466"/>
        <v>1348348.56</v>
      </c>
      <c r="BU447" s="41">
        <f t="shared" si="467"/>
        <v>1348349</v>
      </c>
      <c r="BV447" s="109" t="str">
        <f t="shared" si="468"/>
        <v>nebija plānots</v>
      </c>
      <c r="BW447" s="41">
        <v>0</v>
      </c>
      <c r="BX447" s="41">
        <v>0</v>
      </c>
      <c r="BY447" s="41">
        <f t="shared" si="496"/>
        <v>0</v>
      </c>
      <c r="BZ447" s="41">
        <f t="shared" si="494"/>
        <v>0</v>
      </c>
      <c r="CA447" s="41">
        <f>BQ447+BJ447+BC447+AV447+AO447+-AH447+AA447+T447+P447+BX447</f>
        <v>1348348.56</v>
      </c>
      <c r="CB447" s="41">
        <f t="shared" si="497"/>
        <v>1348348.56</v>
      </c>
      <c r="CC447" s="109" t="str">
        <f t="shared" si="469"/>
        <v>nebija plānots</v>
      </c>
      <c r="CD447" s="41">
        <v>0</v>
      </c>
      <c r="CE447" s="41">
        <v>0</v>
      </c>
      <c r="CF447" s="41">
        <f t="shared" si="470"/>
        <v>0</v>
      </c>
      <c r="CG447" s="41">
        <f t="shared" si="471"/>
        <v>0</v>
      </c>
      <c r="CH447" s="41">
        <f t="shared" si="472"/>
        <v>1348348.56</v>
      </c>
      <c r="CI447" s="41">
        <f t="shared" si="473"/>
        <v>1348348.56</v>
      </c>
      <c r="CJ447" s="109" t="str">
        <f t="shared" si="474"/>
        <v>nebija plānots</v>
      </c>
      <c r="CK447" s="41">
        <v>0</v>
      </c>
      <c r="CL447" s="41">
        <f t="shared" si="495"/>
        <v>0</v>
      </c>
      <c r="CM447" s="41">
        <v>1993651.56</v>
      </c>
      <c r="CN447" s="36">
        <f>CM447-CL447</f>
        <v>1993651.56</v>
      </c>
      <c r="CO447" s="41">
        <v>1795627.85</v>
      </c>
      <c r="CP447" s="41">
        <v>0</v>
      </c>
      <c r="CQ447" s="41">
        <v>0</v>
      </c>
      <c r="CR447" s="41">
        <v>0</v>
      </c>
      <c r="CS447" s="41">
        <v>0</v>
      </c>
      <c r="CT447" s="41">
        <v>0</v>
      </c>
      <c r="CU447" s="41">
        <v>0</v>
      </c>
      <c r="CV447" s="41">
        <v>1795627.85</v>
      </c>
      <c r="CW447" s="95"/>
      <c r="CX447" s="148"/>
      <c r="CY447" s="148"/>
      <c r="CZ447" s="148"/>
      <c r="DA447" s="148"/>
      <c r="DB447" s="148"/>
      <c r="DC447" s="148"/>
      <c r="DD447" s="148"/>
      <c r="DE447" s="148"/>
      <c r="DF447" s="148"/>
      <c r="DG447" s="148"/>
      <c r="DH447" s="148"/>
      <c r="DI447" s="148"/>
      <c r="DJ447" s="148"/>
      <c r="DK447" s="148"/>
      <c r="DL447" s="148"/>
      <c r="DM447" s="148"/>
      <c r="DN447" s="95"/>
      <c r="DO447" s="148"/>
      <c r="DP447" s="164"/>
      <c r="DQ447" s="148"/>
      <c r="DR447" s="148"/>
      <c r="DS447" s="148"/>
      <c r="DT447" s="148"/>
      <c r="DU447" s="148"/>
      <c r="DV447" s="148"/>
      <c r="DW447" s="148"/>
      <c r="DX447" s="148"/>
      <c r="DY447" s="113"/>
      <c r="DZ447" s="95"/>
      <c r="EA447" s="95"/>
    </row>
    <row r="448" spans="1:140" s="8" customFormat="1" ht="51" x14ac:dyDescent="0.25">
      <c r="A448" s="18" t="s">
        <v>1106</v>
      </c>
      <c r="B448" s="18" t="s">
        <v>1107</v>
      </c>
      <c r="C448" s="21" t="s">
        <v>1108</v>
      </c>
      <c r="D448" s="18" t="s">
        <v>3</v>
      </c>
      <c r="E448" s="18" t="s">
        <v>29</v>
      </c>
      <c r="F448" s="18" t="s">
        <v>102</v>
      </c>
      <c r="G448" s="18" t="s">
        <v>1109</v>
      </c>
      <c r="H448" s="45">
        <f>SUBTOTAL(103, $CI$12:$CI448)*1</f>
        <v>437</v>
      </c>
      <c r="I448" s="45" t="s">
        <v>1106</v>
      </c>
      <c r="J448" s="32" t="s">
        <v>499</v>
      </c>
      <c r="K448" s="32" t="s">
        <v>1110</v>
      </c>
      <c r="L448" s="77">
        <v>0</v>
      </c>
      <c r="M448" s="77">
        <v>0</v>
      </c>
      <c r="N448" s="77">
        <v>0</v>
      </c>
      <c r="O448" s="77">
        <f>N448+M448+L448</f>
        <v>0</v>
      </c>
      <c r="P448" s="77"/>
      <c r="Q448" s="41">
        <f t="shared" si="435"/>
        <v>0</v>
      </c>
      <c r="R448" s="197" t="str">
        <f t="shared" si="436"/>
        <v>nebija plānots</v>
      </c>
      <c r="S448" s="77">
        <v>0</v>
      </c>
      <c r="T448" s="77"/>
      <c r="U448" s="77"/>
      <c r="V448" s="41">
        <f t="shared" si="437"/>
        <v>0</v>
      </c>
      <c r="W448" s="41">
        <f t="shared" si="438"/>
        <v>0</v>
      </c>
      <c r="X448" s="41">
        <f t="shared" si="439"/>
        <v>0</v>
      </c>
      <c r="Y448" s="197" t="str">
        <f t="shared" si="440"/>
        <v>nebija plānots</v>
      </c>
      <c r="Z448" s="77">
        <v>0</v>
      </c>
      <c r="AA448" s="77"/>
      <c r="AB448" s="77"/>
      <c r="AC448" s="41">
        <f t="shared" si="441"/>
        <v>0</v>
      </c>
      <c r="AD448" s="41">
        <f t="shared" si="442"/>
        <v>0</v>
      </c>
      <c r="AE448" s="41">
        <f t="shared" si="443"/>
        <v>0</v>
      </c>
      <c r="AF448" s="109" t="str">
        <f t="shared" si="444"/>
        <v>nebija plānots</v>
      </c>
      <c r="AG448" s="77">
        <v>0</v>
      </c>
      <c r="AH448" s="77"/>
      <c r="AI448" s="77"/>
      <c r="AJ448" s="41">
        <f t="shared" si="445"/>
        <v>0</v>
      </c>
      <c r="AK448" s="41">
        <f t="shared" si="446"/>
        <v>0</v>
      </c>
      <c r="AL448" s="41">
        <f t="shared" si="447"/>
        <v>0</v>
      </c>
      <c r="AM448" s="109" t="str">
        <f t="shared" si="448"/>
        <v>nebija plānots</v>
      </c>
      <c r="AN448" s="77">
        <v>0</v>
      </c>
      <c r="AO448" s="77"/>
      <c r="AP448" s="77"/>
      <c r="AQ448" s="41">
        <f t="shared" si="449"/>
        <v>0</v>
      </c>
      <c r="AR448" s="41">
        <f t="shared" si="450"/>
        <v>0</v>
      </c>
      <c r="AS448" s="41">
        <f t="shared" si="451"/>
        <v>0</v>
      </c>
      <c r="AT448" s="109" t="str">
        <f t="shared" si="452"/>
        <v>nebija plānots</v>
      </c>
      <c r="AU448" s="77">
        <v>0</v>
      </c>
      <c r="AV448" s="77"/>
      <c r="AW448" s="77"/>
      <c r="AX448" s="41">
        <f t="shared" si="453"/>
        <v>0</v>
      </c>
      <c r="AY448" s="41">
        <f t="shared" si="454"/>
        <v>0</v>
      </c>
      <c r="AZ448" s="41">
        <f t="shared" si="455"/>
        <v>0</v>
      </c>
      <c r="BA448" s="109" t="str">
        <f t="shared" si="456"/>
        <v>nebija plānots</v>
      </c>
      <c r="BB448" s="77">
        <v>0</v>
      </c>
      <c r="BC448" s="77"/>
      <c r="BD448" s="77"/>
      <c r="BE448" s="41">
        <f t="shared" si="457"/>
        <v>0</v>
      </c>
      <c r="BF448" s="41">
        <f t="shared" si="458"/>
        <v>0</v>
      </c>
      <c r="BG448" s="41">
        <f t="shared" si="459"/>
        <v>0</v>
      </c>
      <c r="BH448" s="109" t="str">
        <f t="shared" si="460"/>
        <v>nebija plānots</v>
      </c>
      <c r="BI448" s="77">
        <v>0</v>
      </c>
      <c r="BJ448" s="77"/>
      <c r="BK448" s="77"/>
      <c r="BL448" s="41">
        <f t="shared" si="461"/>
        <v>0</v>
      </c>
      <c r="BM448" s="41">
        <f t="shared" si="462"/>
        <v>0</v>
      </c>
      <c r="BN448" s="41">
        <f t="shared" si="463"/>
        <v>0</v>
      </c>
      <c r="BO448" s="109" t="str">
        <f t="shared" si="464"/>
        <v>nebija plānots</v>
      </c>
      <c r="BP448" s="77">
        <v>0</v>
      </c>
      <c r="BQ448" s="77"/>
      <c r="BR448" s="77"/>
      <c r="BS448" s="41">
        <f t="shared" si="465"/>
        <v>0</v>
      </c>
      <c r="BT448" s="41">
        <f t="shared" si="466"/>
        <v>0</v>
      </c>
      <c r="BU448" s="41">
        <f t="shared" si="467"/>
        <v>0</v>
      </c>
      <c r="BV448" s="109" t="str">
        <f t="shared" si="468"/>
        <v>nebija plānots</v>
      </c>
      <c r="BW448" s="77">
        <v>0</v>
      </c>
      <c r="BX448" s="41">
        <v>1350717.02</v>
      </c>
      <c r="BY448" s="41">
        <f t="shared" si="496"/>
        <v>1350717.02</v>
      </c>
      <c r="BZ448" s="41">
        <f t="shared" si="494"/>
        <v>0</v>
      </c>
      <c r="CA448" s="41">
        <f>BQ448+BJ448+BC448+AV448+AO448+-AH448+AA448+T448+P448+BX448</f>
        <v>1350717.02</v>
      </c>
      <c r="CB448" s="41">
        <f t="shared" si="497"/>
        <v>1350717.02</v>
      </c>
      <c r="CC448" s="109" t="str">
        <f t="shared" si="469"/>
        <v>nebija plānots</v>
      </c>
      <c r="CD448" s="77">
        <v>0</v>
      </c>
      <c r="CE448" s="41">
        <v>0</v>
      </c>
      <c r="CF448" s="41">
        <f t="shared" si="470"/>
        <v>0</v>
      </c>
      <c r="CG448" s="41">
        <f t="shared" si="471"/>
        <v>0</v>
      </c>
      <c r="CH448" s="41">
        <f t="shared" si="472"/>
        <v>1350717.02</v>
      </c>
      <c r="CI448" s="41">
        <f t="shared" si="473"/>
        <v>1350717.02</v>
      </c>
      <c r="CJ448" s="109" t="str">
        <f t="shared" si="474"/>
        <v>nebija plānots</v>
      </c>
      <c r="CK448" s="77">
        <v>0</v>
      </c>
      <c r="CL448" s="41">
        <f t="shared" si="495"/>
        <v>0</v>
      </c>
      <c r="CM448" s="41">
        <v>1890195.81</v>
      </c>
      <c r="CN448" s="77"/>
      <c r="CO448" s="77">
        <v>3988883.7</v>
      </c>
      <c r="CP448" s="77">
        <v>443209.3</v>
      </c>
      <c r="CQ448" s="77"/>
      <c r="CR448" s="77">
        <v>0</v>
      </c>
      <c r="CS448" s="77">
        <v>0</v>
      </c>
      <c r="CT448" s="77">
        <v>0</v>
      </c>
      <c r="CU448" s="77">
        <v>0</v>
      </c>
      <c r="CV448" s="77">
        <v>4432093</v>
      </c>
      <c r="CW448" s="148"/>
      <c r="CX448" s="148"/>
      <c r="CY448" s="148"/>
      <c r="CZ448" s="148"/>
      <c r="DA448" s="148"/>
      <c r="DB448" s="148"/>
      <c r="DC448" s="148"/>
      <c r="DD448" s="148"/>
      <c r="DE448" s="148"/>
      <c r="DF448" s="148"/>
      <c r="DG448" s="148"/>
      <c r="DH448" s="148"/>
      <c r="DI448" s="148"/>
      <c r="DJ448" s="148"/>
      <c r="DK448" s="148"/>
      <c r="DL448" s="148"/>
      <c r="DM448" s="148"/>
      <c r="DN448" s="95"/>
      <c r="DO448" s="148"/>
      <c r="DP448" s="164"/>
      <c r="DQ448" s="148"/>
      <c r="DR448" s="148"/>
      <c r="DS448" s="148"/>
      <c r="DT448" s="148"/>
      <c r="DU448" s="148"/>
      <c r="DV448" s="148"/>
      <c r="DW448" s="148"/>
      <c r="DX448" s="148"/>
      <c r="DY448" s="113"/>
      <c r="DZ448" s="95"/>
      <c r="EA448" s="95"/>
    </row>
    <row r="449" spans="1:131" s="8" customFormat="1" ht="45.75" customHeight="1" x14ac:dyDescent="0.25">
      <c r="A449" s="18" t="s">
        <v>57</v>
      </c>
      <c r="B449" s="18" t="s">
        <v>58</v>
      </c>
      <c r="C449" s="19" t="s">
        <v>565</v>
      </c>
      <c r="D449" s="18">
        <v>1</v>
      </c>
      <c r="E449" s="18" t="s">
        <v>35</v>
      </c>
      <c r="F449" s="18" t="s">
        <v>5</v>
      </c>
      <c r="G449" s="18" t="s">
        <v>983</v>
      </c>
      <c r="H449" s="45">
        <f>SUBTOTAL(103, $CI$12:$CI449)*1</f>
        <v>438</v>
      </c>
      <c r="I449" s="45" t="s">
        <v>57</v>
      </c>
      <c r="J449" s="32" t="s">
        <v>984</v>
      </c>
      <c r="K449" s="32" t="s">
        <v>985</v>
      </c>
      <c r="L449" s="77">
        <v>0</v>
      </c>
      <c r="M449" s="77">
        <v>0</v>
      </c>
      <c r="N449" s="77">
        <v>0</v>
      </c>
      <c r="O449" s="77">
        <f>N449+M449+L449</f>
        <v>0</v>
      </c>
      <c r="P449" s="77"/>
      <c r="Q449" s="41">
        <f t="shared" si="435"/>
        <v>0</v>
      </c>
      <c r="R449" s="197" t="str">
        <f t="shared" si="436"/>
        <v>nebija plānots</v>
      </c>
      <c r="S449" s="77">
        <v>0</v>
      </c>
      <c r="T449" s="77"/>
      <c r="U449" s="77"/>
      <c r="V449" s="41">
        <f t="shared" si="437"/>
        <v>0</v>
      </c>
      <c r="W449" s="41">
        <f t="shared" si="438"/>
        <v>0</v>
      </c>
      <c r="X449" s="41">
        <f t="shared" si="439"/>
        <v>0</v>
      </c>
      <c r="Y449" s="197" t="str">
        <f t="shared" si="440"/>
        <v>nebija plānots</v>
      </c>
      <c r="Z449" s="77">
        <v>0</v>
      </c>
      <c r="AA449" s="77"/>
      <c r="AB449" s="77"/>
      <c r="AC449" s="41">
        <f t="shared" si="441"/>
        <v>0</v>
      </c>
      <c r="AD449" s="41">
        <f t="shared" si="442"/>
        <v>0</v>
      </c>
      <c r="AE449" s="41">
        <f t="shared" si="443"/>
        <v>0</v>
      </c>
      <c r="AF449" s="109" t="str">
        <f t="shared" si="444"/>
        <v>nebija plānots</v>
      </c>
      <c r="AG449" s="77">
        <v>0</v>
      </c>
      <c r="AH449" s="77"/>
      <c r="AI449" s="77"/>
      <c r="AJ449" s="41">
        <f t="shared" si="445"/>
        <v>0</v>
      </c>
      <c r="AK449" s="41">
        <f t="shared" si="446"/>
        <v>0</v>
      </c>
      <c r="AL449" s="41">
        <f t="shared" si="447"/>
        <v>0</v>
      </c>
      <c r="AM449" s="109" t="str">
        <f t="shared" si="448"/>
        <v>nebija plānots</v>
      </c>
      <c r="AN449" s="77">
        <v>0</v>
      </c>
      <c r="AO449" s="77"/>
      <c r="AP449" s="77"/>
      <c r="AQ449" s="41">
        <f t="shared" si="449"/>
        <v>0</v>
      </c>
      <c r="AR449" s="41">
        <f t="shared" si="450"/>
        <v>0</v>
      </c>
      <c r="AS449" s="41">
        <f t="shared" si="451"/>
        <v>0</v>
      </c>
      <c r="AT449" s="109" t="str">
        <f t="shared" si="452"/>
        <v>nebija plānots</v>
      </c>
      <c r="AU449" s="77">
        <v>0</v>
      </c>
      <c r="AV449" s="77"/>
      <c r="AW449" s="77"/>
      <c r="AX449" s="41">
        <f t="shared" si="453"/>
        <v>0</v>
      </c>
      <c r="AY449" s="41">
        <f t="shared" si="454"/>
        <v>0</v>
      </c>
      <c r="AZ449" s="41">
        <f t="shared" si="455"/>
        <v>0</v>
      </c>
      <c r="BA449" s="109" t="str">
        <f t="shared" si="456"/>
        <v>nebija plānots</v>
      </c>
      <c r="BB449" s="77">
        <v>0</v>
      </c>
      <c r="BC449" s="77"/>
      <c r="BD449" s="77"/>
      <c r="BE449" s="41">
        <f t="shared" si="457"/>
        <v>0</v>
      </c>
      <c r="BF449" s="41">
        <f t="shared" si="458"/>
        <v>0</v>
      </c>
      <c r="BG449" s="41">
        <f t="shared" si="459"/>
        <v>0</v>
      </c>
      <c r="BH449" s="109" t="str">
        <f t="shared" si="460"/>
        <v>nebija plānots</v>
      </c>
      <c r="BI449" s="77">
        <v>0</v>
      </c>
      <c r="BJ449" s="77"/>
      <c r="BK449" s="77"/>
      <c r="BL449" s="41">
        <f t="shared" si="461"/>
        <v>0</v>
      </c>
      <c r="BM449" s="41">
        <f t="shared" si="462"/>
        <v>0</v>
      </c>
      <c r="BN449" s="41">
        <f t="shared" si="463"/>
        <v>0</v>
      </c>
      <c r="BO449" s="109" t="str">
        <f t="shared" si="464"/>
        <v>nebija plānots</v>
      </c>
      <c r="BP449" s="77">
        <v>0</v>
      </c>
      <c r="BQ449" s="77"/>
      <c r="BR449" s="77"/>
      <c r="BS449" s="41">
        <f t="shared" si="465"/>
        <v>0</v>
      </c>
      <c r="BT449" s="41">
        <f t="shared" si="466"/>
        <v>0</v>
      </c>
      <c r="BU449" s="41">
        <f t="shared" si="467"/>
        <v>0</v>
      </c>
      <c r="BV449" s="109" t="str">
        <f t="shared" si="468"/>
        <v>nebija plānots</v>
      </c>
      <c r="BW449" s="77">
        <v>0</v>
      </c>
      <c r="BX449" s="41">
        <v>822325.78</v>
      </c>
      <c r="BY449" s="41">
        <f t="shared" si="496"/>
        <v>822325.78</v>
      </c>
      <c r="BZ449" s="41">
        <f t="shared" si="494"/>
        <v>0</v>
      </c>
      <c r="CA449" s="41">
        <f>BQ449+BJ449+BC449+AV449+AO449+-AH449+AA449+T449+P449+BX449</f>
        <v>822325.78</v>
      </c>
      <c r="CB449" s="41">
        <f t="shared" si="497"/>
        <v>822325.78</v>
      </c>
      <c r="CC449" s="109" t="str">
        <f t="shared" si="469"/>
        <v>nebija plānots</v>
      </c>
      <c r="CD449" s="77">
        <v>0</v>
      </c>
      <c r="CE449" s="41">
        <v>546914.93000000005</v>
      </c>
      <c r="CF449" s="41">
        <f t="shared" si="470"/>
        <v>546914.93000000005</v>
      </c>
      <c r="CG449" s="41">
        <f t="shared" si="471"/>
        <v>0</v>
      </c>
      <c r="CH449" s="41">
        <f t="shared" si="472"/>
        <v>1369240.71</v>
      </c>
      <c r="CI449" s="41">
        <f t="shared" si="473"/>
        <v>1369240.71</v>
      </c>
      <c r="CJ449" s="109" t="str">
        <f t="shared" si="474"/>
        <v>nebija plānots</v>
      </c>
      <c r="CK449" s="77">
        <v>0</v>
      </c>
      <c r="CL449" s="41">
        <f t="shared" si="495"/>
        <v>0</v>
      </c>
      <c r="CM449" s="41">
        <v>822325.78</v>
      </c>
      <c r="CN449" s="77"/>
      <c r="CO449" s="77">
        <f>SUM(S449:CK449)</f>
        <v>7121614.4000000004</v>
      </c>
      <c r="CP449" s="77">
        <v>1466926</v>
      </c>
      <c r="CQ449" s="77">
        <v>0</v>
      </c>
      <c r="CR449" s="77">
        <v>0</v>
      </c>
      <c r="CS449" s="77">
        <v>0</v>
      </c>
      <c r="CT449" s="77">
        <v>0</v>
      </c>
      <c r="CU449" s="77">
        <v>0</v>
      </c>
      <c r="CV449" s="77">
        <v>1443013.29</v>
      </c>
      <c r="CW449" s="148"/>
      <c r="CX449" s="148"/>
      <c r="CY449" s="148"/>
      <c r="CZ449" s="148"/>
      <c r="DA449" s="148"/>
      <c r="DB449" s="148"/>
      <c r="DC449" s="148"/>
      <c r="DD449" s="148"/>
      <c r="DE449" s="148"/>
      <c r="DF449" s="148"/>
      <c r="DG449" s="148"/>
      <c r="DH449" s="148"/>
      <c r="DI449" s="148"/>
      <c r="DJ449" s="148"/>
      <c r="DK449" s="148"/>
      <c r="DL449" s="148"/>
      <c r="DM449" s="148"/>
      <c r="DN449" s="95"/>
      <c r="DO449" s="148"/>
      <c r="DP449" s="164"/>
      <c r="DQ449" s="148"/>
      <c r="DR449" s="148"/>
      <c r="DS449" s="148"/>
      <c r="DT449" s="148"/>
      <c r="DU449" s="148"/>
      <c r="DV449" s="148"/>
      <c r="DW449" s="148"/>
      <c r="DX449" s="148"/>
      <c r="DY449" s="113"/>
      <c r="DZ449" s="95"/>
      <c r="EA449" s="95"/>
    </row>
    <row r="450" spans="1:131" ht="51.75" customHeight="1" x14ac:dyDescent="0.25">
      <c r="A450" s="55" t="s">
        <v>1290</v>
      </c>
      <c r="B450" s="55" t="s">
        <v>1292</v>
      </c>
      <c r="C450" s="81" t="s">
        <v>1291</v>
      </c>
      <c r="D450" s="55" t="s">
        <v>1293</v>
      </c>
      <c r="E450" s="55" t="s">
        <v>402</v>
      </c>
      <c r="F450" s="55" t="s">
        <v>5</v>
      </c>
      <c r="G450" s="55" t="s">
        <v>1370</v>
      </c>
      <c r="H450" s="45">
        <f>SUBTOTAL(103, $CI$12:$CI450)*1</f>
        <v>439</v>
      </c>
      <c r="I450" s="45" t="s">
        <v>1290</v>
      </c>
      <c r="J450" s="128" t="s">
        <v>1372</v>
      </c>
      <c r="K450" s="128" t="s">
        <v>1296</v>
      </c>
      <c r="L450" s="85"/>
      <c r="M450" s="143">
        <v>0</v>
      </c>
      <c r="N450" s="143">
        <v>0</v>
      </c>
      <c r="O450" s="143">
        <v>0</v>
      </c>
      <c r="P450" s="143"/>
      <c r="Q450" s="41">
        <f t="shared" si="435"/>
        <v>0</v>
      </c>
      <c r="R450" s="197" t="str">
        <f t="shared" si="436"/>
        <v>nebija plānots</v>
      </c>
      <c r="S450" s="143">
        <v>0</v>
      </c>
      <c r="T450" s="143"/>
      <c r="U450" s="143"/>
      <c r="V450" s="41">
        <f t="shared" si="437"/>
        <v>0</v>
      </c>
      <c r="W450" s="41">
        <f t="shared" si="438"/>
        <v>0</v>
      </c>
      <c r="X450" s="41">
        <f t="shared" si="439"/>
        <v>0</v>
      </c>
      <c r="Y450" s="197" t="str">
        <f t="shared" si="440"/>
        <v>nebija plānots</v>
      </c>
      <c r="Z450" s="143">
        <v>0</v>
      </c>
      <c r="AA450" s="143"/>
      <c r="AB450" s="143"/>
      <c r="AC450" s="41">
        <f t="shared" si="441"/>
        <v>0</v>
      </c>
      <c r="AD450" s="41">
        <f t="shared" si="442"/>
        <v>0</v>
      </c>
      <c r="AE450" s="41">
        <f t="shared" si="443"/>
        <v>0</v>
      </c>
      <c r="AF450" s="109" t="str">
        <f t="shared" si="444"/>
        <v>nebija plānots</v>
      </c>
      <c r="AG450" s="143">
        <v>0</v>
      </c>
      <c r="AH450" s="143"/>
      <c r="AI450" s="143"/>
      <c r="AJ450" s="41">
        <f t="shared" si="445"/>
        <v>0</v>
      </c>
      <c r="AK450" s="41">
        <f t="shared" si="446"/>
        <v>0</v>
      </c>
      <c r="AL450" s="41">
        <f t="shared" si="447"/>
        <v>0</v>
      </c>
      <c r="AM450" s="109" t="str">
        <f t="shared" si="448"/>
        <v>nebija plānots</v>
      </c>
      <c r="AN450" s="143">
        <v>0</v>
      </c>
      <c r="AO450" s="143"/>
      <c r="AP450" s="143"/>
      <c r="AQ450" s="41">
        <f t="shared" si="449"/>
        <v>0</v>
      </c>
      <c r="AR450" s="41">
        <f t="shared" si="450"/>
        <v>0</v>
      </c>
      <c r="AS450" s="41">
        <f t="shared" si="451"/>
        <v>0</v>
      </c>
      <c r="AT450" s="109" t="str">
        <f t="shared" si="452"/>
        <v>nebija plānots</v>
      </c>
      <c r="AU450" s="143">
        <v>0</v>
      </c>
      <c r="AV450" s="143"/>
      <c r="AW450" s="143"/>
      <c r="AX450" s="41">
        <f t="shared" si="453"/>
        <v>0</v>
      </c>
      <c r="AY450" s="41">
        <f t="shared" si="454"/>
        <v>0</v>
      </c>
      <c r="AZ450" s="41">
        <f t="shared" si="455"/>
        <v>0</v>
      </c>
      <c r="BA450" s="109" t="str">
        <f t="shared" si="456"/>
        <v>nebija plānots</v>
      </c>
      <c r="BB450" s="143">
        <v>0</v>
      </c>
      <c r="BC450" s="143"/>
      <c r="BD450" s="143"/>
      <c r="BE450" s="41">
        <f t="shared" si="457"/>
        <v>0</v>
      </c>
      <c r="BF450" s="41">
        <f t="shared" si="458"/>
        <v>0</v>
      </c>
      <c r="BG450" s="41">
        <f t="shared" si="459"/>
        <v>0</v>
      </c>
      <c r="BH450" s="109" t="str">
        <f t="shared" si="460"/>
        <v>nebija plānots</v>
      </c>
      <c r="BI450" s="143">
        <v>0</v>
      </c>
      <c r="BJ450" s="143"/>
      <c r="BK450" s="143"/>
      <c r="BL450" s="41">
        <f t="shared" si="461"/>
        <v>0</v>
      </c>
      <c r="BM450" s="41">
        <f t="shared" si="462"/>
        <v>0</v>
      </c>
      <c r="BN450" s="41">
        <f t="shared" si="463"/>
        <v>0</v>
      </c>
      <c r="BO450" s="109" t="str">
        <f t="shared" si="464"/>
        <v>nebija plānots</v>
      </c>
      <c r="BP450" s="143">
        <v>0</v>
      </c>
      <c r="BQ450" s="41">
        <v>1000000</v>
      </c>
      <c r="BR450" s="41">
        <f>BQ450-BP450</f>
        <v>1000000</v>
      </c>
      <c r="BS450" s="41">
        <f t="shared" si="465"/>
        <v>0</v>
      </c>
      <c r="BT450" s="41">
        <f t="shared" si="466"/>
        <v>1000000</v>
      </c>
      <c r="BU450" s="41">
        <f t="shared" si="467"/>
        <v>1000000</v>
      </c>
      <c r="BV450" s="109" t="str">
        <f t="shared" si="468"/>
        <v>nebija plānots</v>
      </c>
      <c r="BW450" s="143">
        <v>0</v>
      </c>
      <c r="BX450" s="41">
        <v>0</v>
      </c>
      <c r="BY450" s="41">
        <f t="shared" si="496"/>
        <v>0</v>
      </c>
      <c r="BZ450" s="41">
        <f t="shared" si="494"/>
        <v>0</v>
      </c>
      <c r="CA450" s="41">
        <f>BQ450+BJ450+BC450+AV450+AO450+-AH450+AA450+T450+P450+BX450</f>
        <v>1000000</v>
      </c>
      <c r="CB450" s="41">
        <f t="shared" si="497"/>
        <v>1000000</v>
      </c>
      <c r="CC450" s="109" t="str">
        <f t="shared" si="469"/>
        <v>nebija plānots</v>
      </c>
      <c r="CD450" s="143">
        <v>0</v>
      </c>
      <c r="CE450" s="41">
        <v>434255.53</v>
      </c>
      <c r="CF450" s="41">
        <f t="shared" si="470"/>
        <v>434255.53</v>
      </c>
      <c r="CG450" s="41">
        <f t="shared" si="471"/>
        <v>0</v>
      </c>
      <c r="CH450" s="41">
        <f t="shared" si="472"/>
        <v>1434255.53</v>
      </c>
      <c r="CI450" s="41">
        <f t="shared" si="473"/>
        <v>1434255.53</v>
      </c>
      <c r="CJ450" s="109" t="str">
        <f t="shared" si="474"/>
        <v>nebija plānots</v>
      </c>
      <c r="CK450" s="143">
        <v>0</v>
      </c>
      <c r="CL450" s="41">
        <f t="shared" si="495"/>
        <v>0</v>
      </c>
      <c r="CM450" s="41">
        <v>1355717.04</v>
      </c>
      <c r="CN450" s="79"/>
      <c r="CO450" s="143">
        <v>3465679.36</v>
      </c>
      <c r="CP450" s="143">
        <v>4843034.2300000004</v>
      </c>
      <c r="CQ450" s="143">
        <v>1174857.96</v>
      </c>
      <c r="CR450" s="143">
        <v>0</v>
      </c>
      <c r="CS450" s="143">
        <v>0</v>
      </c>
      <c r="CT450" s="143">
        <v>0</v>
      </c>
      <c r="CU450" s="143">
        <v>0</v>
      </c>
      <c r="CV450" s="143">
        <v>9483571.5500000007</v>
      </c>
      <c r="CW450" s="95"/>
      <c r="CX450" s="8"/>
      <c r="CY450" s="8"/>
      <c r="CZ450" s="8"/>
      <c r="DA450" s="8"/>
      <c r="DB450" s="8"/>
      <c r="DC450" s="8"/>
      <c r="DD450" s="8"/>
      <c r="DE450" s="8"/>
      <c r="DF450" s="8"/>
      <c r="DG450" s="8"/>
      <c r="DH450" s="8"/>
      <c r="DI450" s="8"/>
      <c r="DJ450" s="8"/>
      <c r="DK450" s="8"/>
      <c r="DL450" s="8"/>
      <c r="DM450" s="8"/>
      <c r="DN450" s="8"/>
      <c r="DO450" s="8"/>
      <c r="DP450" s="155"/>
      <c r="DQ450" s="8"/>
      <c r="DR450" s="8"/>
      <c r="DS450" s="65"/>
      <c r="DT450" s="8"/>
      <c r="DU450" s="8"/>
      <c r="DV450" s="8"/>
      <c r="DW450" s="8"/>
      <c r="DX450" s="8"/>
      <c r="DY450" s="8"/>
      <c r="DZ450" s="8"/>
      <c r="EA450" s="8"/>
    </row>
    <row r="451" spans="1:131" ht="69" customHeight="1" x14ac:dyDescent="0.25">
      <c r="A451" s="18" t="s">
        <v>0</v>
      </c>
      <c r="B451" s="18" t="s">
        <v>945</v>
      </c>
      <c r="C451" s="19" t="s">
        <v>946</v>
      </c>
      <c r="D451" s="55" t="s">
        <v>3</v>
      </c>
      <c r="E451" s="55" t="s">
        <v>4</v>
      </c>
      <c r="F451" s="55" t="s">
        <v>5</v>
      </c>
      <c r="G451" s="55" t="s">
        <v>1471</v>
      </c>
      <c r="H451" s="45">
        <f>SUBTOTAL(103, $CI$12:$CI451)*1</f>
        <v>440</v>
      </c>
      <c r="I451" s="18" t="s">
        <v>0</v>
      </c>
      <c r="J451" s="32" t="s">
        <v>954</v>
      </c>
      <c r="K451" s="32" t="s">
        <v>1490</v>
      </c>
      <c r="L451" s="77">
        <v>0</v>
      </c>
      <c r="M451" s="77">
        <v>0</v>
      </c>
      <c r="N451" s="77">
        <v>0</v>
      </c>
      <c r="O451" s="77">
        <v>0</v>
      </c>
      <c r="P451" s="77"/>
      <c r="Q451" s="41">
        <f t="shared" si="435"/>
        <v>0</v>
      </c>
      <c r="R451" s="197" t="str">
        <f t="shared" si="436"/>
        <v>nebija plānots</v>
      </c>
      <c r="S451" s="77">
        <v>0</v>
      </c>
      <c r="T451" s="77"/>
      <c r="U451" s="77"/>
      <c r="V451" s="41">
        <f t="shared" si="437"/>
        <v>0</v>
      </c>
      <c r="W451" s="41">
        <f t="shared" si="438"/>
        <v>0</v>
      </c>
      <c r="X451" s="41">
        <f t="shared" si="439"/>
        <v>0</v>
      </c>
      <c r="Y451" s="197" t="str">
        <f t="shared" si="440"/>
        <v>nebija plānots</v>
      </c>
      <c r="Z451" s="77">
        <v>0</v>
      </c>
      <c r="AA451" s="77"/>
      <c r="AB451" s="77"/>
      <c r="AC451" s="41">
        <f t="shared" si="441"/>
        <v>0</v>
      </c>
      <c r="AD451" s="41">
        <f t="shared" si="442"/>
        <v>0</v>
      </c>
      <c r="AE451" s="41">
        <f t="shared" si="443"/>
        <v>0</v>
      </c>
      <c r="AF451" s="109" t="str">
        <f t="shared" si="444"/>
        <v>nebija plānots</v>
      </c>
      <c r="AG451" s="77">
        <v>0</v>
      </c>
      <c r="AH451" s="77"/>
      <c r="AI451" s="77"/>
      <c r="AJ451" s="41">
        <f t="shared" si="445"/>
        <v>0</v>
      </c>
      <c r="AK451" s="41">
        <f t="shared" si="446"/>
        <v>0</v>
      </c>
      <c r="AL451" s="41">
        <f t="shared" si="447"/>
        <v>0</v>
      </c>
      <c r="AM451" s="109" t="str">
        <f t="shared" si="448"/>
        <v>nebija plānots</v>
      </c>
      <c r="AN451" s="77">
        <v>0</v>
      </c>
      <c r="AO451" s="77"/>
      <c r="AP451" s="77"/>
      <c r="AQ451" s="41">
        <f t="shared" si="449"/>
        <v>0</v>
      </c>
      <c r="AR451" s="41">
        <f t="shared" si="450"/>
        <v>0</v>
      </c>
      <c r="AS451" s="41">
        <f t="shared" si="451"/>
        <v>0</v>
      </c>
      <c r="AT451" s="109" t="str">
        <f t="shared" si="452"/>
        <v>nebija plānots</v>
      </c>
      <c r="AU451" s="77">
        <v>0</v>
      </c>
      <c r="AV451" s="77"/>
      <c r="AW451" s="77"/>
      <c r="AX451" s="41">
        <f t="shared" si="453"/>
        <v>0</v>
      </c>
      <c r="AY451" s="41">
        <f t="shared" si="454"/>
        <v>0</v>
      </c>
      <c r="AZ451" s="41">
        <f t="shared" si="455"/>
        <v>0</v>
      </c>
      <c r="BA451" s="109" t="str">
        <f t="shared" si="456"/>
        <v>nebija plānots</v>
      </c>
      <c r="BB451" s="77">
        <v>0</v>
      </c>
      <c r="BC451" s="77"/>
      <c r="BD451" s="77"/>
      <c r="BE451" s="41">
        <f t="shared" si="457"/>
        <v>0</v>
      </c>
      <c r="BF451" s="41">
        <f t="shared" si="458"/>
        <v>0</v>
      </c>
      <c r="BG451" s="41">
        <f t="shared" si="459"/>
        <v>0</v>
      </c>
      <c r="BH451" s="109" t="str">
        <f t="shared" si="460"/>
        <v>nebija plānots</v>
      </c>
      <c r="BI451" s="77">
        <v>0</v>
      </c>
      <c r="BJ451" s="77"/>
      <c r="BK451" s="77"/>
      <c r="BL451" s="41">
        <f t="shared" si="461"/>
        <v>0</v>
      </c>
      <c r="BM451" s="41">
        <f t="shared" si="462"/>
        <v>0</v>
      </c>
      <c r="BN451" s="41">
        <f t="shared" si="463"/>
        <v>0</v>
      </c>
      <c r="BO451" s="109" t="str">
        <f t="shared" si="464"/>
        <v>nebija plānots</v>
      </c>
      <c r="BP451" s="77">
        <v>0</v>
      </c>
      <c r="BQ451" s="77"/>
      <c r="BR451" s="77"/>
      <c r="BS451" s="41">
        <f t="shared" si="465"/>
        <v>0</v>
      </c>
      <c r="BT451" s="41">
        <f t="shared" si="466"/>
        <v>0</v>
      </c>
      <c r="BU451" s="41">
        <f t="shared" si="467"/>
        <v>0</v>
      </c>
      <c r="BV451" s="109" t="str">
        <f t="shared" si="468"/>
        <v>nebija plānots</v>
      </c>
      <c r="BW451" s="77">
        <v>0</v>
      </c>
      <c r="BX451" s="41">
        <v>0</v>
      </c>
      <c r="BY451" s="41">
        <f t="shared" si="496"/>
        <v>0</v>
      </c>
      <c r="BZ451" s="77">
        <v>0</v>
      </c>
      <c r="CA451" s="77">
        <v>0</v>
      </c>
      <c r="CB451" s="41">
        <f t="shared" si="497"/>
        <v>0</v>
      </c>
      <c r="CC451" s="109" t="str">
        <f t="shared" si="469"/>
        <v>nebija plānots</v>
      </c>
      <c r="CD451" s="77">
        <v>3908.3</v>
      </c>
      <c r="CE451" s="41">
        <v>1566383.49</v>
      </c>
      <c r="CF451" s="41">
        <f t="shared" si="470"/>
        <v>1562475.19</v>
      </c>
      <c r="CG451" s="41">
        <f t="shared" si="471"/>
        <v>3908.3</v>
      </c>
      <c r="CH451" s="41">
        <f t="shared" si="472"/>
        <v>1566383.49</v>
      </c>
      <c r="CI451" s="41">
        <f t="shared" si="473"/>
        <v>1562475.19</v>
      </c>
      <c r="CJ451" s="109">
        <f t="shared" si="474"/>
        <v>400.78384207967656</v>
      </c>
      <c r="CK451" s="77">
        <v>0</v>
      </c>
      <c r="CL451" s="77">
        <v>3908.3</v>
      </c>
      <c r="CM451" s="41">
        <v>1566383.49</v>
      </c>
      <c r="CN451" s="77"/>
      <c r="CO451" s="77">
        <v>1303387</v>
      </c>
      <c r="CP451" s="77">
        <v>2632465</v>
      </c>
      <c r="CQ451" s="77">
        <v>1269141.8</v>
      </c>
      <c r="CR451" s="77">
        <v>0</v>
      </c>
      <c r="CS451" s="77">
        <v>0</v>
      </c>
      <c r="CT451" s="77">
        <v>0</v>
      </c>
      <c r="CU451" s="77">
        <v>0</v>
      </c>
      <c r="CV451" s="77">
        <v>5208902.0999999996</v>
      </c>
      <c r="CW451" s="95"/>
      <c r="CX451" s="8"/>
      <c r="CY451" s="8"/>
      <c r="CZ451" s="8"/>
      <c r="DA451" s="8"/>
      <c r="DB451" s="8"/>
      <c r="DC451" s="8"/>
      <c r="DD451" s="8"/>
      <c r="DE451" s="8"/>
      <c r="DF451" s="8"/>
      <c r="DG451" s="8"/>
      <c r="DH451" s="8"/>
      <c r="DI451" s="8"/>
      <c r="DJ451" s="8"/>
      <c r="DK451" s="8"/>
      <c r="DL451" s="8"/>
      <c r="DM451" s="8"/>
      <c r="DN451" s="8"/>
      <c r="DO451" s="8"/>
      <c r="DP451" s="155"/>
      <c r="DQ451" s="8"/>
      <c r="DR451" s="8"/>
      <c r="DS451" s="65"/>
      <c r="DT451" s="8"/>
      <c r="DU451" s="8"/>
      <c r="DV451" s="8"/>
      <c r="DW451" s="8"/>
      <c r="DX451" s="8"/>
      <c r="DY451" s="8"/>
      <c r="DZ451" s="8"/>
      <c r="EA451" s="8"/>
    </row>
    <row r="452" spans="1:131" s="82" customFormat="1" ht="54" customHeight="1" x14ac:dyDescent="0.25">
      <c r="A452" s="18" t="s">
        <v>172</v>
      </c>
      <c r="B452" s="18" t="s">
        <v>173</v>
      </c>
      <c r="C452" s="19" t="s">
        <v>575</v>
      </c>
      <c r="D452" s="18" t="s">
        <v>3</v>
      </c>
      <c r="E452" s="18" t="s">
        <v>29</v>
      </c>
      <c r="F452" s="18" t="s">
        <v>5</v>
      </c>
      <c r="G452" s="56" t="s">
        <v>1313</v>
      </c>
      <c r="H452" s="45">
        <f>SUBTOTAL(103, $CI$12:$CI452)*1</f>
        <v>441</v>
      </c>
      <c r="I452" s="18" t="s">
        <v>172</v>
      </c>
      <c r="J452" s="32" t="s">
        <v>98</v>
      </c>
      <c r="K452" s="32" t="s">
        <v>1121</v>
      </c>
      <c r="L452" s="77">
        <v>0</v>
      </c>
      <c r="M452" s="77">
        <v>0</v>
      </c>
      <c r="N452" s="77">
        <v>0</v>
      </c>
      <c r="O452" s="77">
        <v>0</v>
      </c>
      <c r="P452" s="77"/>
      <c r="Q452" s="41">
        <f t="shared" si="435"/>
        <v>0</v>
      </c>
      <c r="R452" s="197" t="str">
        <f t="shared" si="436"/>
        <v>nebija plānots</v>
      </c>
      <c r="S452" s="77">
        <v>0</v>
      </c>
      <c r="T452" s="77"/>
      <c r="U452" s="77"/>
      <c r="V452" s="41">
        <f t="shared" si="437"/>
        <v>0</v>
      </c>
      <c r="W452" s="41">
        <f t="shared" si="438"/>
        <v>0</v>
      </c>
      <c r="X452" s="41">
        <f t="shared" si="439"/>
        <v>0</v>
      </c>
      <c r="Y452" s="197" t="str">
        <f t="shared" si="440"/>
        <v>nebija plānots</v>
      </c>
      <c r="Z452" s="77">
        <v>0</v>
      </c>
      <c r="AA452" s="77"/>
      <c r="AB452" s="77"/>
      <c r="AC452" s="41">
        <f t="shared" si="441"/>
        <v>0</v>
      </c>
      <c r="AD452" s="41">
        <f t="shared" si="442"/>
        <v>0</v>
      </c>
      <c r="AE452" s="41">
        <f t="shared" si="443"/>
        <v>0</v>
      </c>
      <c r="AF452" s="109" t="str">
        <f t="shared" si="444"/>
        <v>nebija plānots</v>
      </c>
      <c r="AG452" s="77">
        <v>0</v>
      </c>
      <c r="AH452" s="77"/>
      <c r="AI452" s="77"/>
      <c r="AJ452" s="41">
        <f t="shared" si="445"/>
        <v>0</v>
      </c>
      <c r="AK452" s="41">
        <f t="shared" si="446"/>
        <v>0</v>
      </c>
      <c r="AL452" s="41">
        <f t="shared" si="447"/>
        <v>0</v>
      </c>
      <c r="AM452" s="109" t="str">
        <f t="shared" si="448"/>
        <v>nebija plānots</v>
      </c>
      <c r="AN452" s="77">
        <v>0</v>
      </c>
      <c r="AO452" s="77"/>
      <c r="AP452" s="77"/>
      <c r="AQ452" s="41">
        <f t="shared" si="449"/>
        <v>0</v>
      </c>
      <c r="AR452" s="41">
        <f t="shared" si="450"/>
        <v>0</v>
      </c>
      <c r="AS452" s="41">
        <f t="shared" si="451"/>
        <v>0</v>
      </c>
      <c r="AT452" s="109" t="str">
        <f t="shared" si="452"/>
        <v>nebija plānots</v>
      </c>
      <c r="AU452" s="77">
        <v>0</v>
      </c>
      <c r="AV452" s="77"/>
      <c r="AW452" s="77"/>
      <c r="AX452" s="41">
        <f t="shared" si="453"/>
        <v>0</v>
      </c>
      <c r="AY452" s="41">
        <f t="shared" si="454"/>
        <v>0</v>
      </c>
      <c r="AZ452" s="41">
        <f t="shared" si="455"/>
        <v>0</v>
      </c>
      <c r="BA452" s="109" t="str">
        <f t="shared" si="456"/>
        <v>nebija plānots</v>
      </c>
      <c r="BB452" s="77">
        <v>0</v>
      </c>
      <c r="BC452" s="77"/>
      <c r="BD452" s="77"/>
      <c r="BE452" s="41">
        <f t="shared" si="457"/>
        <v>0</v>
      </c>
      <c r="BF452" s="41">
        <f t="shared" si="458"/>
        <v>0</v>
      </c>
      <c r="BG452" s="41">
        <f t="shared" si="459"/>
        <v>0</v>
      </c>
      <c r="BH452" s="109" t="str">
        <f t="shared" si="460"/>
        <v>nebija plānots</v>
      </c>
      <c r="BI452" s="77">
        <v>0</v>
      </c>
      <c r="BJ452" s="77"/>
      <c r="BK452" s="77"/>
      <c r="BL452" s="41">
        <f t="shared" si="461"/>
        <v>0</v>
      </c>
      <c r="BM452" s="41">
        <f t="shared" si="462"/>
        <v>0</v>
      </c>
      <c r="BN452" s="41">
        <f t="shared" si="463"/>
        <v>0</v>
      </c>
      <c r="BO452" s="109" t="str">
        <f t="shared" si="464"/>
        <v>nebija plānots</v>
      </c>
      <c r="BP452" s="77">
        <v>0</v>
      </c>
      <c r="BQ452" s="77"/>
      <c r="BR452" s="77"/>
      <c r="BS452" s="41">
        <f t="shared" si="465"/>
        <v>0</v>
      </c>
      <c r="BT452" s="41">
        <f t="shared" si="466"/>
        <v>0</v>
      </c>
      <c r="BU452" s="41">
        <f t="shared" si="467"/>
        <v>0</v>
      </c>
      <c r="BV452" s="109" t="str">
        <f t="shared" si="468"/>
        <v>nebija plānots</v>
      </c>
      <c r="BW452" s="77">
        <v>0</v>
      </c>
      <c r="BX452" s="77"/>
      <c r="BY452" s="77"/>
      <c r="BZ452" s="77"/>
      <c r="CA452" s="77"/>
      <c r="CB452" s="77"/>
      <c r="CC452" s="109" t="str">
        <f t="shared" si="469"/>
        <v>nebija plānots</v>
      </c>
      <c r="CD452" s="77">
        <v>0</v>
      </c>
      <c r="CE452" s="41">
        <v>1594047.93</v>
      </c>
      <c r="CF452" s="41">
        <f t="shared" si="470"/>
        <v>1594047.93</v>
      </c>
      <c r="CG452" s="41">
        <f t="shared" si="471"/>
        <v>0</v>
      </c>
      <c r="CH452" s="41">
        <f t="shared" si="472"/>
        <v>1594047.93</v>
      </c>
      <c r="CI452" s="41">
        <f t="shared" si="473"/>
        <v>1594047.93</v>
      </c>
      <c r="CJ452" s="109" t="str">
        <f t="shared" si="474"/>
        <v>nebija plānots</v>
      </c>
      <c r="CK452" s="77">
        <v>0</v>
      </c>
      <c r="CL452" s="77">
        <v>0</v>
      </c>
      <c r="CM452" s="41">
        <v>1594047.93</v>
      </c>
      <c r="CN452" s="77"/>
      <c r="CO452" s="77">
        <v>4773200.46</v>
      </c>
      <c r="CP452" s="77">
        <v>530355.6</v>
      </c>
      <c r="CQ452" s="77">
        <v>0</v>
      </c>
      <c r="CR452" s="77">
        <v>0</v>
      </c>
      <c r="CS452" s="77">
        <v>0</v>
      </c>
      <c r="CT452" s="77">
        <v>0</v>
      </c>
      <c r="CU452" s="77">
        <v>0</v>
      </c>
      <c r="CV452" s="76">
        <v>5303556.0599999996</v>
      </c>
      <c r="CW452" s="8"/>
    </row>
    <row r="453" spans="1:131" s="75" customFormat="1" ht="60" customHeight="1" x14ac:dyDescent="0.2">
      <c r="A453" s="18" t="s">
        <v>138</v>
      </c>
      <c r="B453" s="18" t="s">
        <v>139</v>
      </c>
      <c r="C453" s="19" t="s">
        <v>572</v>
      </c>
      <c r="D453" s="18">
        <v>3</v>
      </c>
      <c r="E453" s="18" t="s">
        <v>35</v>
      </c>
      <c r="F453" s="18" t="s">
        <v>5</v>
      </c>
      <c r="G453" s="18" t="s">
        <v>1097</v>
      </c>
      <c r="H453" s="45">
        <f>SUBTOTAL(103, $CI$12:$CI453)*1</f>
        <v>442</v>
      </c>
      <c r="I453" s="45" t="s">
        <v>138</v>
      </c>
      <c r="J453" s="32" t="s">
        <v>1098</v>
      </c>
      <c r="K453" s="32" t="s">
        <v>1099</v>
      </c>
      <c r="L453" s="77">
        <v>0</v>
      </c>
      <c r="M453" s="77">
        <v>0</v>
      </c>
      <c r="N453" s="77">
        <v>0</v>
      </c>
      <c r="O453" s="77">
        <f>N453+M453+L453</f>
        <v>0</v>
      </c>
      <c r="P453" s="77"/>
      <c r="Q453" s="41">
        <f t="shared" si="435"/>
        <v>0</v>
      </c>
      <c r="R453" s="197" t="str">
        <f t="shared" si="436"/>
        <v>nebija plānots</v>
      </c>
      <c r="S453" s="77">
        <v>0</v>
      </c>
      <c r="T453" s="77"/>
      <c r="U453" s="77"/>
      <c r="V453" s="41">
        <f t="shared" si="437"/>
        <v>0</v>
      </c>
      <c r="W453" s="41">
        <f t="shared" si="438"/>
        <v>0</v>
      </c>
      <c r="X453" s="41">
        <f t="shared" si="439"/>
        <v>0</v>
      </c>
      <c r="Y453" s="197" t="str">
        <f t="shared" si="440"/>
        <v>nebija plānots</v>
      </c>
      <c r="Z453" s="77">
        <v>0</v>
      </c>
      <c r="AA453" s="77"/>
      <c r="AB453" s="77"/>
      <c r="AC453" s="41">
        <f t="shared" si="441"/>
        <v>0</v>
      </c>
      <c r="AD453" s="41">
        <f t="shared" si="442"/>
        <v>0</v>
      </c>
      <c r="AE453" s="41">
        <f t="shared" si="443"/>
        <v>0</v>
      </c>
      <c r="AF453" s="109" t="str">
        <f t="shared" si="444"/>
        <v>nebija plānots</v>
      </c>
      <c r="AG453" s="77">
        <v>0</v>
      </c>
      <c r="AH453" s="77"/>
      <c r="AI453" s="77"/>
      <c r="AJ453" s="41">
        <f t="shared" si="445"/>
        <v>0</v>
      </c>
      <c r="AK453" s="41">
        <f t="shared" si="446"/>
        <v>0</v>
      </c>
      <c r="AL453" s="41">
        <f t="shared" si="447"/>
        <v>0</v>
      </c>
      <c r="AM453" s="109" t="str">
        <f t="shared" si="448"/>
        <v>nebija plānots</v>
      </c>
      <c r="AN453" s="77">
        <v>0</v>
      </c>
      <c r="AO453" s="77"/>
      <c r="AP453" s="77"/>
      <c r="AQ453" s="41">
        <f t="shared" si="449"/>
        <v>0</v>
      </c>
      <c r="AR453" s="41">
        <f t="shared" si="450"/>
        <v>0</v>
      </c>
      <c r="AS453" s="41">
        <f t="shared" si="451"/>
        <v>0</v>
      </c>
      <c r="AT453" s="109" t="str">
        <f t="shared" si="452"/>
        <v>nebija plānots</v>
      </c>
      <c r="AU453" s="77">
        <v>0</v>
      </c>
      <c r="AV453" s="77"/>
      <c r="AW453" s="77"/>
      <c r="AX453" s="41">
        <f t="shared" si="453"/>
        <v>0</v>
      </c>
      <c r="AY453" s="41">
        <f t="shared" si="454"/>
        <v>0</v>
      </c>
      <c r="AZ453" s="41">
        <f t="shared" si="455"/>
        <v>0</v>
      </c>
      <c r="BA453" s="109" t="str">
        <f t="shared" si="456"/>
        <v>nebija plānots</v>
      </c>
      <c r="BB453" s="77">
        <v>0</v>
      </c>
      <c r="BC453" s="77"/>
      <c r="BD453" s="77"/>
      <c r="BE453" s="41">
        <f t="shared" si="457"/>
        <v>0</v>
      </c>
      <c r="BF453" s="41">
        <f t="shared" si="458"/>
        <v>0</v>
      </c>
      <c r="BG453" s="41">
        <f t="shared" si="459"/>
        <v>0</v>
      </c>
      <c r="BH453" s="109" t="str">
        <f t="shared" si="460"/>
        <v>nebija plānots</v>
      </c>
      <c r="BI453" s="77">
        <v>0</v>
      </c>
      <c r="BJ453" s="77"/>
      <c r="BK453" s="77"/>
      <c r="BL453" s="41">
        <f t="shared" si="461"/>
        <v>0</v>
      </c>
      <c r="BM453" s="41">
        <f t="shared" si="462"/>
        <v>0</v>
      </c>
      <c r="BN453" s="41">
        <f t="shared" si="463"/>
        <v>0</v>
      </c>
      <c r="BO453" s="109" t="str">
        <f t="shared" si="464"/>
        <v>nebija plānots</v>
      </c>
      <c r="BP453" s="77">
        <v>0</v>
      </c>
      <c r="BQ453" s="77"/>
      <c r="BR453" s="77"/>
      <c r="BS453" s="41">
        <f t="shared" si="465"/>
        <v>0</v>
      </c>
      <c r="BT453" s="41">
        <f t="shared" si="466"/>
        <v>0</v>
      </c>
      <c r="BU453" s="41">
        <f t="shared" si="467"/>
        <v>0</v>
      </c>
      <c r="BV453" s="109" t="str">
        <f t="shared" si="468"/>
        <v>nebija plānots</v>
      </c>
      <c r="BW453" s="77">
        <v>0</v>
      </c>
      <c r="BX453" s="41">
        <v>1700000</v>
      </c>
      <c r="BY453" s="41">
        <f>BX453-BW453</f>
        <v>1700000</v>
      </c>
      <c r="BZ453" s="41">
        <f>BP453+BI453+BB453+AU453+AN453+AG453+Z453+S453+O453+BW453</f>
        <v>0</v>
      </c>
      <c r="CA453" s="41">
        <f>BQ453+BJ453+BC453+AV453+AO453+-AH453+AA453+T453+P453+BX453</f>
        <v>1700000</v>
      </c>
      <c r="CB453" s="41">
        <f>BR453+BK453+BD453+AW453+AP453+AI453+AB453+U453+Q453+BY453</f>
        <v>1700000</v>
      </c>
      <c r="CC453" s="109" t="str">
        <f t="shared" si="469"/>
        <v>nebija plānots</v>
      </c>
      <c r="CD453" s="77">
        <v>0</v>
      </c>
      <c r="CE453" s="41">
        <v>0</v>
      </c>
      <c r="CF453" s="41">
        <f t="shared" si="470"/>
        <v>0</v>
      </c>
      <c r="CG453" s="41">
        <f t="shared" si="471"/>
        <v>0</v>
      </c>
      <c r="CH453" s="41">
        <f t="shared" si="472"/>
        <v>1700000</v>
      </c>
      <c r="CI453" s="41">
        <f t="shared" si="473"/>
        <v>1700000</v>
      </c>
      <c r="CJ453" s="109" t="str">
        <f t="shared" si="474"/>
        <v>nebija plānots</v>
      </c>
      <c r="CK453" s="77">
        <v>0</v>
      </c>
      <c r="CL453" s="41">
        <f>CK453+CD453+BW453+BP453+BI453+BB453+AN453+AG453+Z453+S453+O453+AU453</f>
        <v>0</v>
      </c>
      <c r="CM453" s="41">
        <v>1700000</v>
      </c>
      <c r="CN453" s="77"/>
      <c r="CO453" s="77">
        <v>9414849.5819767211</v>
      </c>
      <c r="CP453" s="77">
        <v>0</v>
      </c>
      <c r="CQ453" s="77"/>
      <c r="CR453" s="77">
        <v>0</v>
      </c>
      <c r="CS453" s="77">
        <v>0</v>
      </c>
      <c r="CT453" s="77">
        <v>0</v>
      </c>
      <c r="CU453" s="77">
        <v>0</v>
      </c>
      <c r="CV453" s="77">
        <v>10026413.060000001</v>
      </c>
      <c r="CW453" s="148"/>
    </row>
    <row r="454" spans="1:131" s="75" customFormat="1" ht="55.5" customHeight="1" x14ac:dyDescent="0.2">
      <c r="A454" s="18" t="s">
        <v>172</v>
      </c>
      <c r="B454" s="18" t="s">
        <v>173</v>
      </c>
      <c r="C454" s="19" t="s">
        <v>575</v>
      </c>
      <c r="D454" s="18" t="s">
        <v>3</v>
      </c>
      <c r="E454" s="18" t="s">
        <v>29</v>
      </c>
      <c r="F454" s="18" t="s">
        <v>5</v>
      </c>
      <c r="G454" s="56" t="s">
        <v>1123</v>
      </c>
      <c r="H454" s="45">
        <f>SUBTOTAL(103, $CI$12:$CI454)*1</f>
        <v>443</v>
      </c>
      <c r="I454" s="45" t="s">
        <v>172</v>
      </c>
      <c r="J454" s="32" t="s">
        <v>98</v>
      </c>
      <c r="K454" s="124" t="s">
        <v>1124</v>
      </c>
      <c r="L454" s="77">
        <v>0</v>
      </c>
      <c r="M454" s="77">
        <v>0</v>
      </c>
      <c r="N454" s="77">
        <v>0</v>
      </c>
      <c r="O454" s="77">
        <f>N454+M454+L454</f>
        <v>0</v>
      </c>
      <c r="P454" s="77"/>
      <c r="Q454" s="41">
        <f t="shared" si="435"/>
        <v>0</v>
      </c>
      <c r="R454" s="197" t="str">
        <f t="shared" si="436"/>
        <v>nebija plānots</v>
      </c>
      <c r="S454" s="77">
        <v>0</v>
      </c>
      <c r="T454" s="77"/>
      <c r="U454" s="77"/>
      <c r="V454" s="41">
        <f t="shared" si="437"/>
        <v>0</v>
      </c>
      <c r="W454" s="41">
        <f t="shared" si="438"/>
        <v>0</v>
      </c>
      <c r="X454" s="41">
        <f t="shared" si="439"/>
        <v>0</v>
      </c>
      <c r="Y454" s="197" t="str">
        <f t="shared" si="440"/>
        <v>nebija plānots</v>
      </c>
      <c r="Z454" s="77">
        <v>0</v>
      </c>
      <c r="AA454" s="77"/>
      <c r="AB454" s="77"/>
      <c r="AC454" s="41">
        <f t="shared" si="441"/>
        <v>0</v>
      </c>
      <c r="AD454" s="41">
        <f t="shared" si="442"/>
        <v>0</v>
      </c>
      <c r="AE454" s="41">
        <f t="shared" si="443"/>
        <v>0</v>
      </c>
      <c r="AF454" s="109" t="str">
        <f t="shared" si="444"/>
        <v>nebija plānots</v>
      </c>
      <c r="AG454" s="77">
        <v>0</v>
      </c>
      <c r="AH454" s="77"/>
      <c r="AI454" s="77"/>
      <c r="AJ454" s="41">
        <f t="shared" si="445"/>
        <v>0</v>
      </c>
      <c r="AK454" s="41">
        <f t="shared" si="446"/>
        <v>0</v>
      </c>
      <c r="AL454" s="41">
        <f t="shared" si="447"/>
        <v>0</v>
      </c>
      <c r="AM454" s="109" t="str">
        <f t="shared" si="448"/>
        <v>nebija plānots</v>
      </c>
      <c r="AN454" s="77">
        <v>0</v>
      </c>
      <c r="AO454" s="77"/>
      <c r="AP454" s="77"/>
      <c r="AQ454" s="41">
        <f t="shared" si="449"/>
        <v>0</v>
      </c>
      <c r="AR454" s="41">
        <f t="shared" si="450"/>
        <v>0</v>
      </c>
      <c r="AS454" s="41">
        <f t="shared" si="451"/>
        <v>0</v>
      </c>
      <c r="AT454" s="109" t="str">
        <f t="shared" si="452"/>
        <v>nebija plānots</v>
      </c>
      <c r="AU454" s="77">
        <v>0</v>
      </c>
      <c r="AV454" s="77"/>
      <c r="AW454" s="77"/>
      <c r="AX454" s="41">
        <f t="shared" si="453"/>
        <v>0</v>
      </c>
      <c r="AY454" s="41">
        <f t="shared" si="454"/>
        <v>0</v>
      </c>
      <c r="AZ454" s="41">
        <f t="shared" si="455"/>
        <v>0</v>
      </c>
      <c r="BA454" s="109" t="str">
        <f t="shared" si="456"/>
        <v>nebija plānots</v>
      </c>
      <c r="BB454" s="77">
        <v>0</v>
      </c>
      <c r="BC454" s="77"/>
      <c r="BD454" s="77"/>
      <c r="BE454" s="41">
        <f t="shared" si="457"/>
        <v>0</v>
      </c>
      <c r="BF454" s="41">
        <f t="shared" si="458"/>
        <v>0</v>
      </c>
      <c r="BG454" s="41">
        <f t="shared" si="459"/>
        <v>0</v>
      </c>
      <c r="BH454" s="109" t="str">
        <f t="shared" si="460"/>
        <v>nebija plānots</v>
      </c>
      <c r="BI454" s="77">
        <v>0</v>
      </c>
      <c r="BJ454" s="77"/>
      <c r="BK454" s="77"/>
      <c r="BL454" s="41">
        <f t="shared" si="461"/>
        <v>0</v>
      </c>
      <c r="BM454" s="41">
        <f t="shared" si="462"/>
        <v>0</v>
      </c>
      <c r="BN454" s="41">
        <f t="shared" si="463"/>
        <v>0</v>
      </c>
      <c r="BO454" s="109" t="str">
        <f t="shared" si="464"/>
        <v>nebija plānots</v>
      </c>
      <c r="BP454" s="77">
        <v>0</v>
      </c>
      <c r="BQ454" s="77"/>
      <c r="BR454" s="77"/>
      <c r="BS454" s="41">
        <f t="shared" si="465"/>
        <v>0</v>
      </c>
      <c r="BT454" s="41">
        <f t="shared" si="466"/>
        <v>0</v>
      </c>
      <c r="BU454" s="41">
        <f t="shared" si="467"/>
        <v>0</v>
      </c>
      <c r="BV454" s="109" t="str">
        <f t="shared" si="468"/>
        <v>nebija plānots</v>
      </c>
      <c r="BW454" s="77">
        <v>0</v>
      </c>
      <c r="BX454" s="41">
        <v>1713766.95</v>
      </c>
      <c r="BY454" s="41">
        <f>BX454-BW454</f>
        <v>1713766.95</v>
      </c>
      <c r="BZ454" s="41">
        <f>BP454+BI454+BB454+AU454+AN454+AG454+Z454+S454+O454+BW454</f>
        <v>0</v>
      </c>
      <c r="CA454" s="41">
        <f>BQ454+BJ454+BC454+AV454+AO454+-AH454+AA454+T454+P454+BX454</f>
        <v>1713766.95</v>
      </c>
      <c r="CB454" s="41">
        <f>BR454+BK454+BD454+AW454+AP454+AI454+AB454+U454+Q454+BY454</f>
        <v>1713766.95</v>
      </c>
      <c r="CC454" s="109" t="str">
        <f t="shared" si="469"/>
        <v>nebija plānots</v>
      </c>
      <c r="CD454" s="77">
        <v>0</v>
      </c>
      <c r="CE454" s="41">
        <v>0</v>
      </c>
      <c r="CF454" s="41">
        <f t="shared" si="470"/>
        <v>0</v>
      </c>
      <c r="CG454" s="41">
        <f t="shared" si="471"/>
        <v>0</v>
      </c>
      <c r="CH454" s="41">
        <f t="shared" si="472"/>
        <v>1713766.95</v>
      </c>
      <c r="CI454" s="41">
        <f t="shared" si="473"/>
        <v>1713766.95</v>
      </c>
      <c r="CJ454" s="109" t="str">
        <f t="shared" si="474"/>
        <v>nebija plānots</v>
      </c>
      <c r="CK454" s="77">
        <v>1708869</v>
      </c>
      <c r="CL454" s="41">
        <f>CK454+CD454+BW454+BP454+BI454+BB454+AN454+AG454+Z454+S454+O454+AU454</f>
        <v>1708869</v>
      </c>
      <c r="CM454" s="41">
        <v>1713766.95</v>
      </c>
      <c r="CN454" s="158">
        <f>CM454-CL454</f>
        <v>4897.9499999999534</v>
      </c>
      <c r="CO454" s="77">
        <v>6363243</v>
      </c>
      <c r="CP454" s="77">
        <v>472236</v>
      </c>
      <c r="CQ454" s="77"/>
      <c r="CR454" s="77">
        <v>0</v>
      </c>
      <c r="CS454" s="77">
        <v>0</v>
      </c>
      <c r="CT454" s="77">
        <v>0</v>
      </c>
      <c r="CU454" s="77">
        <v>0</v>
      </c>
      <c r="CV454" s="77">
        <v>8544348.3699999992</v>
      </c>
      <c r="CW454" s="148"/>
    </row>
    <row r="455" spans="1:131" s="75" customFormat="1" ht="63.75" customHeight="1" x14ac:dyDescent="0.2">
      <c r="A455" s="18" t="s">
        <v>172</v>
      </c>
      <c r="B455" s="18" t="s">
        <v>173</v>
      </c>
      <c r="C455" s="19" t="s">
        <v>575</v>
      </c>
      <c r="D455" s="55" t="s">
        <v>3</v>
      </c>
      <c r="E455" s="55" t="s">
        <v>29</v>
      </c>
      <c r="F455" s="55" t="s">
        <v>5</v>
      </c>
      <c r="G455" s="55" t="s">
        <v>1314</v>
      </c>
      <c r="H455" s="45">
        <f>SUBTOTAL(103, $CI$12:$CI455)*1</f>
        <v>444</v>
      </c>
      <c r="I455" s="45" t="s">
        <v>172</v>
      </c>
      <c r="J455" s="32" t="s">
        <v>98</v>
      </c>
      <c r="K455" s="124" t="s">
        <v>1122</v>
      </c>
      <c r="L455" s="77">
        <v>0</v>
      </c>
      <c r="M455" s="77">
        <v>0</v>
      </c>
      <c r="N455" s="77">
        <v>0</v>
      </c>
      <c r="O455" s="77">
        <f>N455+M455+L455</f>
        <v>0</v>
      </c>
      <c r="P455" s="77"/>
      <c r="Q455" s="41">
        <f t="shared" si="435"/>
        <v>0</v>
      </c>
      <c r="R455" s="197" t="str">
        <f t="shared" si="436"/>
        <v>nebija plānots</v>
      </c>
      <c r="S455" s="77">
        <v>0</v>
      </c>
      <c r="T455" s="77"/>
      <c r="U455" s="77"/>
      <c r="V455" s="41">
        <f t="shared" si="437"/>
        <v>0</v>
      </c>
      <c r="W455" s="41">
        <f t="shared" si="438"/>
        <v>0</v>
      </c>
      <c r="X455" s="41">
        <f t="shared" si="439"/>
        <v>0</v>
      </c>
      <c r="Y455" s="197" t="str">
        <f t="shared" si="440"/>
        <v>nebija plānots</v>
      </c>
      <c r="Z455" s="77">
        <v>0</v>
      </c>
      <c r="AA455" s="77"/>
      <c r="AB455" s="77"/>
      <c r="AC455" s="41">
        <f t="shared" si="441"/>
        <v>0</v>
      </c>
      <c r="AD455" s="41">
        <f t="shared" si="442"/>
        <v>0</v>
      </c>
      <c r="AE455" s="41">
        <f t="shared" si="443"/>
        <v>0</v>
      </c>
      <c r="AF455" s="109" t="str">
        <f t="shared" si="444"/>
        <v>nebija plānots</v>
      </c>
      <c r="AG455" s="77">
        <v>0</v>
      </c>
      <c r="AH455" s="77"/>
      <c r="AI455" s="77"/>
      <c r="AJ455" s="41">
        <f t="shared" si="445"/>
        <v>0</v>
      </c>
      <c r="AK455" s="41">
        <f t="shared" si="446"/>
        <v>0</v>
      </c>
      <c r="AL455" s="41">
        <f t="shared" si="447"/>
        <v>0</v>
      </c>
      <c r="AM455" s="109" t="str">
        <f t="shared" si="448"/>
        <v>nebija plānots</v>
      </c>
      <c r="AN455" s="77">
        <v>0</v>
      </c>
      <c r="AO455" s="77"/>
      <c r="AP455" s="77"/>
      <c r="AQ455" s="41">
        <f t="shared" si="449"/>
        <v>0</v>
      </c>
      <c r="AR455" s="41">
        <f t="shared" si="450"/>
        <v>0</v>
      </c>
      <c r="AS455" s="41">
        <f t="shared" si="451"/>
        <v>0</v>
      </c>
      <c r="AT455" s="109" t="str">
        <f t="shared" si="452"/>
        <v>nebija plānots</v>
      </c>
      <c r="AU455" s="77">
        <v>0</v>
      </c>
      <c r="AV455" s="77"/>
      <c r="AW455" s="77"/>
      <c r="AX455" s="41">
        <f t="shared" si="453"/>
        <v>0</v>
      </c>
      <c r="AY455" s="41">
        <f t="shared" si="454"/>
        <v>0</v>
      </c>
      <c r="AZ455" s="41">
        <f t="shared" si="455"/>
        <v>0</v>
      </c>
      <c r="BA455" s="109" t="str">
        <f t="shared" si="456"/>
        <v>nebija plānots</v>
      </c>
      <c r="BB455" s="77">
        <v>0</v>
      </c>
      <c r="BC455" s="77"/>
      <c r="BD455" s="77"/>
      <c r="BE455" s="41">
        <f t="shared" si="457"/>
        <v>0</v>
      </c>
      <c r="BF455" s="41">
        <f t="shared" si="458"/>
        <v>0</v>
      </c>
      <c r="BG455" s="41">
        <f t="shared" si="459"/>
        <v>0</v>
      </c>
      <c r="BH455" s="109" t="str">
        <f t="shared" si="460"/>
        <v>nebija plānots</v>
      </c>
      <c r="BI455" s="77">
        <v>0</v>
      </c>
      <c r="BJ455" s="77"/>
      <c r="BK455" s="77"/>
      <c r="BL455" s="41">
        <f t="shared" si="461"/>
        <v>0</v>
      </c>
      <c r="BM455" s="41">
        <f t="shared" si="462"/>
        <v>0</v>
      </c>
      <c r="BN455" s="41">
        <f t="shared" si="463"/>
        <v>0</v>
      </c>
      <c r="BO455" s="109" t="str">
        <f t="shared" si="464"/>
        <v>nebija plānots</v>
      </c>
      <c r="BP455" s="77">
        <v>0</v>
      </c>
      <c r="BQ455" s="77"/>
      <c r="BR455" s="77"/>
      <c r="BS455" s="41">
        <f t="shared" si="465"/>
        <v>0</v>
      </c>
      <c r="BT455" s="41">
        <f t="shared" si="466"/>
        <v>0</v>
      </c>
      <c r="BU455" s="41">
        <f t="shared" si="467"/>
        <v>0</v>
      </c>
      <c r="BV455" s="109" t="str">
        <f t="shared" si="468"/>
        <v>nebija plānots</v>
      </c>
      <c r="BW455" s="77">
        <v>0</v>
      </c>
      <c r="BX455" s="41">
        <v>1820536.43</v>
      </c>
      <c r="BY455" s="41">
        <f>BX455-BW455</f>
        <v>1820536.43</v>
      </c>
      <c r="BZ455" s="41">
        <f>BP455+BI455+BB455+AU455+AN455+AG455+Z455+S455+O455+BW455</f>
        <v>0</v>
      </c>
      <c r="CA455" s="41">
        <f>BQ455+BJ455+BC455+AV455+AO455+-AH455+AA455+T455+P455+BX455</f>
        <v>1820536.43</v>
      </c>
      <c r="CB455" s="41">
        <f>BR455+BK455+BD455+AW455+AP455+AI455+AB455+U455+Q455+BY455</f>
        <v>1820536.43</v>
      </c>
      <c r="CC455" s="109" t="str">
        <f t="shared" si="469"/>
        <v>nebija plānots</v>
      </c>
      <c r="CD455" s="77">
        <v>0</v>
      </c>
      <c r="CE455" s="41">
        <v>0</v>
      </c>
      <c r="CF455" s="41">
        <f t="shared" si="470"/>
        <v>0</v>
      </c>
      <c r="CG455" s="41">
        <f t="shared" si="471"/>
        <v>0</v>
      </c>
      <c r="CH455" s="41">
        <f t="shared" si="472"/>
        <v>1820536.43</v>
      </c>
      <c r="CI455" s="41">
        <f t="shared" si="473"/>
        <v>1820536.43</v>
      </c>
      <c r="CJ455" s="109" t="str">
        <f t="shared" si="474"/>
        <v>nebija plānots</v>
      </c>
      <c r="CK455" s="77">
        <v>1931301</v>
      </c>
      <c r="CL455" s="41">
        <f>CK455+CD455+BW455+BP455+BI455+BB455+AN455+AG455+Z455+S455+O455+AU455</f>
        <v>1931301</v>
      </c>
      <c r="CM455" s="41">
        <v>1820536.43</v>
      </c>
      <c r="CN455" s="158">
        <f>CM455-CL455</f>
        <v>-110764.57000000007</v>
      </c>
      <c r="CO455" s="77">
        <v>7725204</v>
      </c>
      <c r="CP455" s="77"/>
      <c r="CQ455" s="77">
        <v>0</v>
      </c>
      <c r="CR455" s="77">
        <v>0</v>
      </c>
      <c r="CS455" s="77">
        <v>0</v>
      </c>
      <c r="CT455" s="77">
        <v>0</v>
      </c>
      <c r="CU455" s="77">
        <v>0</v>
      </c>
      <c r="CV455" s="77">
        <v>9656505.0500000007</v>
      </c>
      <c r="CW455" s="148"/>
    </row>
    <row r="456" spans="1:131" s="8" customFormat="1" ht="92.25" customHeight="1" x14ac:dyDescent="0.25">
      <c r="A456" s="18" t="s">
        <v>138</v>
      </c>
      <c r="B456" s="18" t="s">
        <v>139</v>
      </c>
      <c r="C456" s="19" t="s">
        <v>572</v>
      </c>
      <c r="D456" s="18">
        <v>1</v>
      </c>
      <c r="E456" s="18" t="s">
        <v>35</v>
      </c>
      <c r="F456" s="18" t="s">
        <v>5</v>
      </c>
      <c r="G456" s="18" t="s">
        <v>1089</v>
      </c>
      <c r="H456" s="45">
        <f>SUBTOTAL(103, $CI$12:$CI456)*1</f>
        <v>445</v>
      </c>
      <c r="I456" s="18" t="s">
        <v>138</v>
      </c>
      <c r="J456" s="32" t="s">
        <v>987</v>
      </c>
      <c r="K456" s="32" t="s">
        <v>1090</v>
      </c>
      <c r="L456" s="77">
        <v>0</v>
      </c>
      <c r="M456" s="77">
        <v>0</v>
      </c>
      <c r="N456" s="77">
        <v>0</v>
      </c>
      <c r="O456" s="77">
        <v>0</v>
      </c>
      <c r="P456" s="77"/>
      <c r="Q456" s="41">
        <f t="shared" si="435"/>
        <v>0</v>
      </c>
      <c r="R456" s="197" t="str">
        <f t="shared" si="436"/>
        <v>nebija plānots</v>
      </c>
      <c r="S456" s="77">
        <v>0</v>
      </c>
      <c r="T456" s="77"/>
      <c r="U456" s="77"/>
      <c r="V456" s="41">
        <f t="shared" si="437"/>
        <v>0</v>
      </c>
      <c r="W456" s="41">
        <f t="shared" si="438"/>
        <v>0</v>
      </c>
      <c r="X456" s="41">
        <f t="shared" si="439"/>
        <v>0</v>
      </c>
      <c r="Y456" s="197" t="str">
        <f t="shared" si="440"/>
        <v>nebija plānots</v>
      </c>
      <c r="Z456" s="77">
        <v>0</v>
      </c>
      <c r="AA456" s="77"/>
      <c r="AB456" s="77"/>
      <c r="AC456" s="41">
        <f t="shared" si="441"/>
        <v>0</v>
      </c>
      <c r="AD456" s="41">
        <f t="shared" si="442"/>
        <v>0</v>
      </c>
      <c r="AE456" s="41">
        <f t="shared" si="443"/>
        <v>0</v>
      </c>
      <c r="AF456" s="109" t="str">
        <f t="shared" si="444"/>
        <v>nebija plānots</v>
      </c>
      <c r="AG456" s="77">
        <v>0</v>
      </c>
      <c r="AH456" s="77"/>
      <c r="AI456" s="77"/>
      <c r="AJ456" s="41">
        <f t="shared" si="445"/>
        <v>0</v>
      </c>
      <c r="AK456" s="41">
        <f t="shared" si="446"/>
        <v>0</v>
      </c>
      <c r="AL456" s="41">
        <f t="shared" si="447"/>
        <v>0</v>
      </c>
      <c r="AM456" s="109" t="str">
        <f t="shared" si="448"/>
        <v>nebija plānots</v>
      </c>
      <c r="AN456" s="77">
        <v>0</v>
      </c>
      <c r="AO456" s="77"/>
      <c r="AP456" s="77"/>
      <c r="AQ456" s="41">
        <f t="shared" si="449"/>
        <v>0</v>
      </c>
      <c r="AR456" s="41">
        <f t="shared" si="450"/>
        <v>0</v>
      </c>
      <c r="AS456" s="41">
        <f t="shared" si="451"/>
        <v>0</v>
      </c>
      <c r="AT456" s="109" t="str">
        <f t="shared" si="452"/>
        <v>nebija plānots</v>
      </c>
      <c r="AU456" s="77">
        <v>0</v>
      </c>
      <c r="AV456" s="77"/>
      <c r="AW456" s="77"/>
      <c r="AX456" s="41">
        <f t="shared" si="453"/>
        <v>0</v>
      </c>
      <c r="AY456" s="41">
        <f t="shared" si="454"/>
        <v>0</v>
      </c>
      <c r="AZ456" s="41">
        <f t="shared" si="455"/>
        <v>0</v>
      </c>
      <c r="BA456" s="109" t="str">
        <f t="shared" si="456"/>
        <v>nebija plānots</v>
      </c>
      <c r="BB456" s="77">
        <v>0</v>
      </c>
      <c r="BC456" s="77"/>
      <c r="BD456" s="77"/>
      <c r="BE456" s="41">
        <f t="shared" si="457"/>
        <v>0</v>
      </c>
      <c r="BF456" s="41">
        <f t="shared" si="458"/>
        <v>0</v>
      </c>
      <c r="BG456" s="41">
        <f t="shared" si="459"/>
        <v>0</v>
      </c>
      <c r="BH456" s="109" t="str">
        <f t="shared" si="460"/>
        <v>nebija plānots</v>
      </c>
      <c r="BI456" s="77">
        <v>0</v>
      </c>
      <c r="BJ456" s="77"/>
      <c r="BK456" s="77"/>
      <c r="BL456" s="41">
        <f t="shared" si="461"/>
        <v>0</v>
      </c>
      <c r="BM456" s="41">
        <f t="shared" si="462"/>
        <v>0</v>
      </c>
      <c r="BN456" s="41">
        <f t="shared" si="463"/>
        <v>0</v>
      </c>
      <c r="BO456" s="109" t="str">
        <f t="shared" si="464"/>
        <v>nebija plānots</v>
      </c>
      <c r="BP456" s="77">
        <v>0</v>
      </c>
      <c r="BQ456" s="77"/>
      <c r="BR456" s="77"/>
      <c r="BS456" s="41">
        <f t="shared" si="465"/>
        <v>0</v>
      </c>
      <c r="BT456" s="41">
        <f t="shared" si="466"/>
        <v>0</v>
      </c>
      <c r="BU456" s="41">
        <f t="shared" si="467"/>
        <v>0</v>
      </c>
      <c r="BV456" s="109" t="str">
        <f t="shared" si="468"/>
        <v>nebija plānots</v>
      </c>
      <c r="BW456" s="77">
        <v>0</v>
      </c>
      <c r="BX456" s="77"/>
      <c r="BY456" s="77"/>
      <c r="BZ456" s="77"/>
      <c r="CA456" s="77"/>
      <c r="CB456" s="77"/>
      <c r="CC456" s="109" t="str">
        <f t="shared" si="469"/>
        <v>nebija plānots</v>
      </c>
      <c r="CD456" s="77">
        <v>0</v>
      </c>
      <c r="CE456" s="41">
        <v>2000000</v>
      </c>
      <c r="CF456" s="41">
        <f t="shared" si="470"/>
        <v>2000000</v>
      </c>
      <c r="CG456" s="41">
        <f t="shared" si="471"/>
        <v>0</v>
      </c>
      <c r="CH456" s="41">
        <f t="shared" si="472"/>
        <v>2000000</v>
      </c>
      <c r="CI456" s="41">
        <f t="shared" si="473"/>
        <v>2000000</v>
      </c>
      <c r="CJ456" s="109" t="str">
        <f t="shared" si="474"/>
        <v>nebija plānots</v>
      </c>
      <c r="CK456" s="77">
        <v>0</v>
      </c>
      <c r="CL456" s="77">
        <v>0</v>
      </c>
      <c r="CM456" s="41">
        <v>2000000</v>
      </c>
      <c r="CN456" s="77"/>
      <c r="CO456" s="77">
        <v>3500000</v>
      </c>
      <c r="CP456" s="77">
        <v>0</v>
      </c>
      <c r="CQ456" s="77">
        <v>0</v>
      </c>
      <c r="CR456" s="77">
        <v>0</v>
      </c>
      <c r="CS456" s="77">
        <v>0</v>
      </c>
      <c r="CT456" s="77">
        <v>0</v>
      </c>
      <c r="CU456" s="77">
        <v>0</v>
      </c>
      <c r="CV456" s="76">
        <v>3500000</v>
      </c>
      <c r="DP456" s="155"/>
      <c r="DS456" s="65"/>
    </row>
    <row r="457" spans="1:131" s="8" customFormat="1" ht="63" x14ac:dyDescent="0.25">
      <c r="A457" s="119" t="s">
        <v>138</v>
      </c>
      <c r="B457" s="119" t="s">
        <v>139</v>
      </c>
      <c r="C457" s="120" t="s">
        <v>572</v>
      </c>
      <c r="D457" s="119">
        <v>3</v>
      </c>
      <c r="E457" s="119" t="s">
        <v>35</v>
      </c>
      <c r="F457" s="119" t="s">
        <v>5</v>
      </c>
      <c r="G457" s="43" t="s">
        <v>711</v>
      </c>
      <c r="H457" s="45">
        <f>SUBTOTAL(103, $CI$12:$CI457)*1</f>
        <v>446</v>
      </c>
      <c r="I457" s="45" t="s">
        <v>138</v>
      </c>
      <c r="J457" s="124" t="s">
        <v>661</v>
      </c>
      <c r="K457" s="124" t="s">
        <v>712</v>
      </c>
      <c r="L457" s="41">
        <v>0</v>
      </c>
      <c r="M457" s="41">
        <v>0</v>
      </c>
      <c r="N457" s="41">
        <v>0</v>
      </c>
      <c r="O457" s="41">
        <v>0</v>
      </c>
      <c r="P457" s="41">
        <v>0</v>
      </c>
      <c r="Q457" s="41">
        <f t="shared" si="435"/>
        <v>0</v>
      </c>
      <c r="R457" s="197" t="str">
        <f t="shared" si="436"/>
        <v>nebija plānots</v>
      </c>
      <c r="S457" s="41">
        <v>0</v>
      </c>
      <c r="T457" s="41">
        <v>0</v>
      </c>
      <c r="U457" s="41">
        <f>T457-S457</f>
        <v>0</v>
      </c>
      <c r="V457" s="41">
        <f t="shared" si="437"/>
        <v>0</v>
      </c>
      <c r="W457" s="41">
        <f t="shared" si="438"/>
        <v>0</v>
      </c>
      <c r="X457" s="41">
        <f t="shared" si="439"/>
        <v>0</v>
      </c>
      <c r="Y457" s="197" t="str">
        <f t="shared" si="440"/>
        <v>nebija plānots</v>
      </c>
      <c r="Z457" s="41">
        <v>0</v>
      </c>
      <c r="AA457" s="41">
        <v>0</v>
      </c>
      <c r="AB457" s="41">
        <f>AA457-Z457</f>
        <v>0</v>
      </c>
      <c r="AC457" s="41">
        <f t="shared" si="441"/>
        <v>0</v>
      </c>
      <c r="AD457" s="41">
        <f t="shared" si="442"/>
        <v>0</v>
      </c>
      <c r="AE457" s="41">
        <f t="shared" si="443"/>
        <v>0</v>
      </c>
      <c r="AF457" s="109" t="str">
        <f t="shared" si="444"/>
        <v>nebija plānots</v>
      </c>
      <c r="AG457" s="41">
        <v>0</v>
      </c>
      <c r="AH457" s="41">
        <v>0</v>
      </c>
      <c r="AI457" s="41">
        <f>AH457-AG457</f>
        <v>0</v>
      </c>
      <c r="AJ457" s="41">
        <f t="shared" si="445"/>
        <v>0</v>
      </c>
      <c r="AK457" s="41">
        <f t="shared" si="446"/>
        <v>0</v>
      </c>
      <c r="AL457" s="41">
        <f t="shared" si="447"/>
        <v>0</v>
      </c>
      <c r="AM457" s="109" t="str">
        <f t="shared" si="448"/>
        <v>nebija plānots</v>
      </c>
      <c r="AN457" s="41">
        <v>0</v>
      </c>
      <c r="AO457" s="41">
        <v>0</v>
      </c>
      <c r="AP457" s="41">
        <f>AO457-AN457</f>
        <v>0</v>
      </c>
      <c r="AQ457" s="41">
        <f t="shared" si="449"/>
        <v>0</v>
      </c>
      <c r="AR457" s="41">
        <f t="shared" si="450"/>
        <v>0</v>
      </c>
      <c r="AS457" s="41">
        <f t="shared" si="451"/>
        <v>0</v>
      </c>
      <c r="AT457" s="109" t="str">
        <f t="shared" si="452"/>
        <v>nebija plānots</v>
      </c>
      <c r="AU457" s="41">
        <v>0</v>
      </c>
      <c r="AV457" s="41">
        <v>0</v>
      </c>
      <c r="AW457" s="41">
        <f>AV457-AU457</f>
        <v>0</v>
      </c>
      <c r="AX457" s="41">
        <f t="shared" si="453"/>
        <v>0</v>
      </c>
      <c r="AY457" s="41">
        <f t="shared" si="454"/>
        <v>0</v>
      </c>
      <c r="AZ457" s="41">
        <f t="shared" si="455"/>
        <v>0</v>
      </c>
      <c r="BA457" s="109" t="str">
        <f t="shared" si="456"/>
        <v>nebija plānots</v>
      </c>
      <c r="BB457" s="41">
        <v>0</v>
      </c>
      <c r="BC457" s="41">
        <v>845856.15</v>
      </c>
      <c r="BD457" s="41">
        <f>BC457-BB457</f>
        <v>845856.15</v>
      </c>
      <c r="BE457" s="41">
        <f t="shared" si="457"/>
        <v>0</v>
      </c>
      <c r="BF457" s="41">
        <f t="shared" si="458"/>
        <v>845856.15</v>
      </c>
      <c r="BG457" s="41">
        <f t="shared" si="459"/>
        <v>845856</v>
      </c>
      <c r="BH457" s="109" t="str">
        <f t="shared" si="460"/>
        <v>nebija plānots</v>
      </c>
      <c r="BI457" s="41">
        <v>0</v>
      </c>
      <c r="BJ457" s="41">
        <v>0</v>
      </c>
      <c r="BK457" s="41">
        <f>BJ457-BI457</f>
        <v>0</v>
      </c>
      <c r="BL457" s="41">
        <f t="shared" si="461"/>
        <v>0</v>
      </c>
      <c r="BM457" s="41">
        <f t="shared" si="462"/>
        <v>845856.15</v>
      </c>
      <c r="BN457" s="41">
        <f t="shared" si="463"/>
        <v>845856</v>
      </c>
      <c r="BO457" s="109" t="str">
        <f t="shared" si="464"/>
        <v>nebija plānots</v>
      </c>
      <c r="BP457" s="41">
        <v>0</v>
      </c>
      <c r="BQ457" s="41">
        <v>562570.05000000005</v>
      </c>
      <c r="BR457" s="41">
        <f>BQ457-BP457</f>
        <v>562570.05000000005</v>
      </c>
      <c r="BS457" s="41">
        <f t="shared" si="465"/>
        <v>0</v>
      </c>
      <c r="BT457" s="41">
        <f t="shared" si="466"/>
        <v>1408426.2000000002</v>
      </c>
      <c r="BU457" s="41">
        <f t="shared" si="467"/>
        <v>1408426</v>
      </c>
      <c r="BV457" s="109" t="str">
        <f t="shared" si="468"/>
        <v>nebija plānots</v>
      </c>
      <c r="BW457" s="41">
        <v>0</v>
      </c>
      <c r="BX457" s="41">
        <v>596583.56000000006</v>
      </c>
      <c r="BY457" s="41">
        <f t="shared" ref="BY457:BY468" si="498">BX457-BW457</f>
        <v>596583.56000000006</v>
      </c>
      <c r="BZ457" s="41">
        <f t="shared" ref="BZ457:BZ468" si="499">BP457+BI457+BB457+AU457+AN457+AG457+Z457+S457+O457+BW457</f>
        <v>0</v>
      </c>
      <c r="CA457" s="41">
        <f>BQ457+BJ457+BC457+AV457+AO457+-AH457+AA457+T457+P457+BX457</f>
        <v>2005009.7600000002</v>
      </c>
      <c r="CB457" s="41">
        <f t="shared" ref="CB457:CB468" si="500">BR457+BK457+BD457+AW457+AP457+AI457+AB457+U457+Q457+BY457</f>
        <v>2005009.7600000002</v>
      </c>
      <c r="CC457" s="109" t="str">
        <f t="shared" si="469"/>
        <v>nebija plānots</v>
      </c>
      <c r="CD457" s="41">
        <v>0</v>
      </c>
      <c r="CE457" s="41">
        <v>0</v>
      </c>
      <c r="CF457" s="41">
        <f t="shared" si="470"/>
        <v>0</v>
      </c>
      <c r="CG457" s="41">
        <f t="shared" si="471"/>
        <v>0</v>
      </c>
      <c r="CH457" s="41">
        <f t="shared" si="472"/>
        <v>2005009.7600000002</v>
      </c>
      <c r="CI457" s="41">
        <f t="shared" si="473"/>
        <v>2005009.7600000002</v>
      </c>
      <c r="CJ457" s="109" t="str">
        <f t="shared" si="474"/>
        <v>nebija plānots</v>
      </c>
      <c r="CK457" s="41">
        <v>0</v>
      </c>
      <c r="CL457" s="41">
        <f t="shared" ref="CL457:CL468" si="501">CK457+CD457+BW457+BP457+BI457+BB457+AN457+AG457+Z457+S457+O457+AU457</f>
        <v>0</v>
      </c>
      <c r="CM457" s="41">
        <v>2254524.0500000003</v>
      </c>
      <c r="CN457" s="36">
        <f>CM457-CL457</f>
        <v>2254524.0500000003</v>
      </c>
      <c r="CO457" s="41">
        <v>949954.28</v>
      </c>
      <c r="CP457" s="41">
        <v>0</v>
      </c>
      <c r="CQ457" s="41">
        <v>0</v>
      </c>
      <c r="CR457" s="41">
        <v>0</v>
      </c>
      <c r="CS457" s="41">
        <v>0</v>
      </c>
      <c r="CT457" s="41">
        <v>0</v>
      </c>
      <c r="CU457" s="41">
        <v>0</v>
      </c>
      <c r="CV457" s="41">
        <v>2114640.37</v>
      </c>
      <c r="CW457" s="95"/>
      <c r="DP457" s="155"/>
      <c r="DS457" s="65"/>
    </row>
    <row r="458" spans="1:131" s="8" customFormat="1" ht="47.25" x14ac:dyDescent="0.25">
      <c r="A458" s="11" t="s">
        <v>172</v>
      </c>
      <c r="B458" s="11" t="s">
        <v>173</v>
      </c>
      <c r="C458" s="14" t="s">
        <v>575</v>
      </c>
      <c r="D458" s="11" t="s">
        <v>3</v>
      </c>
      <c r="E458" s="11" t="s">
        <v>29</v>
      </c>
      <c r="F458" s="11" t="s">
        <v>5</v>
      </c>
      <c r="G458" s="44" t="s">
        <v>206</v>
      </c>
      <c r="H458" s="45">
        <f>SUBTOTAL(103, $CI$12:$CI458)*1</f>
        <v>447</v>
      </c>
      <c r="I458" s="45" t="s">
        <v>172</v>
      </c>
      <c r="J458" s="46" t="s">
        <v>98</v>
      </c>
      <c r="K458" s="46" t="s">
        <v>207</v>
      </c>
      <c r="L458" s="41">
        <v>0</v>
      </c>
      <c r="M458" s="41">
        <v>0</v>
      </c>
      <c r="N458" s="41">
        <v>0</v>
      </c>
      <c r="O458" s="41">
        <v>193.8</v>
      </c>
      <c r="P458" s="41">
        <v>193.8</v>
      </c>
      <c r="Q458" s="41">
        <f t="shared" si="435"/>
        <v>0</v>
      </c>
      <c r="R458" s="197">
        <f t="shared" si="436"/>
        <v>0</v>
      </c>
      <c r="S458" s="41">
        <v>0</v>
      </c>
      <c r="T458" s="41">
        <v>0</v>
      </c>
      <c r="U458" s="41">
        <f>T458-S458</f>
        <v>0</v>
      </c>
      <c r="V458" s="41">
        <f t="shared" si="437"/>
        <v>193.8</v>
      </c>
      <c r="W458" s="41">
        <f t="shared" si="438"/>
        <v>193.8</v>
      </c>
      <c r="X458" s="41">
        <f t="shared" si="439"/>
        <v>0</v>
      </c>
      <c r="Y458" s="197">
        <f t="shared" si="440"/>
        <v>0</v>
      </c>
      <c r="Z458" s="41">
        <v>0</v>
      </c>
      <c r="AA458" s="41">
        <v>0</v>
      </c>
      <c r="AB458" s="41">
        <f>AA458-Z458</f>
        <v>0</v>
      </c>
      <c r="AC458" s="41">
        <f t="shared" si="441"/>
        <v>193.8</v>
      </c>
      <c r="AD458" s="41">
        <f t="shared" si="442"/>
        <v>193.8</v>
      </c>
      <c r="AE458" s="41">
        <f t="shared" si="443"/>
        <v>0</v>
      </c>
      <c r="AF458" s="109">
        <f t="shared" si="444"/>
        <v>0</v>
      </c>
      <c r="AG458" s="41">
        <v>1622744.43</v>
      </c>
      <c r="AH458" s="41">
        <v>1622744.43</v>
      </c>
      <c r="AI458" s="41">
        <f>AH458-AG458</f>
        <v>0</v>
      </c>
      <c r="AJ458" s="41">
        <f t="shared" si="445"/>
        <v>1622938.23</v>
      </c>
      <c r="AK458" s="41">
        <f t="shared" si="446"/>
        <v>1622938.23</v>
      </c>
      <c r="AL458" s="41">
        <f t="shared" si="447"/>
        <v>0</v>
      </c>
      <c r="AM458" s="109">
        <f t="shared" si="448"/>
        <v>0</v>
      </c>
      <c r="AN458" s="41">
        <v>0</v>
      </c>
      <c r="AO458" s="41">
        <v>0</v>
      </c>
      <c r="AP458" s="41">
        <f>AO458-AN458</f>
        <v>0</v>
      </c>
      <c r="AQ458" s="41">
        <f t="shared" si="449"/>
        <v>1622938.23</v>
      </c>
      <c r="AR458" s="41">
        <f t="shared" si="450"/>
        <v>1622938.23</v>
      </c>
      <c r="AS458" s="41">
        <f t="shared" si="451"/>
        <v>0</v>
      </c>
      <c r="AT458" s="109">
        <f t="shared" si="452"/>
        <v>0</v>
      </c>
      <c r="AU458" s="41">
        <v>0</v>
      </c>
      <c r="AV458" s="41">
        <v>0</v>
      </c>
      <c r="AW458" s="41">
        <f>AV458-AU458</f>
        <v>0</v>
      </c>
      <c r="AX458" s="41">
        <f t="shared" si="453"/>
        <v>1622938.23</v>
      </c>
      <c r="AY458" s="41">
        <f t="shared" si="454"/>
        <v>1622938.23</v>
      </c>
      <c r="AZ458" s="41">
        <f t="shared" si="455"/>
        <v>0</v>
      </c>
      <c r="BA458" s="109">
        <f t="shared" si="456"/>
        <v>0</v>
      </c>
      <c r="BB458" s="41">
        <v>1010902.18</v>
      </c>
      <c r="BC458" s="41">
        <v>1010902.18</v>
      </c>
      <c r="BD458" s="41">
        <f>BC458-BB458</f>
        <v>0</v>
      </c>
      <c r="BE458" s="41">
        <f t="shared" si="457"/>
        <v>2633840.41</v>
      </c>
      <c r="BF458" s="41">
        <f t="shared" si="458"/>
        <v>2633840.41</v>
      </c>
      <c r="BG458" s="41">
        <f t="shared" si="459"/>
        <v>0</v>
      </c>
      <c r="BH458" s="109">
        <f t="shared" si="460"/>
        <v>0</v>
      </c>
      <c r="BI458" s="41">
        <v>0</v>
      </c>
      <c r="BJ458" s="41">
        <v>0</v>
      </c>
      <c r="BK458" s="41">
        <f>BJ458-BI458</f>
        <v>0</v>
      </c>
      <c r="BL458" s="41">
        <f t="shared" si="461"/>
        <v>2633840.41</v>
      </c>
      <c r="BM458" s="41">
        <f t="shared" si="462"/>
        <v>2633840.41</v>
      </c>
      <c r="BN458" s="41">
        <f t="shared" si="463"/>
        <v>0</v>
      </c>
      <c r="BO458" s="109">
        <f t="shared" si="464"/>
        <v>0</v>
      </c>
      <c r="BP458" s="41">
        <v>0</v>
      </c>
      <c r="BQ458" s="41">
        <v>0</v>
      </c>
      <c r="BR458" s="41">
        <f>BQ458-BP458</f>
        <v>0</v>
      </c>
      <c r="BS458" s="41">
        <f t="shared" si="465"/>
        <v>2633840.41</v>
      </c>
      <c r="BT458" s="41">
        <f t="shared" si="466"/>
        <v>2633840.41</v>
      </c>
      <c r="BU458" s="41">
        <f t="shared" si="467"/>
        <v>0</v>
      </c>
      <c r="BV458" s="109">
        <f t="shared" si="468"/>
        <v>0</v>
      </c>
      <c r="BW458" s="41">
        <v>0</v>
      </c>
      <c r="BX458" s="41">
        <v>2034236.63</v>
      </c>
      <c r="BY458" s="41">
        <f t="shared" si="498"/>
        <v>2034236.63</v>
      </c>
      <c r="BZ458" s="41">
        <f t="shared" si="499"/>
        <v>2633840.4099999997</v>
      </c>
      <c r="CA458" s="41">
        <f>BQ458+BJ458+BC458+AV458+AO458+AH458+AA458+T458+P458+BX458</f>
        <v>4668077.0399999991</v>
      </c>
      <c r="CB458" s="41">
        <f t="shared" si="500"/>
        <v>2034236.63</v>
      </c>
      <c r="CC458" s="109">
        <f t="shared" si="469"/>
        <v>-0.7723461992140972</v>
      </c>
      <c r="CD458" s="41">
        <v>0</v>
      </c>
      <c r="CE458" s="41">
        <v>0</v>
      </c>
      <c r="CF458" s="41">
        <f t="shared" si="470"/>
        <v>0</v>
      </c>
      <c r="CG458" s="41">
        <f t="shared" si="471"/>
        <v>2633840.4099999997</v>
      </c>
      <c r="CH458" s="41">
        <f t="shared" si="472"/>
        <v>4668077.0399999991</v>
      </c>
      <c r="CI458" s="41">
        <f t="shared" si="473"/>
        <v>2034236.63</v>
      </c>
      <c r="CJ458" s="109">
        <f t="shared" si="474"/>
        <v>1.7723461992140972</v>
      </c>
      <c r="CK458" s="41">
        <v>0</v>
      </c>
      <c r="CL458" s="41">
        <f t="shared" si="501"/>
        <v>2633840.4099999997</v>
      </c>
      <c r="CM458" s="41">
        <v>4668077.04</v>
      </c>
      <c r="CN458" s="158">
        <f>CM458-CL458</f>
        <v>2034236.6300000004</v>
      </c>
      <c r="CO458" s="41">
        <v>4605863.0500000007</v>
      </c>
      <c r="CP458" s="41">
        <v>0</v>
      </c>
      <c r="CQ458" s="41">
        <v>0</v>
      </c>
      <c r="CR458" s="41">
        <v>0</v>
      </c>
      <c r="CS458" s="41">
        <v>0</v>
      </c>
      <c r="CT458" s="41">
        <v>0</v>
      </c>
      <c r="CU458" s="41">
        <v>0</v>
      </c>
      <c r="CV458" s="41">
        <v>8994680.8800000008</v>
      </c>
      <c r="DP458" s="155"/>
      <c r="DS458" s="65"/>
    </row>
    <row r="459" spans="1:131" s="8" customFormat="1" ht="39.75" customHeight="1" x14ac:dyDescent="0.25">
      <c r="A459" s="119" t="s">
        <v>800</v>
      </c>
      <c r="B459" s="119" t="s">
        <v>801</v>
      </c>
      <c r="C459" s="120" t="s">
        <v>802</v>
      </c>
      <c r="D459" s="119" t="s">
        <v>3</v>
      </c>
      <c r="E459" s="119" t="s">
        <v>803</v>
      </c>
      <c r="F459" s="119" t="s">
        <v>5</v>
      </c>
      <c r="G459" s="43" t="s">
        <v>774</v>
      </c>
      <c r="H459" s="45">
        <f>SUBTOTAL(103, $CI$12:$CI459)*1</f>
        <v>448</v>
      </c>
      <c r="I459" s="45" t="s">
        <v>800</v>
      </c>
      <c r="J459" s="124" t="s">
        <v>148</v>
      </c>
      <c r="K459" s="132" t="s">
        <v>837</v>
      </c>
      <c r="L459" s="41">
        <v>0</v>
      </c>
      <c r="M459" s="41">
        <v>0</v>
      </c>
      <c r="N459" s="41">
        <v>0</v>
      </c>
      <c r="O459" s="41">
        <v>0</v>
      </c>
      <c r="P459" s="41">
        <v>0</v>
      </c>
      <c r="Q459" s="41">
        <f t="shared" si="435"/>
        <v>0</v>
      </c>
      <c r="R459" s="197" t="str">
        <f t="shared" si="436"/>
        <v>nebija plānots</v>
      </c>
      <c r="S459" s="41">
        <v>0</v>
      </c>
      <c r="T459" s="41">
        <v>0</v>
      </c>
      <c r="U459" s="41">
        <v>0</v>
      </c>
      <c r="V459" s="41">
        <f t="shared" si="437"/>
        <v>0</v>
      </c>
      <c r="W459" s="41">
        <f t="shared" si="438"/>
        <v>0</v>
      </c>
      <c r="X459" s="41">
        <f t="shared" si="439"/>
        <v>0</v>
      </c>
      <c r="Y459" s="197" t="str">
        <f t="shared" si="440"/>
        <v>nebija plānots</v>
      </c>
      <c r="Z459" s="41">
        <v>0</v>
      </c>
      <c r="AA459" s="41">
        <v>0</v>
      </c>
      <c r="AB459" s="41">
        <v>0</v>
      </c>
      <c r="AC459" s="41">
        <f t="shared" si="441"/>
        <v>0</v>
      </c>
      <c r="AD459" s="41">
        <f t="shared" si="442"/>
        <v>0</v>
      </c>
      <c r="AE459" s="41">
        <f t="shared" si="443"/>
        <v>0</v>
      </c>
      <c r="AF459" s="109" t="str">
        <f t="shared" si="444"/>
        <v>nebija plānots</v>
      </c>
      <c r="AG459" s="41"/>
      <c r="AH459" s="41"/>
      <c r="AI459" s="41"/>
      <c r="AJ459" s="41">
        <f t="shared" si="445"/>
        <v>0</v>
      </c>
      <c r="AK459" s="41">
        <f t="shared" si="446"/>
        <v>0</v>
      </c>
      <c r="AL459" s="41">
        <f t="shared" si="447"/>
        <v>0</v>
      </c>
      <c r="AM459" s="109" t="str">
        <f t="shared" si="448"/>
        <v>nebija plānots</v>
      </c>
      <c r="AN459" s="41"/>
      <c r="AO459" s="41"/>
      <c r="AP459" s="41"/>
      <c r="AQ459" s="41">
        <f t="shared" si="449"/>
        <v>0</v>
      </c>
      <c r="AR459" s="41">
        <f t="shared" si="450"/>
        <v>0</v>
      </c>
      <c r="AS459" s="41">
        <f t="shared" si="451"/>
        <v>0</v>
      </c>
      <c r="AT459" s="109" t="str">
        <f t="shared" si="452"/>
        <v>nebija plānots</v>
      </c>
      <c r="AU459" s="41">
        <v>1700000</v>
      </c>
      <c r="AV459" s="41">
        <v>3825000</v>
      </c>
      <c r="AW459" s="41">
        <f>AV459-AU459</f>
        <v>2125000</v>
      </c>
      <c r="AX459" s="41">
        <f t="shared" si="453"/>
        <v>1700000</v>
      </c>
      <c r="AY459" s="41">
        <f t="shared" si="454"/>
        <v>3825000</v>
      </c>
      <c r="AZ459" s="41">
        <f t="shared" si="455"/>
        <v>2125000</v>
      </c>
      <c r="BA459" s="109">
        <f t="shared" si="456"/>
        <v>-1.25</v>
      </c>
      <c r="BB459" s="41">
        <v>0</v>
      </c>
      <c r="BC459" s="41">
        <v>0</v>
      </c>
      <c r="BD459" s="41">
        <f>BC459-BB459</f>
        <v>0</v>
      </c>
      <c r="BE459" s="41">
        <f t="shared" si="457"/>
        <v>1700000</v>
      </c>
      <c r="BF459" s="41">
        <f t="shared" si="458"/>
        <v>3825000</v>
      </c>
      <c r="BG459" s="41">
        <f t="shared" si="459"/>
        <v>2125000</v>
      </c>
      <c r="BH459" s="109">
        <f t="shared" si="460"/>
        <v>-1.25</v>
      </c>
      <c r="BI459" s="41">
        <v>0</v>
      </c>
      <c r="BJ459" s="41">
        <v>0</v>
      </c>
      <c r="BK459" s="41">
        <f>BJ459-BI459</f>
        <v>0</v>
      </c>
      <c r="BL459" s="41">
        <f t="shared" si="461"/>
        <v>1700000</v>
      </c>
      <c r="BM459" s="41">
        <f t="shared" si="462"/>
        <v>3825000</v>
      </c>
      <c r="BN459" s="41">
        <f t="shared" si="463"/>
        <v>2125000</v>
      </c>
      <c r="BO459" s="109">
        <f t="shared" si="464"/>
        <v>-1.25</v>
      </c>
      <c r="BP459" s="41">
        <v>1700000</v>
      </c>
      <c r="BQ459" s="41">
        <v>1471292.38</v>
      </c>
      <c r="BR459" s="41">
        <f>BQ459-BP459</f>
        <v>-228707.62000000011</v>
      </c>
      <c r="BS459" s="41">
        <f t="shared" si="465"/>
        <v>3400000</v>
      </c>
      <c r="BT459" s="41">
        <f t="shared" si="466"/>
        <v>5296292.38</v>
      </c>
      <c r="BU459" s="41">
        <f t="shared" si="467"/>
        <v>1896292</v>
      </c>
      <c r="BV459" s="109">
        <f t="shared" si="468"/>
        <v>-0.55773305294117637</v>
      </c>
      <c r="BW459" s="41">
        <v>0</v>
      </c>
      <c r="BX459" s="41">
        <v>246361.74</v>
      </c>
      <c r="BY459" s="41">
        <f t="shared" si="498"/>
        <v>246361.74</v>
      </c>
      <c r="BZ459" s="41">
        <f t="shared" si="499"/>
        <v>3400000</v>
      </c>
      <c r="CA459" s="41">
        <f t="shared" ref="CA459:CA466" si="502">BQ459+BJ459+BC459+AV459+AO459+-AH459+AA459+T459+P459+BX459</f>
        <v>5542654.1200000001</v>
      </c>
      <c r="CB459" s="41">
        <f t="shared" si="500"/>
        <v>2142654.12</v>
      </c>
      <c r="CC459" s="109">
        <f t="shared" si="469"/>
        <v>-0.63019238823529422</v>
      </c>
      <c r="CD459" s="41">
        <v>0</v>
      </c>
      <c r="CE459" s="41">
        <v>0</v>
      </c>
      <c r="CF459" s="41">
        <f t="shared" si="470"/>
        <v>0</v>
      </c>
      <c r="CG459" s="41">
        <f t="shared" si="471"/>
        <v>3400000</v>
      </c>
      <c r="CH459" s="41">
        <f t="shared" si="472"/>
        <v>5542654.1200000001</v>
      </c>
      <c r="CI459" s="41">
        <f t="shared" si="473"/>
        <v>2142654.12</v>
      </c>
      <c r="CJ459" s="109">
        <f t="shared" si="474"/>
        <v>1.6301923882352942</v>
      </c>
      <c r="CK459" s="41">
        <v>850000</v>
      </c>
      <c r="CL459" s="41">
        <f t="shared" si="501"/>
        <v>4250000</v>
      </c>
      <c r="CM459" s="41">
        <v>8075000</v>
      </c>
      <c r="CN459" s="158">
        <f>CM459-CL459</f>
        <v>3825000</v>
      </c>
      <c r="CO459" s="41">
        <v>0</v>
      </c>
      <c r="CP459" s="89">
        <v>0</v>
      </c>
      <c r="CQ459" s="41">
        <v>0</v>
      </c>
      <c r="CR459" s="41">
        <v>0</v>
      </c>
      <c r="CS459" s="41">
        <v>0</v>
      </c>
      <c r="CT459" s="41">
        <v>0</v>
      </c>
      <c r="CU459" s="41">
        <v>0</v>
      </c>
      <c r="CV459" s="41">
        <v>4250000</v>
      </c>
      <c r="CW459" s="95"/>
      <c r="DP459" s="155"/>
      <c r="DS459" s="65"/>
    </row>
    <row r="460" spans="1:131" s="8" customFormat="1" ht="41.25" customHeight="1" x14ac:dyDescent="0.25">
      <c r="A460" s="18" t="s">
        <v>1141</v>
      </c>
      <c r="B460" s="18" t="s">
        <v>1143</v>
      </c>
      <c r="C460" s="19" t="s">
        <v>1142</v>
      </c>
      <c r="D460" s="55">
        <v>2</v>
      </c>
      <c r="E460" s="55" t="s">
        <v>4</v>
      </c>
      <c r="F460" s="55" t="s">
        <v>5</v>
      </c>
      <c r="G460" s="55" t="s">
        <v>1387</v>
      </c>
      <c r="H460" s="45">
        <f>SUBTOTAL(103, $CI$12:$CI460)*1</f>
        <v>449</v>
      </c>
      <c r="I460" s="45" t="s">
        <v>1141</v>
      </c>
      <c r="J460" s="32" t="s">
        <v>143</v>
      </c>
      <c r="K460" s="32" t="s">
        <v>1150</v>
      </c>
      <c r="L460" s="77">
        <v>0</v>
      </c>
      <c r="M460" s="77">
        <v>0</v>
      </c>
      <c r="N460" s="77">
        <v>0</v>
      </c>
      <c r="O460" s="77">
        <f>N460+M460+L460</f>
        <v>0</v>
      </c>
      <c r="P460" s="77"/>
      <c r="Q460" s="41">
        <f t="shared" ref="Q460:Q468" si="503">ROUND(P460-O460,0)</f>
        <v>0</v>
      </c>
      <c r="R460" s="197" t="str">
        <f t="shared" ref="R460:R468" si="504">IFERROR(1-(P460/O460),"nebija plānots")</f>
        <v>nebija plānots</v>
      </c>
      <c r="S460" s="77">
        <v>0</v>
      </c>
      <c r="T460" s="77"/>
      <c r="U460" s="77"/>
      <c r="V460" s="41">
        <f t="shared" ref="V460:V468" si="505">S460+O460</f>
        <v>0</v>
      </c>
      <c r="W460" s="41">
        <f t="shared" ref="W460:W468" si="506">T460+P460</f>
        <v>0</v>
      </c>
      <c r="X460" s="41">
        <f t="shared" ref="X460:X468" si="507">ROUND(U460+Q460,0)</f>
        <v>0</v>
      </c>
      <c r="Y460" s="197" t="str">
        <f t="shared" ref="Y460:Y468" si="508">IFERROR(1-(W460/V460),"nebija plānots")</f>
        <v>nebija plānots</v>
      </c>
      <c r="Z460" s="77">
        <v>0</v>
      </c>
      <c r="AA460" s="77"/>
      <c r="AB460" s="77"/>
      <c r="AC460" s="41">
        <f t="shared" ref="AC460:AC468" si="509">V460+Z460</f>
        <v>0</v>
      </c>
      <c r="AD460" s="41">
        <f t="shared" ref="AD460:AD468" si="510">W460+AA460</f>
        <v>0</v>
      </c>
      <c r="AE460" s="41">
        <f t="shared" ref="AE460:AE468" si="511">ROUND(X460+AB460,0)</f>
        <v>0</v>
      </c>
      <c r="AF460" s="109" t="str">
        <f t="shared" ref="AF460:AF468" si="512">IFERROR(1-(AD460/AC460),"nebija plānots")</f>
        <v>nebija plānots</v>
      </c>
      <c r="AG460" s="77">
        <v>0</v>
      </c>
      <c r="AH460" s="77"/>
      <c r="AI460" s="77"/>
      <c r="AJ460" s="41">
        <f t="shared" ref="AJ460:AJ468" si="513">AG460+AC460</f>
        <v>0</v>
      </c>
      <c r="AK460" s="41">
        <f t="shared" ref="AK460:AK468" si="514">AH460+AD460</f>
        <v>0</v>
      </c>
      <c r="AL460" s="41">
        <f t="shared" ref="AL460:AL468" si="515">ROUND(AI460+AE460,0)</f>
        <v>0</v>
      </c>
      <c r="AM460" s="109" t="str">
        <f t="shared" ref="AM460:AM468" si="516">IFERROR(1-(AK460/AJ460),"nebija plānots")</f>
        <v>nebija plānots</v>
      </c>
      <c r="AN460" s="77">
        <v>0</v>
      </c>
      <c r="AO460" s="77"/>
      <c r="AP460" s="77"/>
      <c r="AQ460" s="41">
        <f t="shared" ref="AQ460:AQ468" si="517">AN460+AJ460</f>
        <v>0</v>
      </c>
      <c r="AR460" s="41">
        <f t="shared" ref="AR460:AR468" si="518">AO460+AK460</f>
        <v>0</v>
      </c>
      <c r="AS460" s="41">
        <f t="shared" ref="AS460:AS468" si="519">ROUND(AP460+AL460,0)</f>
        <v>0</v>
      </c>
      <c r="AT460" s="109" t="str">
        <f t="shared" ref="AT460:AT468" si="520">IFERROR(1-(AR460/AQ460),"nebija plānots")</f>
        <v>nebija plānots</v>
      </c>
      <c r="AU460" s="77">
        <v>0</v>
      </c>
      <c r="AV460" s="77"/>
      <c r="AW460" s="77"/>
      <c r="AX460" s="41">
        <f t="shared" ref="AX460:AX468" si="521">AU460+AQ460</f>
        <v>0</v>
      </c>
      <c r="AY460" s="41">
        <f t="shared" ref="AY460:AY468" si="522">AV460+AR460</f>
        <v>0</v>
      </c>
      <c r="AZ460" s="41">
        <f t="shared" ref="AZ460:AZ468" si="523">ROUND(AW460+AS460,0)</f>
        <v>0</v>
      </c>
      <c r="BA460" s="109" t="str">
        <f t="shared" ref="BA460:BA468" si="524">IFERROR(1-(AY460/AX460),"nebija plānots")</f>
        <v>nebija plānots</v>
      </c>
      <c r="BB460" s="77">
        <v>0</v>
      </c>
      <c r="BC460" s="77"/>
      <c r="BD460" s="77"/>
      <c r="BE460" s="41">
        <f t="shared" ref="BE460:BE468" si="525">BB460+AX460</f>
        <v>0</v>
      </c>
      <c r="BF460" s="41">
        <f t="shared" ref="BF460:BF468" si="526">BC460+AY460</f>
        <v>0</v>
      </c>
      <c r="BG460" s="41">
        <f t="shared" ref="BG460:BG468" si="527">ROUND(BD460+AZ460,0)</f>
        <v>0</v>
      </c>
      <c r="BH460" s="109" t="str">
        <f t="shared" ref="BH460:BH468" si="528">IFERROR(1-(BF460/BE460),"nebija plānots")</f>
        <v>nebija plānots</v>
      </c>
      <c r="BI460" s="77">
        <v>0</v>
      </c>
      <c r="BJ460" s="77"/>
      <c r="BK460" s="77"/>
      <c r="BL460" s="41">
        <f t="shared" ref="BL460:BL468" si="529">BI460+BE460</f>
        <v>0</v>
      </c>
      <c r="BM460" s="41">
        <f t="shared" ref="BM460:BM468" si="530">BJ460+BF460</f>
        <v>0</v>
      </c>
      <c r="BN460" s="41">
        <f t="shared" ref="BN460:BN468" si="531">ROUND(BK460+BG460,0)</f>
        <v>0</v>
      </c>
      <c r="BO460" s="109" t="str">
        <f t="shared" ref="BO460:BO468" si="532">IFERROR(1-(BM460/BL460),"nebija plānots")</f>
        <v>nebija plānots</v>
      </c>
      <c r="BP460" s="77">
        <v>0</v>
      </c>
      <c r="BQ460" s="77"/>
      <c r="BR460" s="77"/>
      <c r="BS460" s="41">
        <f t="shared" ref="BS460:BS468" si="533">BP460+BL460</f>
        <v>0</v>
      </c>
      <c r="BT460" s="41">
        <f t="shared" ref="BT460:BT468" si="534">BQ460+BM460</f>
        <v>0</v>
      </c>
      <c r="BU460" s="41">
        <f t="shared" ref="BU460:BU468" si="535">ROUND(BR460+BN460,0)</f>
        <v>0</v>
      </c>
      <c r="BV460" s="109" t="str">
        <f t="shared" ref="BV460:BV468" si="536">IFERROR(1-(BT460/BS460),"nebija plānots")</f>
        <v>nebija plānots</v>
      </c>
      <c r="BW460" s="77">
        <v>0</v>
      </c>
      <c r="BX460" s="41">
        <v>2207735.91</v>
      </c>
      <c r="BY460" s="41">
        <f t="shared" si="498"/>
        <v>2207735.91</v>
      </c>
      <c r="BZ460" s="41">
        <f t="shared" si="499"/>
        <v>0</v>
      </c>
      <c r="CA460" s="41">
        <f t="shared" si="502"/>
        <v>2207735.91</v>
      </c>
      <c r="CB460" s="41">
        <f t="shared" si="500"/>
        <v>2207735.91</v>
      </c>
      <c r="CC460" s="109" t="str">
        <f t="shared" ref="CC460:CC468" si="537">IFERROR(1-(CA460/BZ460),"nebija plānots")</f>
        <v>nebija plānots</v>
      </c>
      <c r="CD460" s="77">
        <v>0</v>
      </c>
      <c r="CE460" s="41">
        <v>0</v>
      </c>
      <c r="CF460" s="41">
        <f t="shared" ref="CF460:CF468" si="538">CE460-CD460</f>
        <v>0</v>
      </c>
      <c r="CG460" s="41">
        <f t="shared" ref="CG460:CG468" si="539">BZ460+CD460</f>
        <v>0</v>
      </c>
      <c r="CH460" s="41">
        <f t="shared" ref="CH460:CH468" si="540">CA460+CE460</f>
        <v>2207735.91</v>
      </c>
      <c r="CI460" s="41">
        <f t="shared" ref="CI460:CI468" si="541">CB460+CF460</f>
        <v>2207735.91</v>
      </c>
      <c r="CJ460" s="109" t="str">
        <f t="shared" ref="CJ460:CJ468" si="542">IFERROR(CH460/CG460, "nebija plānots")</f>
        <v>nebija plānots</v>
      </c>
      <c r="CK460" s="77">
        <v>0</v>
      </c>
      <c r="CL460" s="41">
        <f t="shared" si="501"/>
        <v>0</v>
      </c>
      <c r="CM460" s="41">
        <v>2207735.91</v>
      </c>
      <c r="CN460" s="77"/>
      <c r="CO460" s="77">
        <v>2003858</v>
      </c>
      <c r="CP460" s="77">
        <v>0</v>
      </c>
      <c r="CQ460" s="77">
        <v>0</v>
      </c>
      <c r="CR460" s="77">
        <v>0</v>
      </c>
      <c r="CS460" s="77">
        <v>0</v>
      </c>
      <c r="CT460" s="77"/>
      <c r="CU460" s="77">
        <v>0</v>
      </c>
      <c r="CV460" s="77">
        <v>2003858</v>
      </c>
      <c r="CW460" s="148"/>
      <c r="DP460" s="155"/>
      <c r="DS460" s="65"/>
    </row>
    <row r="461" spans="1:131" s="8" customFormat="1" ht="37.5" customHeight="1" x14ac:dyDescent="0.25">
      <c r="A461" s="55" t="s">
        <v>1141</v>
      </c>
      <c r="B461" s="55" t="s">
        <v>1143</v>
      </c>
      <c r="C461" s="81" t="s">
        <v>1142</v>
      </c>
      <c r="D461" s="55" t="s">
        <v>1151</v>
      </c>
      <c r="E461" s="55" t="s">
        <v>4</v>
      </c>
      <c r="F461" s="55" t="s">
        <v>5</v>
      </c>
      <c r="G461" s="55" t="s">
        <v>1154</v>
      </c>
      <c r="H461" s="45">
        <f>SUBTOTAL(103, $CI$12:$CI461)*1</f>
        <v>450</v>
      </c>
      <c r="I461" s="45" t="s">
        <v>1141</v>
      </c>
      <c r="J461" s="128" t="s">
        <v>1155</v>
      </c>
      <c r="K461" s="128" t="s">
        <v>1371</v>
      </c>
      <c r="L461" s="79">
        <v>0</v>
      </c>
      <c r="M461" s="79">
        <v>0</v>
      </c>
      <c r="N461" s="79">
        <v>0</v>
      </c>
      <c r="O461" s="79">
        <v>0</v>
      </c>
      <c r="P461" s="79"/>
      <c r="Q461" s="41">
        <f t="shared" si="503"/>
        <v>0</v>
      </c>
      <c r="R461" s="197" t="str">
        <f t="shared" si="504"/>
        <v>nebija plānots</v>
      </c>
      <c r="S461" s="79">
        <v>0</v>
      </c>
      <c r="T461" s="79"/>
      <c r="U461" s="79"/>
      <c r="V461" s="41">
        <f t="shared" si="505"/>
        <v>0</v>
      </c>
      <c r="W461" s="41">
        <f t="shared" si="506"/>
        <v>0</v>
      </c>
      <c r="X461" s="41">
        <f t="shared" si="507"/>
        <v>0</v>
      </c>
      <c r="Y461" s="197" t="str">
        <f t="shared" si="508"/>
        <v>nebija plānots</v>
      </c>
      <c r="Z461" s="79">
        <v>0</v>
      </c>
      <c r="AA461" s="79"/>
      <c r="AB461" s="79"/>
      <c r="AC461" s="41">
        <f t="shared" si="509"/>
        <v>0</v>
      </c>
      <c r="AD461" s="41">
        <f t="shared" si="510"/>
        <v>0</v>
      </c>
      <c r="AE461" s="41">
        <f t="shared" si="511"/>
        <v>0</v>
      </c>
      <c r="AF461" s="109" t="str">
        <f t="shared" si="512"/>
        <v>nebija plānots</v>
      </c>
      <c r="AG461" s="79">
        <v>0</v>
      </c>
      <c r="AH461" s="79"/>
      <c r="AI461" s="79"/>
      <c r="AJ461" s="41">
        <f t="shared" si="513"/>
        <v>0</v>
      </c>
      <c r="AK461" s="41">
        <f t="shared" si="514"/>
        <v>0</v>
      </c>
      <c r="AL461" s="41">
        <f t="shared" si="515"/>
        <v>0</v>
      </c>
      <c r="AM461" s="109" t="str">
        <f t="shared" si="516"/>
        <v>nebija plānots</v>
      </c>
      <c r="AN461" s="79">
        <v>0</v>
      </c>
      <c r="AO461" s="79"/>
      <c r="AP461" s="79"/>
      <c r="AQ461" s="41">
        <f t="shared" si="517"/>
        <v>0</v>
      </c>
      <c r="AR461" s="41">
        <f t="shared" si="518"/>
        <v>0</v>
      </c>
      <c r="AS461" s="41">
        <f t="shared" si="519"/>
        <v>0</v>
      </c>
      <c r="AT461" s="109" t="str">
        <f t="shared" si="520"/>
        <v>nebija plānots</v>
      </c>
      <c r="AU461" s="79">
        <v>0</v>
      </c>
      <c r="AV461" s="79"/>
      <c r="AW461" s="79"/>
      <c r="AX461" s="41">
        <f t="shared" si="521"/>
        <v>0</v>
      </c>
      <c r="AY461" s="41">
        <f t="shared" si="522"/>
        <v>0</v>
      </c>
      <c r="AZ461" s="41">
        <f t="shared" si="523"/>
        <v>0</v>
      </c>
      <c r="BA461" s="109" t="str">
        <f t="shared" si="524"/>
        <v>nebija plānots</v>
      </c>
      <c r="BB461" s="79">
        <v>0</v>
      </c>
      <c r="BC461" s="79"/>
      <c r="BD461" s="79"/>
      <c r="BE461" s="41">
        <f t="shared" si="525"/>
        <v>0</v>
      </c>
      <c r="BF461" s="41">
        <f t="shared" si="526"/>
        <v>0</v>
      </c>
      <c r="BG461" s="41">
        <f t="shared" si="527"/>
        <v>0</v>
      </c>
      <c r="BH461" s="109" t="str">
        <f t="shared" si="528"/>
        <v>nebija plānots</v>
      </c>
      <c r="BI461" s="79">
        <v>0</v>
      </c>
      <c r="BJ461" s="79"/>
      <c r="BK461" s="79"/>
      <c r="BL461" s="41">
        <f t="shared" si="529"/>
        <v>0</v>
      </c>
      <c r="BM461" s="41">
        <f t="shared" si="530"/>
        <v>0</v>
      </c>
      <c r="BN461" s="41">
        <f t="shared" si="531"/>
        <v>0</v>
      </c>
      <c r="BO461" s="109" t="str">
        <f t="shared" si="532"/>
        <v>nebija plānots</v>
      </c>
      <c r="BP461" s="79">
        <v>0</v>
      </c>
      <c r="BQ461" s="41">
        <v>2313007</v>
      </c>
      <c r="BR461" s="41">
        <f t="shared" ref="BR461:BR468" si="543">BQ461-BP461</f>
        <v>2313007</v>
      </c>
      <c r="BS461" s="41">
        <f t="shared" si="533"/>
        <v>0</v>
      </c>
      <c r="BT461" s="41">
        <f t="shared" si="534"/>
        <v>2313007</v>
      </c>
      <c r="BU461" s="41">
        <f t="shared" si="535"/>
        <v>2313007</v>
      </c>
      <c r="BV461" s="109" t="str">
        <f t="shared" si="536"/>
        <v>nebija plānots</v>
      </c>
      <c r="BW461" s="79">
        <v>0</v>
      </c>
      <c r="BX461" s="41">
        <v>0</v>
      </c>
      <c r="BY461" s="41">
        <f t="shared" si="498"/>
        <v>0</v>
      </c>
      <c r="BZ461" s="41">
        <f t="shared" si="499"/>
        <v>0</v>
      </c>
      <c r="CA461" s="41">
        <f t="shared" si="502"/>
        <v>2313007</v>
      </c>
      <c r="CB461" s="41">
        <f t="shared" si="500"/>
        <v>2313007</v>
      </c>
      <c r="CC461" s="109" t="str">
        <f t="shared" si="537"/>
        <v>nebija plānots</v>
      </c>
      <c r="CD461" s="79">
        <v>0</v>
      </c>
      <c r="CE461" s="41">
        <v>0</v>
      </c>
      <c r="CF461" s="41">
        <f t="shared" si="538"/>
        <v>0</v>
      </c>
      <c r="CG461" s="41">
        <f t="shared" si="539"/>
        <v>0</v>
      </c>
      <c r="CH461" s="41">
        <f t="shared" si="540"/>
        <v>2313007</v>
      </c>
      <c r="CI461" s="41">
        <f t="shared" si="541"/>
        <v>2313007</v>
      </c>
      <c r="CJ461" s="109" t="str">
        <f t="shared" si="542"/>
        <v>nebija plānots</v>
      </c>
      <c r="CK461" s="79">
        <v>0</v>
      </c>
      <c r="CL461" s="41">
        <f t="shared" si="501"/>
        <v>0</v>
      </c>
      <c r="CM461" s="41">
        <v>2387389</v>
      </c>
      <c r="CN461" s="79"/>
      <c r="CO461" s="79">
        <v>2387389</v>
      </c>
      <c r="CP461" s="79">
        <v>0</v>
      </c>
      <c r="CQ461" s="79">
        <v>0</v>
      </c>
      <c r="CR461" s="79">
        <v>0</v>
      </c>
      <c r="CS461" s="79">
        <v>0</v>
      </c>
      <c r="CT461" s="79">
        <v>0</v>
      </c>
      <c r="CU461" s="79">
        <v>0</v>
      </c>
      <c r="CV461" s="79">
        <v>2387389</v>
      </c>
      <c r="CW461" s="95"/>
      <c r="DP461" s="155"/>
      <c r="DS461" s="65"/>
    </row>
    <row r="462" spans="1:131" s="8" customFormat="1" ht="49.5" customHeight="1" x14ac:dyDescent="0.25">
      <c r="A462" s="119" t="s">
        <v>138</v>
      </c>
      <c r="B462" s="119" t="s">
        <v>139</v>
      </c>
      <c r="C462" s="120" t="s">
        <v>572</v>
      </c>
      <c r="D462" s="119">
        <v>2</v>
      </c>
      <c r="E462" s="119" t="s">
        <v>35</v>
      </c>
      <c r="F462" s="119" t="s">
        <v>5</v>
      </c>
      <c r="G462" s="43" t="s">
        <v>706</v>
      </c>
      <c r="H462" s="45">
        <f>SUBTOTAL(103, $CI$12:$CI462)*1</f>
        <v>451</v>
      </c>
      <c r="I462" s="45" t="s">
        <v>138</v>
      </c>
      <c r="J462" s="124" t="s">
        <v>707</v>
      </c>
      <c r="K462" s="124" t="s">
        <v>708</v>
      </c>
      <c r="L462" s="41">
        <v>0</v>
      </c>
      <c r="M462" s="41">
        <v>0</v>
      </c>
      <c r="N462" s="41">
        <v>0</v>
      </c>
      <c r="O462" s="41">
        <v>0</v>
      </c>
      <c r="P462" s="41">
        <v>0</v>
      </c>
      <c r="Q462" s="41">
        <f t="shared" si="503"/>
        <v>0</v>
      </c>
      <c r="R462" s="197" t="str">
        <f t="shared" si="504"/>
        <v>nebija plānots</v>
      </c>
      <c r="S462" s="41">
        <v>0</v>
      </c>
      <c r="T462" s="41">
        <v>0</v>
      </c>
      <c r="U462" s="41">
        <f>T462-S462</f>
        <v>0</v>
      </c>
      <c r="V462" s="41">
        <f t="shared" si="505"/>
        <v>0</v>
      </c>
      <c r="W462" s="41">
        <f t="shared" si="506"/>
        <v>0</v>
      </c>
      <c r="X462" s="41">
        <f t="shared" si="507"/>
        <v>0</v>
      </c>
      <c r="Y462" s="197" t="str">
        <f t="shared" si="508"/>
        <v>nebija plānots</v>
      </c>
      <c r="Z462" s="41">
        <v>0</v>
      </c>
      <c r="AA462" s="41">
        <v>0</v>
      </c>
      <c r="AB462" s="41">
        <f>AA462-Z462</f>
        <v>0</v>
      </c>
      <c r="AC462" s="41">
        <f t="shared" si="509"/>
        <v>0</v>
      </c>
      <c r="AD462" s="41">
        <f t="shared" si="510"/>
        <v>0</v>
      </c>
      <c r="AE462" s="41">
        <f t="shared" si="511"/>
        <v>0</v>
      </c>
      <c r="AF462" s="109" t="str">
        <f t="shared" si="512"/>
        <v>nebija plānots</v>
      </c>
      <c r="AG462" s="41">
        <v>0</v>
      </c>
      <c r="AH462" s="41">
        <v>0</v>
      </c>
      <c r="AI462" s="41">
        <f>AH462-AG462</f>
        <v>0</v>
      </c>
      <c r="AJ462" s="41">
        <f t="shared" si="513"/>
        <v>0</v>
      </c>
      <c r="AK462" s="41">
        <f t="shared" si="514"/>
        <v>0</v>
      </c>
      <c r="AL462" s="41">
        <f t="shared" si="515"/>
        <v>0</v>
      </c>
      <c r="AM462" s="109" t="str">
        <f t="shared" si="516"/>
        <v>nebija plānots</v>
      </c>
      <c r="AN462" s="41">
        <v>6685.25</v>
      </c>
      <c r="AO462" s="41">
        <v>0</v>
      </c>
      <c r="AP462" s="41">
        <f>AO462-AN462</f>
        <v>-6685.25</v>
      </c>
      <c r="AQ462" s="41">
        <f t="shared" si="517"/>
        <v>6685.25</v>
      </c>
      <c r="AR462" s="41">
        <f t="shared" si="518"/>
        <v>0</v>
      </c>
      <c r="AS462" s="41">
        <f t="shared" si="519"/>
        <v>-6685</v>
      </c>
      <c r="AT462" s="109">
        <f t="shared" si="520"/>
        <v>1</v>
      </c>
      <c r="AU462" s="41">
        <v>0</v>
      </c>
      <c r="AV462" s="41">
        <v>0</v>
      </c>
      <c r="AW462" s="41">
        <f>AV462-AU462</f>
        <v>0</v>
      </c>
      <c r="AX462" s="41">
        <f t="shared" si="521"/>
        <v>6685.25</v>
      </c>
      <c r="AY462" s="41">
        <f t="shared" si="522"/>
        <v>0</v>
      </c>
      <c r="AZ462" s="41">
        <f t="shared" si="523"/>
        <v>-6685</v>
      </c>
      <c r="BA462" s="109">
        <f t="shared" si="524"/>
        <v>1</v>
      </c>
      <c r="BB462" s="41">
        <v>0</v>
      </c>
      <c r="BC462" s="41">
        <v>1464176.83</v>
      </c>
      <c r="BD462" s="41">
        <f>BC462-BB462</f>
        <v>1464176.83</v>
      </c>
      <c r="BE462" s="41">
        <f t="shared" si="525"/>
        <v>6685.25</v>
      </c>
      <c r="BF462" s="41">
        <f t="shared" si="526"/>
        <v>1464176.83</v>
      </c>
      <c r="BG462" s="41">
        <f t="shared" si="527"/>
        <v>1457492</v>
      </c>
      <c r="BH462" s="109">
        <f t="shared" si="528"/>
        <v>-218.01601735163234</v>
      </c>
      <c r="BI462" s="41">
        <v>0</v>
      </c>
      <c r="BJ462" s="41">
        <v>600680</v>
      </c>
      <c r="BK462" s="41">
        <f t="shared" ref="BK462:BK468" si="544">BJ462-BI462</f>
        <v>600680</v>
      </c>
      <c r="BL462" s="41">
        <f t="shared" si="529"/>
        <v>6685.25</v>
      </c>
      <c r="BM462" s="41">
        <f t="shared" si="530"/>
        <v>2064856.83</v>
      </c>
      <c r="BN462" s="41">
        <f t="shared" si="531"/>
        <v>2058172</v>
      </c>
      <c r="BO462" s="109">
        <f t="shared" si="532"/>
        <v>-307.8675561871284</v>
      </c>
      <c r="BP462" s="41">
        <v>0</v>
      </c>
      <c r="BQ462" s="41">
        <v>0</v>
      </c>
      <c r="BR462" s="41">
        <f t="shared" si="543"/>
        <v>0</v>
      </c>
      <c r="BS462" s="41">
        <f t="shared" si="533"/>
        <v>6685.25</v>
      </c>
      <c r="BT462" s="41">
        <f t="shared" si="534"/>
        <v>2064856.83</v>
      </c>
      <c r="BU462" s="41">
        <f t="shared" si="535"/>
        <v>2058172</v>
      </c>
      <c r="BV462" s="109">
        <f t="shared" si="536"/>
        <v>-307.8675561871284</v>
      </c>
      <c r="BW462" s="41">
        <v>0</v>
      </c>
      <c r="BX462" s="41">
        <v>381552.88</v>
      </c>
      <c r="BY462" s="41">
        <f t="shared" si="498"/>
        <v>381552.88</v>
      </c>
      <c r="BZ462" s="41">
        <f t="shared" si="499"/>
        <v>6685.25</v>
      </c>
      <c r="CA462" s="41">
        <f t="shared" si="502"/>
        <v>2446409.71</v>
      </c>
      <c r="CB462" s="41">
        <f t="shared" si="500"/>
        <v>2439724.46</v>
      </c>
      <c r="CC462" s="109">
        <f t="shared" si="537"/>
        <v>-364.94139486182269</v>
      </c>
      <c r="CD462" s="41">
        <v>0</v>
      </c>
      <c r="CE462" s="41">
        <v>0</v>
      </c>
      <c r="CF462" s="41">
        <f t="shared" si="538"/>
        <v>0</v>
      </c>
      <c r="CG462" s="41">
        <f t="shared" si="539"/>
        <v>6685.25</v>
      </c>
      <c r="CH462" s="41">
        <f t="shared" si="540"/>
        <v>2446409.71</v>
      </c>
      <c r="CI462" s="41">
        <f t="shared" si="541"/>
        <v>2439724.46</v>
      </c>
      <c r="CJ462" s="109">
        <f t="shared" si="542"/>
        <v>365.94139486182269</v>
      </c>
      <c r="CK462" s="41">
        <v>0</v>
      </c>
      <c r="CL462" s="41">
        <f t="shared" si="501"/>
        <v>6685.25</v>
      </c>
      <c r="CM462" s="41">
        <v>3091039.97</v>
      </c>
      <c r="CN462" s="158">
        <v>0</v>
      </c>
      <c r="CO462" s="41">
        <v>1632243.94</v>
      </c>
      <c r="CP462" s="41">
        <v>0</v>
      </c>
      <c r="CQ462" s="41">
        <v>0</v>
      </c>
      <c r="CR462" s="41">
        <v>0</v>
      </c>
      <c r="CS462" s="41">
        <v>0</v>
      </c>
      <c r="CT462" s="41">
        <v>0</v>
      </c>
      <c r="CU462" s="41">
        <v>0</v>
      </c>
      <c r="CV462" s="41">
        <v>1626863.14</v>
      </c>
      <c r="CW462" s="95"/>
      <c r="DP462" s="155"/>
      <c r="DS462" s="65"/>
    </row>
    <row r="463" spans="1:131" s="8" customFormat="1" ht="63" x14ac:dyDescent="0.25">
      <c r="A463" s="99" t="s">
        <v>57</v>
      </c>
      <c r="B463" s="99" t="s">
        <v>58</v>
      </c>
      <c r="C463" s="100" t="s">
        <v>565</v>
      </c>
      <c r="D463" s="99">
        <v>3</v>
      </c>
      <c r="E463" s="99" t="s">
        <v>35</v>
      </c>
      <c r="F463" s="99" t="s">
        <v>5</v>
      </c>
      <c r="G463" s="99" t="s">
        <v>1002</v>
      </c>
      <c r="H463" s="45">
        <f>SUBTOTAL(103, $CI$12:$CI463)*1</f>
        <v>452</v>
      </c>
      <c r="I463" s="45" t="s">
        <v>57</v>
      </c>
      <c r="J463" s="128" t="s">
        <v>894</v>
      </c>
      <c r="K463" s="128" t="s">
        <v>1003</v>
      </c>
      <c r="L463" s="101">
        <v>0</v>
      </c>
      <c r="M463" s="101">
        <v>0</v>
      </c>
      <c r="N463" s="101">
        <v>0</v>
      </c>
      <c r="O463" s="101">
        <f>N463+M463+L463</f>
        <v>0</v>
      </c>
      <c r="P463" s="101"/>
      <c r="Q463" s="41">
        <f t="shared" si="503"/>
        <v>0</v>
      </c>
      <c r="R463" s="197" t="str">
        <f t="shared" si="504"/>
        <v>nebija plānots</v>
      </c>
      <c r="S463" s="101">
        <v>0</v>
      </c>
      <c r="T463" s="101"/>
      <c r="U463" s="101"/>
      <c r="V463" s="41">
        <f t="shared" si="505"/>
        <v>0</v>
      </c>
      <c r="W463" s="41">
        <f t="shared" si="506"/>
        <v>0</v>
      </c>
      <c r="X463" s="41">
        <f t="shared" si="507"/>
        <v>0</v>
      </c>
      <c r="Y463" s="197" t="str">
        <f t="shared" si="508"/>
        <v>nebija plānots</v>
      </c>
      <c r="Z463" s="101">
        <v>0</v>
      </c>
      <c r="AA463" s="101"/>
      <c r="AB463" s="101"/>
      <c r="AC463" s="41">
        <f t="shared" si="509"/>
        <v>0</v>
      </c>
      <c r="AD463" s="41">
        <f t="shared" si="510"/>
        <v>0</v>
      </c>
      <c r="AE463" s="41">
        <f t="shared" si="511"/>
        <v>0</v>
      </c>
      <c r="AF463" s="109" t="str">
        <f t="shared" si="512"/>
        <v>nebija plānots</v>
      </c>
      <c r="AG463" s="101">
        <v>0</v>
      </c>
      <c r="AH463" s="101"/>
      <c r="AI463" s="101"/>
      <c r="AJ463" s="41">
        <f t="shared" si="513"/>
        <v>0</v>
      </c>
      <c r="AK463" s="41">
        <f t="shared" si="514"/>
        <v>0</v>
      </c>
      <c r="AL463" s="41">
        <f t="shared" si="515"/>
        <v>0</v>
      </c>
      <c r="AM463" s="109" t="str">
        <f t="shared" si="516"/>
        <v>nebija plānots</v>
      </c>
      <c r="AN463" s="101">
        <v>0</v>
      </c>
      <c r="AO463" s="101"/>
      <c r="AP463" s="101"/>
      <c r="AQ463" s="41">
        <f t="shared" si="517"/>
        <v>0</v>
      </c>
      <c r="AR463" s="41">
        <f t="shared" si="518"/>
        <v>0</v>
      </c>
      <c r="AS463" s="41">
        <f t="shared" si="519"/>
        <v>0</v>
      </c>
      <c r="AT463" s="109" t="str">
        <f t="shared" si="520"/>
        <v>nebija plānots</v>
      </c>
      <c r="AU463" s="101">
        <v>0</v>
      </c>
      <c r="AV463" s="101"/>
      <c r="AW463" s="101"/>
      <c r="AX463" s="41">
        <f t="shared" si="521"/>
        <v>0</v>
      </c>
      <c r="AY463" s="41">
        <f t="shared" si="522"/>
        <v>0</v>
      </c>
      <c r="AZ463" s="41">
        <f t="shared" si="523"/>
        <v>0</v>
      </c>
      <c r="BA463" s="109" t="str">
        <f t="shared" si="524"/>
        <v>nebija plānots</v>
      </c>
      <c r="BB463" s="101">
        <v>0</v>
      </c>
      <c r="BC463" s="101"/>
      <c r="BD463" s="101"/>
      <c r="BE463" s="41">
        <f t="shared" si="525"/>
        <v>0</v>
      </c>
      <c r="BF463" s="41">
        <f t="shared" si="526"/>
        <v>0</v>
      </c>
      <c r="BG463" s="41">
        <f t="shared" si="527"/>
        <v>0</v>
      </c>
      <c r="BH463" s="109" t="str">
        <f t="shared" si="528"/>
        <v>nebija plānots</v>
      </c>
      <c r="BI463" s="101">
        <v>0</v>
      </c>
      <c r="BJ463" s="41">
        <v>1715719.36</v>
      </c>
      <c r="BK463" s="41">
        <f t="shared" si="544"/>
        <v>1715719.36</v>
      </c>
      <c r="BL463" s="41">
        <f t="shared" si="529"/>
        <v>0</v>
      </c>
      <c r="BM463" s="41">
        <f t="shared" si="530"/>
        <v>1715719.36</v>
      </c>
      <c r="BN463" s="41">
        <f t="shared" si="531"/>
        <v>1715719</v>
      </c>
      <c r="BO463" s="109" t="str">
        <f t="shared" si="532"/>
        <v>nebija plānots</v>
      </c>
      <c r="BP463" s="101">
        <v>0</v>
      </c>
      <c r="BQ463" s="41">
        <v>0</v>
      </c>
      <c r="BR463" s="41">
        <f t="shared" si="543"/>
        <v>0</v>
      </c>
      <c r="BS463" s="41">
        <f t="shared" si="533"/>
        <v>0</v>
      </c>
      <c r="BT463" s="41">
        <f t="shared" si="534"/>
        <v>1715719.36</v>
      </c>
      <c r="BU463" s="41">
        <f t="shared" si="535"/>
        <v>1715719</v>
      </c>
      <c r="BV463" s="109" t="str">
        <f t="shared" si="536"/>
        <v>nebija plānots</v>
      </c>
      <c r="BW463" s="101">
        <v>0</v>
      </c>
      <c r="BX463" s="41">
        <v>0</v>
      </c>
      <c r="BY463" s="41">
        <f t="shared" si="498"/>
        <v>0</v>
      </c>
      <c r="BZ463" s="41">
        <f t="shared" si="499"/>
        <v>0</v>
      </c>
      <c r="CA463" s="41">
        <f t="shared" si="502"/>
        <v>1715719.36</v>
      </c>
      <c r="CB463" s="41">
        <f t="shared" si="500"/>
        <v>1715719.36</v>
      </c>
      <c r="CC463" s="109" t="str">
        <f t="shared" si="537"/>
        <v>nebija plānots</v>
      </c>
      <c r="CD463" s="101">
        <v>0</v>
      </c>
      <c r="CE463" s="41">
        <v>813782.99</v>
      </c>
      <c r="CF463" s="41">
        <f t="shared" si="538"/>
        <v>813782.99</v>
      </c>
      <c r="CG463" s="41">
        <f t="shared" si="539"/>
        <v>0</v>
      </c>
      <c r="CH463" s="41">
        <f t="shared" si="540"/>
        <v>2529502.35</v>
      </c>
      <c r="CI463" s="41">
        <f t="shared" si="541"/>
        <v>2529502.35</v>
      </c>
      <c r="CJ463" s="109" t="str">
        <f t="shared" si="542"/>
        <v>nebija plānots</v>
      </c>
      <c r="CK463" s="101">
        <v>0</v>
      </c>
      <c r="CL463" s="41">
        <f t="shared" si="501"/>
        <v>0</v>
      </c>
      <c r="CM463" s="41">
        <v>2529502.35</v>
      </c>
      <c r="CN463" s="40">
        <f>CM463-CL463</f>
        <v>2529502.35</v>
      </c>
      <c r="CO463" s="101">
        <v>1906354.84</v>
      </c>
      <c r="CP463" s="101">
        <v>0</v>
      </c>
      <c r="CQ463" s="101">
        <v>0</v>
      </c>
      <c r="CR463" s="101">
        <v>0</v>
      </c>
      <c r="CS463" s="101">
        <v>0</v>
      </c>
      <c r="CT463" s="101">
        <v>0</v>
      </c>
      <c r="CU463" s="101">
        <v>0</v>
      </c>
      <c r="CV463" s="101">
        <v>1906354.84</v>
      </c>
      <c r="CW463" s="95"/>
      <c r="DP463" s="155"/>
      <c r="DS463" s="65"/>
    </row>
    <row r="464" spans="1:131" s="8" customFormat="1" ht="66" customHeight="1" x14ac:dyDescent="0.25">
      <c r="A464" s="70" t="s">
        <v>138</v>
      </c>
      <c r="B464" s="70" t="s">
        <v>139</v>
      </c>
      <c r="C464" s="128" t="s">
        <v>572</v>
      </c>
      <c r="D464" s="70">
        <v>2</v>
      </c>
      <c r="E464" s="70" t="s">
        <v>35</v>
      </c>
      <c r="F464" s="70" t="s">
        <v>5</v>
      </c>
      <c r="G464" s="70" t="s">
        <v>917</v>
      </c>
      <c r="H464" s="45">
        <f>SUBTOTAL(103, $CI$12:$CI464)*1</f>
        <v>453</v>
      </c>
      <c r="I464" s="45" t="s">
        <v>138</v>
      </c>
      <c r="J464" s="128" t="s">
        <v>892</v>
      </c>
      <c r="K464" s="128" t="s">
        <v>918</v>
      </c>
      <c r="L464" s="35">
        <v>0</v>
      </c>
      <c r="M464" s="35">
        <v>0</v>
      </c>
      <c r="N464" s="35">
        <v>0</v>
      </c>
      <c r="O464" s="35">
        <f>N464+M464+L464</f>
        <v>0</v>
      </c>
      <c r="P464" s="35"/>
      <c r="Q464" s="41">
        <f t="shared" si="503"/>
        <v>0</v>
      </c>
      <c r="R464" s="197" t="str">
        <f t="shared" si="504"/>
        <v>nebija plānots</v>
      </c>
      <c r="S464" s="35">
        <v>0</v>
      </c>
      <c r="T464" s="35"/>
      <c r="U464" s="35"/>
      <c r="V464" s="41">
        <f t="shared" si="505"/>
        <v>0</v>
      </c>
      <c r="W464" s="41">
        <f t="shared" si="506"/>
        <v>0</v>
      </c>
      <c r="X464" s="41">
        <f t="shared" si="507"/>
        <v>0</v>
      </c>
      <c r="Y464" s="197" t="str">
        <f t="shared" si="508"/>
        <v>nebija plānots</v>
      </c>
      <c r="Z464" s="35">
        <v>0</v>
      </c>
      <c r="AA464" s="35"/>
      <c r="AB464" s="35"/>
      <c r="AC464" s="41">
        <f t="shared" si="509"/>
        <v>0</v>
      </c>
      <c r="AD464" s="41">
        <f t="shared" si="510"/>
        <v>0</v>
      </c>
      <c r="AE464" s="41">
        <f t="shared" si="511"/>
        <v>0</v>
      </c>
      <c r="AF464" s="109" t="str">
        <f t="shared" si="512"/>
        <v>nebija plānots</v>
      </c>
      <c r="AG464" s="35">
        <v>0</v>
      </c>
      <c r="AH464" s="35"/>
      <c r="AI464" s="35"/>
      <c r="AJ464" s="41">
        <f t="shared" si="513"/>
        <v>0</v>
      </c>
      <c r="AK464" s="41">
        <f t="shared" si="514"/>
        <v>0</v>
      </c>
      <c r="AL464" s="41">
        <f t="shared" si="515"/>
        <v>0</v>
      </c>
      <c r="AM464" s="109" t="str">
        <f t="shared" si="516"/>
        <v>nebija plānots</v>
      </c>
      <c r="AN464" s="35">
        <v>0</v>
      </c>
      <c r="AO464" s="35"/>
      <c r="AP464" s="35"/>
      <c r="AQ464" s="41">
        <f t="shared" si="517"/>
        <v>0</v>
      </c>
      <c r="AR464" s="41">
        <f t="shared" si="518"/>
        <v>0</v>
      </c>
      <c r="AS464" s="41">
        <f t="shared" si="519"/>
        <v>0</v>
      </c>
      <c r="AT464" s="109" t="str">
        <f t="shared" si="520"/>
        <v>nebija plānots</v>
      </c>
      <c r="AU464" s="35">
        <v>0</v>
      </c>
      <c r="AV464" s="35"/>
      <c r="AW464" s="35"/>
      <c r="AX464" s="41">
        <f t="shared" si="521"/>
        <v>0</v>
      </c>
      <c r="AY464" s="41">
        <f t="shared" si="522"/>
        <v>0</v>
      </c>
      <c r="AZ464" s="41">
        <f t="shared" si="523"/>
        <v>0</v>
      </c>
      <c r="BA464" s="109" t="str">
        <f t="shared" si="524"/>
        <v>nebija plānots</v>
      </c>
      <c r="BB464" s="35">
        <v>0</v>
      </c>
      <c r="BC464" s="41">
        <v>2000000</v>
      </c>
      <c r="BD464" s="41">
        <f>BC464-BB464</f>
        <v>2000000</v>
      </c>
      <c r="BE464" s="41">
        <f t="shared" si="525"/>
        <v>0</v>
      </c>
      <c r="BF464" s="41">
        <f t="shared" si="526"/>
        <v>2000000</v>
      </c>
      <c r="BG464" s="41">
        <f t="shared" si="527"/>
        <v>2000000</v>
      </c>
      <c r="BH464" s="109" t="str">
        <f t="shared" si="528"/>
        <v>nebija plānots</v>
      </c>
      <c r="BI464" s="35">
        <v>0</v>
      </c>
      <c r="BJ464" s="41">
        <v>0</v>
      </c>
      <c r="BK464" s="41">
        <f t="shared" si="544"/>
        <v>0</v>
      </c>
      <c r="BL464" s="41">
        <f t="shared" si="529"/>
        <v>0</v>
      </c>
      <c r="BM464" s="41">
        <f t="shared" si="530"/>
        <v>2000000</v>
      </c>
      <c r="BN464" s="41">
        <f t="shared" si="531"/>
        <v>2000000</v>
      </c>
      <c r="BO464" s="109" t="str">
        <f t="shared" si="532"/>
        <v>nebija plānots</v>
      </c>
      <c r="BP464" s="35">
        <v>0</v>
      </c>
      <c r="BQ464" s="41">
        <v>0</v>
      </c>
      <c r="BR464" s="41">
        <f t="shared" si="543"/>
        <v>0</v>
      </c>
      <c r="BS464" s="41">
        <f t="shared" si="533"/>
        <v>0</v>
      </c>
      <c r="BT464" s="41">
        <f t="shared" si="534"/>
        <v>2000000</v>
      </c>
      <c r="BU464" s="41">
        <f t="shared" si="535"/>
        <v>2000000</v>
      </c>
      <c r="BV464" s="109" t="str">
        <f t="shared" si="536"/>
        <v>nebija plānots</v>
      </c>
      <c r="BW464" s="35">
        <v>0</v>
      </c>
      <c r="BX464" s="41">
        <v>776965</v>
      </c>
      <c r="BY464" s="41">
        <f t="shared" si="498"/>
        <v>776965</v>
      </c>
      <c r="BZ464" s="41">
        <f t="shared" si="499"/>
        <v>0</v>
      </c>
      <c r="CA464" s="41">
        <f t="shared" si="502"/>
        <v>2776965</v>
      </c>
      <c r="CB464" s="41">
        <f t="shared" si="500"/>
        <v>2776965</v>
      </c>
      <c r="CC464" s="109" t="str">
        <f t="shared" si="537"/>
        <v>nebija plānots</v>
      </c>
      <c r="CD464" s="35">
        <v>0</v>
      </c>
      <c r="CE464" s="41">
        <v>0</v>
      </c>
      <c r="CF464" s="41">
        <f t="shared" si="538"/>
        <v>0</v>
      </c>
      <c r="CG464" s="41">
        <f t="shared" si="539"/>
        <v>0</v>
      </c>
      <c r="CH464" s="41">
        <f t="shared" si="540"/>
        <v>2776965</v>
      </c>
      <c r="CI464" s="41">
        <f t="shared" si="541"/>
        <v>2776965</v>
      </c>
      <c r="CJ464" s="109" t="str">
        <f t="shared" si="542"/>
        <v>nebija plānots</v>
      </c>
      <c r="CK464" s="35">
        <v>0</v>
      </c>
      <c r="CL464" s="41">
        <f t="shared" si="501"/>
        <v>0</v>
      </c>
      <c r="CM464" s="41">
        <v>2776965</v>
      </c>
      <c r="CN464" s="40">
        <f>CM464-CL464</f>
        <v>2776965</v>
      </c>
      <c r="CO464" s="35">
        <v>3726593.1</v>
      </c>
      <c r="CP464" s="35">
        <v>0</v>
      </c>
      <c r="CQ464" s="35">
        <v>0</v>
      </c>
      <c r="CR464" s="35">
        <v>0</v>
      </c>
      <c r="CS464" s="35">
        <v>0</v>
      </c>
      <c r="CT464" s="35">
        <v>0</v>
      </c>
      <c r="CU464" s="35">
        <v>0</v>
      </c>
      <c r="CV464" s="35">
        <v>3085516.71</v>
      </c>
      <c r="CW464" s="95"/>
      <c r="DP464" s="155"/>
      <c r="DS464" s="65"/>
    </row>
    <row r="465" spans="1:123" s="8" customFormat="1" ht="57.75" customHeight="1" x14ac:dyDescent="0.25">
      <c r="A465" s="102" t="s">
        <v>1106</v>
      </c>
      <c r="B465" s="102" t="s">
        <v>1107</v>
      </c>
      <c r="C465" s="103" t="s">
        <v>1108</v>
      </c>
      <c r="D465" s="102" t="s">
        <v>3</v>
      </c>
      <c r="E465" s="102" t="s">
        <v>29</v>
      </c>
      <c r="F465" s="102" t="s">
        <v>102</v>
      </c>
      <c r="G465" s="106" t="s">
        <v>1113</v>
      </c>
      <c r="H465" s="45">
        <f>SUBTOTAL(103, $CI$12:$CI465)*1</f>
        <v>454</v>
      </c>
      <c r="I465" s="45" t="s">
        <v>1106</v>
      </c>
      <c r="J465" s="124" t="s">
        <v>1114</v>
      </c>
      <c r="K465" s="124" t="s">
        <v>1115</v>
      </c>
      <c r="L465" s="104">
        <v>0</v>
      </c>
      <c r="M465" s="104">
        <v>0</v>
      </c>
      <c r="N465" s="104">
        <v>0</v>
      </c>
      <c r="O465" s="101">
        <f>N465+M465+L465</f>
        <v>0</v>
      </c>
      <c r="P465" s="101"/>
      <c r="Q465" s="41">
        <f t="shared" si="503"/>
        <v>0</v>
      </c>
      <c r="R465" s="197" t="str">
        <f t="shared" si="504"/>
        <v>nebija plānots</v>
      </c>
      <c r="S465" s="104">
        <v>0</v>
      </c>
      <c r="T465" s="104"/>
      <c r="U465" s="104"/>
      <c r="V465" s="41">
        <f t="shared" si="505"/>
        <v>0</v>
      </c>
      <c r="W465" s="41">
        <f t="shared" si="506"/>
        <v>0</v>
      </c>
      <c r="X465" s="41">
        <f t="shared" si="507"/>
        <v>0</v>
      </c>
      <c r="Y465" s="197" t="str">
        <f t="shared" si="508"/>
        <v>nebija plānots</v>
      </c>
      <c r="Z465" s="104">
        <v>0</v>
      </c>
      <c r="AA465" s="104"/>
      <c r="AB465" s="104"/>
      <c r="AC465" s="41">
        <f t="shared" si="509"/>
        <v>0</v>
      </c>
      <c r="AD465" s="41">
        <f t="shared" si="510"/>
        <v>0</v>
      </c>
      <c r="AE465" s="41">
        <f t="shared" si="511"/>
        <v>0</v>
      </c>
      <c r="AF465" s="109" t="str">
        <f t="shared" si="512"/>
        <v>nebija plānots</v>
      </c>
      <c r="AG465" s="104">
        <v>0</v>
      </c>
      <c r="AH465" s="104"/>
      <c r="AI465" s="104"/>
      <c r="AJ465" s="41">
        <f t="shared" si="513"/>
        <v>0</v>
      </c>
      <c r="AK465" s="41">
        <f t="shared" si="514"/>
        <v>0</v>
      </c>
      <c r="AL465" s="41">
        <f t="shared" si="515"/>
        <v>0</v>
      </c>
      <c r="AM465" s="109" t="str">
        <f t="shared" si="516"/>
        <v>nebija plānots</v>
      </c>
      <c r="AN465" s="104">
        <v>0</v>
      </c>
      <c r="AO465" s="104"/>
      <c r="AP465" s="104"/>
      <c r="AQ465" s="41">
        <f t="shared" si="517"/>
        <v>0</v>
      </c>
      <c r="AR465" s="41">
        <f t="shared" si="518"/>
        <v>0</v>
      </c>
      <c r="AS465" s="41">
        <f t="shared" si="519"/>
        <v>0</v>
      </c>
      <c r="AT465" s="109" t="str">
        <f t="shared" si="520"/>
        <v>nebija plānots</v>
      </c>
      <c r="AU465" s="104">
        <v>0</v>
      </c>
      <c r="AV465" s="104"/>
      <c r="AW465" s="104"/>
      <c r="AX465" s="41">
        <f t="shared" si="521"/>
        <v>0</v>
      </c>
      <c r="AY465" s="41">
        <f t="shared" si="522"/>
        <v>0</v>
      </c>
      <c r="AZ465" s="41">
        <f t="shared" si="523"/>
        <v>0</v>
      </c>
      <c r="BA465" s="109" t="str">
        <f t="shared" si="524"/>
        <v>nebija plānots</v>
      </c>
      <c r="BB465" s="104">
        <v>0</v>
      </c>
      <c r="BC465" s="104"/>
      <c r="BD465" s="104"/>
      <c r="BE465" s="41">
        <f t="shared" si="525"/>
        <v>0</v>
      </c>
      <c r="BF465" s="41">
        <f t="shared" si="526"/>
        <v>0</v>
      </c>
      <c r="BG465" s="41">
        <f t="shared" si="527"/>
        <v>0</v>
      </c>
      <c r="BH465" s="109" t="str">
        <f t="shared" si="528"/>
        <v>nebija plānots</v>
      </c>
      <c r="BI465" s="104">
        <v>0</v>
      </c>
      <c r="BJ465" s="41">
        <v>1514287.08</v>
      </c>
      <c r="BK465" s="41">
        <f t="shared" si="544"/>
        <v>1514287.08</v>
      </c>
      <c r="BL465" s="41">
        <f t="shared" si="529"/>
        <v>0</v>
      </c>
      <c r="BM465" s="41">
        <f t="shared" si="530"/>
        <v>1514287.08</v>
      </c>
      <c r="BN465" s="41">
        <f t="shared" si="531"/>
        <v>1514287</v>
      </c>
      <c r="BO465" s="109" t="str">
        <f t="shared" si="532"/>
        <v>nebija plānots</v>
      </c>
      <c r="BP465" s="104">
        <v>0</v>
      </c>
      <c r="BQ465" s="41">
        <v>0</v>
      </c>
      <c r="BR465" s="41">
        <f t="shared" si="543"/>
        <v>0</v>
      </c>
      <c r="BS465" s="41">
        <f t="shared" si="533"/>
        <v>0</v>
      </c>
      <c r="BT465" s="41">
        <f t="shared" si="534"/>
        <v>1514287.08</v>
      </c>
      <c r="BU465" s="41">
        <f t="shared" si="535"/>
        <v>1514287</v>
      </c>
      <c r="BV465" s="109" t="str">
        <f t="shared" si="536"/>
        <v>nebija plānots</v>
      </c>
      <c r="BW465" s="104">
        <v>0</v>
      </c>
      <c r="BX465" s="41">
        <v>899807.75</v>
      </c>
      <c r="BY465" s="41">
        <f t="shared" si="498"/>
        <v>899807.75</v>
      </c>
      <c r="BZ465" s="41">
        <f t="shared" si="499"/>
        <v>0</v>
      </c>
      <c r="CA465" s="41">
        <f t="shared" si="502"/>
        <v>2414094.83</v>
      </c>
      <c r="CB465" s="41">
        <f t="shared" si="500"/>
        <v>2414094.83</v>
      </c>
      <c r="CC465" s="109" t="str">
        <f t="shared" si="537"/>
        <v>nebija plānots</v>
      </c>
      <c r="CD465" s="104">
        <v>0</v>
      </c>
      <c r="CE465" s="41">
        <v>378572.25</v>
      </c>
      <c r="CF465" s="41">
        <f t="shared" si="538"/>
        <v>378572.25</v>
      </c>
      <c r="CG465" s="41">
        <f t="shared" si="539"/>
        <v>0</v>
      </c>
      <c r="CH465" s="41">
        <f t="shared" si="540"/>
        <v>2792667.08</v>
      </c>
      <c r="CI465" s="41">
        <f t="shared" si="541"/>
        <v>2792667.08</v>
      </c>
      <c r="CJ465" s="109" t="str">
        <f t="shared" si="542"/>
        <v>nebija plānots</v>
      </c>
      <c r="CK465" s="104">
        <v>300000</v>
      </c>
      <c r="CL465" s="41">
        <f t="shared" si="501"/>
        <v>300000</v>
      </c>
      <c r="CM465" s="41">
        <v>2792667.08</v>
      </c>
      <c r="CN465" s="158">
        <f>CM465-CL465</f>
        <v>2492667.08</v>
      </c>
      <c r="CO465" s="104">
        <v>3024825.21</v>
      </c>
      <c r="CP465" s="104">
        <v>1290416.81</v>
      </c>
      <c r="CQ465" s="104">
        <v>432383.98</v>
      </c>
      <c r="CR465" s="104">
        <v>0</v>
      </c>
      <c r="CS465" s="104">
        <v>0</v>
      </c>
      <c r="CT465" s="104">
        <v>0</v>
      </c>
      <c r="CU465" s="104">
        <v>0</v>
      </c>
      <c r="CV465" s="104">
        <v>5047626</v>
      </c>
      <c r="CW465" s="95"/>
      <c r="DP465" s="155"/>
      <c r="DS465" s="65"/>
    </row>
    <row r="466" spans="1:123" s="8" customFormat="1" ht="47.25" x14ac:dyDescent="0.25">
      <c r="A466" s="119" t="s">
        <v>138</v>
      </c>
      <c r="B466" s="119" t="s">
        <v>139</v>
      </c>
      <c r="C466" s="120" t="s">
        <v>572</v>
      </c>
      <c r="D466" s="119">
        <v>2</v>
      </c>
      <c r="E466" s="119" t="s">
        <v>35</v>
      </c>
      <c r="F466" s="119" t="s">
        <v>5</v>
      </c>
      <c r="G466" s="43" t="s">
        <v>776</v>
      </c>
      <c r="H466" s="45">
        <f>SUBTOTAL(103, $CI$12:$CI466)*1</f>
        <v>455</v>
      </c>
      <c r="I466" s="45" t="s">
        <v>138</v>
      </c>
      <c r="J466" s="124" t="s">
        <v>661</v>
      </c>
      <c r="K466" s="124" t="s">
        <v>808</v>
      </c>
      <c r="L466" s="41">
        <v>0</v>
      </c>
      <c r="M466" s="41">
        <v>0</v>
      </c>
      <c r="N466" s="41">
        <v>0</v>
      </c>
      <c r="O466" s="40">
        <v>0</v>
      </c>
      <c r="P466" s="40">
        <v>0</v>
      </c>
      <c r="Q466" s="41">
        <f t="shared" si="503"/>
        <v>0</v>
      </c>
      <c r="R466" s="197" t="str">
        <f t="shared" si="504"/>
        <v>nebija plānots</v>
      </c>
      <c r="S466" s="40">
        <v>0</v>
      </c>
      <c r="T466" s="40">
        <v>0</v>
      </c>
      <c r="U466" s="41">
        <f>T466-S466</f>
        <v>0</v>
      </c>
      <c r="V466" s="41">
        <f t="shared" si="505"/>
        <v>0</v>
      </c>
      <c r="W466" s="41">
        <f t="shared" si="506"/>
        <v>0</v>
      </c>
      <c r="X466" s="41">
        <f t="shared" si="507"/>
        <v>0</v>
      </c>
      <c r="Y466" s="197" t="str">
        <f t="shared" si="508"/>
        <v>nebija plānots</v>
      </c>
      <c r="Z466" s="40">
        <v>0</v>
      </c>
      <c r="AA466" s="40">
        <v>0</v>
      </c>
      <c r="AB466" s="41">
        <f>AA466-Z466</f>
        <v>0</v>
      </c>
      <c r="AC466" s="41">
        <f t="shared" si="509"/>
        <v>0</v>
      </c>
      <c r="AD466" s="41">
        <f t="shared" si="510"/>
        <v>0</v>
      </c>
      <c r="AE466" s="41">
        <f t="shared" si="511"/>
        <v>0</v>
      </c>
      <c r="AF466" s="109" t="str">
        <f t="shared" si="512"/>
        <v>nebija plānots</v>
      </c>
      <c r="AG466" s="40">
        <v>0</v>
      </c>
      <c r="AH466" s="40">
        <v>0</v>
      </c>
      <c r="AI466" s="41">
        <f>AH466-AG466</f>
        <v>0</v>
      </c>
      <c r="AJ466" s="41">
        <f t="shared" si="513"/>
        <v>0</v>
      </c>
      <c r="AK466" s="41">
        <f t="shared" si="514"/>
        <v>0</v>
      </c>
      <c r="AL466" s="41">
        <f t="shared" si="515"/>
        <v>0</v>
      </c>
      <c r="AM466" s="109" t="str">
        <f t="shared" si="516"/>
        <v>nebija plānots</v>
      </c>
      <c r="AN466" s="40">
        <v>0</v>
      </c>
      <c r="AO466" s="40">
        <v>0</v>
      </c>
      <c r="AP466" s="41">
        <f>AO466-AN466</f>
        <v>0</v>
      </c>
      <c r="AQ466" s="41">
        <f t="shared" si="517"/>
        <v>0</v>
      </c>
      <c r="AR466" s="41">
        <f t="shared" si="518"/>
        <v>0</v>
      </c>
      <c r="AS466" s="41">
        <f t="shared" si="519"/>
        <v>0</v>
      </c>
      <c r="AT466" s="109" t="str">
        <f t="shared" si="520"/>
        <v>nebija plānots</v>
      </c>
      <c r="AU466" s="41">
        <v>0</v>
      </c>
      <c r="AV466" s="41">
        <v>1082129.03</v>
      </c>
      <c r="AW466" s="41">
        <f>AV466-AU466</f>
        <v>1082129.03</v>
      </c>
      <c r="AX466" s="41">
        <f t="shared" si="521"/>
        <v>0</v>
      </c>
      <c r="AY466" s="41">
        <f t="shared" si="522"/>
        <v>1082129.03</v>
      </c>
      <c r="AZ466" s="41">
        <f t="shared" si="523"/>
        <v>1082129</v>
      </c>
      <c r="BA466" s="109" t="str">
        <f t="shared" si="524"/>
        <v>nebija plānots</v>
      </c>
      <c r="BB466" s="41">
        <v>0</v>
      </c>
      <c r="BC466" s="41">
        <v>0</v>
      </c>
      <c r="BD466" s="41">
        <f>BC466-BB466</f>
        <v>0</v>
      </c>
      <c r="BE466" s="41">
        <f t="shared" si="525"/>
        <v>0</v>
      </c>
      <c r="BF466" s="41">
        <f t="shared" si="526"/>
        <v>1082129.03</v>
      </c>
      <c r="BG466" s="41">
        <f t="shared" si="527"/>
        <v>1082129</v>
      </c>
      <c r="BH466" s="109" t="str">
        <f t="shared" si="528"/>
        <v>nebija plānots</v>
      </c>
      <c r="BI466" s="41">
        <v>0</v>
      </c>
      <c r="BJ466" s="41">
        <v>811596.77</v>
      </c>
      <c r="BK466" s="41">
        <f t="shared" si="544"/>
        <v>811596.77</v>
      </c>
      <c r="BL466" s="41">
        <f t="shared" si="529"/>
        <v>0</v>
      </c>
      <c r="BM466" s="41">
        <f t="shared" si="530"/>
        <v>1893725.8</v>
      </c>
      <c r="BN466" s="41">
        <f t="shared" si="531"/>
        <v>1893726</v>
      </c>
      <c r="BO466" s="109" t="str">
        <f t="shared" si="532"/>
        <v>nebija plānots</v>
      </c>
      <c r="BP466" s="41">
        <v>0</v>
      </c>
      <c r="BQ466" s="41">
        <v>1091357.92</v>
      </c>
      <c r="BR466" s="41">
        <f t="shared" si="543"/>
        <v>1091357.92</v>
      </c>
      <c r="BS466" s="41">
        <f t="shared" si="533"/>
        <v>0</v>
      </c>
      <c r="BT466" s="41">
        <f t="shared" si="534"/>
        <v>2985083.7199999997</v>
      </c>
      <c r="BU466" s="41">
        <f t="shared" si="535"/>
        <v>2985084</v>
      </c>
      <c r="BV466" s="109" t="str">
        <f t="shared" si="536"/>
        <v>nebija plānots</v>
      </c>
      <c r="BW466" s="41">
        <v>0</v>
      </c>
      <c r="BX466" s="41">
        <v>0</v>
      </c>
      <c r="BY466" s="41">
        <f t="shared" si="498"/>
        <v>0</v>
      </c>
      <c r="BZ466" s="41">
        <f t="shared" si="499"/>
        <v>0</v>
      </c>
      <c r="CA466" s="41">
        <f t="shared" si="502"/>
        <v>2985083.7199999997</v>
      </c>
      <c r="CB466" s="41">
        <f t="shared" si="500"/>
        <v>2985083.7199999997</v>
      </c>
      <c r="CC466" s="109" t="str">
        <f t="shared" si="537"/>
        <v>nebija plānots</v>
      </c>
      <c r="CD466" s="41">
        <v>0</v>
      </c>
      <c r="CE466" s="41">
        <v>0</v>
      </c>
      <c r="CF466" s="41">
        <f t="shared" si="538"/>
        <v>0</v>
      </c>
      <c r="CG466" s="41">
        <f t="shared" si="539"/>
        <v>0</v>
      </c>
      <c r="CH466" s="41">
        <f t="shared" si="540"/>
        <v>2985083.7199999997</v>
      </c>
      <c r="CI466" s="41">
        <f t="shared" si="541"/>
        <v>2985083.7199999997</v>
      </c>
      <c r="CJ466" s="109" t="str">
        <f t="shared" si="542"/>
        <v>nebija plānots</v>
      </c>
      <c r="CK466" s="41">
        <v>0</v>
      </c>
      <c r="CL466" s="41">
        <f t="shared" si="501"/>
        <v>0</v>
      </c>
      <c r="CM466" s="41">
        <v>3674940.9699999997</v>
      </c>
      <c r="CN466" s="36">
        <v>0</v>
      </c>
      <c r="CO466" s="41">
        <v>2502401.37</v>
      </c>
      <c r="CP466" s="41">
        <v>714971.83</v>
      </c>
      <c r="CQ466" s="41">
        <v>357485.91</v>
      </c>
      <c r="CR466" s="41">
        <v>0</v>
      </c>
      <c r="CS466" s="41">
        <v>0</v>
      </c>
      <c r="CT466" s="41">
        <v>0</v>
      </c>
      <c r="CU466" s="41">
        <v>0</v>
      </c>
      <c r="CV466" s="41">
        <v>2705322.58</v>
      </c>
      <c r="CW466" s="95"/>
      <c r="DP466" s="155"/>
      <c r="DS466" s="65"/>
    </row>
    <row r="467" spans="1:123" s="8" customFormat="1" ht="55.5" customHeight="1" x14ac:dyDescent="0.25">
      <c r="A467" s="119" t="s">
        <v>51</v>
      </c>
      <c r="B467" s="119" t="s">
        <v>52</v>
      </c>
      <c r="C467" s="120" t="s">
        <v>564</v>
      </c>
      <c r="D467" s="119" t="s">
        <v>3</v>
      </c>
      <c r="E467" s="119" t="s">
        <v>11</v>
      </c>
      <c r="F467" s="119" t="s">
        <v>5</v>
      </c>
      <c r="G467" s="43" t="s">
        <v>53</v>
      </c>
      <c r="H467" s="45">
        <f>SUBTOTAL(103, $CI$12:$CI467)*1</f>
        <v>456</v>
      </c>
      <c r="I467" s="45" t="s">
        <v>51</v>
      </c>
      <c r="J467" s="124" t="s">
        <v>25</v>
      </c>
      <c r="K467" s="124" t="s">
        <v>54</v>
      </c>
      <c r="L467" s="41">
        <v>0</v>
      </c>
      <c r="M467" s="41">
        <v>0</v>
      </c>
      <c r="N467" s="41">
        <v>3337947.05</v>
      </c>
      <c r="O467" s="41">
        <v>0</v>
      </c>
      <c r="P467" s="41">
        <v>0</v>
      </c>
      <c r="Q467" s="41">
        <f t="shared" si="503"/>
        <v>0</v>
      </c>
      <c r="R467" s="197" t="str">
        <f t="shared" si="504"/>
        <v>nebija plānots</v>
      </c>
      <c r="S467" s="41">
        <v>2581749.15</v>
      </c>
      <c r="T467" s="41">
        <v>0</v>
      </c>
      <c r="U467" s="41">
        <f>T467-S467</f>
        <v>-2581749.15</v>
      </c>
      <c r="V467" s="41">
        <f t="shared" si="505"/>
        <v>2581749.15</v>
      </c>
      <c r="W467" s="41">
        <f t="shared" si="506"/>
        <v>0</v>
      </c>
      <c r="X467" s="41">
        <f t="shared" si="507"/>
        <v>-2581749</v>
      </c>
      <c r="Y467" s="197">
        <f t="shared" si="508"/>
        <v>1</v>
      </c>
      <c r="Z467" s="41">
        <v>0</v>
      </c>
      <c r="AA467" s="41">
        <v>2582052.27</v>
      </c>
      <c r="AB467" s="41">
        <f>AA467-Z467</f>
        <v>2582052.27</v>
      </c>
      <c r="AC467" s="41">
        <f t="shared" si="509"/>
        <v>2581749.15</v>
      </c>
      <c r="AD467" s="41">
        <f t="shared" si="510"/>
        <v>2582052.27</v>
      </c>
      <c r="AE467" s="41">
        <f t="shared" si="511"/>
        <v>303</v>
      </c>
      <c r="AF467" s="109">
        <f t="shared" si="512"/>
        <v>-1.1740877304067254E-4</v>
      </c>
      <c r="AG467" s="41">
        <v>0</v>
      </c>
      <c r="AH467" s="41">
        <v>0</v>
      </c>
      <c r="AI467" s="41">
        <f>AH467-AG467</f>
        <v>0</v>
      </c>
      <c r="AJ467" s="41">
        <f t="shared" si="513"/>
        <v>2581749.15</v>
      </c>
      <c r="AK467" s="41">
        <f t="shared" si="514"/>
        <v>2582052.27</v>
      </c>
      <c r="AL467" s="41">
        <f t="shared" si="515"/>
        <v>303</v>
      </c>
      <c r="AM467" s="109">
        <f t="shared" si="516"/>
        <v>-1.1740877304067254E-4</v>
      </c>
      <c r="AN467" s="41">
        <v>1294407.53</v>
      </c>
      <c r="AO467" s="41">
        <v>2781244.06</v>
      </c>
      <c r="AP467" s="41">
        <f>AO467-AN467</f>
        <v>1486836.53</v>
      </c>
      <c r="AQ467" s="41">
        <f t="shared" si="517"/>
        <v>3876156.6799999997</v>
      </c>
      <c r="AR467" s="41">
        <f t="shared" si="518"/>
        <v>5363296.33</v>
      </c>
      <c r="AS467" s="41">
        <f t="shared" si="519"/>
        <v>1487140</v>
      </c>
      <c r="AT467" s="109">
        <f t="shared" si="520"/>
        <v>-0.38366345139588121</v>
      </c>
      <c r="AU467" s="41">
        <v>0</v>
      </c>
      <c r="AV467" s="41">
        <v>0</v>
      </c>
      <c r="AW467" s="41">
        <f>AV467-AU467</f>
        <v>0</v>
      </c>
      <c r="AX467" s="41">
        <f t="shared" si="521"/>
        <v>3876156.6799999997</v>
      </c>
      <c r="AY467" s="41">
        <f t="shared" si="522"/>
        <v>5363296.33</v>
      </c>
      <c r="AZ467" s="41">
        <f t="shared" si="523"/>
        <v>1487140</v>
      </c>
      <c r="BA467" s="109">
        <f t="shared" si="524"/>
        <v>-0.38366345139588121</v>
      </c>
      <c r="BB467" s="41">
        <v>0</v>
      </c>
      <c r="BC467" s="41">
        <v>0</v>
      </c>
      <c r="BD467" s="41">
        <f>BC467-BB467</f>
        <v>0</v>
      </c>
      <c r="BE467" s="41">
        <f t="shared" si="525"/>
        <v>3876156.6799999997</v>
      </c>
      <c r="BF467" s="41">
        <f t="shared" si="526"/>
        <v>5363296.33</v>
      </c>
      <c r="BG467" s="41">
        <f t="shared" si="527"/>
        <v>1487140</v>
      </c>
      <c r="BH467" s="109">
        <f t="shared" si="528"/>
        <v>-0.38366345139588121</v>
      </c>
      <c r="BI467" s="41">
        <v>1200000</v>
      </c>
      <c r="BJ467" s="41">
        <v>0</v>
      </c>
      <c r="BK467" s="41">
        <f t="shared" si="544"/>
        <v>-1200000</v>
      </c>
      <c r="BL467" s="41">
        <f t="shared" si="529"/>
        <v>5076156.68</v>
      </c>
      <c r="BM467" s="41">
        <f t="shared" si="530"/>
        <v>5363296.33</v>
      </c>
      <c r="BN467" s="41">
        <f t="shared" si="531"/>
        <v>287140</v>
      </c>
      <c r="BO467" s="109">
        <f t="shared" si="532"/>
        <v>-5.6566348933106747E-2</v>
      </c>
      <c r="BP467" s="41">
        <v>0</v>
      </c>
      <c r="BQ467" s="41">
        <v>2368901.2599999998</v>
      </c>
      <c r="BR467" s="41">
        <f t="shared" si="543"/>
        <v>2368901.2599999998</v>
      </c>
      <c r="BS467" s="41">
        <f t="shared" si="533"/>
        <v>5076156.68</v>
      </c>
      <c r="BT467" s="41">
        <f t="shared" si="534"/>
        <v>7732197.5899999999</v>
      </c>
      <c r="BU467" s="41">
        <f t="shared" si="535"/>
        <v>2656041</v>
      </c>
      <c r="BV467" s="109">
        <f t="shared" si="536"/>
        <v>-0.52323855968921751</v>
      </c>
      <c r="BW467" s="41">
        <v>0</v>
      </c>
      <c r="BX467" s="41">
        <v>0</v>
      </c>
      <c r="BY467" s="41">
        <f t="shared" si="498"/>
        <v>0</v>
      </c>
      <c r="BZ467" s="41">
        <f t="shared" si="499"/>
        <v>5076156.68</v>
      </c>
      <c r="CA467" s="41">
        <f>BQ467+BJ467+BC467+AV467+AO467+AH467+AA467+T467+P467+BX467</f>
        <v>7732197.5899999999</v>
      </c>
      <c r="CB467" s="41">
        <f t="shared" si="500"/>
        <v>2656040.9100000006</v>
      </c>
      <c r="CC467" s="109">
        <f t="shared" si="537"/>
        <v>-0.52323855968921751</v>
      </c>
      <c r="CD467" s="41">
        <v>1402350.62</v>
      </c>
      <c r="CE467" s="41">
        <v>2454626.98</v>
      </c>
      <c r="CF467" s="41">
        <f t="shared" si="538"/>
        <v>1052276.3599999999</v>
      </c>
      <c r="CG467" s="41">
        <f t="shared" si="539"/>
        <v>6478507.2999999998</v>
      </c>
      <c r="CH467" s="41">
        <f t="shared" si="540"/>
        <v>10186824.57</v>
      </c>
      <c r="CI467" s="41">
        <f t="shared" si="541"/>
        <v>3708317.2700000005</v>
      </c>
      <c r="CJ467" s="109">
        <f t="shared" si="542"/>
        <v>1.572403039508808</v>
      </c>
      <c r="CK467" s="41">
        <v>0</v>
      </c>
      <c r="CL467" s="41">
        <f t="shared" si="501"/>
        <v>6478507.3000000007</v>
      </c>
      <c r="CM467" s="41">
        <v>10065555.6</v>
      </c>
      <c r="CN467" s="160">
        <f>CM467-CL467</f>
        <v>3587048.2999999989</v>
      </c>
      <c r="CO467" s="41">
        <v>5609402.4800000004</v>
      </c>
      <c r="CP467" s="41">
        <v>5609402.4800000004</v>
      </c>
      <c r="CQ467" s="41">
        <v>5609402.4800000004</v>
      </c>
      <c r="CR467" s="41">
        <v>2097712.0100000002</v>
      </c>
      <c r="CS467" s="41">
        <v>927148.53</v>
      </c>
      <c r="CT467" s="41">
        <v>927148.53</v>
      </c>
      <c r="CU467" s="41">
        <v>231787.14</v>
      </c>
      <c r="CV467" s="41">
        <v>30569720</v>
      </c>
      <c r="CW467" s="95"/>
      <c r="DP467" s="155"/>
      <c r="DS467" s="65"/>
    </row>
    <row r="468" spans="1:123" s="8" customFormat="1" ht="78" customHeight="1" x14ac:dyDescent="0.25">
      <c r="A468" s="99" t="s">
        <v>150</v>
      </c>
      <c r="B468" s="99" t="s">
        <v>151</v>
      </c>
      <c r="C468" s="100" t="s">
        <v>574</v>
      </c>
      <c r="D468" s="99" t="s">
        <v>3</v>
      </c>
      <c r="E468" s="99" t="s">
        <v>29</v>
      </c>
      <c r="F468" s="99" t="s">
        <v>102</v>
      </c>
      <c r="G468" s="99" t="s">
        <v>1116</v>
      </c>
      <c r="H468" s="45">
        <f>SUBTOTAL(103, $CI$12:$CI468)*1</f>
        <v>457</v>
      </c>
      <c r="I468" s="45" t="s">
        <v>150</v>
      </c>
      <c r="J468" s="128" t="s">
        <v>98</v>
      </c>
      <c r="K468" s="128" t="s">
        <v>1117</v>
      </c>
      <c r="L468" s="101">
        <v>0</v>
      </c>
      <c r="M468" s="101">
        <v>0</v>
      </c>
      <c r="N468" s="101">
        <v>0</v>
      </c>
      <c r="O468" s="101">
        <f>N468+M468+L468</f>
        <v>0</v>
      </c>
      <c r="P468" s="101"/>
      <c r="Q468" s="41">
        <f t="shared" si="503"/>
        <v>0</v>
      </c>
      <c r="R468" s="197" t="str">
        <f t="shared" si="504"/>
        <v>nebija plānots</v>
      </c>
      <c r="S468" s="101">
        <v>0</v>
      </c>
      <c r="T468" s="101"/>
      <c r="U468" s="101"/>
      <c r="V468" s="41">
        <f t="shared" si="505"/>
        <v>0</v>
      </c>
      <c r="W468" s="41">
        <f t="shared" si="506"/>
        <v>0</v>
      </c>
      <c r="X468" s="41">
        <f t="shared" si="507"/>
        <v>0</v>
      </c>
      <c r="Y468" s="197" t="str">
        <f t="shared" si="508"/>
        <v>nebija plānots</v>
      </c>
      <c r="Z468" s="101">
        <v>0</v>
      </c>
      <c r="AA468" s="101"/>
      <c r="AB468" s="101"/>
      <c r="AC468" s="41">
        <f t="shared" si="509"/>
        <v>0</v>
      </c>
      <c r="AD468" s="41">
        <f t="shared" si="510"/>
        <v>0</v>
      </c>
      <c r="AE468" s="41">
        <f t="shared" si="511"/>
        <v>0</v>
      </c>
      <c r="AF468" s="109" t="str">
        <f t="shared" si="512"/>
        <v>nebija plānots</v>
      </c>
      <c r="AG468" s="101">
        <v>0</v>
      </c>
      <c r="AH468" s="101"/>
      <c r="AI468" s="101"/>
      <c r="AJ468" s="41">
        <f t="shared" si="513"/>
        <v>0</v>
      </c>
      <c r="AK468" s="41">
        <f t="shared" si="514"/>
        <v>0</v>
      </c>
      <c r="AL468" s="41">
        <f t="shared" si="515"/>
        <v>0</v>
      </c>
      <c r="AM468" s="109" t="str">
        <f t="shared" si="516"/>
        <v>nebija plānots</v>
      </c>
      <c r="AN468" s="101">
        <v>0</v>
      </c>
      <c r="AO468" s="101"/>
      <c r="AP468" s="101"/>
      <c r="AQ468" s="41">
        <f t="shared" si="517"/>
        <v>0</v>
      </c>
      <c r="AR468" s="41">
        <f t="shared" si="518"/>
        <v>0</v>
      </c>
      <c r="AS468" s="41">
        <f t="shared" si="519"/>
        <v>0</v>
      </c>
      <c r="AT468" s="109" t="str">
        <f t="shared" si="520"/>
        <v>nebija plānots</v>
      </c>
      <c r="AU468" s="101">
        <v>0</v>
      </c>
      <c r="AV468" s="101"/>
      <c r="AW468" s="101"/>
      <c r="AX468" s="41">
        <f t="shared" si="521"/>
        <v>0</v>
      </c>
      <c r="AY468" s="41">
        <f t="shared" si="522"/>
        <v>0</v>
      </c>
      <c r="AZ468" s="41">
        <f t="shared" si="523"/>
        <v>0</v>
      </c>
      <c r="BA468" s="109" t="str">
        <f t="shared" si="524"/>
        <v>nebija plānots</v>
      </c>
      <c r="BB468" s="101">
        <v>0</v>
      </c>
      <c r="BC468" s="101"/>
      <c r="BD468" s="101"/>
      <c r="BE468" s="41">
        <f t="shared" si="525"/>
        <v>0</v>
      </c>
      <c r="BF468" s="41">
        <f t="shared" si="526"/>
        <v>0</v>
      </c>
      <c r="BG468" s="41">
        <f t="shared" si="527"/>
        <v>0</v>
      </c>
      <c r="BH468" s="109" t="str">
        <f t="shared" si="528"/>
        <v>nebija plānots</v>
      </c>
      <c r="BI468" s="101">
        <v>0</v>
      </c>
      <c r="BJ468" s="41">
        <v>104778.26</v>
      </c>
      <c r="BK468" s="41">
        <f t="shared" si="544"/>
        <v>104778.26</v>
      </c>
      <c r="BL468" s="41">
        <f t="shared" si="529"/>
        <v>0</v>
      </c>
      <c r="BM468" s="41">
        <f t="shared" si="530"/>
        <v>104778.26</v>
      </c>
      <c r="BN468" s="41">
        <f t="shared" si="531"/>
        <v>104778</v>
      </c>
      <c r="BO468" s="109" t="str">
        <f t="shared" si="532"/>
        <v>nebija plānots</v>
      </c>
      <c r="BP468" s="101">
        <v>0</v>
      </c>
      <c r="BQ468" s="41">
        <v>0</v>
      </c>
      <c r="BR468" s="41">
        <f t="shared" si="543"/>
        <v>0</v>
      </c>
      <c r="BS468" s="41">
        <f t="shared" si="533"/>
        <v>0</v>
      </c>
      <c r="BT468" s="41">
        <f t="shared" si="534"/>
        <v>104778.26</v>
      </c>
      <c r="BU468" s="41">
        <f t="shared" si="535"/>
        <v>104778</v>
      </c>
      <c r="BV468" s="109" t="str">
        <f t="shared" si="536"/>
        <v>nebija plānots</v>
      </c>
      <c r="BW468" s="101">
        <v>0</v>
      </c>
      <c r="BX468" s="41">
        <v>0</v>
      </c>
      <c r="BY468" s="41">
        <f t="shared" si="498"/>
        <v>0</v>
      </c>
      <c r="BZ468" s="41">
        <f t="shared" si="499"/>
        <v>0</v>
      </c>
      <c r="CA468" s="41">
        <f>BQ468+BJ468+BC468+AV468+AO468+-AH468+AA468+T468+P468+BX468</f>
        <v>104778.26</v>
      </c>
      <c r="CB468" s="41">
        <f t="shared" si="500"/>
        <v>104778.26</v>
      </c>
      <c r="CC468" s="109" t="str">
        <f t="shared" si="537"/>
        <v>nebija plānots</v>
      </c>
      <c r="CD468" s="101">
        <v>0</v>
      </c>
      <c r="CE468" s="41">
        <v>4229161.8600000003</v>
      </c>
      <c r="CF468" s="41">
        <f t="shared" si="538"/>
        <v>4229161.8600000003</v>
      </c>
      <c r="CG468" s="41">
        <f t="shared" si="539"/>
        <v>0</v>
      </c>
      <c r="CH468" s="41">
        <f t="shared" si="540"/>
        <v>4333940.12</v>
      </c>
      <c r="CI468" s="41">
        <f t="shared" si="541"/>
        <v>4333940.12</v>
      </c>
      <c r="CJ468" s="109" t="str">
        <f t="shared" si="542"/>
        <v>nebija plānots</v>
      </c>
      <c r="CK468" s="101">
        <v>0</v>
      </c>
      <c r="CL468" s="41">
        <f t="shared" si="501"/>
        <v>0</v>
      </c>
      <c r="CM468" s="41">
        <v>4333940.12</v>
      </c>
      <c r="CN468" s="40">
        <f>CM468-CL468</f>
        <v>4333940.12</v>
      </c>
      <c r="CO468" s="101">
        <v>11050000</v>
      </c>
      <c r="CP468" s="101">
        <v>1184908.25</v>
      </c>
      <c r="CQ468" s="101">
        <v>0</v>
      </c>
      <c r="CR468" s="101">
        <v>0</v>
      </c>
      <c r="CS468" s="101">
        <v>0</v>
      </c>
      <c r="CT468" s="101">
        <v>0</v>
      </c>
      <c r="CU468" s="101">
        <v>0</v>
      </c>
      <c r="CV468" s="101">
        <v>12234908.25</v>
      </c>
      <c r="DP468" s="155"/>
      <c r="DS468" s="65"/>
    </row>
    <row r="469" spans="1:123" s="8" customFormat="1" x14ac:dyDescent="0.25">
      <c r="A469" s="150"/>
      <c r="B469" s="150"/>
      <c r="C469" s="151"/>
      <c r="D469" s="116"/>
      <c r="E469" s="116"/>
      <c r="F469" s="116"/>
      <c r="G469" s="116"/>
      <c r="H469" s="151"/>
      <c r="I469" s="151"/>
      <c r="J469" s="171"/>
      <c r="K469" s="171"/>
      <c r="L469" s="88"/>
      <c r="M469" s="148"/>
      <c r="N469" s="115"/>
      <c r="O469" s="115"/>
      <c r="P469" s="115"/>
      <c r="Q469" s="115"/>
      <c r="R469" s="115"/>
      <c r="S469" s="115"/>
      <c r="T469" s="115"/>
      <c r="U469" s="115"/>
      <c r="V469" s="115"/>
      <c r="W469" s="115"/>
      <c r="X469" s="115"/>
      <c r="Y469" s="202"/>
      <c r="Z469" s="115"/>
      <c r="AA469" s="115"/>
      <c r="AB469" s="115"/>
      <c r="AC469" s="115"/>
      <c r="AD469" s="115"/>
      <c r="AE469" s="115"/>
      <c r="AF469" s="194"/>
      <c r="AG469" s="115"/>
      <c r="AH469" s="115"/>
      <c r="AI469" s="115"/>
      <c r="AJ469" s="115"/>
      <c r="AK469" s="115"/>
      <c r="AL469" s="115"/>
      <c r="AM469" s="194"/>
      <c r="AN469" s="115"/>
      <c r="AO469" s="115"/>
      <c r="AP469" s="115"/>
      <c r="AQ469" s="115"/>
      <c r="AR469" s="115"/>
      <c r="AS469" s="115"/>
      <c r="AT469" s="194"/>
      <c r="AU469" s="115"/>
      <c r="AV469" s="115"/>
      <c r="AW469" s="115"/>
      <c r="AX469" s="115"/>
      <c r="AY469" s="115"/>
      <c r="AZ469" s="115"/>
      <c r="BA469" s="194"/>
      <c r="BB469" s="115"/>
      <c r="BC469" s="115"/>
      <c r="BD469" s="115"/>
      <c r="BE469" s="115"/>
      <c r="BF469" s="115"/>
      <c r="BG469" s="115"/>
      <c r="BH469" s="194"/>
      <c r="BI469" s="115"/>
      <c r="BJ469" s="115"/>
      <c r="BO469" s="191"/>
      <c r="BV469" s="191"/>
      <c r="CN469" s="155"/>
      <c r="CQ469" s="65"/>
    </row>
    <row r="470" spans="1:123" s="8" customFormat="1" x14ac:dyDescent="0.25">
      <c r="A470" s="150"/>
      <c r="B470" s="150"/>
      <c r="C470" s="151"/>
      <c r="D470" s="116"/>
      <c r="E470" s="116"/>
      <c r="F470" s="116"/>
      <c r="G470" s="116"/>
      <c r="H470" s="151"/>
      <c r="I470" s="151"/>
      <c r="J470" s="171"/>
      <c r="K470" s="171"/>
      <c r="L470" s="88"/>
      <c r="M470" s="148"/>
      <c r="N470" s="115"/>
      <c r="O470" s="115"/>
      <c r="P470" s="115"/>
      <c r="Q470" s="115"/>
      <c r="R470" s="115"/>
      <c r="S470" s="115"/>
      <c r="T470" s="115"/>
      <c r="U470" s="115"/>
      <c r="V470" s="115"/>
      <c r="W470" s="115"/>
      <c r="X470" s="115"/>
      <c r="Y470" s="202"/>
      <c r="Z470" s="115"/>
      <c r="AA470" s="115"/>
      <c r="AB470" s="115"/>
      <c r="AC470" s="115"/>
      <c r="AD470" s="115"/>
      <c r="AE470" s="115"/>
      <c r="AF470" s="194"/>
      <c r="AG470" s="115"/>
      <c r="AH470" s="115"/>
      <c r="AI470" s="115"/>
      <c r="AJ470" s="115"/>
      <c r="AK470" s="115"/>
      <c r="AL470" s="115"/>
      <c r="AM470" s="194"/>
      <c r="AN470" s="115"/>
      <c r="AO470" s="115"/>
      <c r="AP470" s="115"/>
      <c r="AQ470" s="115"/>
      <c r="AR470" s="115"/>
      <c r="AS470" s="115"/>
      <c r="AT470" s="194"/>
      <c r="AU470" s="115"/>
      <c r="AV470" s="115"/>
      <c r="AW470" s="115"/>
      <c r="AX470" s="115"/>
      <c r="AY470" s="115"/>
      <c r="AZ470" s="115"/>
      <c r="BA470" s="194"/>
      <c r="BB470" s="115"/>
      <c r="BC470" s="115"/>
      <c r="BD470" s="115"/>
      <c r="BE470" s="115"/>
      <c r="BF470" s="115"/>
      <c r="BG470" s="115"/>
      <c r="BH470" s="194"/>
      <c r="BI470" s="115"/>
      <c r="BJ470" s="115"/>
      <c r="BO470" s="191"/>
      <c r="BV470" s="191"/>
      <c r="CN470" s="155"/>
      <c r="CQ470" s="65"/>
    </row>
    <row r="471" spans="1:123" s="8" customFormat="1" x14ac:dyDescent="0.25">
      <c r="A471" s="150"/>
      <c r="B471" s="150"/>
      <c r="C471" s="151"/>
      <c r="D471" s="116"/>
      <c r="E471" s="116"/>
      <c r="F471" s="116"/>
      <c r="G471" s="116"/>
      <c r="H471" s="151"/>
      <c r="I471" s="151"/>
      <c r="J471" s="171"/>
      <c r="K471" s="171"/>
      <c r="L471" s="88"/>
      <c r="M471" s="148"/>
      <c r="N471" s="115"/>
      <c r="O471" s="115"/>
      <c r="P471" s="115"/>
      <c r="Q471" s="115"/>
      <c r="R471" s="115"/>
      <c r="S471" s="115"/>
      <c r="T471" s="115"/>
      <c r="U471" s="115"/>
      <c r="V471" s="115"/>
      <c r="W471" s="115"/>
      <c r="X471" s="115"/>
      <c r="Y471" s="202"/>
      <c r="Z471" s="115"/>
      <c r="AA471" s="115"/>
      <c r="AB471" s="115"/>
      <c r="AC471" s="115"/>
      <c r="AD471" s="115"/>
      <c r="AE471" s="115"/>
      <c r="AF471" s="194"/>
      <c r="AG471" s="115"/>
      <c r="AH471" s="115"/>
      <c r="AI471" s="115"/>
      <c r="AJ471" s="115"/>
      <c r="AK471" s="115"/>
      <c r="AL471" s="115"/>
      <c r="AM471" s="194"/>
      <c r="AN471" s="115"/>
      <c r="AO471" s="115"/>
      <c r="AP471" s="115"/>
      <c r="AQ471" s="115"/>
      <c r="AR471" s="115"/>
      <c r="AS471" s="115"/>
      <c r="AT471" s="194"/>
      <c r="AU471" s="115"/>
      <c r="AV471" s="115"/>
      <c r="AW471" s="115"/>
      <c r="AX471" s="115"/>
      <c r="AY471" s="115"/>
      <c r="AZ471" s="115"/>
      <c r="BA471" s="194"/>
      <c r="BB471" s="115"/>
      <c r="BC471" s="115"/>
      <c r="BD471" s="115"/>
      <c r="BE471" s="115"/>
      <c r="BF471" s="115"/>
      <c r="BG471" s="115"/>
      <c r="BH471" s="194"/>
      <c r="BI471" s="115"/>
      <c r="BJ471" s="115"/>
      <c r="BO471" s="191"/>
      <c r="BV471" s="191"/>
      <c r="CN471" s="155"/>
      <c r="CQ471" s="65"/>
    </row>
    <row r="472" spans="1:123" s="8" customFormat="1" x14ac:dyDescent="0.25">
      <c r="A472" s="150"/>
      <c r="B472" s="150"/>
      <c r="C472" s="151"/>
      <c r="D472" s="116"/>
      <c r="E472" s="116"/>
      <c r="F472" s="116"/>
      <c r="G472" s="116"/>
      <c r="H472" s="151"/>
      <c r="I472" s="151"/>
      <c r="J472" s="171"/>
      <c r="K472" s="171"/>
      <c r="L472" s="88"/>
      <c r="M472" s="148"/>
      <c r="N472" s="115"/>
      <c r="O472" s="115"/>
      <c r="P472" s="115"/>
      <c r="Q472" s="115"/>
      <c r="R472" s="115"/>
      <c r="S472" s="115"/>
      <c r="T472" s="115"/>
      <c r="U472" s="115"/>
      <c r="V472" s="115"/>
      <c r="W472" s="115"/>
      <c r="X472" s="115"/>
      <c r="Y472" s="202"/>
      <c r="Z472" s="115"/>
      <c r="AA472" s="115"/>
      <c r="AB472" s="115"/>
      <c r="AC472" s="115"/>
      <c r="AD472" s="115"/>
      <c r="AE472" s="115"/>
      <c r="AF472" s="194"/>
      <c r="AG472" s="115"/>
      <c r="AH472" s="115"/>
      <c r="AI472" s="115"/>
      <c r="AJ472" s="115"/>
      <c r="AK472" s="115"/>
      <c r="AL472" s="115"/>
      <c r="AM472" s="194"/>
      <c r="AN472" s="115"/>
      <c r="AO472" s="115"/>
      <c r="AP472" s="115"/>
      <c r="AQ472" s="115"/>
      <c r="AR472" s="115"/>
      <c r="AS472" s="115"/>
      <c r="AT472" s="194"/>
      <c r="AU472" s="115"/>
      <c r="AV472" s="115"/>
      <c r="AW472" s="115"/>
      <c r="AX472" s="115"/>
      <c r="AY472" s="115"/>
      <c r="AZ472" s="115"/>
      <c r="BA472" s="194"/>
      <c r="BB472" s="115"/>
      <c r="BC472" s="115"/>
      <c r="BD472" s="115"/>
      <c r="BE472" s="115"/>
      <c r="BF472" s="115"/>
      <c r="BG472" s="115"/>
      <c r="BH472" s="194"/>
      <c r="BI472" s="115"/>
      <c r="BJ472" s="115"/>
      <c r="BO472" s="191"/>
      <c r="BV472" s="191"/>
      <c r="CN472" s="155"/>
      <c r="CQ472" s="65"/>
    </row>
    <row r="473" spans="1:123" s="8" customFormat="1" x14ac:dyDescent="0.25">
      <c r="A473" s="150"/>
      <c r="B473" s="150"/>
      <c r="C473" s="151"/>
      <c r="D473" s="116"/>
      <c r="E473" s="116"/>
      <c r="F473" s="116"/>
      <c r="G473" s="116"/>
      <c r="H473" s="151"/>
      <c r="I473" s="151"/>
      <c r="J473" s="171"/>
      <c r="K473" s="171"/>
      <c r="L473" s="88"/>
      <c r="M473" s="148"/>
      <c r="N473" s="115"/>
      <c r="O473" s="115"/>
      <c r="P473" s="115"/>
      <c r="Q473" s="115"/>
      <c r="R473" s="115"/>
      <c r="S473" s="115"/>
      <c r="T473" s="115"/>
      <c r="U473" s="115"/>
      <c r="V473" s="115"/>
      <c r="W473" s="115"/>
      <c r="X473" s="115"/>
      <c r="Y473" s="202"/>
      <c r="Z473" s="115"/>
      <c r="AA473" s="115"/>
      <c r="AB473" s="115"/>
      <c r="AC473" s="115"/>
      <c r="AD473" s="115"/>
      <c r="AE473" s="115"/>
      <c r="AF473" s="194"/>
      <c r="AG473" s="115"/>
      <c r="AH473" s="115"/>
      <c r="AI473" s="115"/>
      <c r="AJ473" s="115"/>
      <c r="AK473" s="115"/>
      <c r="AL473" s="115"/>
      <c r="AM473" s="194"/>
      <c r="AN473" s="115"/>
      <c r="AO473" s="115"/>
      <c r="AP473" s="115"/>
      <c r="AQ473" s="115"/>
      <c r="AR473" s="115"/>
      <c r="AS473" s="115"/>
      <c r="AT473" s="194"/>
      <c r="AU473" s="115"/>
      <c r="AV473" s="115"/>
      <c r="AW473" s="115"/>
      <c r="AX473" s="115"/>
      <c r="AY473" s="115"/>
      <c r="AZ473" s="115"/>
      <c r="BA473" s="194"/>
      <c r="BB473" s="115"/>
      <c r="BC473" s="115"/>
      <c r="BD473" s="115"/>
      <c r="BE473" s="115"/>
      <c r="BF473" s="115"/>
      <c r="BG473" s="115"/>
      <c r="BH473" s="194"/>
      <c r="BI473" s="115"/>
      <c r="BJ473" s="115"/>
      <c r="BO473" s="191"/>
      <c r="BV473" s="191"/>
      <c r="CN473" s="155"/>
      <c r="CQ473" s="65"/>
    </row>
    <row r="474" spans="1:123" s="8" customFormat="1" x14ac:dyDescent="0.25">
      <c r="A474" s="150"/>
      <c r="B474" s="150"/>
      <c r="C474" s="151"/>
      <c r="D474" s="116"/>
      <c r="E474" s="116"/>
      <c r="F474" s="116"/>
      <c r="G474" s="116"/>
      <c r="H474" s="151"/>
      <c r="I474" s="151"/>
      <c r="J474" s="171"/>
      <c r="K474" s="171"/>
      <c r="L474" s="88"/>
      <c r="M474" s="148"/>
      <c r="N474" s="115"/>
      <c r="O474" s="115"/>
      <c r="P474" s="115"/>
      <c r="Q474" s="115"/>
      <c r="R474" s="115"/>
      <c r="S474" s="115"/>
      <c r="T474" s="115"/>
      <c r="U474" s="115"/>
      <c r="V474" s="115"/>
      <c r="W474" s="115"/>
      <c r="X474" s="115"/>
      <c r="Y474" s="202"/>
      <c r="Z474" s="115"/>
      <c r="AA474" s="115"/>
      <c r="AB474" s="115"/>
      <c r="AC474" s="115"/>
      <c r="AD474" s="115"/>
      <c r="AE474" s="115"/>
      <c r="AF474" s="194"/>
      <c r="AG474" s="115"/>
      <c r="AH474" s="115"/>
      <c r="AI474" s="115"/>
      <c r="AJ474" s="115"/>
      <c r="AK474" s="115"/>
      <c r="AL474" s="115"/>
      <c r="AM474" s="194"/>
      <c r="AN474" s="115"/>
      <c r="AO474" s="115"/>
      <c r="AP474" s="115"/>
      <c r="AQ474" s="115"/>
      <c r="AR474" s="115"/>
      <c r="AS474" s="115"/>
      <c r="AT474" s="194"/>
      <c r="AU474" s="115"/>
      <c r="AV474" s="115"/>
      <c r="AW474" s="115"/>
      <c r="AX474" s="115"/>
      <c r="AY474" s="115"/>
      <c r="AZ474" s="115"/>
      <c r="BA474" s="194"/>
      <c r="BB474" s="115"/>
      <c r="BC474" s="115"/>
      <c r="BD474" s="115"/>
      <c r="BE474" s="115"/>
      <c r="BF474" s="115"/>
      <c r="BG474" s="115"/>
      <c r="BH474" s="194"/>
      <c r="BI474" s="115"/>
      <c r="BJ474" s="115"/>
      <c r="BO474" s="191"/>
      <c r="BV474" s="191"/>
      <c r="CN474" s="155"/>
      <c r="CQ474" s="65"/>
    </row>
    <row r="475" spans="1:123" s="8" customFormat="1" x14ac:dyDescent="0.25">
      <c r="A475" s="150"/>
      <c r="B475" s="150"/>
      <c r="C475" s="151"/>
      <c r="D475" s="116"/>
      <c r="E475" s="116"/>
      <c r="F475" s="116"/>
      <c r="G475" s="116"/>
      <c r="H475" s="151"/>
      <c r="I475" s="151"/>
      <c r="J475" s="171"/>
      <c r="K475" s="171"/>
      <c r="L475" s="88"/>
      <c r="M475" s="148"/>
      <c r="N475" s="115"/>
      <c r="O475" s="115"/>
      <c r="P475" s="115"/>
      <c r="Q475" s="115"/>
      <c r="R475" s="115"/>
      <c r="S475" s="115"/>
      <c r="T475" s="115"/>
      <c r="U475" s="115"/>
      <c r="V475" s="115"/>
      <c r="W475" s="115"/>
      <c r="X475" s="115"/>
      <c r="Y475" s="202"/>
      <c r="Z475" s="115"/>
      <c r="AA475" s="115"/>
      <c r="AB475" s="115"/>
      <c r="AC475" s="115"/>
      <c r="AD475" s="115"/>
      <c r="AE475" s="115"/>
      <c r="AF475" s="194"/>
      <c r="AG475" s="115"/>
      <c r="AH475" s="115"/>
      <c r="AI475" s="115"/>
      <c r="AJ475" s="115"/>
      <c r="AK475" s="115"/>
      <c r="AL475" s="115"/>
      <c r="AM475" s="194"/>
      <c r="AN475" s="115"/>
      <c r="AO475" s="115"/>
      <c r="AP475" s="115"/>
      <c r="AQ475" s="115"/>
      <c r="AR475" s="115"/>
      <c r="AS475" s="115"/>
      <c r="AT475" s="194"/>
      <c r="AU475" s="115"/>
      <c r="AV475" s="115"/>
      <c r="AW475" s="115"/>
      <c r="AX475" s="115"/>
      <c r="AY475" s="115"/>
      <c r="AZ475" s="115"/>
      <c r="BA475" s="194"/>
      <c r="BB475" s="115"/>
      <c r="BC475" s="115"/>
      <c r="BD475" s="115"/>
      <c r="BE475" s="115"/>
      <c r="BF475" s="115"/>
      <c r="BG475" s="115"/>
      <c r="BH475" s="194"/>
      <c r="BI475" s="115"/>
      <c r="BJ475" s="115"/>
      <c r="BO475" s="191"/>
      <c r="BV475" s="191"/>
      <c r="CN475" s="155"/>
      <c r="CQ475" s="65"/>
    </row>
    <row r="476" spans="1:123" s="8" customFormat="1" x14ac:dyDescent="0.25">
      <c r="A476" s="150"/>
      <c r="B476" s="150"/>
      <c r="C476" s="151"/>
      <c r="D476" s="116"/>
      <c r="E476" s="116"/>
      <c r="F476" s="116"/>
      <c r="G476" s="116"/>
      <c r="H476" s="151"/>
      <c r="I476" s="151"/>
      <c r="J476" s="171"/>
      <c r="K476" s="171"/>
      <c r="L476" s="88"/>
      <c r="M476" s="148"/>
      <c r="N476" s="115"/>
      <c r="O476" s="115"/>
      <c r="P476" s="115"/>
      <c r="Q476" s="115"/>
      <c r="R476" s="115"/>
      <c r="S476" s="115"/>
      <c r="T476" s="115"/>
      <c r="U476" s="115"/>
      <c r="V476" s="115"/>
      <c r="W476" s="115"/>
      <c r="X476" s="115"/>
      <c r="Y476" s="202"/>
      <c r="Z476" s="115"/>
      <c r="AA476" s="115"/>
      <c r="AB476" s="115"/>
      <c r="AC476" s="115"/>
      <c r="AD476" s="115"/>
      <c r="AE476" s="115"/>
      <c r="AF476" s="194"/>
      <c r="AG476" s="115"/>
      <c r="AH476" s="115"/>
      <c r="AI476" s="115"/>
      <c r="AJ476" s="115"/>
      <c r="AK476" s="115"/>
      <c r="AL476" s="115"/>
      <c r="AM476" s="194"/>
      <c r="AN476" s="115"/>
      <c r="AO476" s="115"/>
      <c r="AP476" s="115"/>
      <c r="AQ476" s="115"/>
      <c r="AR476" s="115"/>
      <c r="AS476" s="115"/>
      <c r="AT476" s="194"/>
      <c r="AU476" s="115"/>
      <c r="AV476" s="115"/>
      <c r="AW476" s="115"/>
      <c r="AX476" s="115"/>
      <c r="AY476" s="115"/>
      <c r="AZ476" s="115"/>
      <c r="BA476" s="194"/>
      <c r="BB476" s="115"/>
      <c r="BC476" s="115"/>
      <c r="BD476" s="115"/>
      <c r="BE476" s="115"/>
      <c r="BF476" s="115"/>
      <c r="BG476" s="115"/>
      <c r="BH476" s="194"/>
      <c r="BI476" s="115"/>
      <c r="BJ476" s="115"/>
      <c r="BO476" s="191"/>
      <c r="BV476" s="191"/>
      <c r="CN476" s="155"/>
      <c r="CQ476" s="65"/>
    </row>
    <row r="477" spans="1:123" s="8" customFormat="1" x14ac:dyDescent="0.25">
      <c r="A477" s="150"/>
      <c r="B477" s="150"/>
      <c r="C477" s="151"/>
      <c r="D477" s="116"/>
      <c r="E477" s="116"/>
      <c r="F477" s="116"/>
      <c r="G477" s="116"/>
      <c r="H477" s="151"/>
      <c r="I477" s="151"/>
      <c r="J477" s="171"/>
      <c r="K477" s="171"/>
      <c r="L477" s="88"/>
      <c r="M477" s="148"/>
      <c r="N477" s="115"/>
      <c r="O477" s="115"/>
      <c r="P477" s="115"/>
      <c r="Q477" s="115"/>
      <c r="R477" s="115"/>
      <c r="S477" s="115"/>
      <c r="T477" s="115"/>
      <c r="U477" s="115"/>
      <c r="V477" s="115"/>
      <c r="W477" s="115"/>
      <c r="X477" s="115"/>
      <c r="Y477" s="202"/>
      <c r="Z477" s="115"/>
      <c r="AA477" s="115"/>
      <c r="AB477" s="115"/>
      <c r="AC477" s="115"/>
      <c r="AD477" s="115"/>
      <c r="AE477" s="115"/>
      <c r="AF477" s="194"/>
      <c r="AG477" s="115"/>
      <c r="AH477" s="115"/>
      <c r="AI477" s="115"/>
      <c r="AJ477" s="115"/>
      <c r="AK477" s="115"/>
      <c r="AL477" s="115"/>
      <c r="AM477" s="194"/>
      <c r="AN477" s="115"/>
      <c r="AO477" s="115"/>
      <c r="AP477" s="115"/>
      <c r="AQ477" s="115"/>
      <c r="AR477" s="115"/>
      <c r="AS477" s="115"/>
      <c r="AT477" s="194"/>
      <c r="AU477" s="115"/>
      <c r="AV477" s="115"/>
      <c r="AW477" s="115"/>
      <c r="AX477" s="115"/>
      <c r="AY477" s="115"/>
      <c r="AZ477" s="115"/>
      <c r="BA477" s="194"/>
      <c r="BB477" s="115"/>
      <c r="BC477" s="115"/>
      <c r="BD477" s="115"/>
      <c r="BE477" s="115"/>
      <c r="BF477" s="115"/>
      <c r="BG477" s="115"/>
      <c r="BH477" s="194"/>
      <c r="BI477" s="115"/>
      <c r="BJ477" s="115"/>
      <c r="BO477" s="191"/>
      <c r="BV477" s="191"/>
      <c r="CN477" s="155"/>
      <c r="CQ477" s="65"/>
    </row>
    <row r="478" spans="1:123" s="8" customFormat="1" x14ac:dyDescent="0.25">
      <c r="A478" s="150"/>
      <c r="B478" s="150"/>
      <c r="C478" s="151"/>
      <c r="D478" s="116"/>
      <c r="E478" s="116"/>
      <c r="F478" s="116"/>
      <c r="G478" s="116"/>
      <c r="H478" s="151"/>
      <c r="I478" s="151"/>
      <c r="J478" s="171"/>
      <c r="K478" s="171"/>
      <c r="L478" s="88"/>
      <c r="M478" s="148"/>
      <c r="N478" s="115"/>
      <c r="O478" s="115"/>
      <c r="P478" s="115"/>
      <c r="Q478" s="115"/>
      <c r="R478" s="115"/>
      <c r="S478" s="115"/>
      <c r="T478" s="115"/>
      <c r="U478" s="115"/>
      <c r="V478" s="115"/>
      <c r="W478" s="115"/>
      <c r="X478" s="115"/>
      <c r="Y478" s="202"/>
      <c r="Z478" s="115"/>
      <c r="AA478" s="115"/>
      <c r="AB478" s="115"/>
      <c r="AC478" s="115"/>
      <c r="AD478" s="115"/>
      <c r="AE478" s="115"/>
      <c r="AF478" s="194"/>
      <c r="AG478" s="115"/>
      <c r="AH478" s="115"/>
      <c r="AI478" s="115"/>
      <c r="AJ478" s="115"/>
      <c r="AK478" s="115"/>
      <c r="AL478" s="115"/>
      <c r="AM478" s="194"/>
      <c r="AN478" s="115"/>
      <c r="AO478" s="115"/>
      <c r="AP478" s="115"/>
      <c r="AQ478" s="115"/>
      <c r="AR478" s="115"/>
      <c r="AS478" s="115"/>
      <c r="AT478" s="194"/>
      <c r="AU478" s="115"/>
      <c r="AV478" s="115"/>
      <c r="AW478" s="115"/>
      <c r="AX478" s="115"/>
      <c r="AY478" s="115"/>
      <c r="AZ478" s="115"/>
      <c r="BA478" s="194"/>
      <c r="BB478" s="115"/>
      <c r="BC478" s="115"/>
      <c r="BD478" s="115"/>
      <c r="BE478" s="115"/>
      <c r="BF478" s="115"/>
      <c r="BG478" s="115"/>
      <c r="BH478" s="194"/>
      <c r="BI478" s="115"/>
      <c r="BJ478" s="115"/>
      <c r="BO478" s="191"/>
      <c r="BV478" s="191"/>
      <c r="CN478" s="155"/>
      <c r="CQ478" s="65"/>
    </row>
    <row r="479" spans="1:123" s="8" customFormat="1" x14ac:dyDescent="0.25">
      <c r="A479" s="150"/>
      <c r="B479" s="150"/>
      <c r="C479" s="151"/>
      <c r="D479" s="116"/>
      <c r="E479" s="116"/>
      <c r="F479" s="116"/>
      <c r="G479" s="116"/>
      <c r="H479" s="151"/>
      <c r="I479" s="151"/>
      <c r="J479" s="171"/>
      <c r="K479" s="171"/>
      <c r="L479" s="88"/>
      <c r="M479" s="148"/>
      <c r="N479" s="115"/>
      <c r="O479" s="115"/>
      <c r="P479" s="115"/>
      <c r="Q479" s="115"/>
      <c r="R479" s="115"/>
      <c r="S479" s="115"/>
      <c r="T479" s="115"/>
      <c r="U479" s="115"/>
      <c r="V479" s="115"/>
      <c r="W479" s="115"/>
      <c r="X479" s="115"/>
      <c r="Y479" s="202"/>
      <c r="Z479" s="115"/>
      <c r="AA479" s="115"/>
      <c r="AB479" s="115"/>
      <c r="AC479" s="115"/>
      <c r="AD479" s="115"/>
      <c r="AE479" s="115"/>
      <c r="AF479" s="194"/>
      <c r="AG479" s="115"/>
      <c r="AH479" s="115"/>
      <c r="AI479" s="115"/>
      <c r="AJ479" s="115"/>
      <c r="AK479" s="115"/>
      <c r="AL479" s="115"/>
      <c r="AM479" s="194"/>
      <c r="AN479" s="115"/>
      <c r="AO479" s="115"/>
      <c r="AP479" s="115"/>
      <c r="AQ479" s="115"/>
      <c r="AR479" s="115"/>
      <c r="AS479" s="115"/>
      <c r="AT479" s="194"/>
      <c r="AU479" s="115"/>
      <c r="AV479" s="115"/>
      <c r="AW479" s="115"/>
      <c r="AX479" s="115"/>
      <c r="AY479" s="115"/>
      <c r="AZ479" s="115"/>
      <c r="BA479" s="194"/>
      <c r="BB479" s="115"/>
      <c r="BC479" s="115"/>
      <c r="BD479" s="115"/>
      <c r="BE479" s="115"/>
      <c r="BF479" s="115"/>
      <c r="BG479" s="115"/>
      <c r="BH479" s="194"/>
      <c r="BI479" s="115"/>
      <c r="BJ479" s="115"/>
      <c r="BO479" s="191"/>
      <c r="BV479" s="191"/>
      <c r="CN479" s="155"/>
      <c r="CQ479" s="65"/>
    </row>
    <row r="480" spans="1:123" s="8" customFormat="1" x14ac:dyDescent="0.25">
      <c r="A480" s="150"/>
      <c r="B480" s="150"/>
      <c r="C480" s="151"/>
      <c r="D480" s="116"/>
      <c r="E480" s="116"/>
      <c r="F480" s="116"/>
      <c r="G480" s="116"/>
      <c r="H480" s="151"/>
      <c r="I480" s="151"/>
      <c r="J480" s="171"/>
      <c r="K480" s="171"/>
      <c r="L480" s="88"/>
      <c r="M480" s="148"/>
      <c r="N480" s="115"/>
      <c r="O480" s="115"/>
      <c r="P480" s="115"/>
      <c r="Q480" s="115"/>
      <c r="R480" s="115"/>
      <c r="S480" s="115"/>
      <c r="T480" s="115"/>
      <c r="U480" s="115"/>
      <c r="V480" s="115"/>
      <c r="W480" s="115"/>
      <c r="X480" s="115"/>
      <c r="Y480" s="202"/>
      <c r="Z480" s="115"/>
      <c r="AA480" s="115"/>
      <c r="AB480" s="115"/>
      <c r="AC480" s="115"/>
      <c r="AD480" s="115"/>
      <c r="AE480" s="115"/>
      <c r="AF480" s="194"/>
      <c r="AG480" s="115"/>
      <c r="AH480" s="115"/>
      <c r="AI480" s="115"/>
      <c r="AJ480" s="115"/>
      <c r="AK480" s="115"/>
      <c r="AL480" s="115"/>
      <c r="AM480" s="194"/>
      <c r="AN480" s="115"/>
      <c r="AO480" s="115"/>
      <c r="AP480" s="115"/>
      <c r="AQ480" s="115"/>
      <c r="AR480" s="115"/>
      <c r="AS480" s="115"/>
      <c r="AT480" s="194"/>
      <c r="AU480" s="115"/>
      <c r="AV480" s="115"/>
      <c r="AW480" s="115"/>
      <c r="AX480" s="115"/>
      <c r="AY480" s="115"/>
      <c r="AZ480" s="115"/>
      <c r="BA480" s="194"/>
      <c r="BB480" s="115"/>
      <c r="BC480" s="115"/>
      <c r="BD480" s="115"/>
      <c r="BE480" s="115"/>
      <c r="BF480" s="115"/>
      <c r="BG480" s="115"/>
      <c r="BH480" s="194"/>
      <c r="BI480" s="115"/>
      <c r="BJ480" s="115"/>
      <c r="BO480" s="191"/>
      <c r="BV480" s="191"/>
      <c r="CN480" s="155"/>
      <c r="CQ480" s="65"/>
    </row>
    <row r="481" spans="1:95" s="8" customFormat="1" x14ac:dyDescent="0.25">
      <c r="A481" s="150"/>
      <c r="B481" s="150"/>
      <c r="C481" s="151"/>
      <c r="D481" s="116"/>
      <c r="E481" s="116"/>
      <c r="F481" s="116"/>
      <c r="G481" s="116"/>
      <c r="H481" s="151"/>
      <c r="I481" s="151"/>
      <c r="J481" s="171"/>
      <c r="K481" s="171"/>
      <c r="L481" s="88"/>
      <c r="M481" s="148"/>
      <c r="N481" s="115"/>
      <c r="O481" s="115"/>
      <c r="P481" s="115"/>
      <c r="Q481" s="115"/>
      <c r="R481" s="115"/>
      <c r="S481" s="115"/>
      <c r="T481" s="115"/>
      <c r="U481" s="115"/>
      <c r="V481" s="115"/>
      <c r="W481" s="115"/>
      <c r="X481" s="115"/>
      <c r="Y481" s="202"/>
      <c r="Z481" s="115"/>
      <c r="AA481" s="115"/>
      <c r="AB481" s="115"/>
      <c r="AC481" s="115"/>
      <c r="AD481" s="115"/>
      <c r="AE481" s="115"/>
      <c r="AF481" s="194"/>
      <c r="AG481" s="115"/>
      <c r="AH481" s="115"/>
      <c r="AI481" s="115"/>
      <c r="AJ481" s="115"/>
      <c r="AK481" s="115"/>
      <c r="AL481" s="115"/>
      <c r="AM481" s="194"/>
      <c r="AN481" s="115"/>
      <c r="AO481" s="115"/>
      <c r="AP481" s="115"/>
      <c r="AQ481" s="115"/>
      <c r="AR481" s="115"/>
      <c r="AS481" s="115"/>
      <c r="AT481" s="194"/>
      <c r="AU481" s="115"/>
      <c r="AV481" s="115"/>
      <c r="AW481" s="115"/>
      <c r="AX481" s="115"/>
      <c r="AY481" s="115"/>
      <c r="AZ481" s="115"/>
      <c r="BA481" s="194"/>
      <c r="BB481" s="115"/>
      <c r="BC481" s="115"/>
      <c r="BD481" s="115"/>
      <c r="BE481" s="115"/>
      <c r="BF481" s="115"/>
      <c r="BG481" s="115"/>
      <c r="BH481" s="194"/>
      <c r="BI481" s="115"/>
      <c r="BJ481" s="115"/>
      <c r="BO481" s="191"/>
      <c r="BV481" s="191"/>
      <c r="CN481" s="155"/>
      <c r="CQ481" s="65"/>
    </row>
    <row r="482" spans="1:95" s="8" customFormat="1" x14ac:dyDescent="0.25">
      <c r="A482" s="150"/>
      <c r="B482" s="150"/>
      <c r="C482" s="151"/>
      <c r="D482" s="116"/>
      <c r="E482" s="116"/>
      <c r="F482" s="116"/>
      <c r="G482" s="116"/>
      <c r="H482" s="151"/>
      <c r="I482" s="151"/>
      <c r="J482" s="171"/>
      <c r="K482" s="171"/>
      <c r="L482" s="88"/>
      <c r="M482" s="148"/>
      <c r="N482" s="115"/>
      <c r="O482" s="115"/>
      <c r="P482" s="115"/>
      <c r="Q482" s="115"/>
      <c r="R482" s="115"/>
      <c r="S482" s="115"/>
      <c r="T482" s="115"/>
      <c r="U482" s="115"/>
      <c r="V482" s="115"/>
      <c r="W482" s="115"/>
      <c r="X482" s="115"/>
      <c r="Y482" s="202"/>
      <c r="Z482" s="115"/>
      <c r="AA482" s="115"/>
      <c r="AB482" s="115"/>
      <c r="AC482" s="115"/>
      <c r="AD482" s="115"/>
      <c r="AE482" s="115"/>
      <c r="AF482" s="194"/>
      <c r="AG482" s="115"/>
      <c r="AH482" s="115"/>
      <c r="AI482" s="115"/>
      <c r="AJ482" s="115"/>
      <c r="AK482" s="115"/>
      <c r="AL482" s="115"/>
      <c r="AM482" s="194"/>
      <c r="AN482" s="115"/>
      <c r="AO482" s="115"/>
      <c r="AP482" s="115"/>
      <c r="AQ482" s="115"/>
      <c r="AR482" s="115"/>
      <c r="AS482" s="115"/>
      <c r="AT482" s="194"/>
      <c r="AU482" s="115"/>
      <c r="AV482" s="115"/>
      <c r="AW482" s="115"/>
      <c r="AX482" s="115"/>
      <c r="AY482" s="115"/>
      <c r="AZ482" s="115"/>
      <c r="BA482" s="194"/>
      <c r="BB482" s="115"/>
      <c r="BC482" s="115"/>
      <c r="BD482" s="115"/>
      <c r="BE482" s="115"/>
      <c r="BF482" s="115"/>
      <c r="BG482" s="115"/>
      <c r="BH482" s="194"/>
      <c r="BI482" s="115"/>
      <c r="BJ482" s="115"/>
      <c r="BO482" s="191"/>
      <c r="BV482" s="191"/>
      <c r="CN482" s="155"/>
      <c r="CQ482" s="65"/>
    </row>
    <row r="483" spans="1:95" s="8" customFormat="1" x14ac:dyDescent="0.25">
      <c r="A483" s="150"/>
      <c r="B483" s="150"/>
      <c r="C483" s="151"/>
      <c r="D483" s="116"/>
      <c r="E483" s="116"/>
      <c r="F483" s="116"/>
      <c r="G483" s="116"/>
      <c r="H483" s="151"/>
      <c r="I483" s="151"/>
      <c r="J483" s="171"/>
      <c r="K483" s="171"/>
      <c r="L483" s="88"/>
      <c r="M483" s="148"/>
      <c r="N483" s="115"/>
      <c r="O483" s="115"/>
      <c r="P483" s="115"/>
      <c r="Q483" s="115"/>
      <c r="R483" s="115"/>
      <c r="S483" s="115"/>
      <c r="T483" s="115"/>
      <c r="U483" s="115"/>
      <c r="V483" s="115"/>
      <c r="W483" s="115"/>
      <c r="X483" s="115"/>
      <c r="Y483" s="202"/>
      <c r="Z483" s="115"/>
      <c r="AA483" s="115"/>
      <c r="AB483" s="115"/>
      <c r="AC483" s="115"/>
      <c r="AD483" s="115"/>
      <c r="AE483" s="115"/>
      <c r="AF483" s="194"/>
      <c r="AG483" s="115"/>
      <c r="AH483" s="115"/>
      <c r="AI483" s="115"/>
      <c r="AJ483" s="115"/>
      <c r="AK483" s="115"/>
      <c r="AL483" s="115"/>
      <c r="AM483" s="194"/>
      <c r="AN483" s="115"/>
      <c r="AO483" s="115"/>
      <c r="AP483" s="115"/>
      <c r="AQ483" s="115"/>
      <c r="AR483" s="115"/>
      <c r="AS483" s="115"/>
      <c r="AT483" s="194"/>
      <c r="AU483" s="115"/>
      <c r="AV483" s="115"/>
      <c r="AW483" s="115"/>
      <c r="AX483" s="115"/>
      <c r="AY483" s="115"/>
      <c r="AZ483" s="115"/>
      <c r="BA483" s="194"/>
      <c r="BB483" s="115"/>
      <c r="BC483" s="115"/>
      <c r="BD483" s="115"/>
      <c r="BE483" s="115"/>
      <c r="BF483" s="115"/>
      <c r="BG483" s="115"/>
      <c r="BH483" s="194"/>
      <c r="BI483" s="115"/>
      <c r="BJ483" s="115"/>
      <c r="BO483" s="191"/>
      <c r="BV483" s="191"/>
      <c r="CN483" s="155"/>
      <c r="CQ483" s="65"/>
    </row>
    <row r="484" spans="1:95" s="8" customFormat="1" x14ac:dyDescent="0.25">
      <c r="A484" s="150"/>
      <c r="B484" s="150"/>
      <c r="C484" s="151"/>
      <c r="D484" s="116"/>
      <c r="E484" s="116"/>
      <c r="F484" s="116"/>
      <c r="G484" s="116"/>
      <c r="H484" s="151"/>
      <c r="I484" s="151"/>
      <c r="J484" s="171"/>
      <c r="K484" s="171"/>
      <c r="L484" s="88"/>
      <c r="M484" s="148"/>
      <c r="N484" s="115"/>
      <c r="O484" s="115"/>
      <c r="P484" s="115"/>
      <c r="Q484" s="115"/>
      <c r="R484" s="115"/>
      <c r="S484" s="115"/>
      <c r="T484" s="115"/>
      <c r="U484" s="115"/>
      <c r="V484" s="115"/>
      <c r="W484" s="115"/>
      <c r="X484" s="115"/>
      <c r="Y484" s="202"/>
      <c r="Z484" s="115"/>
      <c r="AA484" s="115"/>
      <c r="AB484" s="115"/>
      <c r="AC484" s="115"/>
      <c r="AD484" s="115"/>
      <c r="AE484" s="115"/>
      <c r="AF484" s="194"/>
      <c r="AG484" s="115"/>
      <c r="AH484" s="115"/>
      <c r="AI484" s="115"/>
      <c r="AJ484" s="115"/>
      <c r="AK484" s="115"/>
      <c r="AL484" s="115"/>
      <c r="AM484" s="194"/>
      <c r="AN484" s="115"/>
      <c r="AO484" s="115"/>
      <c r="AP484" s="115"/>
      <c r="AQ484" s="115"/>
      <c r="AR484" s="115"/>
      <c r="AS484" s="115"/>
      <c r="AT484" s="194"/>
      <c r="AU484" s="115"/>
      <c r="AV484" s="115"/>
      <c r="AW484" s="115"/>
      <c r="AX484" s="115"/>
      <c r="AY484" s="115"/>
      <c r="AZ484" s="115"/>
      <c r="BA484" s="194"/>
      <c r="BB484" s="115"/>
      <c r="BC484" s="115"/>
      <c r="BD484" s="115"/>
      <c r="BE484" s="115"/>
      <c r="BF484" s="115"/>
      <c r="BG484" s="115"/>
      <c r="BH484" s="194"/>
      <c r="BI484" s="115"/>
      <c r="BJ484" s="115"/>
      <c r="BO484" s="191"/>
      <c r="BV484" s="191"/>
      <c r="CN484" s="155"/>
      <c r="CQ484" s="65"/>
    </row>
    <row r="485" spans="1:95" s="8" customFormat="1" x14ac:dyDescent="0.25">
      <c r="A485" s="150"/>
      <c r="B485" s="150"/>
      <c r="C485" s="151"/>
      <c r="D485" s="116"/>
      <c r="E485" s="116"/>
      <c r="F485" s="116"/>
      <c r="G485" s="116"/>
      <c r="H485" s="151"/>
      <c r="I485" s="151"/>
      <c r="J485" s="171"/>
      <c r="K485" s="171"/>
      <c r="L485" s="88"/>
      <c r="M485" s="148"/>
      <c r="N485" s="115"/>
      <c r="O485" s="115"/>
      <c r="P485" s="115"/>
      <c r="Q485" s="115"/>
      <c r="R485" s="115"/>
      <c r="S485" s="115"/>
      <c r="T485" s="115"/>
      <c r="U485" s="115"/>
      <c r="V485" s="115"/>
      <c r="W485" s="115"/>
      <c r="X485" s="115"/>
      <c r="Y485" s="202"/>
      <c r="Z485" s="115"/>
      <c r="AA485" s="115"/>
      <c r="AB485" s="115"/>
      <c r="AC485" s="115"/>
      <c r="AD485" s="115"/>
      <c r="AE485" s="115"/>
      <c r="AF485" s="194"/>
      <c r="AG485" s="115"/>
      <c r="AH485" s="115"/>
      <c r="AI485" s="115"/>
      <c r="AJ485" s="115"/>
      <c r="AK485" s="115"/>
      <c r="AL485" s="115"/>
      <c r="AM485" s="194"/>
      <c r="AN485" s="115"/>
      <c r="AO485" s="115"/>
      <c r="AP485" s="115"/>
      <c r="AQ485" s="115"/>
      <c r="AR485" s="115"/>
      <c r="AS485" s="115"/>
      <c r="AT485" s="194"/>
      <c r="AU485" s="115"/>
      <c r="AV485" s="115"/>
      <c r="AW485" s="115"/>
      <c r="AX485" s="115"/>
      <c r="AY485" s="115"/>
      <c r="AZ485" s="115"/>
      <c r="BA485" s="194"/>
      <c r="BB485" s="115"/>
      <c r="BC485" s="115"/>
      <c r="BD485" s="115"/>
      <c r="BE485" s="115"/>
      <c r="BF485" s="115"/>
      <c r="BG485" s="115"/>
      <c r="BH485" s="194"/>
      <c r="BI485" s="115"/>
      <c r="BJ485" s="115"/>
      <c r="BO485" s="191"/>
      <c r="BV485" s="191"/>
      <c r="CN485" s="155"/>
      <c r="CQ485" s="65"/>
    </row>
    <row r="486" spans="1:95" s="8" customFormat="1" x14ac:dyDescent="0.25">
      <c r="A486" s="150"/>
      <c r="B486" s="150"/>
      <c r="C486" s="151"/>
      <c r="D486" s="116"/>
      <c r="E486" s="116"/>
      <c r="F486" s="116"/>
      <c r="G486" s="116"/>
      <c r="H486" s="151"/>
      <c r="I486" s="151"/>
      <c r="J486" s="171"/>
      <c r="K486" s="171"/>
      <c r="L486" s="88"/>
      <c r="M486" s="148"/>
      <c r="N486" s="115"/>
      <c r="O486" s="115"/>
      <c r="P486" s="115"/>
      <c r="Q486" s="115"/>
      <c r="R486" s="115"/>
      <c r="S486" s="115"/>
      <c r="T486" s="115"/>
      <c r="U486" s="115"/>
      <c r="V486" s="115"/>
      <c r="W486" s="115"/>
      <c r="X486" s="115"/>
      <c r="Y486" s="202"/>
      <c r="Z486" s="115"/>
      <c r="AA486" s="115"/>
      <c r="AB486" s="115"/>
      <c r="AC486" s="115"/>
      <c r="AD486" s="115"/>
      <c r="AE486" s="115"/>
      <c r="AF486" s="194"/>
      <c r="AG486" s="115"/>
      <c r="AH486" s="115"/>
      <c r="AI486" s="115"/>
      <c r="AJ486" s="115"/>
      <c r="AK486" s="115"/>
      <c r="AL486" s="115"/>
      <c r="AM486" s="194"/>
      <c r="AN486" s="115"/>
      <c r="AO486" s="115"/>
      <c r="AP486" s="115"/>
      <c r="AQ486" s="115"/>
      <c r="AR486" s="115"/>
      <c r="AS486" s="115"/>
      <c r="AT486" s="194"/>
      <c r="AU486" s="115"/>
      <c r="AV486" s="115"/>
      <c r="AW486" s="115"/>
      <c r="AX486" s="115"/>
      <c r="AY486" s="115"/>
      <c r="AZ486" s="115"/>
      <c r="BA486" s="194"/>
      <c r="BB486" s="115"/>
      <c r="BC486" s="115"/>
      <c r="BD486" s="115"/>
      <c r="BE486" s="115"/>
      <c r="BF486" s="115"/>
      <c r="BG486" s="115"/>
      <c r="BH486" s="194"/>
      <c r="BI486" s="115"/>
      <c r="BJ486" s="115"/>
      <c r="BO486" s="191"/>
      <c r="BV486" s="191"/>
      <c r="CN486" s="155"/>
      <c r="CQ486" s="65"/>
    </row>
    <row r="487" spans="1:95" s="8" customFormat="1" x14ac:dyDescent="0.25">
      <c r="A487" s="150"/>
      <c r="B487" s="150"/>
      <c r="C487" s="151"/>
      <c r="D487" s="116"/>
      <c r="E487" s="116"/>
      <c r="F487" s="116"/>
      <c r="G487" s="116"/>
      <c r="H487" s="151"/>
      <c r="I487" s="151"/>
      <c r="J487" s="171"/>
      <c r="K487" s="171"/>
      <c r="L487" s="88"/>
      <c r="M487" s="148"/>
      <c r="N487" s="115"/>
      <c r="O487" s="115"/>
      <c r="P487" s="115"/>
      <c r="Q487" s="115"/>
      <c r="R487" s="115"/>
      <c r="S487" s="115"/>
      <c r="T487" s="115"/>
      <c r="U487" s="115"/>
      <c r="V487" s="115"/>
      <c r="W487" s="115"/>
      <c r="X487" s="115"/>
      <c r="Y487" s="202"/>
      <c r="Z487" s="115"/>
      <c r="AA487" s="115"/>
      <c r="AB487" s="115"/>
      <c r="AC487" s="115"/>
      <c r="AD487" s="115"/>
      <c r="AE487" s="115"/>
      <c r="AF487" s="194"/>
      <c r="AG487" s="115"/>
      <c r="AH487" s="115"/>
      <c r="AI487" s="115"/>
      <c r="AJ487" s="115"/>
      <c r="AK487" s="115"/>
      <c r="AL487" s="115"/>
      <c r="AM487" s="194"/>
      <c r="AN487" s="115"/>
      <c r="AO487" s="115"/>
      <c r="AP487" s="115"/>
      <c r="AQ487" s="115"/>
      <c r="AR487" s="115"/>
      <c r="AS487" s="115"/>
      <c r="AT487" s="194"/>
      <c r="AU487" s="115"/>
      <c r="AV487" s="115"/>
      <c r="AW487" s="115"/>
      <c r="AX487" s="115"/>
      <c r="AY487" s="115"/>
      <c r="AZ487" s="115"/>
      <c r="BA487" s="194"/>
      <c r="BB487" s="115"/>
      <c r="BC487" s="115"/>
      <c r="BD487" s="115"/>
      <c r="BE487" s="115"/>
      <c r="BF487" s="115"/>
      <c r="BG487" s="115"/>
      <c r="BH487" s="194"/>
      <c r="BI487" s="115"/>
      <c r="BJ487" s="115"/>
      <c r="BO487" s="191"/>
      <c r="BV487" s="191"/>
      <c r="CN487" s="155"/>
      <c r="CQ487" s="65"/>
    </row>
    <row r="488" spans="1:95" s="8" customFormat="1" x14ac:dyDescent="0.25">
      <c r="A488" s="150"/>
      <c r="B488" s="150"/>
      <c r="C488" s="151"/>
      <c r="D488" s="116"/>
      <c r="E488" s="116"/>
      <c r="F488" s="116"/>
      <c r="G488" s="116"/>
      <c r="H488" s="151"/>
      <c r="I488" s="151"/>
      <c r="J488" s="171"/>
      <c r="K488" s="171"/>
      <c r="L488" s="88"/>
      <c r="M488" s="148"/>
      <c r="N488" s="115"/>
      <c r="O488" s="115"/>
      <c r="P488" s="115"/>
      <c r="Q488" s="115"/>
      <c r="R488" s="115"/>
      <c r="S488" s="115"/>
      <c r="T488" s="115"/>
      <c r="U488" s="115"/>
      <c r="V488" s="115"/>
      <c r="W488" s="115"/>
      <c r="X488" s="115"/>
      <c r="Y488" s="202"/>
      <c r="Z488" s="115"/>
      <c r="AA488" s="115"/>
      <c r="AB488" s="115"/>
      <c r="AC488" s="115"/>
      <c r="AD488" s="115"/>
      <c r="AE488" s="115"/>
      <c r="AF488" s="194"/>
      <c r="AG488" s="115"/>
      <c r="AH488" s="115"/>
      <c r="AI488" s="115"/>
      <c r="AJ488" s="115"/>
      <c r="AK488" s="115"/>
      <c r="AL488" s="115"/>
      <c r="AM488" s="194"/>
      <c r="AN488" s="115"/>
      <c r="AO488" s="115"/>
      <c r="AP488" s="115"/>
      <c r="AQ488" s="115"/>
      <c r="AR488" s="115"/>
      <c r="AS488" s="115"/>
      <c r="AT488" s="194"/>
      <c r="AU488" s="115"/>
      <c r="AV488" s="115"/>
      <c r="AW488" s="115"/>
      <c r="AX488" s="115"/>
      <c r="AY488" s="115"/>
      <c r="AZ488" s="115"/>
      <c r="BA488" s="194"/>
      <c r="BB488" s="115"/>
      <c r="BC488" s="115"/>
      <c r="BD488" s="115"/>
      <c r="BE488" s="115"/>
      <c r="BF488" s="115"/>
      <c r="BG488" s="115"/>
      <c r="BH488" s="194"/>
      <c r="BI488" s="115"/>
      <c r="BJ488" s="115"/>
      <c r="BO488" s="191"/>
      <c r="BV488" s="191"/>
      <c r="CN488" s="155"/>
      <c r="CQ488" s="65"/>
    </row>
    <row r="490" spans="1:95" x14ac:dyDescent="0.25">
      <c r="K490" s="12" t="s">
        <v>1321</v>
      </c>
      <c r="BP490" s="8" t="s">
        <v>1322</v>
      </c>
      <c r="BW490" s="8" t="s">
        <v>1322</v>
      </c>
    </row>
    <row r="491" spans="1:95" x14ac:dyDescent="0.25">
      <c r="H491" s="8" t="s">
        <v>1319</v>
      </c>
    </row>
    <row r="492" spans="1:95" x14ac:dyDescent="0.25">
      <c r="H492" s="8" t="s">
        <v>1320</v>
      </c>
    </row>
  </sheetData>
  <autoFilter ref="A11:CW468">
    <sortState ref="A12:CW468">
      <sortCondition ref="CI12"/>
    </sortState>
  </autoFilter>
  <sortState ref="A12:HZ442">
    <sortCondition ref="FI12:FI442"/>
  </sortState>
  <customSheetViews>
    <customSheetView guid="{C7376C49-7C70-4EE7-9CF7-79151FBD2399}" scale="70" showPageBreaks="1" fitToPage="1" showAutoFilter="1" hiddenColumns="1" topLeftCell="H1">
      <pane xSplit="33" ySplit="11" topLeftCell="AU12" activePane="bottomRight" state="frozen"/>
      <selection pane="bottomRight" activeCell="H90" sqref="H90"/>
      <pageMargins left="0.31496062992125984" right="0.31496062992125984" top="0.74803149606299213" bottom="0.74803149606299213" header="0.31496062992125984" footer="0.31496062992125984"/>
      <pageSetup paperSize="9" scale="36" fitToHeight="0" orientation="landscape" r:id="rId1"/>
      <headerFooter>
        <oddFooter>&amp;C&amp;P no&amp;N</oddFooter>
      </headerFooter>
      <autoFilter ref="A11:BL441"/>
    </customSheetView>
    <customSheetView guid="{1CE1816D-2CE4-45E4-84A5-7ECDB5D0D0D3}" scale="70" showPageBreaks="1" fitToPage="1" showAutoFilter="1" hiddenColumns="1" topLeftCell="H1">
      <pane xSplit="33" ySplit="11" topLeftCell="AP12" activePane="bottomRight" state="frozen"/>
      <selection pane="bottomRight" activeCell="AZ13" sqref="AZ13"/>
      <pageMargins left="0.31496062992125984" right="0.31496062992125984" top="0.74803149606299213" bottom="0.74803149606299213" header="0.31496062992125984" footer="0.31496062992125984"/>
      <pageSetup paperSize="9" scale="48" fitToHeight="0" orientation="landscape" r:id="rId2"/>
      <headerFooter>
        <oddFooter>&amp;C&amp;P no&amp;N</oddFooter>
      </headerFooter>
      <autoFilter ref="A11:BL441"/>
    </customSheetView>
    <customSheetView guid="{31BFF91F-CC67-47B5-A533-CBCA2A3DFD88}" scale="70" fitToPage="1" showAutoFilter="1" hiddenColumns="1" state="hidden" topLeftCell="H1">
      <pane xSplit="33" ySplit="11" topLeftCell="AU12" activePane="bottomRight" state="frozen"/>
      <selection pane="bottomRight" activeCell="H90" sqref="H90"/>
      <pageMargins left="0.31496062992125984" right="0.31496062992125984" top="0.74803149606299213" bottom="0.74803149606299213" header="0.31496062992125984" footer="0.31496062992125984"/>
      <pageSetup paperSize="9" scale="36" fitToHeight="0" orientation="landscape" r:id="rId3"/>
      <headerFooter>
        <oddFooter>&amp;C&amp;P no&amp;N</oddFooter>
      </headerFooter>
      <autoFilter ref="A11:BL441"/>
    </customSheetView>
  </customSheetViews>
  <mergeCells count="47">
    <mergeCell ref="BL7:BO7"/>
    <mergeCell ref="A7:A10"/>
    <mergeCell ref="Z7:AB7"/>
    <mergeCell ref="A6:C6"/>
    <mergeCell ref="K6:K7"/>
    <mergeCell ref="F6:F10"/>
    <mergeCell ref="G6:G10"/>
    <mergeCell ref="H6:H10"/>
    <mergeCell ref="J6:J10"/>
    <mergeCell ref="D7:D10"/>
    <mergeCell ref="E7:E10"/>
    <mergeCell ref="B7:B10"/>
    <mergeCell ref="I6:I10"/>
    <mergeCell ref="O7:Q7"/>
    <mergeCell ref="S7:U7"/>
    <mergeCell ref="B2:E2"/>
    <mergeCell ref="C7:C10"/>
    <mergeCell ref="H1:J1"/>
    <mergeCell ref="AU7:AW7"/>
    <mergeCell ref="AG7:AI7"/>
    <mergeCell ref="AN7:AP7"/>
    <mergeCell ref="H2:CW2"/>
    <mergeCell ref="CT7:CT8"/>
    <mergeCell ref="CU7:CU8"/>
    <mergeCell ref="CM7:CN7"/>
    <mergeCell ref="CP7:CP8"/>
    <mergeCell ref="CQ7:CQ8"/>
    <mergeCell ref="CR7:CR8"/>
    <mergeCell ref="CV6:CV10"/>
    <mergeCell ref="CS7:CS8"/>
    <mergeCell ref="CO7:CO8"/>
    <mergeCell ref="CW6:CW10"/>
    <mergeCell ref="BZ7:CC7"/>
    <mergeCell ref="BW7:BY7"/>
    <mergeCell ref="L6:CN6"/>
    <mergeCell ref="BS7:BV7"/>
    <mergeCell ref="BI7:BK7"/>
    <mergeCell ref="BB7:BD7"/>
    <mergeCell ref="CD7:CF7"/>
    <mergeCell ref="CG7:CJ7"/>
    <mergeCell ref="BP7:BR7"/>
    <mergeCell ref="AJ7:AM7"/>
    <mergeCell ref="AQ7:AT7"/>
    <mergeCell ref="AX7:BA7"/>
    <mergeCell ref="V7:Y7"/>
    <mergeCell ref="AC7:AF7"/>
    <mergeCell ref="BE7:BH7"/>
  </mergeCells>
  <conditionalFormatting sqref="G469:G1048576 G5:G59 F290 G62:G72 G74 G76:G94 G450:G451 G99:G275">
    <cfRule type="duplicateValues" dxfId="20" priority="26"/>
  </conditionalFormatting>
  <conditionalFormatting sqref="J290">
    <cfRule type="duplicateValues" dxfId="19" priority="27"/>
  </conditionalFormatting>
  <conditionalFormatting sqref="G75">
    <cfRule type="duplicateValues" dxfId="18" priority="5"/>
  </conditionalFormatting>
  <conditionalFormatting sqref="G75">
    <cfRule type="duplicateValues" dxfId="17" priority="6"/>
  </conditionalFormatting>
  <conditionalFormatting sqref="G469:G1048576 G433:G451 G1:G400">
    <cfRule type="duplicateValues" dxfId="16" priority="39"/>
  </conditionalFormatting>
  <conditionalFormatting sqref="G469:G1048576 G1:G464">
    <cfRule type="duplicateValues" dxfId="15" priority="2"/>
  </conditionalFormatting>
  <conditionalFormatting sqref="G1:G1048576">
    <cfRule type="duplicateValues" dxfId="14" priority="1"/>
  </conditionalFormatting>
  <conditionalFormatting sqref="G469:G1048576 AW11:BA11 G450:G451 F290 G5:G59 G62:G72 G74 G76:G92 G94 G99:G263">
    <cfRule type="duplicateValues" dxfId="13" priority="40"/>
  </conditionalFormatting>
  <pageMargins left="0.31496062992125984" right="0.31496062992125984" top="0.74803149606299213" bottom="0.74803149606299213" header="0.31496062992125984" footer="0.31496062992125984"/>
  <pageSetup paperSize="9" scale="44" fitToHeight="0" orientation="landscape" r:id="rId4"/>
  <headerFooter>
    <oddFooter>&amp;C&amp;P no&amp;N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W103"/>
  <sheetViews>
    <sheetView tabSelected="1" view="pageBreakPreview" zoomScale="62" zoomScaleNormal="70" zoomScaleSheetLayoutView="62" workbookViewId="0">
      <pane xSplit="10" ySplit="8" topLeftCell="K89" activePane="bottomRight" state="frozen"/>
      <selection pane="topRight" activeCell="K1" sqref="K1"/>
      <selection pane="bottomLeft" activeCell="A12" sqref="A12"/>
      <selection pane="bottomRight" activeCell="CW96" sqref="CW96"/>
    </sheetView>
  </sheetViews>
  <sheetFormatPr defaultRowHeight="15.75" outlineLevelCol="1" x14ac:dyDescent="0.25"/>
  <cols>
    <col min="1" max="1" width="4.75" style="8" hidden="1" customWidth="1" outlineLevel="1"/>
    <col min="2" max="2" width="6.25" style="8" hidden="1" customWidth="1" outlineLevel="1"/>
    <col min="3" max="3" width="16.375" style="12" hidden="1" customWidth="1" outlineLevel="1"/>
    <col min="4" max="4" width="2.875" style="8" hidden="1" customWidth="1" outlineLevel="1"/>
    <col min="5" max="5" width="9" style="8" hidden="1" customWidth="1" outlineLevel="1"/>
    <col min="6" max="6" width="5.75" style="8" hidden="1" customWidth="1" outlineLevel="1"/>
    <col min="7" max="7" width="15.25" style="8" hidden="1" customWidth="1" outlineLevel="1"/>
    <col min="8" max="8" width="8.125" style="8" customWidth="1" collapsed="1"/>
    <col min="9" max="9" width="7.5" style="8" customWidth="1"/>
    <col min="10" max="10" width="18.625" style="12" customWidth="1"/>
    <col min="11" max="11" width="40.625" style="12" customWidth="1"/>
    <col min="12" max="12" width="9" style="8" hidden="1" customWidth="1" outlineLevel="1"/>
    <col min="13" max="13" width="14.375" style="8" hidden="1" customWidth="1" outlineLevel="1"/>
    <col min="14" max="14" width="12.125" style="8" hidden="1" customWidth="1" outlineLevel="1"/>
    <col min="15" max="15" width="14.625" style="8" hidden="1" customWidth="1" outlineLevel="1"/>
    <col min="16" max="16" width="11.125" style="8" hidden="1" customWidth="1" outlineLevel="1"/>
    <col min="17" max="17" width="16.875" style="8" hidden="1" customWidth="1" outlineLevel="1"/>
    <col min="18" max="18" width="16.5" style="8" hidden="1" customWidth="1" outlineLevel="1"/>
    <col min="19" max="19" width="11.25" style="8" hidden="1" customWidth="1" outlineLevel="1"/>
    <col min="20" max="20" width="11.125" style="8" hidden="1" customWidth="1" outlineLevel="1"/>
    <col min="21" max="24" width="11.5" style="8" hidden="1" customWidth="1" outlineLevel="1"/>
    <col min="25" max="25" width="11.5" style="198" hidden="1" customWidth="1" outlineLevel="1"/>
    <col min="26" max="27" width="11.125" style="8" hidden="1" customWidth="1" outlineLevel="1"/>
    <col min="28" max="31" width="11.375" style="8" hidden="1" customWidth="1" outlineLevel="1"/>
    <col min="32" max="32" width="11.375" style="191" hidden="1" customWidth="1" outlineLevel="1"/>
    <col min="33" max="34" width="11.125" style="8" hidden="1" customWidth="1" outlineLevel="1"/>
    <col min="35" max="38" width="10.75" style="8" hidden="1" customWidth="1" outlineLevel="1"/>
    <col min="39" max="39" width="10.75" style="191" hidden="1" customWidth="1" outlineLevel="1"/>
    <col min="40" max="41" width="11.125" style="8" hidden="1" customWidth="1" outlineLevel="1"/>
    <col min="42" max="45" width="12" style="8" hidden="1" customWidth="1" outlineLevel="1"/>
    <col min="46" max="46" width="12" style="191" hidden="1" customWidth="1" outlineLevel="1"/>
    <col min="47" max="47" width="13.875" style="8" hidden="1" customWidth="1" outlineLevel="1"/>
    <col min="48" max="48" width="13.25" style="8" hidden="1" customWidth="1" outlineLevel="1"/>
    <col min="49" max="52" width="10.625" style="8" hidden="1" customWidth="1" outlineLevel="1"/>
    <col min="53" max="53" width="10.625" style="191" hidden="1" customWidth="1" outlineLevel="1"/>
    <col min="54" max="54" width="11.75" style="8" hidden="1" customWidth="1" outlineLevel="1" collapsed="1"/>
    <col min="55" max="55" width="12.875" style="8" hidden="1" customWidth="1" outlineLevel="1"/>
    <col min="56" max="59" width="13.375" style="8" hidden="1" customWidth="1" outlineLevel="1"/>
    <col min="60" max="60" width="13.375" style="191" hidden="1" customWidth="1" outlineLevel="1"/>
    <col min="61" max="66" width="14.75" style="8" hidden="1" customWidth="1" outlineLevel="1"/>
    <col min="67" max="67" width="14.75" style="191" hidden="1" customWidth="1" outlineLevel="1"/>
    <col min="68" max="73" width="14.75" style="8" hidden="1" customWidth="1" outlineLevel="1"/>
    <col min="74" max="74" width="14.75" style="191" hidden="1" customWidth="1" outlineLevel="1"/>
    <col min="75" max="81" width="14.75" style="8" hidden="1" customWidth="1" outlineLevel="1"/>
    <col min="82" max="82" width="14.75" style="8" hidden="1" customWidth="1" collapsed="1"/>
    <col min="83" max="84" width="14.75" style="8" hidden="1" customWidth="1"/>
    <col min="85" max="86" width="14.75" style="8" customWidth="1"/>
    <col min="87" max="88" width="15.375" style="8" customWidth="1"/>
    <col min="89" max="89" width="14.75" style="8" hidden="1" customWidth="1"/>
    <col min="90" max="90" width="15" style="8" customWidth="1"/>
    <col min="91" max="91" width="16" style="8" customWidth="1"/>
    <col min="92" max="92" width="13.75" style="155" customWidth="1"/>
    <col min="93" max="94" width="13.75" style="8" hidden="1" customWidth="1" outlineLevel="1"/>
    <col min="95" max="95" width="13.875" style="65" hidden="1" customWidth="1" outlineLevel="1"/>
    <col min="96" max="96" width="14.75" style="8" hidden="1" customWidth="1" outlineLevel="1"/>
    <col min="97" max="97" width="12.125" style="8" hidden="1" customWidth="1" outlineLevel="1"/>
    <col min="98" max="98" width="12.625" style="8" hidden="1" customWidth="1" outlineLevel="1"/>
    <col min="99" max="99" width="12.125" style="8" hidden="1" customWidth="1" outlineLevel="1"/>
    <col min="100" max="100" width="18.25" style="8" customWidth="1" collapsed="1"/>
    <col min="101" max="101" width="85.625" style="8" customWidth="1"/>
    <col min="102" max="16384" width="9" style="8"/>
  </cols>
  <sheetData>
    <row r="1" spans="1:101" ht="55.5" customHeight="1" x14ac:dyDescent="0.25">
      <c r="H1" s="339"/>
      <c r="I1" s="339"/>
      <c r="J1" s="339"/>
      <c r="CW1" s="219" t="s">
        <v>1563</v>
      </c>
    </row>
    <row r="2" spans="1:101" ht="24" thickBot="1" x14ac:dyDescent="0.4">
      <c r="B2" s="333"/>
      <c r="C2" s="334"/>
      <c r="D2" s="334"/>
      <c r="E2" s="335"/>
      <c r="H2" s="342" t="s">
        <v>1568</v>
      </c>
      <c r="I2" s="342"/>
      <c r="J2" s="342"/>
      <c r="K2" s="342"/>
      <c r="L2" s="342"/>
      <c r="M2" s="342"/>
      <c r="N2" s="342"/>
      <c r="O2" s="342"/>
      <c r="P2" s="342"/>
      <c r="Q2" s="342"/>
      <c r="R2" s="342"/>
      <c r="S2" s="342"/>
      <c r="T2" s="342"/>
      <c r="U2" s="342"/>
      <c r="V2" s="342"/>
      <c r="W2" s="342"/>
      <c r="X2" s="342"/>
      <c r="Y2" s="343"/>
      <c r="Z2" s="342"/>
      <c r="AA2" s="342"/>
      <c r="AB2" s="342"/>
      <c r="AC2" s="342"/>
      <c r="AD2" s="342"/>
      <c r="AE2" s="342"/>
      <c r="AF2" s="342"/>
      <c r="AG2" s="342"/>
      <c r="AH2" s="342"/>
      <c r="AI2" s="342"/>
      <c r="AJ2" s="342"/>
      <c r="AK2" s="342"/>
      <c r="AL2" s="342"/>
      <c r="AM2" s="342"/>
      <c r="AN2" s="342"/>
      <c r="AO2" s="342"/>
      <c r="AP2" s="342"/>
      <c r="AQ2" s="342"/>
      <c r="AR2" s="342"/>
      <c r="AS2" s="342"/>
      <c r="AT2" s="342"/>
      <c r="AU2" s="342"/>
      <c r="AV2" s="342"/>
      <c r="AW2" s="342"/>
      <c r="AX2" s="342"/>
      <c r="AY2" s="342"/>
      <c r="AZ2" s="342"/>
      <c r="BA2" s="342"/>
      <c r="BB2" s="342"/>
      <c r="BC2" s="342"/>
      <c r="BD2" s="342"/>
      <c r="BE2" s="342"/>
      <c r="BF2" s="342"/>
      <c r="BG2" s="342"/>
      <c r="BH2" s="342"/>
      <c r="BI2" s="342"/>
      <c r="BJ2" s="342"/>
      <c r="BK2" s="342"/>
      <c r="BL2" s="342"/>
      <c r="BM2" s="342"/>
      <c r="BN2" s="342"/>
      <c r="BO2" s="342"/>
      <c r="BP2" s="342"/>
      <c r="BQ2" s="342"/>
      <c r="BR2" s="342"/>
      <c r="BS2" s="342"/>
      <c r="BT2" s="342"/>
      <c r="BU2" s="342"/>
      <c r="BV2" s="342"/>
      <c r="BW2" s="342"/>
      <c r="BX2" s="342"/>
      <c r="BY2" s="342"/>
      <c r="BZ2" s="342"/>
      <c r="CA2" s="342"/>
      <c r="CB2" s="342"/>
      <c r="CC2" s="342"/>
      <c r="CD2" s="342"/>
      <c r="CE2" s="342"/>
      <c r="CF2" s="342"/>
      <c r="CG2" s="342"/>
      <c r="CH2" s="342"/>
      <c r="CI2" s="342"/>
      <c r="CJ2" s="342"/>
      <c r="CK2" s="342"/>
      <c r="CL2" s="342"/>
      <c r="CM2" s="342"/>
      <c r="CN2" s="344"/>
      <c r="CO2" s="342"/>
      <c r="CP2" s="342"/>
      <c r="CQ2" s="342"/>
      <c r="CR2" s="342"/>
      <c r="CS2" s="342"/>
      <c r="CT2" s="342"/>
      <c r="CU2" s="342"/>
      <c r="CV2" s="342"/>
      <c r="CW2" s="342"/>
    </row>
    <row r="3" spans="1:101" s="4" customFormat="1" ht="33.75" customHeight="1" x14ac:dyDescent="0.25">
      <c r="A3" s="348" t="s">
        <v>638</v>
      </c>
      <c r="B3" s="349"/>
      <c r="C3" s="350"/>
      <c r="D3" s="23"/>
      <c r="E3" s="23"/>
      <c r="F3" s="351" t="s">
        <v>551</v>
      </c>
      <c r="G3" s="352" t="s">
        <v>552</v>
      </c>
      <c r="H3" s="354" t="s">
        <v>639</v>
      </c>
      <c r="I3" s="354" t="s">
        <v>640</v>
      </c>
      <c r="J3" s="341" t="s">
        <v>553</v>
      </c>
      <c r="K3" s="341" t="s">
        <v>554</v>
      </c>
      <c r="L3" s="324" t="s">
        <v>854</v>
      </c>
      <c r="M3" s="325"/>
      <c r="N3" s="325"/>
      <c r="O3" s="325"/>
      <c r="P3" s="325"/>
      <c r="Q3" s="325"/>
      <c r="R3" s="325"/>
      <c r="S3" s="325"/>
      <c r="T3" s="325"/>
      <c r="U3" s="325"/>
      <c r="V3" s="325"/>
      <c r="W3" s="325"/>
      <c r="X3" s="325"/>
      <c r="Y3" s="326"/>
      <c r="Z3" s="325"/>
      <c r="AA3" s="325"/>
      <c r="AB3" s="325"/>
      <c r="AC3" s="325"/>
      <c r="AD3" s="325"/>
      <c r="AE3" s="325"/>
      <c r="AF3" s="325"/>
      <c r="AG3" s="325"/>
      <c r="AH3" s="325"/>
      <c r="AI3" s="325"/>
      <c r="AJ3" s="325"/>
      <c r="AK3" s="325"/>
      <c r="AL3" s="325"/>
      <c r="AM3" s="325"/>
      <c r="AN3" s="325"/>
      <c r="AO3" s="325"/>
      <c r="AP3" s="325"/>
      <c r="AQ3" s="325"/>
      <c r="AR3" s="325"/>
      <c r="AS3" s="325"/>
      <c r="AT3" s="325"/>
      <c r="AU3" s="325"/>
      <c r="AV3" s="325"/>
      <c r="AW3" s="325"/>
      <c r="AX3" s="325"/>
      <c r="AY3" s="325"/>
      <c r="AZ3" s="325"/>
      <c r="BA3" s="325"/>
      <c r="BB3" s="325"/>
      <c r="BC3" s="325"/>
      <c r="BD3" s="325"/>
      <c r="BE3" s="325"/>
      <c r="BF3" s="325"/>
      <c r="BG3" s="325"/>
      <c r="BH3" s="325"/>
      <c r="BI3" s="325"/>
      <c r="BJ3" s="325"/>
      <c r="BK3" s="325"/>
      <c r="BL3" s="325"/>
      <c r="BM3" s="325"/>
      <c r="BN3" s="325"/>
      <c r="BO3" s="325"/>
      <c r="BP3" s="325"/>
      <c r="BQ3" s="325"/>
      <c r="BR3" s="325"/>
      <c r="BS3" s="325"/>
      <c r="BT3" s="325"/>
      <c r="BU3" s="325"/>
      <c r="BV3" s="325"/>
      <c r="BW3" s="325"/>
      <c r="BX3" s="325"/>
      <c r="BY3" s="325"/>
      <c r="BZ3" s="325"/>
      <c r="CA3" s="325"/>
      <c r="CB3" s="325"/>
      <c r="CC3" s="325"/>
      <c r="CD3" s="325"/>
      <c r="CE3" s="325"/>
      <c r="CF3" s="325"/>
      <c r="CG3" s="325"/>
      <c r="CH3" s="325"/>
      <c r="CI3" s="325"/>
      <c r="CJ3" s="325"/>
      <c r="CK3" s="325"/>
      <c r="CL3" s="325"/>
      <c r="CM3" s="325"/>
      <c r="CN3" s="327"/>
      <c r="CO3" s="67"/>
      <c r="CP3" s="67"/>
      <c r="CQ3" s="67"/>
      <c r="CR3" s="67"/>
      <c r="CS3" s="67"/>
      <c r="CT3" s="67"/>
      <c r="CU3" s="67"/>
      <c r="CV3" s="340" t="s">
        <v>1326</v>
      </c>
      <c r="CW3" s="340" t="s">
        <v>1550</v>
      </c>
    </row>
    <row r="4" spans="1:101" s="5" customFormat="1" ht="15.75" customHeight="1" x14ac:dyDescent="0.25">
      <c r="A4" s="345" t="s">
        <v>640</v>
      </c>
      <c r="B4" s="355" t="s">
        <v>549</v>
      </c>
      <c r="C4" s="336" t="s">
        <v>641</v>
      </c>
      <c r="D4" s="355" t="s">
        <v>550</v>
      </c>
      <c r="E4" s="336" t="s">
        <v>642</v>
      </c>
      <c r="F4" s="337"/>
      <c r="G4" s="353"/>
      <c r="H4" s="354"/>
      <c r="I4" s="354"/>
      <c r="J4" s="341"/>
      <c r="K4" s="341"/>
      <c r="L4" s="216">
        <v>2014</v>
      </c>
      <c r="M4" s="216">
        <v>2015</v>
      </c>
      <c r="N4" s="216">
        <v>2016</v>
      </c>
      <c r="O4" s="341" t="s">
        <v>634</v>
      </c>
      <c r="P4" s="341"/>
      <c r="Q4" s="341"/>
      <c r="R4" s="216"/>
      <c r="S4" s="341" t="s">
        <v>635</v>
      </c>
      <c r="T4" s="341"/>
      <c r="U4" s="341"/>
      <c r="V4" s="321" t="s">
        <v>1506</v>
      </c>
      <c r="W4" s="322"/>
      <c r="X4" s="322"/>
      <c r="Y4" s="332"/>
      <c r="Z4" s="341" t="s">
        <v>636</v>
      </c>
      <c r="AA4" s="341"/>
      <c r="AB4" s="341"/>
      <c r="AC4" s="321" t="s">
        <v>1507</v>
      </c>
      <c r="AD4" s="322"/>
      <c r="AE4" s="322"/>
      <c r="AF4" s="323"/>
      <c r="AG4" s="341" t="s">
        <v>637</v>
      </c>
      <c r="AH4" s="341"/>
      <c r="AI4" s="341"/>
      <c r="AJ4" s="321" t="s">
        <v>1508</v>
      </c>
      <c r="AK4" s="322"/>
      <c r="AL4" s="322"/>
      <c r="AM4" s="323"/>
      <c r="AN4" s="341" t="s">
        <v>648</v>
      </c>
      <c r="AO4" s="341"/>
      <c r="AP4" s="341"/>
      <c r="AQ4" s="321" t="s">
        <v>1509</v>
      </c>
      <c r="AR4" s="322"/>
      <c r="AS4" s="322"/>
      <c r="AT4" s="323"/>
      <c r="AU4" s="340" t="s">
        <v>766</v>
      </c>
      <c r="AV4" s="340"/>
      <c r="AW4" s="340"/>
      <c r="AX4" s="321" t="s">
        <v>1510</v>
      </c>
      <c r="AY4" s="322"/>
      <c r="AZ4" s="322"/>
      <c r="BA4" s="323"/>
      <c r="BB4" s="321" t="s">
        <v>886</v>
      </c>
      <c r="BC4" s="322"/>
      <c r="BD4" s="323"/>
      <c r="BE4" s="321" t="s">
        <v>1511</v>
      </c>
      <c r="BF4" s="322"/>
      <c r="BG4" s="322"/>
      <c r="BH4" s="323"/>
      <c r="BI4" s="321" t="s">
        <v>1309</v>
      </c>
      <c r="BJ4" s="322"/>
      <c r="BK4" s="323"/>
      <c r="BL4" s="321" t="s">
        <v>1512</v>
      </c>
      <c r="BM4" s="322"/>
      <c r="BN4" s="322"/>
      <c r="BO4" s="323"/>
      <c r="BP4" s="321" t="s">
        <v>1332</v>
      </c>
      <c r="BQ4" s="322"/>
      <c r="BR4" s="323"/>
      <c r="BS4" s="321" t="s">
        <v>1513</v>
      </c>
      <c r="BT4" s="322"/>
      <c r="BU4" s="322"/>
      <c r="BV4" s="323"/>
      <c r="BW4" s="321" t="s">
        <v>1380</v>
      </c>
      <c r="BX4" s="322"/>
      <c r="BY4" s="323"/>
      <c r="BZ4" s="321" t="s">
        <v>1397</v>
      </c>
      <c r="CA4" s="322"/>
      <c r="CB4" s="322"/>
      <c r="CC4" s="323"/>
      <c r="CD4" s="328" t="s">
        <v>1468</v>
      </c>
      <c r="CE4" s="329"/>
      <c r="CF4" s="330"/>
      <c r="CG4" s="331" t="s">
        <v>1567</v>
      </c>
      <c r="CH4" s="331"/>
      <c r="CI4" s="331"/>
      <c r="CJ4" s="331"/>
      <c r="CK4" s="215">
        <v>2017</v>
      </c>
      <c r="CL4" s="215" t="s">
        <v>1569</v>
      </c>
      <c r="CM4" s="340" t="s">
        <v>1569</v>
      </c>
      <c r="CN4" s="320"/>
      <c r="CO4" s="340">
        <v>2018</v>
      </c>
      <c r="CP4" s="340">
        <v>2019</v>
      </c>
      <c r="CQ4" s="340">
        <v>2020</v>
      </c>
      <c r="CR4" s="340">
        <v>2021</v>
      </c>
      <c r="CS4" s="340">
        <v>2022</v>
      </c>
      <c r="CT4" s="340">
        <v>2023</v>
      </c>
      <c r="CU4" s="340">
        <v>2024</v>
      </c>
      <c r="CV4" s="340"/>
      <c r="CW4" s="340"/>
    </row>
    <row r="5" spans="1:101" s="6" customFormat="1" ht="47.25" customHeight="1" x14ac:dyDescent="0.25">
      <c r="A5" s="346"/>
      <c r="B5" s="356"/>
      <c r="C5" s="337"/>
      <c r="D5" s="356"/>
      <c r="E5" s="337"/>
      <c r="F5" s="337"/>
      <c r="G5" s="353"/>
      <c r="H5" s="354"/>
      <c r="I5" s="354"/>
      <c r="J5" s="341"/>
      <c r="K5" s="216"/>
      <c r="L5" s="216"/>
      <c r="M5" s="216"/>
      <c r="N5" s="216"/>
      <c r="O5" s="216" t="s">
        <v>633</v>
      </c>
      <c r="P5" s="216" t="s">
        <v>632</v>
      </c>
      <c r="Q5" s="216" t="s">
        <v>649</v>
      </c>
      <c r="R5" s="216" t="s">
        <v>643</v>
      </c>
      <c r="S5" s="216" t="s">
        <v>633</v>
      </c>
      <c r="T5" s="216" t="s">
        <v>632</v>
      </c>
      <c r="U5" s="216" t="s">
        <v>649</v>
      </c>
      <c r="V5" s="215" t="s">
        <v>633</v>
      </c>
      <c r="W5" s="215" t="s">
        <v>632</v>
      </c>
      <c r="X5" s="215" t="s">
        <v>649</v>
      </c>
      <c r="Y5" s="200" t="s">
        <v>643</v>
      </c>
      <c r="Z5" s="216" t="s">
        <v>633</v>
      </c>
      <c r="AA5" s="216" t="s">
        <v>632</v>
      </c>
      <c r="AB5" s="216" t="s">
        <v>649</v>
      </c>
      <c r="AC5" s="215" t="s">
        <v>633</v>
      </c>
      <c r="AD5" s="215" t="s">
        <v>632</v>
      </c>
      <c r="AE5" s="215" t="s">
        <v>649</v>
      </c>
      <c r="AF5" s="192" t="s">
        <v>643</v>
      </c>
      <c r="AG5" s="216" t="s">
        <v>633</v>
      </c>
      <c r="AH5" s="216" t="s">
        <v>632</v>
      </c>
      <c r="AI5" s="216" t="s">
        <v>649</v>
      </c>
      <c r="AJ5" s="215" t="s">
        <v>633</v>
      </c>
      <c r="AK5" s="215" t="s">
        <v>632</v>
      </c>
      <c r="AL5" s="215" t="s">
        <v>649</v>
      </c>
      <c r="AM5" s="192" t="s">
        <v>643</v>
      </c>
      <c r="AN5" s="216" t="s">
        <v>633</v>
      </c>
      <c r="AO5" s="216" t="s">
        <v>632</v>
      </c>
      <c r="AP5" s="216" t="s">
        <v>649</v>
      </c>
      <c r="AQ5" s="215" t="s">
        <v>633</v>
      </c>
      <c r="AR5" s="215" t="s">
        <v>632</v>
      </c>
      <c r="AS5" s="215" t="s">
        <v>649</v>
      </c>
      <c r="AT5" s="192" t="s">
        <v>643</v>
      </c>
      <c r="AU5" s="215" t="s">
        <v>633</v>
      </c>
      <c r="AV5" s="215" t="s">
        <v>632</v>
      </c>
      <c r="AW5" s="215" t="s">
        <v>649</v>
      </c>
      <c r="AX5" s="215" t="s">
        <v>633</v>
      </c>
      <c r="AY5" s="215" t="s">
        <v>632</v>
      </c>
      <c r="AZ5" s="215" t="s">
        <v>649</v>
      </c>
      <c r="BA5" s="192" t="s">
        <v>643</v>
      </c>
      <c r="BB5" s="215" t="s">
        <v>633</v>
      </c>
      <c r="BC5" s="215" t="s">
        <v>632</v>
      </c>
      <c r="BD5" s="215" t="s">
        <v>649</v>
      </c>
      <c r="BE5" s="215" t="s">
        <v>633</v>
      </c>
      <c r="BF5" s="215" t="s">
        <v>632</v>
      </c>
      <c r="BG5" s="215" t="s">
        <v>649</v>
      </c>
      <c r="BH5" s="192" t="s">
        <v>643</v>
      </c>
      <c r="BI5" s="215" t="s">
        <v>633</v>
      </c>
      <c r="BJ5" s="215" t="s">
        <v>632</v>
      </c>
      <c r="BK5" s="215" t="s">
        <v>649</v>
      </c>
      <c r="BL5" s="215" t="s">
        <v>633</v>
      </c>
      <c r="BM5" s="215" t="s">
        <v>632</v>
      </c>
      <c r="BN5" s="215" t="s">
        <v>649</v>
      </c>
      <c r="BO5" s="192" t="s">
        <v>643</v>
      </c>
      <c r="BP5" s="215" t="s">
        <v>633</v>
      </c>
      <c r="BQ5" s="215" t="s">
        <v>632</v>
      </c>
      <c r="BR5" s="215" t="s">
        <v>649</v>
      </c>
      <c r="BS5" s="215" t="s">
        <v>633</v>
      </c>
      <c r="BT5" s="215" t="s">
        <v>632</v>
      </c>
      <c r="BU5" s="215" t="s">
        <v>649</v>
      </c>
      <c r="BV5" s="192" t="s">
        <v>643</v>
      </c>
      <c r="BW5" s="215" t="s">
        <v>633</v>
      </c>
      <c r="BX5" s="215" t="s">
        <v>632</v>
      </c>
      <c r="BY5" s="215" t="s">
        <v>649</v>
      </c>
      <c r="BZ5" s="215" t="s">
        <v>633</v>
      </c>
      <c r="CA5" s="215" t="s">
        <v>632</v>
      </c>
      <c r="CB5" s="215" t="s">
        <v>649</v>
      </c>
      <c r="CC5" s="215" t="s">
        <v>643</v>
      </c>
      <c r="CD5" s="218" t="s">
        <v>633</v>
      </c>
      <c r="CE5" s="218" t="s">
        <v>632</v>
      </c>
      <c r="CF5" s="218" t="s">
        <v>649</v>
      </c>
      <c r="CG5" s="218" t="s">
        <v>633</v>
      </c>
      <c r="CH5" s="218" t="s">
        <v>632</v>
      </c>
      <c r="CI5" s="218" t="s">
        <v>649</v>
      </c>
      <c r="CJ5" s="218" t="s">
        <v>643</v>
      </c>
      <c r="CK5" s="215" t="s">
        <v>556</v>
      </c>
      <c r="CL5" s="215" t="s">
        <v>557</v>
      </c>
      <c r="CM5" s="215" t="s">
        <v>1549</v>
      </c>
      <c r="CN5" s="217" t="s">
        <v>645</v>
      </c>
      <c r="CO5" s="340"/>
      <c r="CP5" s="340"/>
      <c r="CQ5" s="340"/>
      <c r="CR5" s="340"/>
      <c r="CS5" s="340"/>
      <c r="CT5" s="340"/>
      <c r="CU5" s="340"/>
      <c r="CV5" s="340"/>
      <c r="CW5" s="340"/>
    </row>
    <row r="6" spans="1:101" s="6" customFormat="1" ht="23.25" customHeight="1" x14ac:dyDescent="0.25">
      <c r="A6" s="346"/>
      <c r="B6" s="356"/>
      <c r="C6" s="337"/>
      <c r="D6" s="356"/>
      <c r="E6" s="337"/>
      <c r="F6" s="337"/>
      <c r="G6" s="353"/>
      <c r="H6" s="354"/>
      <c r="I6" s="354"/>
      <c r="J6" s="341"/>
      <c r="K6" s="67" t="s">
        <v>1327</v>
      </c>
      <c r="L6" s="216"/>
      <c r="M6" s="215">
        <f>SUM(M9:M2686)</f>
        <v>1938709.9300000002</v>
      </c>
      <c r="N6" s="215">
        <f>SUM(N9:N1966)</f>
        <v>117132915.42</v>
      </c>
      <c r="O6" s="215">
        <f>SUM(O9:O2686)</f>
        <v>15535562.829999998</v>
      </c>
      <c r="P6" s="215">
        <f>SUM(P9:P2686)</f>
        <v>14014230.949999999</v>
      </c>
      <c r="Q6" s="215"/>
      <c r="R6" s="215"/>
      <c r="S6" s="215">
        <f t="shared" ref="S6:AX6" si="0">SUM(S9:S2783)</f>
        <v>9343579.6699999999</v>
      </c>
      <c r="T6" s="215">
        <f t="shared" si="0"/>
        <v>7593908.1400000015</v>
      </c>
      <c r="U6" s="215">
        <f t="shared" si="0"/>
        <v>-1749671.5300000005</v>
      </c>
      <c r="V6" s="215">
        <f t="shared" si="0"/>
        <v>24879142.499999996</v>
      </c>
      <c r="W6" s="215">
        <f t="shared" si="0"/>
        <v>21608139.090000007</v>
      </c>
      <c r="X6" s="215">
        <f t="shared" si="0"/>
        <v>-3271003</v>
      </c>
      <c r="Y6" s="215">
        <f t="shared" si="0"/>
        <v>2.870577982461362</v>
      </c>
      <c r="Z6" s="215">
        <f t="shared" si="0"/>
        <v>17146143.75</v>
      </c>
      <c r="AA6" s="215">
        <f t="shared" si="0"/>
        <v>18331055.870000001</v>
      </c>
      <c r="AB6" s="215">
        <f t="shared" si="0"/>
        <v>1184912.1199999999</v>
      </c>
      <c r="AC6" s="215">
        <f t="shared" si="0"/>
        <v>42025286.249999993</v>
      </c>
      <c r="AD6" s="215">
        <f t="shared" si="0"/>
        <v>39939194.959999993</v>
      </c>
      <c r="AE6" s="215">
        <f t="shared" si="0"/>
        <v>-2086091</v>
      </c>
      <c r="AF6" s="215">
        <f t="shared" si="0"/>
        <v>1.8654206702086205</v>
      </c>
      <c r="AG6" s="215">
        <f t="shared" si="0"/>
        <v>12087494.01</v>
      </c>
      <c r="AH6" s="215">
        <f t="shared" si="0"/>
        <v>8744190.0547628999</v>
      </c>
      <c r="AI6" s="215">
        <f t="shared" si="0"/>
        <v>-3343303.9552370962</v>
      </c>
      <c r="AJ6" s="215">
        <f t="shared" si="0"/>
        <v>54112780.260000005</v>
      </c>
      <c r="AK6" s="215">
        <f t="shared" si="0"/>
        <v>48683385.014762886</v>
      </c>
      <c r="AL6" s="215">
        <f t="shared" si="0"/>
        <v>-5429395</v>
      </c>
      <c r="AM6" s="215">
        <f t="shared" si="0"/>
        <v>6.9941375707377951</v>
      </c>
      <c r="AN6" s="215">
        <f t="shared" si="0"/>
        <v>13641565.530000001</v>
      </c>
      <c r="AO6" s="215">
        <f t="shared" si="0"/>
        <v>5772218.5400000019</v>
      </c>
      <c r="AP6" s="215">
        <f t="shared" si="0"/>
        <v>-7869346.9900000002</v>
      </c>
      <c r="AQ6" s="215">
        <f t="shared" si="0"/>
        <v>67754345.790000007</v>
      </c>
      <c r="AR6" s="215">
        <f t="shared" si="0"/>
        <v>54455603.5547629</v>
      </c>
      <c r="AS6" s="215">
        <f t="shared" si="0"/>
        <v>-13298741</v>
      </c>
      <c r="AT6" s="215">
        <f t="shared" si="0"/>
        <v>9.59532931300628</v>
      </c>
      <c r="AU6" s="215">
        <f t="shared" si="0"/>
        <v>14640630.089999998</v>
      </c>
      <c r="AV6" s="215">
        <f t="shared" si="0"/>
        <v>12424859.340000002</v>
      </c>
      <c r="AW6" s="215">
        <f t="shared" si="0"/>
        <v>-2215770.75</v>
      </c>
      <c r="AX6" s="215">
        <f t="shared" si="0"/>
        <v>82394975.88000001</v>
      </c>
      <c r="AY6" s="215">
        <f t="shared" ref="AY6:CB6" si="1">SUM(AY9:AY2783)</f>
        <v>66880462.894762903</v>
      </c>
      <c r="AZ6" s="215">
        <f t="shared" si="1"/>
        <v>-15514511</v>
      </c>
      <c r="BA6" s="215">
        <f t="shared" si="1"/>
        <v>14.910719930117804</v>
      </c>
      <c r="BB6" s="215">
        <f t="shared" si="1"/>
        <v>32723724.060000002</v>
      </c>
      <c r="BC6" s="215">
        <f t="shared" si="1"/>
        <v>12237058.119999995</v>
      </c>
      <c r="BD6" s="215">
        <f t="shared" si="1"/>
        <v>-20486665.940000005</v>
      </c>
      <c r="BE6" s="215">
        <f t="shared" si="1"/>
        <v>115118699.93999997</v>
      </c>
      <c r="BF6" s="215">
        <f t="shared" si="1"/>
        <v>79117521.014762953</v>
      </c>
      <c r="BG6" s="215">
        <f t="shared" si="1"/>
        <v>-36001176</v>
      </c>
      <c r="BH6" s="215">
        <f t="shared" si="1"/>
        <v>26.717357605722427</v>
      </c>
      <c r="BI6" s="215">
        <f t="shared" si="1"/>
        <v>19246426.210000001</v>
      </c>
      <c r="BJ6" s="215">
        <f t="shared" si="1"/>
        <v>6832969.4299999978</v>
      </c>
      <c r="BK6" s="215">
        <f t="shared" si="1"/>
        <v>-12413456.780000001</v>
      </c>
      <c r="BL6" s="215">
        <f t="shared" si="1"/>
        <v>134365126.14999998</v>
      </c>
      <c r="BM6" s="215">
        <f t="shared" si="1"/>
        <v>85950490.444762945</v>
      </c>
      <c r="BN6" s="215">
        <f t="shared" si="1"/>
        <v>-48414634</v>
      </c>
      <c r="BO6" s="215">
        <f t="shared" si="1"/>
        <v>33.17220945032404</v>
      </c>
      <c r="BP6" s="215">
        <f t="shared" si="1"/>
        <v>34609097.350000001</v>
      </c>
      <c r="BQ6" s="215">
        <f t="shared" si="1"/>
        <v>13183155.17</v>
      </c>
      <c r="BR6" s="215">
        <f t="shared" si="1"/>
        <v>-21425942.179999992</v>
      </c>
      <c r="BS6" s="215">
        <f t="shared" si="1"/>
        <v>168974223.50000009</v>
      </c>
      <c r="BT6" s="215">
        <f t="shared" si="1"/>
        <v>99133645.614762932</v>
      </c>
      <c r="BU6" s="215">
        <f t="shared" si="1"/>
        <v>-69840577</v>
      </c>
      <c r="BV6" s="215">
        <f t="shared" si="1"/>
        <v>38.385072054057503</v>
      </c>
      <c r="BW6" s="215">
        <f t="shared" si="1"/>
        <v>50290605.256500006</v>
      </c>
      <c r="BX6" s="215">
        <f t="shared" si="1"/>
        <v>22757735.199999996</v>
      </c>
      <c r="BY6" s="215">
        <f t="shared" si="1"/>
        <v>-27532870.056500006</v>
      </c>
      <c r="BZ6" s="215">
        <f t="shared" si="1"/>
        <v>219264828.75650015</v>
      </c>
      <c r="CA6" s="215">
        <f t="shared" si="1"/>
        <v>121891380.81476292</v>
      </c>
      <c r="CB6" s="215">
        <f t="shared" si="1"/>
        <v>-97373447.489999995</v>
      </c>
      <c r="CC6" s="215">
        <f>CA6/BZ6</f>
        <v>0.55590940647451847</v>
      </c>
      <c r="CD6" s="218">
        <f>SUM(CD9:CD2917)</f>
        <v>18519926.581999999</v>
      </c>
      <c r="CE6" s="218">
        <v>45764560.090000018</v>
      </c>
      <c r="CF6" s="218">
        <f>SUM(CF9:CF2917)</f>
        <v>-7605237.2020000005</v>
      </c>
      <c r="CG6" s="218">
        <v>333767342.4285</v>
      </c>
      <c r="CH6" s="218">
        <v>306694866.41476303</v>
      </c>
      <c r="CI6" s="218">
        <v>-27073672.93200016</v>
      </c>
      <c r="CJ6" s="51">
        <f>CH6/CG6</f>
        <v>0.91888818175931497</v>
      </c>
      <c r="CK6" s="215"/>
      <c r="CL6" s="215"/>
      <c r="CM6" s="215"/>
      <c r="CN6" s="217"/>
      <c r="CO6" s="215">
        <f t="shared" ref="CO6:CU6" si="2">SUM(CO9:CO2917)</f>
        <v>272416573.43849993</v>
      </c>
      <c r="CP6" s="215">
        <f t="shared" si="2"/>
        <v>174988181.53999999</v>
      </c>
      <c r="CQ6" s="215">
        <f t="shared" si="2"/>
        <v>121957966.84000005</v>
      </c>
      <c r="CR6" s="215">
        <f t="shared" si="2"/>
        <v>68768196.960000008</v>
      </c>
      <c r="CS6" s="215">
        <f t="shared" si="2"/>
        <v>47631705.20000001</v>
      </c>
      <c r="CT6" s="215">
        <f t="shared" si="2"/>
        <v>33403781.340000004</v>
      </c>
      <c r="CU6" s="215">
        <f t="shared" si="2"/>
        <v>5450861.3199999994</v>
      </c>
      <c r="CV6" s="340"/>
      <c r="CW6" s="340"/>
    </row>
    <row r="7" spans="1:101" s="7" customFormat="1" ht="31.5" x14ac:dyDescent="0.25">
      <c r="A7" s="347"/>
      <c r="B7" s="357"/>
      <c r="C7" s="338"/>
      <c r="D7" s="357"/>
      <c r="E7" s="338"/>
      <c r="F7" s="338"/>
      <c r="G7" s="353"/>
      <c r="H7" s="354"/>
      <c r="I7" s="354"/>
      <c r="J7" s="341"/>
      <c r="K7" s="67" t="s">
        <v>644</v>
      </c>
      <c r="L7" s="216"/>
      <c r="M7" s="216"/>
      <c r="N7" s="216"/>
      <c r="O7" s="216"/>
      <c r="P7" s="216"/>
      <c r="Q7" s="216"/>
      <c r="R7" s="216"/>
      <c r="S7" s="216"/>
      <c r="T7" s="216"/>
      <c r="U7" s="216"/>
      <c r="V7" s="216"/>
      <c r="W7" s="216"/>
      <c r="X7" s="216"/>
      <c r="Y7" s="200"/>
      <c r="Z7" s="216"/>
      <c r="AA7" s="216"/>
      <c r="AB7" s="216"/>
      <c r="AC7" s="216"/>
      <c r="AD7" s="216"/>
      <c r="AE7" s="216"/>
      <c r="AF7" s="192"/>
      <c r="AG7" s="216"/>
      <c r="AH7" s="216"/>
      <c r="AI7" s="216"/>
      <c r="AJ7" s="216"/>
      <c r="AK7" s="216"/>
      <c r="AL7" s="216"/>
      <c r="AM7" s="192"/>
      <c r="AN7" s="215"/>
      <c r="AO7" s="215"/>
      <c r="AP7" s="215"/>
      <c r="AQ7" s="215"/>
      <c r="AR7" s="215"/>
      <c r="AS7" s="215"/>
      <c r="AT7" s="192"/>
      <c r="AU7" s="215"/>
      <c r="AV7" s="215"/>
      <c r="AW7" s="215"/>
      <c r="AX7" s="215"/>
      <c r="AY7" s="215"/>
      <c r="AZ7" s="215"/>
      <c r="BA7" s="192"/>
      <c r="BB7" s="215"/>
      <c r="BC7" s="215"/>
      <c r="BD7" s="215"/>
      <c r="BE7" s="215"/>
      <c r="BF7" s="215"/>
      <c r="BG7" s="215"/>
      <c r="BH7" s="192"/>
      <c r="BI7" s="215"/>
      <c r="BJ7" s="215"/>
      <c r="BK7" s="215"/>
      <c r="BL7" s="215"/>
      <c r="BM7" s="215"/>
      <c r="BN7" s="215"/>
      <c r="BO7" s="192"/>
      <c r="BP7" s="215"/>
      <c r="BQ7" s="215"/>
      <c r="BR7" s="215"/>
      <c r="BS7" s="215"/>
      <c r="BT7" s="215"/>
      <c r="BU7" s="215"/>
      <c r="BV7" s="192"/>
      <c r="BW7" s="215"/>
      <c r="BX7" s="215"/>
      <c r="BY7" s="215"/>
      <c r="BZ7" s="215">
        <f>SUM(BZ9:BZ69)</f>
        <v>202861472.09650004</v>
      </c>
      <c r="CA7" s="215">
        <f>SUM(CA9:CA69)</f>
        <v>111215893.12476289</v>
      </c>
      <c r="CB7" s="215">
        <f>SUM(CB9:CB87)</f>
        <v>-96807924</v>
      </c>
      <c r="CC7" s="215">
        <f>CA7/BZ7</f>
        <v>0.54823566040109439</v>
      </c>
      <c r="CD7" s="218"/>
      <c r="CE7" s="218"/>
      <c r="CF7" s="218"/>
      <c r="CG7" s="218">
        <f>SUM(CG9:CG91)</f>
        <v>237784755.33850017</v>
      </c>
      <c r="CH7" s="218">
        <f>SUM(CH9:CH91)</f>
        <v>132795418.8547629</v>
      </c>
      <c r="CI7" s="218">
        <f>SUM(CI9:CI91)</f>
        <v>-104989336.20199999</v>
      </c>
      <c r="CJ7" s="51">
        <f>CH7/CG7</f>
        <v>0.55846901819135142</v>
      </c>
      <c r="CK7" s="215"/>
      <c r="CL7" s="215">
        <f>SUM(CL9:CL93)</f>
        <v>259756822.55050021</v>
      </c>
      <c r="CM7" s="302">
        <f>SUM(CM9:CM93)</f>
        <v>166236796.3900001</v>
      </c>
      <c r="CN7" s="300">
        <f>SUM(CN9:CN93)</f>
        <v>-90873014.680000007</v>
      </c>
      <c r="CO7" s="215"/>
      <c r="CP7" s="215"/>
      <c r="CQ7" s="215"/>
      <c r="CR7" s="215"/>
      <c r="CS7" s="215"/>
      <c r="CT7" s="215"/>
      <c r="CU7" s="215"/>
      <c r="CV7" s="340"/>
      <c r="CW7" s="340"/>
    </row>
    <row r="8" spans="1:101" s="1" customFormat="1" x14ac:dyDescent="0.2">
      <c r="A8" s="9">
        <v>1</v>
      </c>
      <c r="B8" s="9">
        <v>2</v>
      </c>
      <c r="C8" s="13">
        <v>3</v>
      </c>
      <c r="D8" s="9">
        <v>4</v>
      </c>
      <c r="E8" s="9">
        <v>5</v>
      </c>
      <c r="F8" s="9">
        <v>6</v>
      </c>
      <c r="G8" s="30">
        <v>1</v>
      </c>
      <c r="H8" s="68">
        <v>1</v>
      </c>
      <c r="I8" s="68">
        <v>2</v>
      </c>
      <c r="J8" s="69">
        <v>3</v>
      </c>
      <c r="K8" s="69">
        <v>4</v>
      </c>
      <c r="L8" s="68" t="s">
        <v>887</v>
      </c>
      <c r="M8" s="68" t="s">
        <v>887</v>
      </c>
      <c r="N8" s="68" t="s">
        <v>887</v>
      </c>
      <c r="O8" s="68" t="s">
        <v>887</v>
      </c>
      <c r="P8" s="68" t="s">
        <v>887</v>
      </c>
      <c r="Q8" s="68" t="s">
        <v>887</v>
      </c>
      <c r="R8" s="68"/>
      <c r="S8" s="68" t="s">
        <v>887</v>
      </c>
      <c r="T8" s="68" t="s">
        <v>887</v>
      </c>
      <c r="U8" s="68" t="s">
        <v>887</v>
      </c>
      <c r="V8" s="68"/>
      <c r="W8" s="68"/>
      <c r="X8" s="68"/>
      <c r="Y8" s="201"/>
      <c r="Z8" s="68" t="s">
        <v>887</v>
      </c>
      <c r="AA8" s="68" t="s">
        <v>887</v>
      </c>
      <c r="AB8" s="68" t="s">
        <v>887</v>
      </c>
      <c r="AC8" s="68"/>
      <c r="AD8" s="68"/>
      <c r="AE8" s="68"/>
      <c r="AF8" s="193"/>
      <c r="AG8" s="68" t="s">
        <v>887</v>
      </c>
      <c r="AH8" s="68" t="s">
        <v>887</v>
      </c>
      <c r="AI8" s="68" t="s">
        <v>887</v>
      </c>
      <c r="AJ8" s="68"/>
      <c r="AK8" s="68"/>
      <c r="AL8" s="68"/>
      <c r="AM8" s="193"/>
      <c r="AN8" s="68" t="s">
        <v>887</v>
      </c>
      <c r="AO8" s="69" t="s">
        <v>887</v>
      </c>
      <c r="AP8" s="68" t="s">
        <v>887</v>
      </c>
      <c r="AQ8" s="68"/>
      <c r="AR8" s="68"/>
      <c r="AS8" s="68"/>
      <c r="AT8" s="193"/>
      <c r="AU8" s="68" t="s">
        <v>887</v>
      </c>
      <c r="AV8" s="68" t="s">
        <v>887</v>
      </c>
      <c r="AW8" s="68" t="s">
        <v>887</v>
      </c>
      <c r="AX8" s="68"/>
      <c r="AY8" s="68"/>
      <c r="AZ8" s="68"/>
      <c r="BA8" s="193"/>
      <c r="BB8" s="68" t="s">
        <v>887</v>
      </c>
      <c r="BC8" s="68" t="s">
        <v>887</v>
      </c>
      <c r="BD8" s="68" t="s">
        <v>887</v>
      </c>
      <c r="BE8" s="68"/>
      <c r="BF8" s="68"/>
      <c r="BG8" s="68"/>
      <c r="BH8" s="193"/>
      <c r="BI8" s="68" t="s">
        <v>887</v>
      </c>
      <c r="BJ8" s="68" t="s">
        <v>887</v>
      </c>
      <c r="BK8" s="68" t="s">
        <v>887</v>
      </c>
      <c r="BL8" s="68"/>
      <c r="BM8" s="68"/>
      <c r="BN8" s="68"/>
      <c r="BO8" s="193"/>
      <c r="BP8" s="68" t="s">
        <v>887</v>
      </c>
      <c r="BQ8" s="68" t="s">
        <v>887</v>
      </c>
      <c r="BR8" s="68" t="s">
        <v>887</v>
      </c>
      <c r="BS8" s="68"/>
      <c r="BT8" s="68"/>
      <c r="BU8" s="68"/>
      <c r="BV8" s="193"/>
      <c r="BW8" s="68" t="s">
        <v>887</v>
      </c>
      <c r="BX8" s="68" t="s">
        <v>887</v>
      </c>
      <c r="BY8" s="68" t="s">
        <v>887</v>
      </c>
      <c r="BZ8" s="68">
        <v>5</v>
      </c>
      <c r="CA8" s="68">
        <v>6</v>
      </c>
      <c r="CB8" s="68" t="s">
        <v>1316</v>
      </c>
      <c r="CC8" s="68" t="s">
        <v>1317</v>
      </c>
      <c r="CD8" s="68" t="s">
        <v>887</v>
      </c>
      <c r="CE8" s="68" t="s">
        <v>887</v>
      </c>
      <c r="CF8" s="68" t="s">
        <v>887</v>
      </c>
      <c r="CG8" s="68">
        <v>5</v>
      </c>
      <c r="CH8" s="68">
        <v>6</v>
      </c>
      <c r="CI8" s="68" t="s">
        <v>1316</v>
      </c>
      <c r="CJ8" s="68" t="s">
        <v>1317</v>
      </c>
      <c r="CK8" s="68" t="s">
        <v>887</v>
      </c>
      <c r="CL8" s="68">
        <v>9</v>
      </c>
      <c r="CM8" s="68">
        <v>10</v>
      </c>
      <c r="CN8" s="157">
        <v>11</v>
      </c>
      <c r="CO8" s="68" t="s">
        <v>887</v>
      </c>
      <c r="CP8" s="68" t="s">
        <v>887</v>
      </c>
      <c r="CQ8" s="68" t="s">
        <v>887</v>
      </c>
      <c r="CR8" s="68" t="s">
        <v>887</v>
      </c>
      <c r="CS8" s="68" t="s">
        <v>887</v>
      </c>
      <c r="CT8" s="68" t="s">
        <v>887</v>
      </c>
      <c r="CU8" s="68" t="s">
        <v>887</v>
      </c>
      <c r="CV8" s="68">
        <v>12</v>
      </c>
      <c r="CW8" s="68">
        <v>13</v>
      </c>
    </row>
    <row r="9" spans="1:101" s="10" customFormat="1" ht="105.75" customHeight="1" x14ac:dyDescent="0.2">
      <c r="A9" s="11" t="s">
        <v>89</v>
      </c>
      <c r="B9" s="11" t="s">
        <v>90</v>
      </c>
      <c r="C9" s="14" t="s">
        <v>567</v>
      </c>
      <c r="D9" s="11" t="s">
        <v>3</v>
      </c>
      <c r="E9" s="11" t="s">
        <v>11</v>
      </c>
      <c r="F9" s="11" t="s">
        <v>5</v>
      </c>
      <c r="G9" s="44" t="s">
        <v>93</v>
      </c>
      <c r="H9" s="43">
        <f>SUBTOTAL(103, $CI$9:$CI9)*1</f>
        <v>1</v>
      </c>
      <c r="I9" s="43" t="s">
        <v>89</v>
      </c>
      <c r="J9" s="124" t="s">
        <v>49</v>
      </c>
      <c r="K9" s="124" t="s">
        <v>94</v>
      </c>
      <c r="L9" s="41">
        <v>0</v>
      </c>
      <c r="M9" s="41">
        <v>0</v>
      </c>
      <c r="N9" s="41">
        <v>0</v>
      </c>
      <c r="O9" s="41">
        <v>0</v>
      </c>
      <c r="P9" s="41">
        <v>0</v>
      </c>
      <c r="Q9" s="41">
        <f t="shared" ref="Q9:Q40" si="3">ROUND(P9-O9,0)</f>
        <v>0</v>
      </c>
      <c r="R9" s="197" t="str">
        <f t="shared" ref="R9:R40" si="4">IFERROR(1-(P9/O9),"nebija plānots")</f>
        <v>nebija plānots</v>
      </c>
      <c r="S9" s="41">
        <v>0</v>
      </c>
      <c r="T9" s="41">
        <v>0</v>
      </c>
      <c r="U9" s="41">
        <f>T9-S9</f>
        <v>0</v>
      </c>
      <c r="V9" s="41">
        <f t="shared" ref="V9:V40" si="5">S9+O9</f>
        <v>0</v>
      </c>
      <c r="W9" s="41">
        <f t="shared" ref="W9:W40" si="6">T9+P9</f>
        <v>0</v>
      </c>
      <c r="X9" s="41">
        <f t="shared" ref="X9:X40" si="7">ROUND(U9+Q9,0)</f>
        <v>0</v>
      </c>
      <c r="Y9" s="197" t="str">
        <f t="shared" ref="Y9:Y40" si="8">IFERROR(1-(W9/V9),"nebija plānots")</f>
        <v>nebija plānots</v>
      </c>
      <c r="Z9" s="41"/>
      <c r="AA9" s="41">
        <v>0</v>
      </c>
      <c r="AB9" s="41">
        <f>AA9-Z9</f>
        <v>0</v>
      </c>
      <c r="AC9" s="41">
        <f t="shared" ref="AC9:AC40" si="9">V9+Z9</f>
        <v>0</v>
      </c>
      <c r="AD9" s="41">
        <f t="shared" ref="AD9:AD40" si="10">W9+AA9</f>
        <v>0</v>
      </c>
      <c r="AE9" s="41">
        <f t="shared" ref="AE9:AE40" si="11">ROUND(X9+AB9,0)</f>
        <v>0</v>
      </c>
      <c r="AF9" s="109" t="str">
        <f t="shared" ref="AF9:AF40" si="12">IFERROR(1-(AD9/AC9),"nebija plānots")</f>
        <v>nebija plānots</v>
      </c>
      <c r="AG9" s="41">
        <v>350666.58</v>
      </c>
      <c r="AH9" s="41"/>
      <c r="AI9" s="41">
        <f>AH9-AG9</f>
        <v>-350666.58</v>
      </c>
      <c r="AJ9" s="41">
        <f t="shared" ref="AJ9:AJ40" si="13">AG9+AC9</f>
        <v>350666.58</v>
      </c>
      <c r="AK9" s="41">
        <f t="shared" ref="AK9:AK40" si="14">AH9+AD9</f>
        <v>0</v>
      </c>
      <c r="AL9" s="41">
        <f t="shared" ref="AL9:AL40" si="15">ROUND(AI9+AE9,0)</f>
        <v>-350667</v>
      </c>
      <c r="AM9" s="109">
        <f t="shared" ref="AM9:AM40" si="16">IFERROR(1-(AK9/AJ9),"nebija plānots")</f>
        <v>1</v>
      </c>
      <c r="AN9" s="41">
        <v>6379500</v>
      </c>
      <c r="AO9" s="41">
        <v>0</v>
      </c>
      <c r="AP9" s="41">
        <f>AO9-AN9</f>
        <v>-6379500</v>
      </c>
      <c r="AQ9" s="41">
        <f t="shared" ref="AQ9:AQ40" si="17">AN9+AJ9</f>
        <v>6730166.5800000001</v>
      </c>
      <c r="AR9" s="41">
        <f t="shared" ref="AR9:AR40" si="18">AO9+AK9</f>
        <v>0</v>
      </c>
      <c r="AS9" s="41">
        <f t="shared" ref="AS9:AS40" si="19">ROUND(AP9+AL9,0)</f>
        <v>-6730167</v>
      </c>
      <c r="AT9" s="109">
        <f t="shared" ref="AT9:AT40" si="20">IFERROR(1-(AR9/AQ9),"nebija plānots")</f>
        <v>1</v>
      </c>
      <c r="AU9" s="41">
        <v>0</v>
      </c>
      <c r="AV9" s="41">
        <v>346720.77</v>
      </c>
      <c r="AW9" s="41">
        <f t="shared" ref="AW9:AW16" si="21">AV9-AU9</f>
        <v>346720.77</v>
      </c>
      <c r="AX9" s="41">
        <f t="shared" ref="AX9:AX40" si="22">AU9+AQ9</f>
        <v>6730166.5800000001</v>
      </c>
      <c r="AY9" s="41">
        <f t="shared" ref="AY9:AY40" si="23">AV9+AR9</f>
        <v>346720.77</v>
      </c>
      <c r="AZ9" s="41">
        <f t="shared" ref="AZ9:AZ40" si="24">ROUND(AW9+AS9,0)</f>
        <v>-6383446</v>
      </c>
      <c r="BA9" s="109">
        <f t="shared" ref="BA9:BA40" si="25">IFERROR(1-(AY9/AX9),"nebija plānots")</f>
        <v>0.94848258718731449</v>
      </c>
      <c r="BB9" s="41">
        <v>1191537</v>
      </c>
      <c r="BC9" s="41">
        <v>93398.54</v>
      </c>
      <c r="BD9" s="41">
        <f t="shared" ref="BD9:BD50" si="26">BC9-BB9</f>
        <v>-1098138.46</v>
      </c>
      <c r="BE9" s="41">
        <f t="shared" ref="BE9:BE40" si="27">BB9+AX9</f>
        <v>7921703.5800000001</v>
      </c>
      <c r="BF9" s="41">
        <f t="shared" ref="BF9:BF40" si="28">BC9+AY9</f>
        <v>440119.31</v>
      </c>
      <c r="BG9" s="41">
        <f t="shared" ref="BG9:BG40" si="29">ROUND(BD9+AZ9,0)</f>
        <v>-7481584</v>
      </c>
      <c r="BH9" s="109">
        <f t="shared" ref="BH9:BH40" si="30">IFERROR(1-(BF9/BE9),"nebija plānots")</f>
        <v>0.94444133063610547</v>
      </c>
      <c r="BI9" s="41">
        <v>0</v>
      </c>
      <c r="BJ9" s="41">
        <v>0</v>
      </c>
      <c r="BK9" s="41">
        <f t="shared" ref="BK9:BK50" si="31">BJ9-BI9</f>
        <v>0</v>
      </c>
      <c r="BL9" s="41">
        <f t="shared" ref="BL9:BL40" si="32">BI9+BE9</f>
        <v>7921703.5800000001</v>
      </c>
      <c r="BM9" s="41">
        <f t="shared" ref="BM9:BM40" si="33">BJ9+BF9</f>
        <v>440119.31</v>
      </c>
      <c r="BN9" s="41">
        <f t="shared" ref="BN9:BN40" si="34">ROUND(BK9+BG9,0)</f>
        <v>-7481584</v>
      </c>
      <c r="BO9" s="109">
        <f t="shared" ref="BO9:BO40" si="35">IFERROR(1-(BM9/BL9),"nebija plānots")</f>
        <v>0.94444133063610547</v>
      </c>
      <c r="BP9" s="41">
        <v>0</v>
      </c>
      <c r="BQ9" s="41">
        <v>1791576.25</v>
      </c>
      <c r="BR9" s="41">
        <f t="shared" ref="BR9:BR52" si="36">BQ9-BP9</f>
        <v>1791576.25</v>
      </c>
      <c r="BS9" s="41">
        <f t="shared" ref="BS9:BS40" si="37">BP9+BL9</f>
        <v>7921703.5800000001</v>
      </c>
      <c r="BT9" s="41">
        <f t="shared" ref="BT9:BT40" si="38">BQ9+BM9</f>
        <v>2231695.56</v>
      </c>
      <c r="BU9" s="41">
        <f t="shared" ref="BU9:BU40" si="39">ROUND(BR9+BN9,0)</f>
        <v>-5690008</v>
      </c>
      <c r="BV9" s="109">
        <f t="shared" ref="BV9:BV40" si="40">IFERROR(1-(BT9/BS9),"nebija plānots")</f>
        <v>0.71828085493701344</v>
      </c>
      <c r="BW9" s="41">
        <v>10004144.77</v>
      </c>
      <c r="BX9" s="41">
        <v>0</v>
      </c>
      <c r="BY9" s="41">
        <f t="shared" ref="BY9:BY40" si="41">BX9-BW9</f>
        <v>-10004144.77</v>
      </c>
      <c r="BZ9" s="41">
        <f>BS9+BW9</f>
        <v>17925848.350000001</v>
      </c>
      <c r="CA9" s="41">
        <f>BT9+BX9</f>
        <v>2231695.56</v>
      </c>
      <c r="CB9" s="41">
        <f t="shared" ref="CB9:CB40" si="42">ROUND(BU9+BY9,0)</f>
        <v>-15694153</v>
      </c>
      <c r="CC9" s="109">
        <f t="shared" ref="CC9:CC40" si="43">IFERROR(1-(CA9/BZ9),"nebija plānots")</f>
        <v>0.87550404776240343</v>
      </c>
      <c r="CD9" s="41">
        <v>0</v>
      </c>
      <c r="CE9" s="41">
        <v>2508312.1</v>
      </c>
      <c r="CF9" s="41">
        <f t="shared" ref="CF9:CF40" si="44">CE9-CD9</f>
        <v>2508312.1</v>
      </c>
      <c r="CG9" s="41">
        <f t="shared" ref="CG9:CG40" si="45">BZ9+CD9</f>
        <v>17925848.350000001</v>
      </c>
      <c r="CH9" s="41">
        <f t="shared" ref="CH9:CH40" si="46">CA9+CE9</f>
        <v>4740007.66</v>
      </c>
      <c r="CI9" s="291">
        <f t="shared" ref="CI9:CI40" si="47">CB9+CF9</f>
        <v>-13185840.9</v>
      </c>
      <c r="CJ9" s="109">
        <f t="shared" ref="CJ9:CJ40" si="48">IFERROR(CH9/CG9, "nebija plānots")</f>
        <v>0.26442305922999731</v>
      </c>
      <c r="CK9" s="41">
        <v>0</v>
      </c>
      <c r="CL9" s="41">
        <f t="shared" ref="CL9:CL40" si="49">CK9+CD9+BW9+BP9+BI9+BB9+AN9+AG9+Z9+S9+O9+AU9</f>
        <v>17925848.349999998</v>
      </c>
      <c r="CM9" s="41">
        <v>4740007.66</v>
      </c>
      <c r="CN9" s="291">
        <f t="shared" ref="CN9:CN50" si="50">CM9-CL9</f>
        <v>-13185840.689999998</v>
      </c>
      <c r="CO9" s="41">
        <v>52171854.43</v>
      </c>
      <c r="CP9" s="41">
        <v>37239329.68</v>
      </c>
      <c r="CQ9" s="41">
        <v>17268048.510000002</v>
      </c>
      <c r="CR9" s="41">
        <v>2427223.94</v>
      </c>
      <c r="CS9" s="41">
        <v>0</v>
      </c>
      <c r="CT9" s="41">
        <v>2427223.94</v>
      </c>
      <c r="CU9" s="41">
        <v>0</v>
      </c>
      <c r="CV9" s="41">
        <v>107361816.59</v>
      </c>
      <c r="CW9" s="136" t="s">
        <v>1571</v>
      </c>
    </row>
    <row r="10" spans="1:101" s="17" customFormat="1" ht="79.5" customHeight="1" x14ac:dyDescent="0.2">
      <c r="A10" s="11" t="s">
        <v>46</v>
      </c>
      <c r="B10" s="11" t="s">
        <v>656</v>
      </c>
      <c r="C10" s="14" t="s">
        <v>47</v>
      </c>
      <c r="D10" s="11" t="s">
        <v>3</v>
      </c>
      <c r="E10" s="11" t="s">
        <v>11</v>
      </c>
      <c r="F10" s="11" t="s">
        <v>5</v>
      </c>
      <c r="G10" s="44" t="s">
        <v>48</v>
      </c>
      <c r="H10" s="43">
        <f>SUBTOTAL(103, $CI$9:$CI10)*1</f>
        <v>2</v>
      </c>
      <c r="I10" s="43" t="s">
        <v>46</v>
      </c>
      <c r="J10" s="124" t="s">
        <v>49</v>
      </c>
      <c r="K10" s="124" t="s">
        <v>50</v>
      </c>
      <c r="L10" s="41">
        <v>0</v>
      </c>
      <c r="M10" s="41">
        <v>0</v>
      </c>
      <c r="N10" s="41">
        <v>31597272.489999998</v>
      </c>
      <c r="O10" s="41">
        <v>1501559.09</v>
      </c>
      <c r="P10" s="41">
        <v>0</v>
      </c>
      <c r="Q10" s="41">
        <f t="shared" si="3"/>
        <v>-1501559</v>
      </c>
      <c r="R10" s="197">
        <f t="shared" si="4"/>
        <v>1</v>
      </c>
      <c r="S10" s="41">
        <v>0</v>
      </c>
      <c r="T10" s="41">
        <v>0</v>
      </c>
      <c r="U10" s="41">
        <f>T10-S10</f>
        <v>0</v>
      </c>
      <c r="V10" s="41">
        <f t="shared" si="5"/>
        <v>1501559.09</v>
      </c>
      <c r="W10" s="41">
        <f t="shared" si="6"/>
        <v>0</v>
      </c>
      <c r="X10" s="41">
        <f t="shared" si="7"/>
        <v>-1501559</v>
      </c>
      <c r="Y10" s="197">
        <f t="shared" si="8"/>
        <v>1</v>
      </c>
      <c r="Z10" s="41"/>
      <c r="AA10" s="41">
        <v>1501559.09</v>
      </c>
      <c r="AB10" s="41">
        <f>AA10-Z10</f>
        <v>1501559.09</v>
      </c>
      <c r="AC10" s="41">
        <f t="shared" si="9"/>
        <v>1501559.09</v>
      </c>
      <c r="AD10" s="41">
        <f t="shared" si="10"/>
        <v>1501559.09</v>
      </c>
      <c r="AE10" s="41">
        <f t="shared" si="11"/>
        <v>0</v>
      </c>
      <c r="AF10" s="109">
        <f t="shared" si="12"/>
        <v>0</v>
      </c>
      <c r="AG10" s="41">
        <v>3992857.16</v>
      </c>
      <c r="AH10" s="41">
        <v>1940102.2547629038</v>
      </c>
      <c r="AI10" s="41">
        <f>AH10-AG10</f>
        <v>-2052754.9052370964</v>
      </c>
      <c r="AJ10" s="41">
        <f t="shared" si="13"/>
        <v>5494416.25</v>
      </c>
      <c r="AK10" s="41">
        <f t="shared" si="14"/>
        <v>3441661.3447629036</v>
      </c>
      <c r="AL10" s="41">
        <f t="shared" si="15"/>
        <v>-2052755</v>
      </c>
      <c r="AM10" s="109">
        <f t="shared" si="16"/>
        <v>0.373607461072338</v>
      </c>
      <c r="AN10" s="41">
        <v>0</v>
      </c>
      <c r="AO10" s="95">
        <v>0</v>
      </c>
      <c r="AP10" s="41">
        <f>AO10-AN10</f>
        <v>0</v>
      </c>
      <c r="AQ10" s="41">
        <f t="shared" si="17"/>
        <v>5494416.25</v>
      </c>
      <c r="AR10" s="41">
        <f t="shared" si="18"/>
        <v>3441661.3447629036</v>
      </c>
      <c r="AS10" s="41">
        <f t="shared" si="19"/>
        <v>-2052755</v>
      </c>
      <c r="AT10" s="109">
        <f t="shared" si="20"/>
        <v>0.373607461072338</v>
      </c>
      <c r="AU10" s="41">
        <v>0</v>
      </c>
      <c r="AV10" s="41">
        <v>0</v>
      </c>
      <c r="AW10" s="41">
        <f t="shared" si="21"/>
        <v>0</v>
      </c>
      <c r="AX10" s="41">
        <f t="shared" si="22"/>
        <v>5494416.25</v>
      </c>
      <c r="AY10" s="41">
        <f t="shared" si="23"/>
        <v>3441661.3447629036</v>
      </c>
      <c r="AZ10" s="41">
        <f t="shared" si="24"/>
        <v>-2052755</v>
      </c>
      <c r="BA10" s="109">
        <f t="shared" si="25"/>
        <v>0.373607461072338</v>
      </c>
      <c r="BB10" s="41">
        <v>3992857.16</v>
      </c>
      <c r="BC10" s="41">
        <v>2574239</v>
      </c>
      <c r="BD10" s="41">
        <f t="shared" si="26"/>
        <v>-1418618.1600000001</v>
      </c>
      <c r="BE10" s="41">
        <f t="shared" si="27"/>
        <v>9487273.4100000001</v>
      </c>
      <c r="BF10" s="41">
        <f t="shared" si="28"/>
        <v>6015900.3447629036</v>
      </c>
      <c r="BG10" s="41">
        <f t="shared" si="29"/>
        <v>-3471373</v>
      </c>
      <c r="BH10" s="109">
        <f t="shared" si="30"/>
        <v>0.36589786287576764</v>
      </c>
      <c r="BI10" s="41">
        <v>0</v>
      </c>
      <c r="BJ10" s="41">
        <v>0</v>
      </c>
      <c r="BK10" s="41">
        <f t="shared" si="31"/>
        <v>0</v>
      </c>
      <c r="BL10" s="41">
        <f t="shared" si="32"/>
        <v>9487273.4100000001</v>
      </c>
      <c r="BM10" s="41">
        <f t="shared" si="33"/>
        <v>6015900.3447629036</v>
      </c>
      <c r="BN10" s="41">
        <f t="shared" si="34"/>
        <v>-3471373</v>
      </c>
      <c r="BO10" s="109">
        <f t="shared" si="35"/>
        <v>0.36589786287576764</v>
      </c>
      <c r="BP10" s="41">
        <v>0</v>
      </c>
      <c r="BQ10" s="41">
        <v>0</v>
      </c>
      <c r="BR10" s="41">
        <f t="shared" si="36"/>
        <v>0</v>
      </c>
      <c r="BS10" s="41">
        <f t="shared" si="37"/>
        <v>9487273.4100000001</v>
      </c>
      <c r="BT10" s="41">
        <f t="shared" si="38"/>
        <v>6015900.3447629036</v>
      </c>
      <c r="BU10" s="41">
        <f t="shared" si="39"/>
        <v>-3471373</v>
      </c>
      <c r="BV10" s="109">
        <f t="shared" si="40"/>
        <v>0.36589786287576764</v>
      </c>
      <c r="BW10" s="41">
        <v>3992857.16</v>
      </c>
      <c r="BX10" s="41">
        <v>0</v>
      </c>
      <c r="BY10" s="41">
        <f t="shared" si="41"/>
        <v>-3992857.16</v>
      </c>
      <c r="BZ10" s="41">
        <f>BP10+BI10+BB10+AU10+AN10+AG10+Z10+S10+O10+BW10</f>
        <v>13480130.57</v>
      </c>
      <c r="CA10" s="41">
        <f>BQ10+BJ10+BC10+AV10+AO10+AH10+AA10+T10+P10+BX10</f>
        <v>6015900.3447629036</v>
      </c>
      <c r="CB10" s="41">
        <f t="shared" si="42"/>
        <v>-7464230</v>
      </c>
      <c r="CC10" s="109">
        <f t="shared" si="43"/>
        <v>0.55372091438407312</v>
      </c>
      <c r="CD10" s="41">
        <v>0</v>
      </c>
      <c r="CE10" s="41">
        <v>0</v>
      </c>
      <c r="CF10" s="41">
        <f t="shared" si="44"/>
        <v>0</v>
      </c>
      <c r="CG10" s="41">
        <f t="shared" si="45"/>
        <v>13480130.57</v>
      </c>
      <c r="CH10" s="41">
        <f t="shared" si="46"/>
        <v>6015900.3447629036</v>
      </c>
      <c r="CI10" s="291">
        <f t="shared" si="47"/>
        <v>-7464230</v>
      </c>
      <c r="CJ10" s="109">
        <f t="shared" si="48"/>
        <v>0.44627908561592688</v>
      </c>
      <c r="CK10" s="41">
        <v>0</v>
      </c>
      <c r="CL10" s="41">
        <f t="shared" si="49"/>
        <v>13480130.57</v>
      </c>
      <c r="CM10" s="41">
        <v>9738702.3599999994</v>
      </c>
      <c r="CN10" s="291">
        <f t="shared" si="50"/>
        <v>-3741428.2100000009</v>
      </c>
      <c r="CO10" s="41">
        <v>20906461.890000001</v>
      </c>
      <c r="CP10" s="41">
        <v>22533376.979999997</v>
      </c>
      <c r="CQ10" s="41">
        <v>16659423.530000001</v>
      </c>
      <c r="CR10" s="41">
        <v>13537217.08</v>
      </c>
      <c r="CS10" s="41">
        <v>11600459.26</v>
      </c>
      <c r="CT10" s="41">
        <v>13994522.060000001</v>
      </c>
      <c r="CU10" s="41">
        <v>3741136.13</v>
      </c>
      <c r="CV10" s="41">
        <v>118439999.99000001</v>
      </c>
      <c r="CW10" s="136" t="s">
        <v>1573</v>
      </c>
    </row>
    <row r="11" spans="1:101" s="17" customFormat="1" ht="66" customHeight="1" x14ac:dyDescent="0.2">
      <c r="A11" s="11" t="s">
        <v>800</v>
      </c>
      <c r="B11" s="11" t="s">
        <v>801</v>
      </c>
      <c r="C11" s="14" t="s">
        <v>802</v>
      </c>
      <c r="D11" s="11" t="s">
        <v>3</v>
      </c>
      <c r="E11" s="11" t="s">
        <v>803</v>
      </c>
      <c r="F11" s="11" t="s">
        <v>5</v>
      </c>
      <c r="G11" s="44" t="s">
        <v>773</v>
      </c>
      <c r="H11" s="43">
        <f>SUBTOTAL(103, $CI$9:$CI11)*1</f>
        <v>3</v>
      </c>
      <c r="I11" s="43" t="s">
        <v>800</v>
      </c>
      <c r="J11" s="124" t="s">
        <v>804</v>
      </c>
      <c r="K11" s="132" t="s">
        <v>805</v>
      </c>
      <c r="L11" s="41">
        <v>0</v>
      </c>
      <c r="M11" s="41">
        <v>0</v>
      </c>
      <c r="N11" s="41">
        <v>0</v>
      </c>
      <c r="O11" s="41">
        <v>0</v>
      </c>
      <c r="P11" s="41">
        <v>0</v>
      </c>
      <c r="Q11" s="41">
        <f t="shared" si="3"/>
        <v>0</v>
      </c>
      <c r="R11" s="197" t="str">
        <f t="shared" si="4"/>
        <v>nebija plānots</v>
      </c>
      <c r="S11" s="41">
        <v>0</v>
      </c>
      <c r="T11" s="41">
        <v>0</v>
      </c>
      <c r="U11" s="41">
        <v>0</v>
      </c>
      <c r="V11" s="41">
        <f t="shared" si="5"/>
        <v>0</v>
      </c>
      <c r="W11" s="41">
        <f t="shared" si="6"/>
        <v>0</v>
      </c>
      <c r="X11" s="41">
        <f t="shared" si="7"/>
        <v>0</v>
      </c>
      <c r="Y11" s="197" t="str">
        <f t="shared" si="8"/>
        <v>nebija plānots</v>
      </c>
      <c r="Z11" s="41">
        <v>0</v>
      </c>
      <c r="AA11" s="41">
        <v>0</v>
      </c>
      <c r="AB11" s="41">
        <v>0</v>
      </c>
      <c r="AC11" s="41">
        <f t="shared" si="9"/>
        <v>0</v>
      </c>
      <c r="AD11" s="41">
        <f t="shared" si="10"/>
        <v>0</v>
      </c>
      <c r="AE11" s="41">
        <f t="shared" si="11"/>
        <v>0</v>
      </c>
      <c r="AF11" s="109" t="str">
        <f t="shared" si="12"/>
        <v>nebija plānots</v>
      </c>
      <c r="AG11" s="41"/>
      <c r="AH11" s="41"/>
      <c r="AI11" s="41"/>
      <c r="AJ11" s="41">
        <f t="shared" si="13"/>
        <v>0</v>
      </c>
      <c r="AK11" s="41">
        <f t="shared" si="14"/>
        <v>0</v>
      </c>
      <c r="AL11" s="41">
        <f t="shared" si="15"/>
        <v>0</v>
      </c>
      <c r="AM11" s="109" t="str">
        <f t="shared" si="16"/>
        <v>nebija plānots</v>
      </c>
      <c r="AN11" s="41"/>
      <c r="AO11" s="41"/>
      <c r="AP11" s="41"/>
      <c r="AQ11" s="41">
        <f t="shared" si="17"/>
        <v>0</v>
      </c>
      <c r="AR11" s="41">
        <f t="shared" si="18"/>
        <v>0</v>
      </c>
      <c r="AS11" s="41">
        <f t="shared" si="19"/>
        <v>0</v>
      </c>
      <c r="AT11" s="109" t="str">
        <f t="shared" si="20"/>
        <v>nebija plānots</v>
      </c>
      <c r="AU11" s="41">
        <v>4465569</v>
      </c>
      <c r="AV11" s="41">
        <v>4465568.95</v>
      </c>
      <c r="AW11" s="41">
        <f t="shared" si="21"/>
        <v>-4.9999999813735485E-2</v>
      </c>
      <c r="AX11" s="41">
        <f t="shared" si="22"/>
        <v>4465569</v>
      </c>
      <c r="AY11" s="41">
        <f t="shared" si="23"/>
        <v>4465568.95</v>
      </c>
      <c r="AZ11" s="41">
        <f t="shared" si="24"/>
        <v>0</v>
      </c>
      <c r="BA11" s="109">
        <f t="shared" si="25"/>
        <v>1.1196781390943045E-8</v>
      </c>
      <c r="BB11" s="41">
        <v>0</v>
      </c>
      <c r="BC11" s="41">
        <v>0</v>
      </c>
      <c r="BD11" s="41">
        <f t="shared" si="26"/>
        <v>0</v>
      </c>
      <c r="BE11" s="41">
        <f t="shared" si="27"/>
        <v>4465569</v>
      </c>
      <c r="BF11" s="41">
        <f t="shared" si="28"/>
        <v>4465568.95</v>
      </c>
      <c r="BG11" s="41">
        <f t="shared" si="29"/>
        <v>0</v>
      </c>
      <c r="BH11" s="109">
        <f t="shared" si="30"/>
        <v>1.1196781390943045E-8</v>
      </c>
      <c r="BI11" s="41">
        <v>3600000</v>
      </c>
      <c r="BJ11" s="41">
        <v>0</v>
      </c>
      <c r="BK11" s="41">
        <f t="shared" si="31"/>
        <v>-3600000</v>
      </c>
      <c r="BL11" s="41">
        <f t="shared" si="32"/>
        <v>8065569</v>
      </c>
      <c r="BM11" s="41">
        <f t="shared" si="33"/>
        <v>4465568.95</v>
      </c>
      <c r="BN11" s="41">
        <f t="shared" si="34"/>
        <v>-3600000</v>
      </c>
      <c r="BO11" s="109">
        <f t="shared" si="35"/>
        <v>0.44634173360862694</v>
      </c>
      <c r="BP11" s="41">
        <v>0</v>
      </c>
      <c r="BQ11" s="41"/>
      <c r="BR11" s="41">
        <f t="shared" si="36"/>
        <v>0</v>
      </c>
      <c r="BS11" s="41">
        <f t="shared" si="37"/>
        <v>8065569</v>
      </c>
      <c r="BT11" s="41">
        <f t="shared" si="38"/>
        <v>4465568.95</v>
      </c>
      <c r="BU11" s="41">
        <f t="shared" si="39"/>
        <v>-3600000</v>
      </c>
      <c r="BV11" s="109">
        <f t="shared" si="40"/>
        <v>0.44634173360862694</v>
      </c>
      <c r="BW11" s="41">
        <v>1700000</v>
      </c>
      <c r="BX11" s="41">
        <v>422456.31</v>
      </c>
      <c r="BY11" s="41">
        <f t="shared" si="41"/>
        <v>-1277543.69</v>
      </c>
      <c r="BZ11" s="41">
        <f>BP11+BI11+BB11+AU11+AN11+AG11+Z11+S11+O11+BW11</f>
        <v>9765569</v>
      </c>
      <c r="CA11" s="41">
        <f>BQ11+BJ11+BC11+AV11+AO11+AH11+AA11+T11+P11+BX11</f>
        <v>4888025.26</v>
      </c>
      <c r="CB11" s="41">
        <f t="shared" si="42"/>
        <v>-4877544</v>
      </c>
      <c r="CC11" s="109">
        <f t="shared" si="43"/>
        <v>0.49946334309859464</v>
      </c>
      <c r="CD11" s="41">
        <v>0</v>
      </c>
      <c r="CE11" s="41">
        <v>0</v>
      </c>
      <c r="CF11" s="41">
        <f t="shared" si="44"/>
        <v>0</v>
      </c>
      <c r="CG11" s="41">
        <f t="shared" si="45"/>
        <v>9765569</v>
      </c>
      <c r="CH11" s="41">
        <f t="shared" si="46"/>
        <v>4888025.26</v>
      </c>
      <c r="CI11" s="291">
        <f t="shared" si="47"/>
        <v>-4877544</v>
      </c>
      <c r="CJ11" s="109">
        <f t="shared" si="48"/>
        <v>0.50053665690140536</v>
      </c>
      <c r="CK11" s="41">
        <v>0</v>
      </c>
      <c r="CL11" s="41">
        <f t="shared" si="49"/>
        <v>9765569</v>
      </c>
      <c r="CM11" s="41">
        <v>8674826.0700000003</v>
      </c>
      <c r="CN11" s="291">
        <f t="shared" si="50"/>
        <v>-1090742.9299999997</v>
      </c>
      <c r="CO11" s="41">
        <v>6160139</v>
      </c>
      <c r="CP11" s="89">
        <v>9821637</v>
      </c>
      <c r="CQ11" s="41">
        <v>8628211</v>
      </c>
      <c r="CR11" s="41">
        <v>2640543.4600000037</v>
      </c>
      <c r="CS11" s="41"/>
      <c r="CT11" s="41">
        <v>0</v>
      </c>
      <c r="CU11" s="41">
        <v>0</v>
      </c>
      <c r="CV11" s="41">
        <v>37550530.460000001</v>
      </c>
      <c r="CW11" s="136" t="s">
        <v>1572</v>
      </c>
    </row>
    <row r="12" spans="1:101" s="17" customFormat="1" ht="62.25" customHeight="1" x14ac:dyDescent="0.2">
      <c r="A12" s="11" t="s">
        <v>106</v>
      </c>
      <c r="B12" s="11" t="s">
        <v>107</v>
      </c>
      <c r="C12" s="14" t="s">
        <v>108</v>
      </c>
      <c r="D12" s="11">
        <v>1</v>
      </c>
      <c r="E12" s="11" t="s">
        <v>109</v>
      </c>
      <c r="F12" s="11" t="s">
        <v>5</v>
      </c>
      <c r="G12" s="44" t="s">
        <v>621</v>
      </c>
      <c r="H12" s="43">
        <f>SUBTOTAL(103, $CI$9:$CI12)*1</f>
        <v>4</v>
      </c>
      <c r="I12" s="43" t="s">
        <v>106</v>
      </c>
      <c r="J12" s="124" t="s">
        <v>111</v>
      </c>
      <c r="K12" s="124" t="s">
        <v>622</v>
      </c>
      <c r="L12" s="41">
        <v>0</v>
      </c>
      <c r="M12" s="41">
        <v>0</v>
      </c>
      <c r="N12" s="41">
        <v>59957.56</v>
      </c>
      <c r="O12" s="41">
        <v>41064.229999999996</v>
      </c>
      <c r="P12" s="41">
        <v>41064.229999999996</v>
      </c>
      <c r="Q12" s="41">
        <f t="shared" si="3"/>
        <v>0</v>
      </c>
      <c r="R12" s="197">
        <f t="shared" si="4"/>
        <v>0</v>
      </c>
      <c r="S12" s="41">
        <v>0</v>
      </c>
      <c r="T12" s="41">
        <v>0</v>
      </c>
      <c r="U12" s="41">
        <f>T12-S12</f>
        <v>0</v>
      </c>
      <c r="V12" s="41">
        <f t="shared" si="5"/>
        <v>41064.229999999996</v>
      </c>
      <c r="W12" s="41">
        <f t="shared" si="6"/>
        <v>41064.229999999996</v>
      </c>
      <c r="X12" s="41">
        <f t="shared" si="7"/>
        <v>0</v>
      </c>
      <c r="Y12" s="197">
        <f t="shared" si="8"/>
        <v>0</v>
      </c>
      <c r="Z12" s="41">
        <v>0</v>
      </c>
      <c r="AA12" s="41">
        <v>0</v>
      </c>
      <c r="AB12" s="41">
        <f>AA12-Z12</f>
        <v>0</v>
      </c>
      <c r="AC12" s="41">
        <f t="shared" si="9"/>
        <v>41064.229999999996</v>
      </c>
      <c r="AD12" s="41">
        <f t="shared" si="10"/>
        <v>41064.229999999996</v>
      </c>
      <c r="AE12" s="41">
        <f t="shared" si="11"/>
        <v>0</v>
      </c>
      <c r="AF12" s="109">
        <f t="shared" si="12"/>
        <v>0</v>
      </c>
      <c r="AG12" s="41">
        <v>0</v>
      </c>
      <c r="AH12" s="41">
        <v>0</v>
      </c>
      <c r="AI12" s="41">
        <f>AH12-AG12</f>
        <v>0</v>
      </c>
      <c r="AJ12" s="41">
        <f t="shared" si="13"/>
        <v>41064.229999999996</v>
      </c>
      <c r="AK12" s="41">
        <f t="shared" si="14"/>
        <v>41064.229999999996</v>
      </c>
      <c r="AL12" s="41">
        <f t="shared" si="15"/>
        <v>0</v>
      </c>
      <c r="AM12" s="109">
        <f t="shared" si="16"/>
        <v>0</v>
      </c>
      <c r="AN12" s="41">
        <v>0</v>
      </c>
      <c r="AO12" s="41">
        <v>0</v>
      </c>
      <c r="AP12" s="41">
        <f>AO12-AN12</f>
        <v>0</v>
      </c>
      <c r="AQ12" s="41">
        <f t="shared" si="17"/>
        <v>41064.229999999996</v>
      </c>
      <c r="AR12" s="41">
        <f t="shared" si="18"/>
        <v>41064.229999999996</v>
      </c>
      <c r="AS12" s="41">
        <f t="shared" si="19"/>
        <v>0</v>
      </c>
      <c r="AT12" s="109">
        <f t="shared" si="20"/>
        <v>0</v>
      </c>
      <c r="AU12" s="41">
        <v>0</v>
      </c>
      <c r="AV12" s="41">
        <v>0</v>
      </c>
      <c r="AW12" s="41">
        <f t="shared" si="21"/>
        <v>0</v>
      </c>
      <c r="AX12" s="41">
        <f t="shared" si="22"/>
        <v>41064.229999999996</v>
      </c>
      <c r="AY12" s="41">
        <f t="shared" si="23"/>
        <v>41064.229999999996</v>
      </c>
      <c r="AZ12" s="41">
        <f t="shared" si="24"/>
        <v>0</v>
      </c>
      <c r="BA12" s="109">
        <f t="shared" si="25"/>
        <v>0</v>
      </c>
      <c r="BB12" s="41">
        <v>1360059</v>
      </c>
      <c r="BC12" s="41">
        <v>326491.13</v>
      </c>
      <c r="BD12" s="41">
        <f t="shared" si="26"/>
        <v>-1033567.87</v>
      </c>
      <c r="BE12" s="41">
        <f t="shared" si="27"/>
        <v>1401123.23</v>
      </c>
      <c r="BF12" s="41">
        <f t="shared" si="28"/>
        <v>367555.36</v>
      </c>
      <c r="BG12" s="41">
        <f t="shared" si="29"/>
        <v>-1033568</v>
      </c>
      <c r="BH12" s="109">
        <f t="shared" si="30"/>
        <v>0.73767092563300096</v>
      </c>
      <c r="BI12" s="41">
        <v>0</v>
      </c>
      <c r="BJ12" s="41">
        <v>0</v>
      </c>
      <c r="BK12" s="41">
        <f t="shared" si="31"/>
        <v>0</v>
      </c>
      <c r="BL12" s="41">
        <f t="shared" si="32"/>
        <v>1401123.23</v>
      </c>
      <c r="BM12" s="41">
        <f t="shared" si="33"/>
        <v>367555.36</v>
      </c>
      <c r="BN12" s="41">
        <f t="shared" si="34"/>
        <v>-1033568</v>
      </c>
      <c r="BO12" s="109">
        <f t="shared" si="35"/>
        <v>0.73767092563300096</v>
      </c>
      <c r="BP12" s="41">
        <f>1347335+1377552</f>
        <v>2724887</v>
      </c>
      <c r="BQ12" s="41">
        <v>0</v>
      </c>
      <c r="BR12" s="41">
        <f t="shared" si="36"/>
        <v>-2724887</v>
      </c>
      <c r="BS12" s="41">
        <f t="shared" si="37"/>
        <v>4126010.23</v>
      </c>
      <c r="BT12" s="41">
        <f t="shared" si="38"/>
        <v>367555.36</v>
      </c>
      <c r="BU12" s="41">
        <f t="shared" si="39"/>
        <v>-3758455</v>
      </c>
      <c r="BV12" s="109">
        <f t="shared" si="40"/>
        <v>0.9109174869883927</v>
      </c>
      <c r="BW12" s="41">
        <v>0</v>
      </c>
      <c r="BX12" s="41">
        <v>846573.14</v>
      </c>
      <c r="BY12" s="41">
        <f t="shared" si="41"/>
        <v>846573.14</v>
      </c>
      <c r="BZ12" s="41">
        <f t="shared" ref="BZ12:BZ43" si="51">BP12+BI12+BB12+AU12+AN12+AG12+Z12+S12+O12+BW12</f>
        <v>4126010.23</v>
      </c>
      <c r="CA12" s="41">
        <f>BQ12+BJ12+BC12+AV12+AO12+-AH12+AA12+T12+P12+BX12</f>
        <v>1214128.5</v>
      </c>
      <c r="CB12" s="41">
        <f t="shared" si="42"/>
        <v>-2911882</v>
      </c>
      <c r="CC12" s="109">
        <f t="shared" si="43"/>
        <v>0.70573788422235684</v>
      </c>
      <c r="CD12" s="41">
        <v>1228766</v>
      </c>
      <c r="CE12" s="41">
        <v>0</v>
      </c>
      <c r="CF12" s="41">
        <f t="shared" si="44"/>
        <v>-1228766</v>
      </c>
      <c r="CG12" s="41">
        <f t="shared" si="45"/>
        <v>5354776.2300000004</v>
      </c>
      <c r="CH12" s="41">
        <f t="shared" si="46"/>
        <v>1214128.5</v>
      </c>
      <c r="CI12" s="291">
        <f t="shared" si="47"/>
        <v>-4140648</v>
      </c>
      <c r="CJ12" s="109">
        <f t="shared" si="48"/>
        <v>0.22673748590984535</v>
      </c>
      <c r="CK12" s="41">
        <v>148785.71</v>
      </c>
      <c r="CL12" s="41">
        <f t="shared" si="49"/>
        <v>5503561.9400000004</v>
      </c>
      <c r="CM12" s="41">
        <v>1512211.42</v>
      </c>
      <c r="CN12" s="291">
        <f t="shared" si="50"/>
        <v>-3991350.5200000005</v>
      </c>
      <c r="CO12" s="41">
        <v>0</v>
      </c>
      <c r="CP12" s="41">
        <v>0</v>
      </c>
      <c r="CQ12" s="41">
        <v>0</v>
      </c>
      <c r="CR12" s="41">
        <v>0</v>
      </c>
      <c r="CS12" s="41">
        <v>0</v>
      </c>
      <c r="CT12" s="41">
        <v>0</v>
      </c>
      <c r="CU12" s="41">
        <v>0</v>
      </c>
      <c r="CV12" s="41">
        <v>2798609.87</v>
      </c>
      <c r="CW12" s="136" t="s">
        <v>1574</v>
      </c>
    </row>
    <row r="13" spans="1:101" s="17" customFormat="1" ht="60.75" customHeight="1" x14ac:dyDescent="0.2">
      <c r="A13" s="11" t="s">
        <v>106</v>
      </c>
      <c r="B13" s="11" t="s">
        <v>107</v>
      </c>
      <c r="C13" s="14" t="s">
        <v>108</v>
      </c>
      <c r="D13" s="11">
        <v>1</v>
      </c>
      <c r="E13" s="11" t="s">
        <v>109</v>
      </c>
      <c r="F13" s="11" t="s">
        <v>5</v>
      </c>
      <c r="G13" s="44" t="s">
        <v>619</v>
      </c>
      <c r="H13" s="43">
        <f>SUBTOTAL(103, $CI$9:$CI13)*1</f>
        <v>5</v>
      </c>
      <c r="I13" s="43" t="s">
        <v>106</v>
      </c>
      <c r="J13" s="124" t="s">
        <v>111</v>
      </c>
      <c r="K13" s="124" t="s">
        <v>620</v>
      </c>
      <c r="L13" s="41">
        <v>0</v>
      </c>
      <c r="M13" s="41">
        <v>0</v>
      </c>
      <c r="N13" s="41">
        <v>45793.68</v>
      </c>
      <c r="O13" s="41">
        <v>23020.83</v>
      </c>
      <c r="P13" s="41">
        <v>23020.83</v>
      </c>
      <c r="Q13" s="41">
        <f t="shared" si="3"/>
        <v>0</v>
      </c>
      <c r="R13" s="197">
        <f t="shared" si="4"/>
        <v>0</v>
      </c>
      <c r="S13" s="41">
        <v>0</v>
      </c>
      <c r="T13" s="41">
        <v>0</v>
      </c>
      <c r="U13" s="41">
        <f>T13-S13</f>
        <v>0</v>
      </c>
      <c r="V13" s="41">
        <f t="shared" si="5"/>
        <v>23020.83</v>
      </c>
      <c r="W13" s="41">
        <f t="shared" si="6"/>
        <v>23020.83</v>
      </c>
      <c r="X13" s="41">
        <f t="shared" si="7"/>
        <v>0</v>
      </c>
      <c r="Y13" s="197">
        <f t="shared" si="8"/>
        <v>0</v>
      </c>
      <c r="Z13" s="41">
        <v>0</v>
      </c>
      <c r="AA13" s="41">
        <v>0</v>
      </c>
      <c r="AB13" s="41">
        <f>AA13-Z13</f>
        <v>0</v>
      </c>
      <c r="AC13" s="41">
        <f t="shared" si="9"/>
        <v>23020.83</v>
      </c>
      <c r="AD13" s="41">
        <f t="shared" si="10"/>
        <v>23020.83</v>
      </c>
      <c r="AE13" s="41">
        <f t="shared" si="11"/>
        <v>0</v>
      </c>
      <c r="AF13" s="109">
        <f t="shared" si="12"/>
        <v>0</v>
      </c>
      <c r="AG13" s="41">
        <v>0</v>
      </c>
      <c r="AH13" s="41">
        <v>0</v>
      </c>
      <c r="AI13" s="41">
        <f>AH13-AG13</f>
        <v>0</v>
      </c>
      <c r="AJ13" s="41">
        <f t="shared" si="13"/>
        <v>23020.83</v>
      </c>
      <c r="AK13" s="41">
        <f t="shared" si="14"/>
        <v>23020.83</v>
      </c>
      <c r="AL13" s="41">
        <f t="shared" si="15"/>
        <v>0</v>
      </c>
      <c r="AM13" s="109">
        <f t="shared" si="16"/>
        <v>0</v>
      </c>
      <c r="AN13" s="41">
        <v>1362480.34</v>
      </c>
      <c r="AO13" s="96">
        <v>1351406.62</v>
      </c>
      <c r="AP13" s="41">
        <f>AO13-AN13</f>
        <v>-11073.719999999972</v>
      </c>
      <c r="AQ13" s="41">
        <f t="shared" si="17"/>
        <v>1385501.1700000002</v>
      </c>
      <c r="AR13" s="41">
        <f t="shared" si="18"/>
        <v>1374427.4500000002</v>
      </c>
      <c r="AS13" s="41">
        <f t="shared" si="19"/>
        <v>-11074</v>
      </c>
      <c r="AT13" s="109">
        <f t="shared" si="20"/>
        <v>7.9925735465095071E-3</v>
      </c>
      <c r="AU13" s="41">
        <v>0</v>
      </c>
      <c r="AV13" s="41">
        <v>11055.12</v>
      </c>
      <c r="AW13" s="41">
        <f t="shared" si="21"/>
        <v>11055.12</v>
      </c>
      <c r="AX13" s="41">
        <f t="shared" si="22"/>
        <v>1385501.1700000002</v>
      </c>
      <c r="AY13" s="41">
        <f t="shared" si="23"/>
        <v>1385482.5700000003</v>
      </c>
      <c r="AZ13" s="41">
        <f t="shared" si="24"/>
        <v>-19</v>
      </c>
      <c r="BA13" s="109">
        <f t="shared" si="25"/>
        <v>1.3424745068824073E-5</v>
      </c>
      <c r="BB13" s="41">
        <v>0</v>
      </c>
      <c r="BC13" s="41">
        <v>0</v>
      </c>
      <c r="BD13" s="41">
        <f t="shared" si="26"/>
        <v>0</v>
      </c>
      <c r="BE13" s="41">
        <f t="shared" si="27"/>
        <v>1385501.1700000002</v>
      </c>
      <c r="BF13" s="41">
        <f t="shared" si="28"/>
        <v>1385482.5700000003</v>
      </c>
      <c r="BG13" s="41">
        <f t="shared" si="29"/>
        <v>-19</v>
      </c>
      <c r="BH13" s="109">
        <f t="shared" si="30"/>
        <v>1.3424745068824073E-5</v>
      </c>
      <c r="BI13" s="41">
        <v>0</v>
      </c>
      <c r="BJ13" s="41">
        <v>0</v>
      </c>
      <c r="BK13" s="41">
        <f t="shared" si="31"/>
        <v>0</v>
      </c>
      <c r="BL13" s="41">
        <f t="shared" si="32"/>
        <v>1385501.1700000002</v>
      </c>
      <c r="BM13" s="41">
        <f t="shared" si="33"/>
        <v>1385482.5700000003</v>
      </c>
      <c r="BN13" s="41">
        <f t="shared" si="34"/>
        <v>-19</v>
      </c>
      <c r="BO13" s="109">
        <f t="shared" si="35"/>
        <v>1.3424745068824073E-5</v>
      </c>
      <c r="BP13" s="41">
        <f>1351406.62+1419778</f>
        <v>2771184.62</v>
      </c>
      <c r="BQ13" s="41">
        <v>77769.240000000005</v>
      </c>
      <c r="BR13" s="41">
        <f t="shared" si="36"/>
        <v>-2693415.38</v>
      </c>
      <c r="BS13" s="41">
        <f t="shared" si="37"/>
        <v>4156685.79</v>
      </c>
      <c r="BT13" s="41">
        <f t="shared" si="38"/>
        <v>1463251.8100000003</v>
      </c>
      <c r="BU13" s="41">
        <f t="shared" si="39"/>
        <v>-2693434</v>
      </c>
      <c r="BV13" s="109">
        <f t="shared" si="40"/>
        <v>0.6479763244264849</v>
      </c>
      <c r="BW13" s="41">
        <v>0</v>
      </c>
      <c r="BX13" s="41">
        <v>0</v>
      </c>
      <c r="BY13" s="41">
        <f t="shared" si="41"/>
        <v>0</v>
      </c>
      <c r="BZ13" s="41">
        <f t="shared" si="51"/>
        <v>4156685.79</v>
      </c>
      <c r="CA13" s="41">
        <f>BQ13+BJ13+BC13+AV13+AO13+-AH13+AA13+T13+P13+BX13</f>
        <v>1463251.8100000003</v>
      </c>
      <c r="CB13" s="41">
        <f t="shared" si="42"/>
        <v>-2693434</v>
      </c>
      <c r="CC13" s="109">
        <f t="shared" si="43"/>
        <v>0.6479763244264849</v>
      </c>
      <c r="CD13" s="41">
        <v>1272450</v>
      </c>
      <c r="CE13" s="41">
        <v>837140.89</v>
      </c>
      <c r="CF13" s="41">
        <f t="shared" si="44"/>
        <v>-435309.11</v>
      </c>
      <c r="CG13" s="41">
        <f t="shared" si="45"/>
        <v>5429135.79</v>
      </c>
      <c r="CH13" s="41">
        <f t="shared" si="46"/>
        <v>2300392.7000000002</v>
      </c>
      <c r="CI13" s="291">
        <f t="shared" si="47"/>
        <v>-3128743.11</v>
      </c>
      <c r="CJ13" s="109">
        <f t="shared" si="48"/>
        <v>0.42371250029095331</v>
      </c>
      <c r="CK13" s="41">
        <v>149649.28</v>
      </c>
      <c r="CL13" s="41">
        <f t="shared" si="49"/>
        <v>5578785.0700000003</v>
      </c>
      <c r="CM13" s="41">
        <v>3063863.5800000005</v>
      </c>
      <c r="CN13" s="291">
        <f t="shared" si="50"/>
        <v>-2514921.4899999998</v>
      </c>
      <c r="CO13" s="41">
        <v>0</v>
      </c>
      <c r="CP13" s="41">
        <v>0</v>
      </c>
      <c r="CQ13" s="41">
        <v>0</v>
      </c>
      <c r="CR13" s="41">
        <v>0</v>
      </c>
      <c r="CS13" s="41">
        <v>0</v>
      </c>
      <c r="CT13" s="41">
        <v>0</v>
      </c>
      <c r="CU13" s="41">
        <v>0</v>
      </c>
      <c r="CV13" s="41">
        <v>2842416.4</v>
      </c>
      <c r="CW13" s="136" t="s">
        <v>1518</v>
      </c>
    </row>
    <row r="14" spans="1:101" s="17" customFormat="1" ht="78.75" x14ac:dyDescent="0.2">
      <c r="A14" s="11" t="s">
        <v>172</v>
      </c>
      <c r="B14" s="11" t="s">
        <v>173</v>
      </c>
      <c r="C14" s="14" t="s">
        <v>575</v>
      </c>
      <c r="D14" s="11" t="s">
        <v>3</v>
      </c>
      <c r="E14" s="11" t="s">
        <v>29</v>
      </c>
      <c r="F14" s="11" t="s">
        <v>5</v>
      </c>
      <c r="G14" s="44" t="s">
        <v>182</v>
      </c>
      <c r="H14" s="43">
        <f>SUBTOTAL(103, $CI$9:$CI14)*1</f>
        <v>6</v>
      </c>
      <c r="I14" s="43" t="s">
        <v>172</v>
      </c>
      <c r="J14" s="124" t="s">
        <v>98</v>
      </c>
      <c r="K14" s="124" t="s">
        <v>183</v>
      </c>
      <c r="L14" s="41">
        <v>0</v>
      </c>
      <c r="M14" s="41">
        <v>0</v>
      </c>
      <c r="N14" s="41">
        <v>3402729.03</v>
      </c>
      <c r="O14" s="41">
        <v>0</v>
      </c>
      <c r="P14" s="41">
        <v>0</v>
      </c>
      <c r="Q14" s="41">
        <f t="shared" si="3"/>
        <v>0</v>
      </c>
      <c r="R14" s="197" t="str">
        <f t="shared" si="4"/>
        <v>nebija plānots</v>
      </c>
      <c r="S14" s="41">
        <v>0</v>
      </c>
      <c r="T14" s="41">
        <v>0</v>
      </c>
      <c r="U14" s="41">
        <f>T14-S14</f>
        <v>0</v>
      </c>
      <c r="V14" s="41">
        <f t="shared" si="5"/>
        <v>0</v>
      </c>
      <c r="W14" s="41">
        <f t="shared" si="6"/>
        <v>0</v>
      </c>
      <c r="X14" s="41">
        <f t="shared" si="7"/>
        <v>0</v>
      </c>
      <c r="Y14" s="197" t="str">
        <f t="shared" si="8"/>
        <v>nebija plānots</v>
      </c>
      <c r="Z14" s="41">
        <v>787670.64</v>
      </c>
      <c r="AA14" s="41">
        <v>787670.64</v>
      </c>
      <c r="AB14" s="41">
        <f>AA14-Z14</f>
        <v>0</v>
      </c>
      <c r="AC14" s="41">
        <f t="shared" si="9"/>
        <v>787670.64</v>
      </c>
      <c r="AD14" s="41">
        <f t="shared" si="10"/>
        <v>787670.64</v>
      </c>
      <c r="AE14" s="41">
        <f t="shared" si="11"/>
        <v>0</v>
      </c>
      <c r="AF14" s="109">
        <f t="shared" si="12"/>
        <v>0</v>
      </c>
      <c r="AG14" s="41">
        <v>0</v>
      </c>
      <c r="AH14" s="41">
        <v>0</v>
      </c>
      <c r="AI14" s="41">
        <f>AH14-AG14</f>
        <v>0</v>
      </c>
      <c r="AJ14" s="41">
        <f t="shared" si="13"/>
        <v>787670.64</v>
      </c>
      <c r="AK14" s="41">
        <f t="shared" si="14"/>
        <v>787670.64</v>
      </c>
      <c r="AL14" s="41">
        <f t="shared" si="15"/>
        <v>0</v>
      </c>
      <c r="AM14" s="109">
        <f t="shared" si="16"/>
        <v>0</v>
      </c>
      <c r="AN14" s="41">
        <v>0</v>
      </c>
      <c r="AO14" s="41">
        <v>0</v>
      </c>
      <c r="AP14" s="41">
        <f>AO14-AN14</f>
        <v>0</v>
      </c>
      <c r="AQ14" s="41">
        <f t="shared" si="17"/>
        <v>787670.64</v>
      </c>
      <c r="AR14" s="41">
        <f t="shared" si="18"/>
        <v>787670.64</v>
      </c>
      <c r="AS14" s="41">
        <f t="shared" si="19"/>
        <v>0</v>
      </c>
      <c r="AT14" s="109">
        <f t="shared" si="20"/>
        <v>0</v>
      </c>
      <c r="AU14" s="41">
        <v>242540.7</v>
      </c>
      <c r="AV14" s="41">
        <v>0</v>
      </c>
      <c r="AW14" s="41">
        <f t="shared" si="21"/>
        <v>-242540.7</v>
      </c>
      <c r="AX14" s="41">
        <f t="shared" si="22"/>
        <v>1030211.3400000001</v>
      </c>
      <c r="AY14" s="41">
        <f t="shared" si="23"/>
        <v>787670.64</v>
      </c>
      <c r="AZ14" s="41">
        <f t="shared" si="24"/>
        <v>-242541</v>
      </c>
      <c r="BA14" s="109">
        <f t="shared" si="25"/>
        <v>0.23542810157768213</v>
      </c>
      <c r="BB14" s="41">
        <v>0</v>
      </c>
      <c r="BC14" s="41">
        <v>0</v>
      </c>
      <c r="BD14" s="41">
        <f t="shared" si="26"/>
        <v>0</v>
      </c>
      <c r="BE14" s="41">
        <f t="shared" si="27"/>
        <v>1030211.3400000001</v>
      </c>
      <c r="BF14" s="41">
        <f t="shared" si="28"/>
        <v>787670.64</v>
      </c>
      <c r="BG14" s="41">
        <f t="shared" si="29"/>
        <v>-242541</v>
      </c>
      <c r="BH14" s="109">
        <f t="shared" si="30"/>
        <v>0.23542810157768213</v>
      </c>
      <c r="BI14" s="41">
        <v>0</v>
      </c>
      <c r="BJ14" s="41">
        <v>0</v>
      </c>
      <c r="BK14" s="41">
        <f t="shared" si="31"/>
        <v>0</v>
      </c>
      <c r="BL14" s="41">
        <f t="shared" si="32"/>
        <v>1030211.3400000001</v>
      </c>
      <c r="BM14" s="41">
        <f t="shared" si="33"/>
        <v>787670.64</v>
      </c>
      <c r="BN14" s="41">
        <f t="shared" si="34"/>
        <v>-242541</v>
      </c>
      <c r="BO14" s="109">
        <f t="shared" si="35"/>
        <v>0.23542810157768213</v>
      </c>
      <c r="BP14" s="41">
        <v>4020845.95</v>
      </c>
      <c r="BQ14" s="41">
        <v>1174928.76</v>
      </c>
      <c r="BR14" s="41">
        <f t="shared" si="36"/>
        <v>-2845917.1900000004</v>
      </c>
      <c r="BS14" s="41">
        <f t="shared" si="37"/>
        <v>5051057.29</v>
      </c>
      <c r="BT14" s="41">
        <f t="shared" si="38"/>
        <v>1962599.4</v>
      </c>
      <c r="BU14" s="41">
        <f t="shared" si="39"/>
        <v>-3088458</v>
      </c>
      <c r="BV14" s="109">
        <f t="shared" si="40"/>
        <v>0.61144780442591262</v>
      </c>
      <c r="BW14" s="41">
        <v>0</v>
      </c>
      <c r="BX14" s="41">
        <v>0</v>
      </c>
      <c r="BY14" s="41">
        <f t="shared" si="41"/>
        <v>0</v>
      </c>
      <c r="BZ14" s="41">
        <f t="shared" si="51"/>
        <v>5051057.29</v>
      </c>
      <c r="CA14" s="41">
        <f>BQ14+BJ14+BC14+AV14+AO14+-AH14+AA14+T14+P14+BX14</f>
        <v>1962599.4</v>
      </c>
      <c r="CB14" s="41">
        <f t="shared" si="42"/>
        <v>-3088458</v>
      </c>
      <c r="CC14" s="109">
        <f t="shared" si="43"/>
        <v>0.61144780442591262</v>
      </c>
      <c r="CD14" s="41">
        <v>0</v>
      </c>
      <c r="CE14" s="41">
        <v>0</v>
      </c>
      <c r="CF14" s="41">
        <f t="shared" si="44"/>
        <v>0</v>
      </c>
      <c r="CG14" s="41">
        <f t="shared" si="45"/>
        <v>5051057.29</v>
      </c>
      <c r="CH14" s="41">
        <f t="shared" si="46"/>
        <v>1962599.4</v>
      </c>
      <c r="CI14" s="291">
        <f t="shared" si="47"/>
        <v>-3088458</v>
      </c>
      <c r="CJ14" s="109">
        <f t="shared" si="48"/>
        <v>0.38855219557408738</v>
      </c>
      <c r="CK14" s="41">
        <v>1418201.2</v>
      </c>
      <c r="CL14" s="41">
        <f t="shared" si="49"/>
        <v>6469258.4900000002</v>
      </c>
      <c r="CM14" s="41">
        <v>4683236.5299999993</v>
      </c>
      <c r="CN14" s="291">
        <f t="shared" si="50"/>
        <v>-1786021.9600000009</v>
      </c>
      <c r="CO14" s="41">
        <v>1486724.54</v>
      </c>
      <c r="CP14" s="41">
        <v>0</v>
      </c>
      <c r="CQ14" s="41">
        <v>0</v>
      </c>
      <c r="CR14" s="41">
        <v>0</v>
      </c>
      <c r="CS14" s="41">
        <v>0</v>
      </c>
      <c r="CT14" s="41">
        <v>0</v>
      </c>
      <c r="CU14" s="41">
        <v>0</v>
      </c>
      <c r="CV14" s="41">
        <v>11358712.059999999</v>
      </c>
      <c r="CW14" s="136" t="s">
        <v>1519</v>
      </c>
    </row>
    <row r="15" spans="1:101" s="17" customFormat="1" ht="36.75" customHeight="1" x14ac:dyDescent="0.2">
      <c r="A15" s="11" t="s">
        <v>330</v>
      </c>
      <c r="B15" s="11" t="s">
        <v>334</v>
      </c>
      <c r="C15" s="14" t="s">
        <v>333</v>
      </c>
      <c r="D15" s="11" t="s">
        <v>3</v>
      </c>
      <c r="E15" s="11" t="s">
        <v>210</v>
      </c>
      <c r="F15" s="11" t="s">
        <v>77</v>
      </c>
      <c r="G15" s="44" t="s">
        <v>335</v>
      </c>
      <c r="H15" s="43">
        <f>SUBTOTAL(103, $CI$9:$CI15)*1</f>
        <v>7</v>
      </c>
      <c r="I15" s="43" t="s">
        <v>330</v>
      </c>
      <c r="J15" s="124" t="s">
        <v>212</v>
      </c>
      <c r="K15" s="124" t="s">
        <v>336</v>
      </c>
      <c r="L15" s="41">
        <v>0</v>
      </c>
      <c r="M15" s="41">
        <v>0</v>
      </c>
      <c r="N15" s="41">
        <v>678549.25999999989</v>
      </c>
      <c r="O15" s="41">
        <v>366419.21</v>
      </c>
      <c r="P15" s="41">
        <v>366419.21</v>
      </c>
      <c r="Q15" s="41">
        <f t="shared" si="3"/>
        <v>0</v>
      </c>
      <c r="R15" s="197">
        <f t="shared" si="4"/>
        <v>0</v>
      </c>
      <c r="S15" s="41">
        <v>0</v>
      </c>
      <c r="T15" s="41">
        <v>0</v>
      </c>
      <c r="U15" s="41">
        <f>T15-S15</f>
        <v>0</v>
      </c>
      <c r="V15" s="41">
        <f t="shared" si="5"/>
        <v>366419.21</v>
      </c>
      <c r="W15" s="41">
        <f t="shared" si="6"/>
        <v>366419.21</v>
      </c>
      <c r="X15" s="41">
        <f t="shared" si="7"/>
        <v>0</v>
      </c>
      <c r="Y15" s="197">
        <f t="shared" si="8"/>
        <v>0</v>
      </c>
      <c r="Z15" s="41">
        <v>0</v>
      </c>
      <c r="AA15" s="41">
        <v>0</v>
      </c>
      <c r="AB15" s="41">
        <f>AA15-Z15</f>
        <v>0</v>
      </c>
      <c r="AC15" s="41">
        <f t="shared" si="9"/>
        <v>366419.21</v>
      </c>
      <c r="AD15" s="41">
        <f t="shared" si="10"/>
        <v>366419.21</v>
      </c>
      <c r="AE15" s="41">
        <f t="shared" si="11"/>
        <v>0</v>
      </c>
      <c r="AF15" s="109">
        <f t="shared" si="12"/>
        <v>0</v>
      </c>
      <c r="AG15" s="41">
        <v>328818.88</v>
      </c>
      <c r="AH15" s="41">
        <v>328757.37</v>
      </c>
      <c r="AI15" s="41">
        <f>AH15-AG15</f>
        <v>-61.510000000009313</v>
      </c>
      <c r="AJ15" s="41">
        <f t="shared" si="13"/>
        <v>695238.09000000008</v>
      </c>
      <c r="AK15" s="41">
        <f t="shared" si="14"/>
        <v>695176.58000000007</v>
      </c>
      <c r="AL15" s="41">
        <f t="shared" si="15"/>
        <v>-62</v>
      </c>
      <c r="AM15" s="109">
        <f t="shared" si="16"/>
        <v>8.8473288337831413E-5</v>
      </c>
      <c r="AN15" s="41">
        <v>0</v>
      </c>
      <c r="AO15" s="41">
        <v>0</v>
      </c>
      <c r="AP15" s="41">
        <f>AO15-AN15</f>
        <v>0</v>
      </c>
      <c r="AQ15" s="41">
        <f t="shared" si="17"/>
        <v>695238.09000000008</v>
      </c>
      <c r="AR15" s="41">
        <f t="shared" si="18"/>
        <v>695176.58000000007</v>
      </c>
      <c r="AS15" s="41">
        <f t="shared" si="19"/>
        <v>-62</v>
      </c>
      <c r="AT15" s="109">
        <f t="shared" si="20"/>
        <v>8.8473288337831413E-5</v>
      </c>
      <c r="AU15" s="41">
        <v>0</v>
      </c>
      <c r="AV15" s="41">
        <v>0</v>
      </c>
      <c r="AW15" s="41">
        <f t="shared" si="21"/>
        <v>0</v>
      </c>
      <c r="AX15" s="41">
        <f t="shared" si="22"/>
        <v>695238.09000000008</v>
      </c>
      <c r="AY15" s="41">
        <f t="shared" si="23"/>
        <v>695176.58000000007</v>
      </c>
      <c r="AZ15" s="41">
        <f t="shared" si="24"/>
        <v>-62</v>
      </c>
      <c r="BA15" s="109">
        <f t="shared" si="25"/>
        <v>8.8473288337831413E-5</v>
      </c>
      <c r="BB15" s="41">
        <v>1356466.55</v>
      </c>
      <c r="BC15" s="41">
        <v>526547.06999999995</v>
      </c>
      <c r="BD15" s="41">
        <f t="shared" si="26"/>
        <v>-829919.4800000001</v>
      </c>
      <c r="BE15" s="41">
        <f t="shared" si="27"/>
        <v>2051704.6400000001</v>
      </c>
      <c r="BF15" s="41">
        <f t="shared" si="28"/>
        <v>1221723.6499999999</v>
      </c>
      <c r="BG15" s="41">
        <f t="shared" si="29"/>
        <v>-829981</v>
      </c>
      <c r="BH15" s="109">
        <f t="shared" si="30"/>
        <v>0.40453239409742725</v>
      </c>
      <c r="BI15" s="41">
        <v>0</v>
      </c>
      <c r="BJ15" s="41">
        <v>0</v>
      </c>
      <c r="BK15" s="41">
        <f t="shared" si="31"/>
        <v>0</v>
      </c>
      <c r="BL15" s="41">
        <f t="shared" si="32"/>
        <v>2051704.6400000001</v>
      </c>
      <c r="BM15" s="41">
        <f t="shared" si="33"/>
        <v>1221723.6499999999</v>
      </c>
      <c r="BN15" s="41">
        <f t="shared" si="34"/>
        <v>-829981</v>
      </c>
      <c r="BO15" s="109">
        <f t="shared" si="35"/>
        <v>0.40453239409742725</v>
      </c>
      <c r="BP15" s="41">
        <v>0</v>
      </c>
      <c r="BQ15" s="41">
        <v>0</v>
      </c>
      <c r="BR15" s="41">
        <f t="shared" si="36"/>
        <v>0</v>
      </c>
      <c r="BS15" s="41">
        <f t="shared" si="37"/>
        <v>2051704.6400000001</v>
      </c>
      <c r="BT15" s="41">
        <f t="shared" si="38"/>
        <v>1221723.6499999999</v>
      </c>
      <c r="BU15" s="41">
        <f t="shared" si="39"/>
        <v>-829981</v>
      </c>
      <c r="BV15" s="109">
        <f t="shared" si="40"/>
        <v>0.40453239409742725</v>
      </c>
      <c r="BW15" s="41">
        <v>3072194.1</v>
      </c>
      <c r="BX15" s="41">
        <v>927776.79</v>
      </c>
      <c r="BY15" s="41">
        <f t="shared" si="41"/>
        <v>-2144417.31</v>
      </c>
      <c r="BZ15" s="41">
        <f t="shared" si="51"/>
        <v>5123898.74</v>
      </c>
      <c r="CA15" s="41">
        <f>BQ15+BJ15+BC15+AV15+AO15+AH15+AA15+T15+P15+BX15</f>
        <v>2149500.44</v>
      </c>
      <c r="CB15" s="41">
        <f t="shared" si="42"/>
        <v>-2974398</v>
      </c>
      <c r="CC15" s="109">
        <f t="shared" si="43"/>
        <v>0.58049513679499454</v>
      </c>
      <c r="CD15" s="41">
        <v>0</v>
      </c>
      <c r="CE15" s="41">
        <v>0</v>
      </c>
      <c r="CF15" s="41">
        <f t="shared" si="44"/>
        <v>0</v>
      </c>
      <c r="CG15" s="41">
        <f t="shared" si="45"/>
        <v>5123898.74</v>
      </c>
      <c r="CH15" s="41">
        <f t="shared" si="46"/>
        <v>2149500.44</v>
      </c>
      <c r="CI15" s="291">
        <f t="shared" si="47"/>
        <v>-2974398</v>
      </c>
      <c r="CJ15" s="109">
        <f t="shared" si="48"/>
        <v>0.41950486320500546</v>
      </c>
      <c r="CK15" s="41">
        <v>0</v>
      </c>
      <c r="CL15" s="41">
        <f t="shared" si="49"/>
        <v>5123898.74</v>
      </c>
      <c r="CM15" s="41">
        <v>2143910.91</v>
      </c>
      <c r="CN15" s="291">
        <f t="shared" si="50"/>
        <v>-2979987.83</v>
      </c>
      <c r="CO15" s="41">
        <v>9729228.3300000001</v>
      </c>
      <c r="CP15" s="41">
        <v>9541597.4699999988</v>
      </c>
      <c r="CQ15" s="41">
        <v>4541928.7300000004</v>
      </c>
      <c r="CR15" s="41">
        <v>3963019.9</v>
      </c>
      <c r="CS15" s="41">
        <v>458902.59</v>
      </c>
      <c r="CT15" s="41">
        <v>0</v>
      </c>
      <c r="CU15" s="41">
        <v>0</v>
      </c>
      <c r="CV15" s="41">
        <v>27225595</v>
      </c>
      <c r="CW15" s="136" t="s">
        <v>1404</v>
      </c>
    </row>
    <row r="16" spans="1:101" s="10" customFormat="1" ht="84" customHeight="1" x14ac:dyDescent="0.2">
      <c r="A16" s="11" t="s">
        <v>9</v>
      </c>
      <c r="B16" s="11" t="s">
        <v>15</v>
      </c>
      <c r="C16" s="14" t="s">
        <v>559</v>
      </c>
      <c r="D16" s="11" t="s">
        <v>3</v>
      </c>
      <c r="E16" s="11" t="s">
        <v>11</v>
      </c>
      <c r="F16" s="11" t="s">
        <v>5</v>
      </c>
      <c r="G16" s="44" t="s">
        <v>16</v>
      </c>
      <c r="H16" s="43">
        <f>SUBTOTAL(103, $CI$9:$CI16)*1</f>
        <v>8</v>
      </c>
      <c r="I16" s="43" t="s">
        <v>9</v>
      </c>
      <c r="J16" s="124" t="s">
        <v>17</v>
      </c>
      <c r="K16" s="124" t="s">
        <v>18</v>
      </c>
      <c r="L16" s="41">
        <v>0</v>
      </c>
      <c r="M16" s="41">
        <v>0</v>
      </c>
      <c r="N16" s="41">
        <v>0</v>
      </c>
      <c r="O16" s="41">
        <v>0</v>
      </c>
      <c r="P16" s="41">
        <v>0</v>
      </c>
      <c r="Q16" s="41">
        <f t="shared" si="3"/>
        <v>0</v>
      </c>
      <c r="R16" s="197" t="str">
        <f t="shared" si="4"/>
        <v>nebija plānots</v>
      </c>
      <c r="S16" s="41">
        <v>0</v>
      </c>
      <c r="T16" s="41">
        <v>0</v>
      </c>
      <c r="U16" s="41">
        <f>T16-S16</f>
        <v>0</v>
      </c>
      <c r="V16" s="41">
        <f t="shared" si="5"/>
        <v>0</v>
      </c>
      <c r="W16" s="41">
        <f t="shared" si="6"/>
        <v>0</v>
      </c>
      <c r="X16" s="41">
        <f t="shared" si="7"/>
        <v>0</v>
      </c>
      <c r="Y16" s="197" t="str">
        <f t="shared" si="8"/>
        <v>nebija plānots</v>
      </c>
      <c r="Z16" s="41">
        <v>0</v>
      </c>
      <c r="AA16" s="41">
        <v>0</v>
      </c>
      <c r="AB16" s="41">
        <f>AA16-Z16</f>
        <v>0</v>
      </c>
      <c r="AC16" s="41">
        <f t="shared" si="9"/>
        <v>0</v>
      </c>
      <c r="AD16" s="41">
        <f t="shared" si="10"/>
        <v>0</v>
      </c>
      <c r="AE16" s="41">
        <f t="shared" si="11"/>
        <v>0</v>
      </c>
      <c r="AF16" s="109" t="str">
        <f t="shared" si="12"/>
        <v>nebija plānots</v>
      </c>
      <c r="AG16" s="41">
        <v>75022</v>
      </c>
      <c r="AH16" s="41">
        <v>74073.88</v>
      </c>
      <c r="AI16" s="41">
        <f>AH16-AG16</f>
        <v>-948.11999999999534</v>
      </c>
      <c r="AJ16" s="41">
        <f t="shared" si="13"/>
        <v>75022</v>
      </c>
      <c r="AK16" s="41">
        <f t="shared" si="14"/>
        <v>74073.88</v>
      </c>
      <c r="AL16" s="41">
        <f t="shared" si="15"/>
        <v>-948</v>
      </c>
      <c r="AM16" s="109">
        <f t="shared" si="16"/>
        <v>1.2637892884753699E-2</v>
      </c>
      <c r="AN16" s="41">
        <v>0</v>
      </c>
      <c r="AO16" s="41">
        <v>0</v>
      </c>
      <c r="AP16" s="41">
        <f>AO16-AN16</f>
        <v>0</v>
      </c>
      <c r="AQ16" s="41">
        <f t="shared" si="17"/>
        <v>75022</v>
      </c>
      <c r="AR16" s="41">
        <f t="shared" si="18"/>
        <v>74073.88</v>
      </c>
      <c r="AS16" s="41">
        <f t="shared" si="19"/>
        <v>-948</v>
      </c>
      <c r="AT16" s="109">
        <f t="shared" si="20"/>
        <v>1.2637892884753699E-2</v>
      </c>
      <c r="AU16" s="41">
        <v>0</v>
      </c>
      <c r="AV16" s="41">
        <v>0</v>
      </c>
      <c r="AW16" s="41">
        <f t="shared" si="21"/>
        <v>0</v>
      </c>
      <c r="AX16" s="41">
        <f t="shared" si="22"/>
        <v>75022</v>
      </c>
      <c r="AY16" s="41">
        <f t="shared" si="23"/>
        <v>74073.88</v>
      </c>
      <c r="AZ16" s="41">
        <f t="shared" si="24"/>
        <v>-948</v>
      </c>
      <c r="BA16" s="109">
        <f t="shared" si="25"/>
        <v>1.2637892884753699E-2</v>
      </c>
      <c r="BB16" s="41">
        <v>1602066.61</v>
      </c>
      <c r="BC16" s="41">
        <v>96545.23</v>
      </c>
      <c r="BD16" s="41">
        <f t="shared" si="26"/>
        <v>-1505521.3800000001</v>
      </c>
      <c r="BE16" s="41">
        <f t="shared" si="27"/>
        <v>1677088.61</v>
      </c>
      <c r="BF16" s="41">
        <f t="shared" si="28"/>
        <v>170619.11</v>
      </c>
      <c r="BG16" s="41">
        <f t="shared" si="29"/>
        <v>-1506469</v>
      </c>
      <c r="BH16" s="109">
        <f t="shared" si="30"/>
        <v>0.89826470170827766</v>
      </c>
      <c r="BI16" s="41">
        <v>0</v>
      </c>
      <c r="BJ16" s="41">
        <v>0</v>
      </c>
      <c r="BK16" s="41">
        <f t="shared" si="31"/>
        <v>0</v>
      </c>
      <c r="BL16" s="41">
        <f t="shared" si="32"/>
        <v>1677088.61</v>
      </c>
      <c r="BM16" s="41">
        <f t="shared" si="33"/>
        <v>170619.11</v>
      </c>
      <c r="BN16" s="41">
        <f t="shared" si="34"/>
        <v>-1506469</v>
      </c>
      <c r="BO16" s="109">
        <f t="shared" si="35"/>
        <v>0.89826470170827766</v>
      </c>
      <c r="BP16" s="41">
        <v>1899564.7</v>
      </c>
      <c r="BQ16" s="41">
        <v>0</v>
      </c>
      <c r="BR16" s="41">
        <f t="shared" si="36"/>
        <v>-1899564.7</v>
      </c>
      <c r="BS16" s="41">
        <f t="shared" si="37"/>
        <v>3576653.31</v>
      </c>
      <c r="BT16" s="41">
        <f t="shared" si="38"/>
        <v>170619.11</v>
      </c>
      <c r="BU16" s="41">
        <f t="shared" si="39"/>
        <v>-3406034</v>
      </c>
      <c r="BV16" s="109">
        <f t="shared" si="40"/>
        <v>0.9522964360221986</v>
      </c>
      <c r="BW16" s="41">
        <v>0</v>
      </c>
      <c r="BX16" s="41">
        <v>0</v>
      </c>
      <c r="BY16" s="41">
        <f t="shared" si="41"/>
        <v>0</v>
      </c>
      <c r="BZ16" s="41">
        <f t="shared" si="51"/>
        <v>3576653.31</v>
      </c>
      <c r="CA16" s="41">
        <f>BQ16+BJ16+BC16+AV16+AO16+AH16+AA16+T16+P16+BX16</f>
        <v>170619.11</v>
      </c>
      <c r="CB16" s="41">
        <f t="shared" si="42"/>
        <v>-3406034</v>
      </c>
      <c r="CC16" s="109">
        <f t="shared" si="43"/>
        <v>0.9522964360221986</v>
      </c>
      <c r="CD16" s="41">
        <v>0</v>
      </c>
      <c r="CE16" s="41">
        <v>444903.39</v>
      </c>
      <c r="CF16" s="41">
        <f t="shared" si="44"/>
        <v>444903.39</v>
      </c>
      <c r="CG16" s="41">
        <f t="shared" si="45"/>
        <v>3576653.31</v>
      </c>
      <c r="CH16" s="41">
        <f t="shared" si="46"/>
        <v>615522.5</v>
      </c>
      <c r="CI16" s="291">
        <f t="shared" si="47"/>
        <v>-2961130.61</v>
      </c>
      <c r="CJ16" s="109">
        <f t="shared" si="48"/>
        <v>0.17209453828780513</v>
      </c>
      <c r="CK16" s="41">
        <v>0</v>
      </c>
      <c r="CL16" s="41">
        <f t="shared" si="49"/>
        <v>3576653.31</v>
      </c>
      <c r="CM16" s="41">
        <v>615522.49</v>
      </c>
      <c r="CN16" s="291">
        <f t="shared" si="50"/>
        <v>-2961130.8200000003</v>
      </c>
      <c r="CO16" s="41">
        <v>4401609.84</v>
      </c>
      <c r="CP16" s="41">
        <v>3382428.76</v>
      </c>
      <c r="CQ16" s="41">
        <v>2096360.24</v>
      </c>
      <c r="CR16" s="41">
        <v>1704466.11</v>
      </c>
      <c r="CS16" s="41">
        <v>1672868.98</v>
      </c>
      <c r="CT16" s="41">
        <v>415587.26</v>
      </c>
      <c r="CU16" s="41">
        <v>0</v>
      </c>
      <c r="CV16" s="41">
        <v>17250000</v>
      </c>
      <c r="CW16" s="136" t="s">
        <v>1548</v>
      </c>
    </row>
    <row r="17" spans="1:101" s="10" customFormat="1" ht="66.75" customHeight="1" x14ac:dyDescent="0.2">
      <c r="A17" s="20" t="s">
        <v>172</v>
      </c>
      <c r="B17" s="20" t="s">
        <v>173</v>
      </c>
      <c r="C17" s="21" t="s">
        <v>575</v>
      </c>
      <c r="D17" s="20" t="s">
        <v>3</v>
      </c>
      <c r="E17" s="20" t="s">
        <v>29</v>
      </c>
      <c r="F17" s="20" t="s">
        <v>5</v>
      </c>
      <c r="G17" s="20" t="s">
        <v>861</v>
      </c>
      <c r="H17" s="43">
        <f>SUBTOTAL(103, $CI$9:$CI17)*1</f>
        <v>9</v>
      </c>
      <c r="I17" s="43" t="s">
        <v>172</v>
      </c>
      <c r="J17" s="126" t="s">
        <v>98</v>
      </c>
      <c r="K17" s="126" t="s">
        <v>862</v>
      </c>
      <c r="L17" s="94"/>
      <c r="M17" s="37">
        <v>0</v>
      </c>
      <c r="N17" s="37">
        <v>0</v>
      </c>
      <c r="O17" s="37">
        <v>0</v>
      </c>
      <c r="P17" s="37"/>
      <c r="Q17" s="41">
        <f t="shared" si="3"/>
        <v>0</v>
      </c>
      <c r="R17" s="197" t="str">
        <f t="shared" si="4"/>
        <v>nebija plānots</v>
      </c>
      <c r="S17" s="37">
        <v>0</v>
      </c>
      <c r="T17" s="37"/>
      <c r="U17" s="37"/>
      <c r="V17" s="41">
        <f t="shared" si="5"/>
        <v>0</v>
      </c>
      <c r="W17" s="41">
        <f t="shared" si="6"/>
        <v>0</v>
      </c>
      <c r="X17" s="41">
        <f t="shared" si="7"/>
        <v>0</v>
      </c>
      <c r="Y17" s="197" t="str">
        <f t="shared" si="8"/>
        <v>nebija plānots</v>
      </c>
      <c r="Z17" s="37">
        <v>0</v>
      </c>
      <c r="AA17" s="37"/>
      <c r="AB17" s="37"/>
      <c r="AC17" s="41">
        <f t="shared" si="9"/>
        <v>0</v>
      </c>
      <c r="AD17" s="41">
        <f t="shared" si="10"/>
        <v>0</v>
      </c>
      <c r="AE17" s="41">
        <f t="shared" si="11"/>
        <v>0</v>
      </c>
      <c r="AF17" s="109" t="str">
        <f t="shared" si="12"/>
        <v>nebija plānots</v>
      </c>
      <c r="AG17" s="37">
        <v>0</v>
      </c>
      <c r="AH17" s="37"/>
      <c r="AI17" s="37"/>
      <c r="AJ17" s="41">
        <f t="shared" si="13"/>
        <v>0</v>
      </c>
      <c r="AK17" s="41">
        <f t="shared" si="14"/>
        <v>0</v>
      </c>
      <c r="AL17" s="41">
        <f t="shared" si="15"/>
        <v>0</v>
      </c>
      <c r="AM17" s="109" t="str">
        <f t="shared" si="16"/>
        <v>nebija plānots</v>
      </c>
      <c r="AN17" s="37">
        <v>0</v>
      </c>
      <c r="AO17" s="37"/>
      <c r="AP17" s="37"/>
      <c r="AQ17" s="41">
        <f t="shared" si="17"/>
        <v>0</v>
      </c>
      <c r="AR17" s="41">
        <f t="shared" si="18"/>
        <v>0</v>
      </c>
      <c r="AS17" s="41">
        <f t="shared" si="19"/>
        <v>0</v>
      </c>
      <c r="AT17" s="109" t="str">
        <f t="shared" si="20"/>
        <v>nebija plānots</v>
      </c>
      <c r="AU17" s="37">
        <v>0</v>
      </c>
      <c r="AV17" s="37"/>
      <c r="AW17" s="37"/>
      <c r="AX17" s="41">
        <f t="shared" si="22"/>
        <v>0</v>
      </c>
      <c r="AY17" s="41">
        <f t="shared" si="23"/>
        <v>0</v>
      </c>
      <c r="AZ17" s="41">
        <f t="shared" si="24"/>
        <v>0</v>
      </c>
      <c r="BA17" s="109" t="str">
        <f t="shared" si="25"/>
        <v>nebija plānots</v>
      </c>
      <c r="BB17" s="37">
        <v>3389904.55</v>
      </c>
      <c r="BC17" s="41">
        <v>157.25</v>
      </c>
      <c r="BD17" s="41">
        <f t="shared" si="26"/>
        <v>-3389747.3</v>
      </c>
      <c r="BE17" s="41">
        <f t="shared" si="27"/>
        <v>3389904.55</v>
      </c>
      <c r="BF17" s="41">
        <f t="shared" si="28"/>
        <v>157.25</v>
      </c>
      <c r="BG17" s="41">
        <f t="shared" si="29"/>
        <v>-3389747</v>
      </c>
      <c r="BH17" s="109">
        <f t="shared" si="30"/>
        <v>0.99995361226321255</v>
      </c>
      <c r="BI17" s="37">
        <v>0</v>
      </c>
      <c r="BJ17" s="41">
        <v>0</v>
      </c>
      <c r="BK17" s="41">
        <f t="shared" si="31"/>
        <v>0</v>
      </c>
      <c r="BL17" s="41">
        <f t="shared" si="32"/>
        <v>3389904.55</v>
      </c>
      <c r="BM17" s="41">
        <f t="shared" si="33"/>
        <v>157.25</v>
      </c>
      <c r="BN17" s="41">
        <f t="shared" si="34"/>
        <v>-3389747</v>
      </c>
      <c r="BO17" s="109">
        <f t="shared" si="35"/>
        <v>0.99995361226321255</v>
      </c>
      <c r="BP17" s="37">
        <v>0</v>
      </c>
      <c r="BQ17" s="41">
        <v>0</v>
      </c>
      <c r="BR17" s="41">
        <f t="shared" si="36"/>
        <v>0</v>
      </c>
      <c r="BS17" s="41">
        <f t="shared" si="37"/>
        <v>3389904.55</v>
      </c>
      <c r="BT17" s="41">
        <f t="shared" si="38"/>
        <v>157.25</v>
      </c>
      <c r="BU17" s="41">
        <f t="shared" si="39"/>
        <v>-3389747</v>
      </c>
      <c r="BV17" s="109">
        <f t="shared" si="40"/>
        <v>0.99995361226321255</v>
      </c>
      <c r="BW17" s="37">
        <v>2428013.1</v>
      </c>
      <c r="BX17" s="41">
        <v>3121693.6</v>
      </c>
      <c r="BY17" s="41">
        <f t="shared" si="41"/>
        <v>693680.5</v>
      </c>
      <c r="BZ17" s="41">
        <f t="shared" si="51"/>
        <v>5817917.6500000004</v>
      </c>
      <c r="CA17" s="41">
        <f>BQ17+BJ17+BC17+AV17+AO17+-AH17+AA17+T17+P17+BX17</f>
        <v>3121850.85</v>
      </c>
      <c r="CB17" s="41">
        <f t="shared" si="42"/>
        <v>-2696067</v>
      </c>
      <c r="CC17" s="109">
        <f t="shared" si="43"/>
        <v>0.46340752176167366</v>
      </c>
      <c r="CD17" s="37">
        <v>0</v>
      </c>
      <c r="CE17" s="41">
        <v>0</v>
      </c>
      <c r="CF17" s="41">
        <f t="shared" si="44"/>
        <v>0</v>
      </c>
      <c r="CG17" s="41">
        <f t="shared" si="45"/>
        <v>5817917.6500000004</v>
      </c>
      <c r="CH17" s="41">
        <f t="shared" si="46"/>
        <v>3121850.85</v>
      </c>
      <c r="CI17" s="291">
        <f t="shared" si="47"/>
        <v>-2696067</v>
      </c>
      <c r="CJ17" s="109">
        <f t="shared" si="48"/>
        <v>0.53659247823832634</v>
      </c>
      <c r="CK17" s="37">
        <v>0</v>
      </c>
      <c r="CL17" s="41">
        <f t="shared" si="49"/>
        <v>5817917.6500000004</v>
      </c>
      <c r="CM17" s="41">
        <v>3121850.85</v>
      </c>
      <c r="CN17" s="291">
        <f t="shared" si="50"/>
        <v>-2696066.8000000003</v>
      </c>
      <c r="CO17" s="37">
        <v>5792863.9000000004</v>
      </c>
      <c r="CP17" s="37">
        <v>2343305.36</v>
      </c>
      <c r="CQ17" s="37">
        <v>0</v>
      </c>
      <c r="CR17" s="37">
        <v>0</v>
      </c>
      <c r="CS17" s="37">
        <v>0</v>
      </c>
      <c r="CT17" s="37">
        <v>0</v>
      </c>
      <c r="CU17" s="37">
        <v>0</v>
      </c>
      <c r="CV17" s="37">
        <v>13954086.91</v>
      </c>
      <c r="CW17" s="136" t="s">
        <v>1447</v>
      </c>
    </row>
    <row r="18" spans="1:101" s="10" customFormat="1" ht="52.5" customHeight="1" x14ac:dyDescent="0.25">
      <c r="A18" s="24" t="s">
        <v>150</v>
      </c>
      <c r="B18" s="24" t="s">
        <v>151</v>
      </c>
      <c r="C18" s="25" t="s">
        <v>574</v>
      </c>
      <c r="D18" s="24" t="s">
        <v>3</v>
      </c>
      <c r="E18" s="24" t="s">
        <v>29</v>
      </c>
      <c r="F18" s="24" t="s">
        <v>102</v>
      </c>
      <c r="G18" s="45" t="s">
        <v>168</v>
      </c>
      <c r="H18" s="43">
        <f>SUBTOTAL(103, $CI$9:$CI18)*1</f>
        <v>10</v>
      </c>
      <c r="I18" s="43" t="s">
        <v>150</v>
      </c>
      <c r="J18" s="124" t="s">
        <v>98</v>
      </c>
      <c r="K18" s="124" t="s">
        <v>169</v>
      </c>
      <c r="L18" s="41">
        <v>0</v>
      </c>
      <c r="M18" s="41">
        <v>0</v>
      </c>
      <c r="N18" s="41">
        <v>3552987.47</v>
      </c>
      <c r="O18" s="41">
        <v>0</v>
      </c>
      <c r="P18" s="41">
        <v>0</v>
      </c>
      <c r="Q18" s="41">
        <f t="shared" si="3"/>
        <v>0</v>
      </c>
      <c r="R18" s="197" t="str">
        <f t="shared" si="4"/>
        <v>nebija plānots</v>
      </c>
      <c r="S18" s="41">
        <v>2103904.16</v>
      </c>
      <c r="T18" s="41">
        <v>0</v>
      </c>
      <c r="U18" s="41">
        <f t="shared" ref="U18:U23" si="52">T18-S18</f>
        <v>-2103904.16</v>
      </c>
      <c r="V18" s="41">
        <f t="shared" si="5"/>
        <v>2103904.16</v>
      </c>
      <c r="W18" s="41">
        <f t="shared" si="6"/>
        <v>0</v>
      </c>
      <c r="X18" s="41">
        <f t="shared" si="7"/>
        <v>-2103904</v>
      </c>
      <c r="Y18" s="197">
        <f t="shared" si="8"/>
        <v>1</v>
      </c>
      <c r="Z18" s="41">
        <v>0</v>
      </c>
      <c r="AA18" s="41">
        <v>0</v>
      </c>
      <c r="AB18" s="41">
        <f t="shared" ref="AB18:AB23" si="53">AA18-Z18</f>
        <v>0</v>
      </c>
      <c r="AC18" s="41">
        <f t="shared" si="9"/>
        <v>2103904.16</v>
      </c>
      <c r="AD18" s="41">
        <f t="shared" si="10"/>
        <v>0</v>
      </c>
      <c r="AE18" s="41">
        <f t="shared" si="11"/>
        <v>-2103904</v>
      </c>
      <c r="AF18" s="109">
        <f t="shared" si="12"/>
        <v>1</v>
      </c>
      <c r="AG18" s="41">
        <v>0</v>
      </c>
      <c r="AH18" s="41">
        <v>0</v>
      </c>
      <c r="AI18" s="41">
        <f t="shared" ref="AI18:AI23" si="54">AH18-AG18</f>
        <v>0</v>
      </c>
      <c r="AJ18" s="41">
        <f t="shared" si="13"/>
        <v>2103904.16</v>
      </c>
      <c r="AK18" s="41">
        <f t="shared" si="14"/>
        <v>0</v>
      </c>
      <c r="AL18" s="41">
        <f t="shared" si="15"/>
        <v>-2103904</v>
      </c>
      <c r="AM18" s="109">
        <f t="shared" si="16"/>
        <v>1</v>
      </c>
      <c r="AN18" s="41">
        <v>0</v>
      </c>
      <c r="AO18" s="41">
        <v>1451799.67</v>
      </c>
      <c r="AP18" s="41">
        <f t="shared" ref="AP18:AP23" si="55">AO18-AN18</f>
        <v>1451799.67</v>
      </c>
      <c r="AQ18" s="41">
        <f t="shared" si="17"/>
        <v>2103904.16</v>
      </c>
      <c r="AR18" s="41">
        <f t="shared" si="18"/>
        <v>1451799.67</v>
      </c>
      <c r="AS18" s="41">
        <f t="shared" si="19"/>
        <v>-652104</v>
      </c>
      <c r="AT18" s="109">
        <f t="shared" si="20"/>
        <v>0.30994971272835936</v>
      </c>
      <c r="AU18" s="41">
        <v>0</v>
      </c>
      <c r="AV18" s="41">
        <v>0</v>
      </c>
      <c r="AW18" s="41">
        <f t="shared" ref="AW18:AW23" si="56">AV18-AU18</f>
        <v>0</v>
      </c>
      <c r="AX18" s="41">
        <f t="shared" si="22"/>
        <v>2103904.16</v>
      </c>
      <c r="AY18" s="41">
        <f t="shared" si="23"/>
        <v>1451799.67</v>
      </c>
      <c r="AZ18" s="41">
        <f t="shared" si="24"/>
        <v>-652104</v>
      </c>
      <c r="BA18" s="109">
        <f t="shared" si="25"/>
        <v>0.30994971272835936</v>
      </c>
      <c r="BB18" s="41">
        <v>0</v>
      </c>
      <c r="BC18" s="41">
        <v>0</v>
      </c>
      <c r="BD18" s="41">
        <f t="shared" si="26"/>
        <v>0</v>
      </c>
      <c r="BE18" s="41">
        <f t="shared" si="27"/>
        <v>2103904.16</v>
      </c>
      <c r="BF18" s="41">
        <f t="shared" si="28"/>
        <v>1451799.67</v>
      </c>
      <c r="BG18" s="41">
        <f t="shared" si="29"/>
        <v>-652104</v>
      </c>
      <c r="BH18" s="109">
        <f t="shared" si="30"/>
        <v>0.30994971272835936</v>
      </c>
      <c r="BI18" s="41">
        <v>1534009.6</v>
      </c>
      <c r="BJ18" s="41">
        <v>733853.09</v>
      </c>
      <c r="BK18" s="41">
        <f t="shared" si="31"/>
        <v>-800156.51000000013</v>
      </c>
      <c r="BL18" s="41">
        <f t="shared" si="32"/>
        <v>3637913.7600000002</v>
      </c>
      <c r="BM18" s="41">
        <f t="shared" si="33"/>
        <v>2185652.7599999998</v>
      </c>
      <c r="BN18" s="41">
        <f t="shared" si="34"/>
        <v>-1452261</v>
      </c>
      <c r="BO18" s="109">
        <f t="shared" si="35"/>
        <v>0.39920160174440211</v>
      </c>
      <c r="BP18" s="41">
        <v>0</v>
      </c>
      <c r="BQ18" s="41">
        <v>0</v>
      </c>
      <c r="BR18" s="41">
        <f t="shared" si="36"/>
        <v>0</v>
      </c>
      <c r="BS18" s="41">
        <f t="shared" si="37"/>
        <v>3637913.7600000002</v>
      </c>
      <c r="BT18" s="41">
        <f t="shared" si="38"/>
        <v>2185652.7599999998</v>
      </c>
      <c r="BU18" s="41">
        <f t="shared" si="39"/>
        <v>-1452261</v>
      </c>
      <c r="BV18" s="109">
        <f t="shared" si="40"/>
        <v>0.39920160174440211</v>
      </c>
      <c r="BW18" s="41">
        <v>0</v>
      </c>
      <c r="BX18" s="41">
        <v>0</v>
      </c>
      <c r="BY18" s="41">
        <f t="shared" si="41"/>
        <v>0</v>
      </c>
      <c r="BZ18" s="41">
        <f t="shared" si="51"/>
        <v>3637913.7600000002</v>
      </c>
      <c r="CA18" s="41">
        <f>BQ18+BJ18+BC18+AV18+AO18+-AH18+AA18+T18+P18+BX18</f>
        <v>2185652.7599999998</v>
      </c>
      <c r="CB18" s="41">
        <f t="shared" si="42"/>
        <v>-1452261</v>
      </c>
      <c r="CC18" s="109">
        <f t="shared" si="43"/>
        <v>0.39920160174440211</v>
      </c>
      <c r="CD18" s="41">
        <v>1216849.25</v>
      </c>
      <c r="CE18" s="41">
        <v>0</v>
      </c>
      <c r="CF18" s="41">
        <f t="shared" si="44"/>
        <v>-1216849.25</v>
      </c>
      <c r="CG18" s="41">
        <f t="shared" si="45"/>
        <v>4854763.01</v>
      </c>
      <c r="CH18" s="41">
        <f t="shared" si="46"/>
        <v>2185652.7599999998</v>
      </c>
      <c r="CI18" s="291">
        <f t="shared" si="47"/>
        <v>-2669110.25</v>
      </c>
      <c r="CJ18" s="109">
        <f t="shared" si="48"/>
        <v>0.45020792065398879</v>
      </c>
      <c r="CK18" s="41">
        <v>0</v>
      </c>
      <c r="CL18" s="41">
        <f t="shared" si="49"/>
        <v>4854763.01</v>
      </c>
      <c r="CM18" s="41">
        <v>2515839.7399999998</v>
      </c>
      <c r="CN18" s="291">
        <f t="shared" si="50"/>
        <v>-2338923.27</v>
      </c>
      <c r="CO18" s="41">
        <v>971149.52</v>
      </c>
      <c r="CP18" s="41">
        <v>0</v>
      </c>
      <c r="CQ18" s="41">
        <v>0</v>
      </c>
      <c r="CR18" s="41">
        <v>0</v>
      </c>
      <c r="CS18" s="41">
        <v>0</v>
      </c>
      <c r="CT18" s="41">
        <v>0</v>
      </c>
      <c r="CU18" s="41">
        <v>0</v>
      </c>
      <c r="CV18" s="41">
        <v>9378900</v>
      </c>
      <c r="CW18" s="136" t="s">
        <v>1520</v>
      </c>
    </row>
    <row r="19" spans="1:101" s="10" customFormat="1" ht="32.25" customHeight="1" x14ac:dyDescent="0.2">
      <c r="A19" s="20" t="s">
        <v>119</v>
      </c>
      <c r="B19" s="20" t="s">
        <v>120</v>
      </c>
      <c r="C19" s="21" t="s">
        <v>570</v>
      </c>
      <c r="D19" s="20">
        <v>1</v>
      </c>
      <c r="E19" s="20" t="s">
        <v>35</v>
      </c>
      <c r="F19" s="20" t="s">
        <v>102</v>
      </c>
      <c r="G19" s="20" t="s">
        <v>748</v>
      </c>
      <c r="H19" s="43">
        <f>SUBTOTAL(103, $CI$9:$CI19)*1</f>
        <v>11</v>
      </c>
      <c r="I19" s="43" t="s">
        <v>119</v>
      </c>
      <c r="J19" s="126" t="s">
        <v>749</v>
      </c>
      <c r="K19" s="126" t="s">
        <v>750</v>
      </c>
      <c r="L19" s="41">
        <v>0</v>
      </c>
      <c r="M19" s="41">
        <v>0</v>
      </c>
      <c r="N19" s="41">
        <v>0</v>
      </c>
      <c r="O19" s="41">
        <v>0</v>
      </c>
      <c r="P19" s="41">
        <v>0</v>
      </c>
      <c r="Q19" s="41">
        <f t="shared" si="3"/>
        <v>0</v>
      </c>
      <c r="R19" s="197" t="str">
        <f t="shared" si="4"/>
        <v>nebija plānots</v>
      </c>
      <c r="S19" s="41">
        <v>0</v>
      </c>
      <c r="T19" s="41">
        <v>0</v>
      </c>
      <c r="U19" s="41">
        <f t="shared" si="52"/>
        <v>0</v>
      </c>
      <c r="V19" s="41">
        <f t="shared" si="5"/>
        <v>0</v>
      </c>
      <c r="W19" s="41">
        <f t="shared" si="6"/>
        <v>0</v>
      </c>
      <c r="X19" s="41">
        <f t="shared" si="7"/>
        <v>0</v>
      </c>
      <c r="Y19" s="197" t="str">
        <f t="shared" si="8"/>
        <v>nebija plānots</v>
      </c>
      <c r="Z19" s="41">
        <v>0</v>
      </c>
      <c r="AA19" s="41">
        <v>0</v>
      </c>
      <c r="AB19" s="41">
        <f t="shared" si="53"/>
        <v>0</v>
      </c>
      <c r="AC19" s="41">
        <f t="shared" si="9"/>
        <v>0</v>
      </c>
      <c r="AD19" s="41">
        <f t="shared" si="10"/>
        <v>0</v>
      </c>
      <c r="AE19" s="41">
        <f t="shared" si="11"/>
        <v>0</v>
      </c>
      <c r="AF19" s="109" t="str">
        <f t="shared" si="12"/>
        <v>nebija plānots</v>
      </c>
      <c r="AG19" s="41">
        <v>0</v>
      </c>
      <c r="AH19" s="41">
        <v>0</v>
      </c>
      <c r="AI19" s="41">
        <f t="shared" si="54"/>
        <v>0</v>
      </c>
      <c r="AJ19" s="41">
        <f t="shared" si="13"/>
        <v>0</v>
      </c>
      <c r="AK19" s="41">
        <f t="shared" si="14"/>
        <v>0</v>
      </c>
      <c r="AL19" s="41">
        <f t="shared" si="15"/>
        <v>0</v>
      </c>
      <c r="AM19" s="109" t="str">
        <f t="shared" si="16"/>
        <v>nebija plānots</v>
      </c>
      <c r="AN19" s="41">
        <v>0</v>
      </c>
      <c r="AO19" s="41">
        <v>0</v>
      </c>
      <c r="AP19" s="41">
        <f t="shared" si="55"/>
        <v>0</v>
      </c>
      <c r="AQ19" s="41">
        <f t="shared" si="17"/>
        <v>0</v>
      </c>
      <c r="AR19" s="41">
        <f t="shared" si="18"/>
        <v>0</v>
      </c>
      <c r="AS19" s="41">
        <f t="shared" si="19"/>
        <v>0</v>
      </c>
      <c r="AT19" s="109" t="str">
        <f t="shared" si="20"/>
        <v>nebija plānots</v>
      </c>
      <c r="AU19" s="37">
        <v>301476.23</v>
      </c>
      <c r="AV19" s="41">
        <v>301476.23</v>
      </c>
      <c r="AW19" s="41">
        <f t="shared" si="56"/>
        <v>0</v>
      </c>
      <c r="AX19" s="41">
        <f t="shared" si="22"/>
        <v>301476.23</v>
      </c>
      <c r="AY19" s="41">
        <f t="shared" si="23"/>
        <v>301476.23</v>
      </c>
      <c r="AZ19" s="41">
        <f t="shared" si="24"/>
        <v>0</v>
      </c>
      <c r="BA19" s="109">
        <f t="shared" si="25"/>
        <v>0</v>
      </c>
      <c r="BB19" s="42">
        <v>0</v>
      </c>
      <c r="BC19" s="41">
        <v>0</v>
      </c>
      <c r="BD19" s="41">
        <f t="shared" si="26"/>
        <v>0</v>
      </c>
      <c r="BE19" s="41">
        <f t="shared" si="27"/>
        <v>301476.23</v>
      </c>
      <c r="BF19" s="41">
        <f t="shared" si="28"/>
        <v>301476.23</v>
      </c>
      <c r="BG19" s="41">
        <f t="shared" si="29"/>
        <v>0</v>
      </c>
      <c r="BH19" s="109">
        <f t="shared" si="30"/>
        <v>0</v>
      </c>
      <c r="BI19" s="37">
        <v>3686560.87</v>
      </c>
      <c r="BJ19" s="41">
        <v>261404.11000000002</v>
      </c>
      <c r="BK19" s="41">
        <f t="shared" si="31"/>
        <v>-3425156.7600000002</v>
      </c>
      <c r="BL19" s="41">
        <f t="shared" si="32"/>
        <v>3988037.1</v>
      </c>
      <c r="BM19" s="41">
        <f t="shared" si="33"/>
        <v>562880.34</v>
      </c>
      <c r="BN19" s="41">
        <f t="shared" si="34"/>
        <v>-3425157</v>
      </c>
      <c r="BO19" s="109">
        <f t="shared" si="35"/>
        <v>0.85885779748638746</v>
      </c>
      <c r="BP19" s="37">
        <v>0</v>
      </c>
      <c r="BQ19" s="41">
        <v>0</v>
      </c>
      <c r="BR19" s="41">
        <f t="shared" si="36"/>
        <v>0</v>
      </c>
      <c r="BS19" s="41">
        <f t="shared" si="37"/>
        <v>3988037.1</v>
      </c>
      <c r="BT19" s="41">
        <f t="shared" si="38"/>
        <v>562880.34</v>
      </c>
      <c r="BU19" s="41">
        <f t="shared" si="39"/>
        <v>-3425157</v>
      </c>
      <c r="BV19" s="109">
        <f t="shared" si="40"/>
        <v>0.85885779748638746</v>
      </c>
      <c r="BW19" s="37">
        <v>0</v>
      </c>
      <c r="BX19" s="41">
        <v>3420090.24</v>
      </c>
      <c r="BY19" s="41">
        <f t="shared" si="41"/>
        <v>3420090.24</v>
      </c>
      <c r="BZ19" s="41">
        <f t="shared" si="51"/>
        <v>3988037.1</v>
      </c>
      <c r="CA19" s="41">
        <f>BQ19+BJ19+BC19+AV19+AO19+-AH19+AA19+T19+P19+BX19</f>
        <v>3982970.58</v>
      </c>
      <c r="CB19" s="41">
        <f t="shared" si="42"/>
        <v>-5067</v>
      </c>
      <c r="CC19" s="109">
        <f t="shared" si="43"/>
        <v>1.2704295052822223E-3</v>
      </c>
      <c r="CD19" s="37">
        <v>2861647</v>
      </c>
      <c r="CE19" s="41">
        <v>413733.55</v>
      </c>
      <c r="CF19" s="41">
        <f t="shared" si="44"/>
        <v>-2447913.4500000002</v>
      </c>
      <c r="CG19" s="41">
        <f t="shared" si="45"/>
        <v>6849684.0999999996</v>
      </c>
      <c r="CH19" s="41">
        <f t="shared" si="46"/>
        <v>4396704.13</v>
      </c>
      <c r="CI19" s="291">
        <f t="shared" si="47"/>
        <v>-2452980.4500000002</v>
      </c>
      <c r="CJ19" s="109">
        <f t="shared" si="48"/>
        <v>0.64188421915690974</v>
      </c>
      <c r="CK19" s="37">
        <v>0</v>
      </c>
      <c r="CL19" s="41">
        <f t="shared" si="49"/>
        <v>6849684.0999999996</v>
      </c>
      <c r="CM19" s="41">
        <v>6802023.2300000004</v>
      </c>
      <c r="CN19" s="36">
        <f t="shared" si="50"/>
        <v>-47660.86999999918</v>
      </c>
      <c r="CO19" s="37">
        <v>2474760.44</v>
      </c>
      <c r="CP19" s="37">
        <v>3238655.5</v>
      </c>
      <c r="CQ19" s="37">
        <v>2143532.5300000003</v>
      </c>
      <c r="CR19" s="37">
        <v>1838620.63</v>
      </c>
      <c r="CS19" s="37">
        <v>0</v>
      </c>
      <c r="CT19" s="37">
        <v>0</v>
      </c>
      <c r="CU19" s="37">
        <v>0</v>
      </c>
      <c r="CV19" s="37">
        <v>12726887</v>
      </c>
      <c r="CW19" s="136" t="s">
        <v>1551</v>
      </c>
    </row>
    <row r="20" spans="1:101" s="10" customFormat="1" ht="108" customHeight="1" x14ac:dyDescent="0.2">
      <c r="A20" s="11" t="s">
        <v>138</v>
      </c>
      <c r="B20" s="11" t="s">
        <v>139</v>
      </c>
      <c r="C20" s="14" t="s">
        <v>572</v>
      </c>
      <c r="D20" s="11">
        <v>3</v>
      </c>
      <c r="E20" s="11" t="s">
        <v>35</v>
      </c>
      <c r="F20" s="11" t="s">
        <v>5</v>
      </c>
      <c r="G20" s="44" t="s">
        <v>142</v>
      </c>
      <c r="H20" s="43">
        <f>SUBTOTAL(103, $CI$9:$CI20)*1</f>
        <v>12</v>
      </c>
      <c r="I20" s="43" t="s">
        <v>138</v>
      </c>
      <c r="J20" s="124" t="s">
        <v>143</v>
      </c>
      <c r="K20" s="124" t="s">
        <v>144</v>
      </c>
      <c r="L20" s="41"/>
      <c r="M20" s="41">
        <v>0</v>
      </c>
      <c r="N20" s="41">
        <v>0</v>
      </c>
      <c r="O20" s="41">
        <v>0</v>
      </c>
      <c r="P20" s="41">
        <v>0</v>
      </c>
      <c r="Q20" s="41">
        <f t="shared" si="3"/>
        <v>0</v>
      </c>
      <c r="R20" s="197" t="str">
        <f t="shared" si="4"/>
        <v>nebija plānots</v>
      </c>
      <c r="S20" s="41">
        <v>160000</v>
      </c>
      <c r="T20" s="41">
        <v>160000</v>
      </c>
      <c r="U20" s="41">
        <f t="shared" si="52"/>
        <v>0</v>
      </c>
      <c r="V20" s="41">
        <f t="shared" si="5"/>
        <v>160000</v>
      </c>
      <c r="W20" s="41">
        <f t="shared" si="6"/>
        <v>160000</v>
      </c>
      <c r="X20" s="41">
        <f t="shared" si="7"/>
        <v>0</v>
      </c>
      <c r="Y20" s="197">
        <f t="shared" si="8"/>
        <v>0</v>
      </c>
      <c r="Z20" s="41">
        <v>89197.56</v>
      </c>
      <c r="AA20" s="41">
        <v>89197.56</v>
      </c>
      <c r="AB20" s="41">
        <f t="shared" si="53"/>
        <v>0</v>
      </c>
      <c r="AC20" s="41">
        <f t="shared" si="9"/>
        <v>249197.56</v>
      </c>
      <c r="AD20" s="41">
        <f t="shared" si="10"/>
        <v>249197.56</v>
      </c>
      <c r="AE20" s="41">
        <f t="shared" si="11"/>
        <v>0</v>
      </c>
      <c r="AF20" s="109">
        <f t="shared" si="12"/>
        <v>0</v>
      </c>
      <c r="AG20" s="41">
        <v>750000</v>
      </c>
      <c r="AH20" s="41">
        <v>750000</v>
      </c>
      <c r="AI20" s="41">
        <f t="shared" si="54"/>
        <v>0</v>
      </c>
      <c r="AJ20" s="41">
        <f t="shared" si="13"/>
        <v>999197.56</v>
      </c>
      <c r="AK20" s="41">
        <f t="shared" si="14"/>
        <v>999197.56</v>
      </c>
      <c r="AL20" s="41">
        <f t="shared" si="15"/>
        <v>0</v>
      </c>
      <c r="AM20" s="109">
        <f t="shared" si="16"/>
        <v>0</v>
      </c>
      <c r="AN20" s="41">
        <v>0</v>
      </c>
      <c r="AO20" s="41">
        <v>0</v>
      </c>
      <c r="AP20" s="41">
        <f t="shared" si="55"/>
        <v>0</v>
      </c>
      <c r="AQ20" s="41">
        <f t="shared" si="17"/>
        <v>999197.56</v>
      </c>
      <c r="AR20" s="41">
        <f t="shared" si="18"/>
        <v>999197.56</v>
      </c>
      <c r="AS20" s="41">
        <f t="shared" si="19"/>
        <v>0</v>
      </c>
      <c r="AT20" s="109">
        <f t="shared" si="20"/>
        <v>0</v>
      </c>
      <c r="AU20" s="41">
        <v>176068.42</v>
      </c>
      <c r="AV20" s="41">
        <v>0</v>
      </c>
      <c r="AW20" s="41">
        <f t="shared" si="56"/>
        <v>-176068.42</v>
      </c>
      <c r="AX20" s="41">
        <f t="shared" si="22"/>
        <v>1175265.98</v>
      </c>
      <c r="AY20" s="41">
        <f t="shared" si="23"/>
        <v>999197.56</v>
      </c>
      <c r="AZ20" s="41">
        <f t="shared" si="24"/>
        <v>-176068</v>
      </c>
      <c r="BA20" s="109">
        <f t="shared" si="25"/>
        <v>0.1498115515944739</v>
      </c>
      <c r="BB20" s="41">
        <v>0</v>
      </c>
      <c r="BC20" s="41">
        <v>0</v>
      </c>
      <c r="BD20" s="41">
        <f t="shared" si="26"/>
        <v>0</v>
      </c>
      <c r="BE20" s="41">
        <f t="shared" si="27"/>
        <v>1175265.98</v>
      </c>
      <c r="BF20" s="41">
        <f t="shared" si="28"/>
        <v>999197.56</v>
      </c>
      <c r="BG20" s="41">
        <f t="shared" si="29"/>
        <v>-176068</v>
      </c>
      <c r="BH20" s="109">
        <f t="shared" si="30"/>
        <v>0.1498115515944739</v>
      </c>
      <c r="BI20" s="41">
        <v>849583.74</v>
      </c>
      <c r="BJ20" s="41">
        <v>95179.8</v>
      </c>
      <c r="BK20" s="41">
        <f t="shared" si="31"/>
        <v>-754403.94</v>
      </c>
      <c r="BL20" s="41">
        <f t="shared" si="32"/>
        <v>2024849.72</v>
      </c>
      <c r="BM20" s="41">
        <f t="shared" si="33"/>
        <v>1094377.3600000001</v>
      </c>
      <c r="BN20" s="41">
        <f t="shared" si="34"/>
        <v>-930472</v>
      </c>
      <c r="BO20" s="109">
        <f t="shared" si="35"/>
        <v>0.4595266260056079</v>
      </c>
      <c r="BP20" s="41">
        <v>2068359.41</v>
      </c>
      <c r="BQ20" s="41">
        <v>600000</v>
      </c>
      <c r="BR20" s="41">
        <f t="shared" si="36"/>
        <v>-1468359.41</v>
      </c>
      <c r="BS20" s="41">
        <f t="shared" si="37"/>
        <v>4093209.13</v>
      </c>
      <c r="BT20" s="41">
        <f t="shared" si="38"/>
        <v>1694377.36</v>
      </c>
      <c r="BU20" s="41">
        <f t="shared" si="39"/>
        <v>-2398831</v>
      </c>
      <c r="BV20" s="109">
        <f t="shared" si="40"/>
        <v>0.5860516024989908</v>
      </c>
      <c r="BW20" s="41">
        <v>0</v>
      </c>
      <c r="BX20" s="41">
        <v>0</v>
      </c>
      <c r="BY20" s="41">
        <f t="shared" si="41"/>
        <v>0</v>
      </c>
      <c r="BZ20" s="41">
        <f t="shared" si="51"/>
        <v>4093209.13</v>
      </c>
      <c r="CA20" s="41">
        <f>BQ20+BJ20+BC20+AV20+AO20+AH20+AA20+T20+P20+BX20</f>
        <v>1694377.36</v>
      </c>
      <c r="CB20" s="41">
        <f t="shared" si="42"/>
        <v>-2398831</v>
      </c>
      <c r="CC20" s="109">
        <f t="shared" si="43"/>
        <v>0.5860516024989908</v>
      </c>
      <c r="CD20" s="41">
        <v>0</v>
      </c>
      <c r="CE20" s="41">
        <v>0</v>
      </c>
      <c r="CF20" s="41">
        <f t="shared" si="44"/>
        <v>0</v>
      </c>
      <c r="CG20" s="41">
        <f t="shared" si="45"/>
        <v>4093209.13</v>
      </c>
      <c r="CH20" s="41">
        <f t="shared" si="46"/>
        <v>1694377.36</v>
      </c>
      <c r="CI20" s="291">
        <f t="shared" si="47"/>
        <v>-2398831</v>
      </c>
      <c r="CJ20" s="109">
        <f t="shared" si="48"/>
        <v>0.4139483975010092</v>
      </c>
      <c r="CK20" s="41">
        <v>0</v>
      </c>
      <c r="CL20" s="41">
        <f t="shared" si="49"/>
        <v>4093209.13</v>
      </c>
      <c r="CM20" s="41">
        <v>2649629.4500000007</v>
      </c>
      <c r="CN20" s="291">
        <f t="shared" si="50"/>
        <v>-1443579.6799999992</v>
      </c>
      <c r="CO20" s="41">
        <v>282902.8</v>
      </c>
      <c r="CP20" s="41">
        <v>0</v>
      </c>
      <c r="CQ20" s="41">
        <v>0</v>
      </c>
      <c r="CR20" s="41">
        <v>0</v>
      </c>
      <c r="CS20" s="41">
        <v>0</v>
      </c>
      <c r="CT20" s="41">
        <v>0</v>
      </c>
      <c r="CU20" s="41">
        <v>0</v>
      </c>
      <c r="CV20" s="41">
        <v>2616528.1899999995</v>
      </c>
      <c r="CW20" s="136" t="s">
        <v>1521</v>
      </c>
    </row>
    <row r="21" spans="1:101" s="10" customFormat="1" ht="62.25" customHeight="1" x14ac:dyDescent="0.2">
      <c r="A21" s="18" t="s">
        <v>100</v>
      </c>
      <c r="B21" s="18" t="s">
        <v>101</v>
      </c>
      <c r="C21" s="19" t="s">
        <v>569</v>
      </c>
      <c r="D21" s="18" t="s">
        <v>3</v>
      </c>
      <c r="E21" s="18" t="s">
        <v>29</v>
      </c>
      <c r="F21" s="18" t="s">
        <v>102</v>
      </c>
      <c r="G21" s="18" t="s">
        <v>745</v>
      </c>
      <c r="H21" s="43">
        <f>SUBTOTAL(103, $CI$9:$CI21)*1</f>
        <v>13</v>
      </c>
      <c r="I21" s="43" t="s">
        <v>100</v>
      </c>
      <c r="J21" s="128" t="s">
        <v>746</v>
      </c>
      <c r="K21" s="128" t="s">
        <v>747</v>
      </c>
      <c r="L21" s="35"/>
      <c r="M21" s="35"/>
      <c r="N21" s="35"/>
      <c r="O21" s="35"/>
      <c r="P21" s="35"/>
      <c r="Q21" s="41">
        <f t="shared" si="3"/>
        <v>0</v>
      </c>
      <c r="R21" s="197" t="str">
        <f t="shared" si="4"/>
        <v>nebija plānots</v>
      </c>
      <c r="S21" s="35"/>
      <c r="T21" s="35"/>
      <c r="U21" s="41">
        <f t="shared" si="52"/>
        <v>0</v>
      </c>
      <c r="V21" s="41">
        <f t="shared" si="5"/>
        <v>0</v>
      </c>
      <c r="W21" s="41">
        <f t="shared" si="6"/>
        <v>0</v>
      </c>
      <c r="X21" s="41">
        <f t="shared" si="7"/>
        <v>0</v>
      </c>
      <c r="Y21" s="197" t="str">
        <f t="shared" si="8"/>
        <v>nebija plānots</v>
      </c>
      <c r="Z21" s="35"/>
      <c r="AA21" s="35"/>
      <c r="AB21" s="41">
        <f t="shared" si="53"/>
        <v>0</v>
      </c>
      <c r="AC21" s="41">
        <f t="shared" si="9"/>
        <v>0</v>
      </c>
      <c r="AD21" s="41">
        <f t="shared" si="10"/>
        <v>0</v>
      </c>
      <c r="AE21" s="41">
        <f t="shared" si="11"/>
        <v>0</v>
      </c>
      <c r="AF21" s="109" t="str">
        <f t="shared" si="12"/>
        <v>nebija plānots</v>
      </c>
      <c r="AG21" s="35"/>
      <c r="AH21" s="35"/>
      <c r="AI21" s="41">
        <f t="shared" si="54"/>
        <v>0</v>
      </c>
      <c r="AJ21" s="41">
        <f t="shared" si="13"/>
        <v>0</v>
      </c>
      <c r="AK21" s="41">
        <f t="shared" si="14"/>
        <v>0</v>
      </c>
      <c r="AL21" s="41">
        <f t="shared" si="15"/>
        <v>0</v>
      </c>
      <c r="AM21" s="109" t="str">
        <f t="shared" si="16"/>
        <v>nebija plānots</v>
      </c>
      <c r="AN21" s="35"/>
      <c r="AO21" s="35"/>
      <c r="AP21" s="41">
        <f t="shared" si="55"/>
        <v>0</v>
      </c>
      <c r="AQ21" s="41">
        <f t="shared" si="17"/>
        <v>0</v>
      </c>
      <c r="AR21" s="41">
        <f t="shared" si="18"/>
        <v>0</v>
      </c>
      <c r="AS21" s="41">
        <f t="shared" si="19"/>
        <v>0</v>
      </c>
      <c r="AT21" s="109" t="str">
        <f t="shared" si="20"/>
        <v>nebija plānots</v>
      </c>
      <c r="AU21" s="35">
        <v>2195195.29</v>
      </c>
      <c r="AV21" s="41">
        <v>0</v>
      </c>
      <c r="AW21" s="41">
        <f t="shared" si="56"/>
        <v>-2195195.29</v>
      </c>
      <c r="AX21" s="41">
        <f t="shared" si="22"/>
        <v>2195195.29</v>
      </c>
      <c r="AY21" s="41">
        <f t="shared" si="23"/>
        <v>0</v>
      </c>
      <c r="AZ21" s="41">
        <f t="shared" si="24"/>
        <v>-2195195</v>
      </c>
      <c r="BA21" s="109">
        <f t="shared" si="25"/>
        <v>1</v>
      </c>
      <c r="BB21" s="35">
        <v>566011.41</v>
      </c>
      <c r="BC21" s="41">
        <v>101387.71</v>
      </c>
      <c r="BD21" s="41">
        <f t="shared" si="26"/>
        <v>-464623.7</v>
      </c>
      <c r="BE21" s="41">
        <f t="shared" si="27"/>
        <v>2761206.7</v>
      </c>
      <c r="BF21" s="41">
        <f t="shared" si="28"/>
        <v>101387.71</v>
      </c>
      <c r="BG21" s="41">
        <f t="shared" si="29"/>
        <v>-2659819</v>
      </c>
      <c r="BH21" s="109">
        <f t="shared" si="30"/>
        <v>0.96328137621859311</v>
      </c>
      <c r="BI21" s="35">
        <v>0</v>
      </c>
      <c r="BJ21" s="41">
        <v>0</v>
      </c>
      <c r="BK21" s="41">
        <f t="shared" si="31"/>
        <v>0</v>
      </c>
      <c r="BL21" s="41">
        <f t="shared" si="32"/>
        <v>2761206.7</v>
      </c>
      <c r="BM21" s="41">
        <f t="shared" si="33"/>
        <v>101387.71</v>
      </c>
      <c r="BN21" s="41">
        <f t="shared" si="34"/>
        <v>-2659819</v>
      </c>
      <c r="BO21" s="109">
        <f t="shared" si="35"/>
        <v>0.96328137621859311</v>
      </c>
      <c r="BP21" s="35">
        <v>0</v>
      </c>
      <c r="BQ21" s="41">
        <v>988157.04</v>
      </c>
      <c r="BR21" s="41">
        <f t="shared" si="36"/>
        <v>988157.04</v>
      </c>
      <c r="BS21" s="41">
        <f t="shared" si="37"/>
        <v>2761206.7</v>
      </c>
      <c r="BT21" s="41">
        <f t="shared" si="38"/>
        <v>1089544.75</v>
      </c>
      <c r="BU21" s="41">
        <f t="shared" si="39"/>
        <v>-1671662</v>
      </c>
      <c r="BV21" s="109">
        <f t="shared" si="40"/>
        <v>0.60540992820276729</v>
      </c>
      <c r="BW21" s="35">
        <v>947797.13</v>
      </c>
      <c r="BX21" s="41">
        <v>0</v>
      </c>
      <c r="BY21" s="41">
        <f t="shared" si="41"/>
        <v>-947797.13</v>
      </c>
      <c r="BZ21" s="41">
        <f t="shared" si="51"/>
        <v>3709003.83</v>
      </c>
      <c r="CA21" s="41">
        <f>BQ21+BJ21+BC21+AV21+AO21+-AH21+AA21+T21+P21+BX21</f>
        <v>1089544.75</v>
      </c>
      <c r="CB21" s="41">
        <f t="shared" si="42"/>
        <v>-2619459</v>
      </c>
      <c r="CC21" s="109">
        <f t="shared" si="43"/>
        <v>0.70624329336429936</v>
      </c>
      <c r="CD21" s="35">
        <v>0</v>
      </c>
      <c r="CE21" s="41">
        <v>521014.04</v>
      </c>
      <c r="CF21" s="41">
        <f t="shared" si="44"/>
        <v>521014.04</v>
      </c>
      <c r="CG21" s="41">
        <f t="shared" si="45"/>
        <v>3709003.83</v>
      </c>
      <c r="CH21" s="41">
        <f t="shared" si="46"/>
        <v>1610558.79</v>
      </c>
      <c r="CI21" s="291">
        <f t="shared" si="47"/>
        <v>-2098444.96</v>
      </c>
      <c r="CJ21" s="109">
        <f t="shared" si="48"/>
        <v>0.43422947611245793</v>
      </c>
      <c r="CK21" s="35">
        <v>950513</v>
      </c>
      <c r="CL21" s="41">
        <f t="shared" si="49"/>
        <v>4659516.83</v>
      </c>
      <c r="CM21" s="41">
        <v>2242111.79</v>
      </c>
      <c r="CN21" s="291">
        <f t="shared" si="50"/>
        <v>-2417405.04</v>
      </c>
      <c r="CO21" s="35">
        <v>6299753.4500000002</v>
      </c>
      <c r="CP21" s="35">
        <v>1915683.74</v>
      </c>
      <c r="CQ21" s="35">
        <v>1515770.68</v>
      </c>
      <c r="CR21" s="35">
        <v>0</v>
      </c>
      <c r="CS21" s="35">
        <v>0</v>
      </c>
      <c r="CT21" s="35">
        <v>0</v>
      </c>
      <c r="CU21" s="35">
        <v>0</v>
      </c>
      <c r="CV21" s="35">
        <v>12195529.41</v>
      </c>
      <c r="CW21" s="136" t="s">
        <v>1576</v>
      </c>
    </row>
    <row r="22" spans="1:101" s="10" customFormat="1" ht="99" customHeight="1" x14ac:dyDescent="0.2">
      <c r="A22" s="11" t="s">
        <v>299</v>
      </c>
      <c r="B22" s="11" t="s">
        <v>300</v>
      </c>
      <c r="C22" s="14" t="s">
        <v>584</v>
      </c>
      <c r="D22" s="11" t="s">
        <v>3</v>
      </c>
      <c r="E22" s="11" t="s">
        <v>4</v>
      </c>
      <c r="F22" s="11" t="s">
        <v>77</v>
      </c>
      <c r="G22" s="44" t="s">
        <v>301</v>
      </c>
      <c r="H22" s="43">
        <f>SUBTOTAL(103, $CI$9:$CI22)*1</f>
        <v>14</v>
      </c>
      <c r="I22" s="43" t="s">
        <v>299</v>
      </c>
      <c r="J22" s="124" t="s">
        <v>302</v>
      </c>
      <c r="K22" s="124" t="s">
        <v>303</v>
      </c>
      <c r="L22" s="41">
        <v>0</v>
      </c>
      <c r="M22" s="41">
        <v>0</v>
      </c>
      <c r="N22" s="41">
        <v>0</v>
      </c>
      <c r="O22" s="41">
        <v>0</v>
      </c>
      <c r="P22" s="41">
        <v>0</v>
      </c>
      <c r="Q22" s="41">
        <f t="shared" si="3"/>
        <v>0</v>
      </c>
      <c r="R22" s="197" t="str">
        <f t="shared" si="4"/>
        <v>nebija plānots</v>
      </c>
      <c r="S22" s="41">
        <v>0</v>
      </c>
      <c r="T22" s="41">
        <v>0</v>
      </c>
      <c r="U22" s="41">
        <f t="shared" si="52"/>
        <v>0</v>
      </c>
      <c r="V22" s="41">
        <f t="shared" si="5"/>
        <v>0</v>
      </c>
      <c r="W22" s="41">
        <f t="shared" si="6"/>
        <v>0</v>
      </c>
      <c r="X22" s="41">
        <f t="shared" si="7"/>
        <v>0</v>
      </c>
      <c r="Y22" s="197" t="str">
        <f t="shared" si="8"/>
        <v>nebija plānots</v>
      </c>
      <c r="Z22" s="41">
        <v>0</v>
      </c>
      <c r="AA22" s="41">
        <v>0</v>
      </c>
      <c r="AB22" s="41">
        <f t="shared" si="53"/>
        <v>0</v>
      </c>
      <c r="AC22" s="41">
        <f t="shared" si="9"/>
        <v>0</v>
      </c>
      <c r="AD22" s="41">
        <f t="shared" si="10"/>
        <v>0</v>
      </c>
      <c r="AE22" s="41">
        <f t="shared" si="11"/>
        <v>0</v>
      </c>
      <c r="AF22" s="109" t="str">
        <f t="shared" si="12"/>
        <v>nebija plānots</v>
      </c>
      <c r="AG22" s="41">
        <v>30971.11</v>
      </c>
      <c r="AH22" s="41">
        <v>30971.11</v>
      </c>
      <c r="AI22" s="41">
        <f t="shared" si="54"/>
        <v>0</v>
      </c>
      <c r="AJ22" s="41">
        <f t="shared" si="13"/>
        <v>30971.11</v>
      </c>
      <c r="AK22" s="41">
        <f t="shared" si="14"/>
        <v>30971.11</v>
      </c>
      <c r="AL22" s="41">
        <f t="shared" si="15"/>
        <v>0</v>
      </c>
      <c r="AM22" s="109">
        <f t="shared" si="16"/>
        <v>0</v>
      </c>
      <c r="AN22" s="41">
        <v>160676.32</v>
      </c>
      <c r="AO22" s="41">
        <v>0</v>
      </c>
      <c r="AP22" s="41">
        <f t="shared" si="55"/>
        <v>-160676.32</v>
      </c>
      <c r="AQ22" s="41">
        <f t="shared" si="17"/>
        <v>191647.43</v>
      </c>
      <c r="AR22" s="41">
        <f t="shared" si="18"/>
        <v>30971.11</v>
      </c>
      <c r="AS22" s="41">
        <f t="shared" si="19"/>
        <v>-160676</v>
      </c>
      <c r="AT22" s="109">
        <f t="shared" si="20"/>
        <v>0.83839538051723417</v>
      </c>
      <c r="AU22" s="41">
        <v>0</v>
      </c>
      <c r="AV22" s="41">
        <v>0</v>
      </c>
      <c r="AW22" s="41">
        <f t="shared" si="56"/>
        <v>0</v>
      </c>
      <c r="AX22" s="41">
        <f t="shared" si="22"/>
        <v>191647.43</v>
      </c>
      <c r="AY22" s="41">
        <f t="shared" si="23"/>
        <v>30971.11</v>
      </c>
      <c r="AZ22" s="41">
        <f t="shared" si="24"/>
        <v>-160676</v>
      </c>
      <c r="BA22" s="109">
        <f t="shared" si="25"/>
        <v>0.83839538051723417</v>
      </c>
      <c r="BB22" s="41">
        <v>0</v>
      </c>
      <c r="BC22" s="41">
        <v>0</v>
      </c>
      <c r="BD22" s="41">
        <f t="shared" si="26"/>
        <v>0</v>
      </c>
      <c r="BE22" s="41">
        <f t="shared" si="27"/>
        <v>191647.43</v>
      </c>
      <c r="BF22" s="41">
        <f t="shared" si="28"/>
        <v>30971.11</v>
      </c>
      <c r="BG22" s="41">
        <f t="shared" si="29"/>
        <v>-160676</v>
      </c>
      <c r="BH22" s="109">
        <f t="shared" si="30"/>
        <v>0.83839538051723417</v>
      </c>
      <c r="BI22" s="41">
        <v>523892.99</v>
      </c>
      <c r="BJ22" s="41">
        <v>0</v>
      </c>
      <c r="BK22" s="41">
        <f t="shared" si="31"/>
        <v>-523892.99</v>
      </c>
      <c r="BL22" s="41">
        <f t="shared" si="32"/>
        <v>715540.41999999993</v>
      </c>
      <c r="BM22" s="41">
        <f t="shared" si="33"/>
        <v>30971.11</v>
      </c>
      <c r="BN22" s="41">
        <f t="shared" si="34"/>
        <v>-684569</v>
      </c>
      <c r="BO22" s="109">
        <f t="shared" si="35"/>
        <v>0.95671647731654352</v>
      </c>
      <c r="BP22" s="41">
        <v>0</v>
      </c>
      <c r="BQ22" s="41">
        <v>0</v>
      </c>
      <c r="BR22" s="41">
        <f t="shared" si="36"/>
        <v>0</v>
      </c>
      <c r="BS22" s="41">
        <f t="shared" si="37"/>
        <v>715540.41999999993</v>
      </c>
      <c r="BT22" s="41">
        <f t="shared" si="38"/>
        <v>30971.11</v>
      </c>
      <c r="BU22" s="41">
        <f t="shared" si="39"/>
        <v>-684569</v>
      </c>
      <c r="BV22" s="109">
        <f t="shared" si="40"/>
        <v>0.95671647731654352</v>
      </c>
      <c r="BW22" s="41">
        <v>0</v>
      </c>
      <c r="BX22" s="41">
        <v>0</v>
      </c>
      <c r="BY22" s="41">
        <f t="shared" si="41"/>
        <v>0</v>
      </c>
      <c r="BZ22" s="41">
        <f t="shared" si="51"/>
        <v>715540.42</v>
      </c>
      <c r="CA22" s="41">
        <f>BQ22+BJ22+BC22+AV22+AO22+AH22+AA22+T22+P22+BX22</f>
        <v>30971.11</v>
      </c>
      <c r="CB22" s="41">
        <f t="shared" si="42"/>
        <v>-684569</v>
      </c>
      <c r="CC22" s="109">
        <f t="shared" si="43"/>
        <v>0.95671647731654352</v>
      </c>
      <c r="CD22" s="41">
        <v>1378052.39</v>
      </c>
      <c r="CE22" s="41">
        <v>122156.01999999999</v>
      </c>
      <c r="CF22" s="41">
        <f t="shared" si="44"/>
        <v>-1255896.3699999999</v>
      </c>
      <c r="CG22" s="41">
        <f t="shared" si="45"/>
        <v>2093592.81</v>
      </c>
      <c r="CH22" s="41">
        <f t="shared" si="46"/>
        <v>153127.13</v>
      </c>
      <c r="CI22" s="291">
        <f t="shared" si="47"/>
        <v>-1940465.3699999999</v>
      </c>
      <c r="CJ22" s="109">
        <f t="shared" si="48"/>
        <v>7.3140836780004034E-2</v>
      </c>
      <c r="CK22" s="41">
        <v>0</v>
      </c>
      <c r="CL22" s="41">
        <f t="shared" si="49"/>
        <v>2093592.81</v>
      </c>
      <c r="CM22" s="41">
        <v>266534.14999999997</v>
      </c>
      <c r="CN22" s="291">
        <f t="shared" si="50"/>
        <v>-1827058.6600000001</v>
      </c>
      <c r="CO22" s="41">
        <v>5410228.7699999996</v>
      </c>
      <c r="CP22" s="41">
        <v>6003165.8099999996</v>
      </c>
      <c r="CQ22" s="41">
        <v>6102975.6599999992</v>
      </c>
      <c r="CR22" s="41">
        <v>5566838.6099999994</v>
      </c>
      <c r="CS22" s="41">
        <v>5118544.1500000004</v>
      </c>
      <c r="CT22" s="41">
        <v>965074.44</v>
      </c>
      <c r="CU22" s="41">
        <v>0</v>
      </c>
      <c r="CV22" s="41">
        <v>31260420.249999996</v>
      </c>
      <c r="CW22" s="136" t="s">
        <v>1522</v>
      </c>
    </row>
    <row r="23" spans="1:101" s="10" customFormat="1" ht="63.75" customHeight="1" x14ac:dyDescent="0.2">
      <c r="A23" s="11" t="s">
        <v>150</v>
      </c>
      <c r="B23" s="11" t="s">
        <v>151</v>
      </c>
      <c r="C23" s="14" t="s">
        <v>574</v>
      </c>
      <c r="D23" s="11" t="s">
        <v>3</v>
      </c>
      <c r="E23" s="11" t="s">
        <v>29</v>
      </c>
      <c r="F23" s="11" t="s">
        <v>102</v>
      </c>
      <c r="G23" s="44" t="s">
        <v>164</v>
      </c>
      <c r="H23" s="43">
        <f>SUBTOTAL(103, $CI$9:$CI23)*1</f>
        <v>15</v>
      </c>
      <c r="I23" s="43" t="s">
        <v>150</v>
      </c>
      <c r="J23" s="124" t="s">
        <v>98</v>
      </c>
      <c r="K23" s="124" t="s">
        <v>165</v>
      </c>
      <c r="L23" s="41">
        <v>0</v>
      </c>
      <c r="M23" s="41">
        <v>0</v>
      </c>
      <c r="N23" s="41">
        <v>8074353.8699999992</v>
      </c>
      <c r="O23" s="41">
        <v>5856968.2800000003</v>
      </c>
      <c r="P23" s="41">
        <v>5857002.2800000003</v>
      </c>
      <c r="Q23" s="41">
        <f t="shared" si="3"/>
        <v>34</v>
      </c>
      <c r="R23" s="197">
        <f t="shared" si="4"/>
        <v>-5.8050510733931304E-6</v>
      </c>
      <c r="S23" s="41">
        <v>0</v>
      </c>
      <c r="T23" s="41">
        <v>0</v>
      </c>
      <c r="U23" s="41">
        <f t="shared" si="52"/>
        <v>0</v>
      </c>
      <c r="V23" s="41">
        <f t="shared" si="5"/>
        <v>5856968.2800000003</v>
      </c>
      <c r="W23" s="41">
        <f t="shared" si="6"/>
        <v>5857002.2800000003</v>
      </c>
      <c r="X23" s="41">
        <f t="shared" si="7"/>
        <v>34</v>
      </c>
      <c r="Y23" s="197">
        <f t="shared" si="8"/>
        <v>-5.8050510733931304E-6</v>
      </c>
      <c r="Z23" s="41">
        <v>0</v>
      </c>
      <c r="AA23" s="41">
        <v>0</v>
      </c>
      <c r="AB23" s="41">
        <f t="shared" si="53"/>
        <v>0</v>
      </c>
      <c r="AC23" s="41">
        <f t="shared" si="9"/>
        <v>5856968.2800000003</v>
      </c>
      <c r="AD23" s="41">
        <f t="shared" si="10"/>
        <v>5857002.2800000003</v>
      </c>
      <c r="AE23" s="41">
        <f t="shared" si="11"/>
        <v>34</v>
      </c>
      <c r="AF23" s="109">
        <f t="shared" si="12"/>
        <v>-5.8050510733931304E-6</v>
      </c>
      <c r="AG23" s="41">
        <v>103003.9</v>
      </c>
      <c r="AH23" s="41">
        <v>108297.12</v>
      </c>
      <c r="AI23" s="41">
        <f t="shared" si="54"/>
        <v>5293.2200000000012</v>
      </c>
      <c r="AJ23" s="41">
        <f t="shared" si="13"/>
        <v>5959972.1800000006</v>
      </c>
      <c r="AK23" s="41">
        <f t="shared" si="14"/>
        <v>5965299.4000000004</v>
      </c>
      <c r="AL23" s="41">
        <f t="shared" si="15"/>
        <v>5327</v>
      </c>
      <c r="AM23" s="109">
        <f t="shared" si="16"/>
        <v>-8.9383303128087732E-4</v>
      </c>
      <c r="AN23" s="41">
        <v>0</v>
      </c>
      <c r="AO23" s="41">
        <v>0</v>
      </c>
      <c r="AP23" s="41">
        <f t="shared" si="55"/>
        <v>0</v>
      </c>
      <c r="AQ23" s="41">
        <f t="shared" si="17"/>
        <v>5959972.1800000006</v>
      </c>
      <c r="AR23" s="41">
        <f t="shared" si="18"/>
        <v>5965299.4000000004</v>
      </c>
      <c r="AS23" s="41">
        <f t="shared" si="19"/>
        <v>5327</v>
      </c>
      <c r="AT23" s="109">
        <f t="shared" si="20"/>
        <v>-8.9383303128087732E-4</v>
      </c>
      <c r="AU23" s="41">
        <v>0</v>
      </c>
      <c r="AV23" s="41">
        <v>0</v>
      </c>
      <c r="AW23" s="41">
        <f t="shared" si="56"/>
        <v>0</v>
      </c>
      <c r="AX23" s="41">
        <f t="shared" si="22"/>
        <v>5959972.1800000006</v>
      </c>
      <c r="AY23" s="41">
        <f t="shared" si="23"/>
        <v>5965299.4000000004</v>
      </c>
      <c r="AZ23" s="41">
        <f t="shared" si="24"/>
        <v>5327</v>
      </c>
      <c r="BA23" s="109">
        <f t="shared" si="25"/>
        <v>-8.9383303128087732E-4</v>
      </c>
      <c r="BB23" s="41">
        <v>2006000</v>
      </c>
      <c r="BC23" s="41">
        <v>366423.9</v>
      </c>
      <c r="BD23" s="41">
        <f t="shared" si="26"/>
        <v>-1639576.1</v>
      </c>
      <c r="BE23" s="41">
        <f t="shared" si="27"/>
        <v>7965972.1800000006</v>
      </c>
      <c r="BF23" s="41">
        <f t="shared" si="28"/>
        <v>6331723.3000000007</v>
      </c>
      <c r="BG23" s="41">
        <f t="shared" si="29"/>
        <v>-1634249</v>
      </c>
      <c r="BH23" s="109">
        <f t="shared" si="30"/>
        <v>0.20515372676081822</v>
      </c>
      <c r="BI23" s="41">
        <v>0</v>
      </c>
      <c r="BJ23" s="41">
        <v>0</v>
      </c>
      <c r="BK23" s="41">
        <f t="shared" si="31"/>
        <v>0</v>
      </c>
      <c r="BL23" s="41">
        <f t="shared" si="32"/>
        <v>7965972.1800000006</v>
      </c>
      <c r="BM23" s="41">
        <f t="shared" si="33"/>
        <v>6331723.3000000007</v>
      </c>
      <c r="BN23" s="41">
        <f t="shared" si="34"/>
        <v>-1634249</v>
      </c>
      <c r="BO23" s="109">
        <f t="shared" si="35"/>
        <v>0.20515372676081822</v>
      </c>
      <c r="BP23" s="41">
        <v>0</v>
      </c>
      <c r="BQ23" s="41">
        <v>0</v>
      </c>
      <c r="BR23" s="41">
        <f t="shared" si="36"/>
        <v>0</v>
      </c>
      <c r="BS23" s="41">
        <f t="shared" si="37"/>
        <v>7965972.1800000006</v>
      </c>
      <c r="BT23" s="41">
        <f t="shared" si="38"/>
        <v>6331723.3000000007</v>
      </c>
      <c r="BU23" s="41">
        <f t="shared" si="39"/>
        <v>-1634249</v>
      </c>
      <c r="BV23" s="109">
        <f t="shared" si="40"/>
        <v>0.20515372676081822</v>
      </c>
      <c r="BW23" s="41">
        <v>1292850</v>
      </c>
      <c r="BX23" s="41">
        <v>1020504.17</v>
      </c>
      <c r="BY23" s="41">
        <f t="shared" si="41"/>
        <v>-272345.82999999996</v>
      </c>
      <c r="BZ23" s="41">
        <f t="shared" si="51"/>
        <v>9258822.1799999997</v>
      </c>
      <c r="CA23" s="41">
        <f>BQ23+BJ23+BC23+AV23+AO23+AH23+AA23+T23+P23+BX23</f>
        <v>7352227.4700000007</v>
      </c>
      <c r="CB23" s="41">
        <f t="shared" si="42"/>
        <v>-1906595</v>
      </c>
      <c r="CC23" s="109">
        <f t="shared" si="43"/>
        <v>0.20592194913500317</v>
      </c>
      <c r="CD23" s="41">
        <v>0</v>
      </c>
      <c r="CE23" s="41">
        <v>0</v>
      </c>
      <c r="CF23" s="41">
        <f t="shared" si="44"/>
        <v>0</v>
      </c>
      <c r="CG23" s="41">
        <f t="shared" si="45"/>
        <v>9258822.1799999997</v>
      </c>
      <c r="CH23" s="41">
        <f t="shared" si="46"/>
        <v>7352227.4700000007</v>
      </c>
      <c r="CI23" s="291">
        <f t="shared" si="47"/>
        <v>-1906595</v>
      </c>
      <c r="CJ23" s="109">
        <f t="shared" si="48"/>
        <v>0.79407805086499683</v>
      </c>
      <c r="CK23" s="41">
        <v>598508.94999999995</v>
      </c>
      <c r="CL23" s="41">
        <f t="shared" si="49"/>
        <v>9857331.1300000008</v>
      </c>
      <c r="CM23" s="41">
        <v>7352227.4700000007</v>
      </c>
      <c r="CN23" s="291">
        <f t="shared" si="50"/>
        <v>-2505103.66</v>
      </c>
      <c r="CO23" s="41">
        <v>0</v>
      </c>
      <c r="CP23" s="41">
        <v>0</v>
      </c>
      <c r="CQ23" s="41">
        <v>0</v>
      </c>
      <c r="CR23" s="41">
        <v>0</v>
      </c>
      <c r="CS23" s="41">
        <v>0</v>
      </c>
      <c r="CT23" s="41">
        <v>0</v>
      </c>
      <c r="CU23" s="41">
        <v>0</v>
      </c>
      <c r="CV23" s="41">
        <v>17931685</v>
      </c>
      <c r="CW23" s="136" t="s">
        <v>1523</v>
      </c>
    </row>
    <row r="24" spans="1:101" s="10" customFormat="1" ht="65.25" customHeight="1" x14ac:dyDescent="0.2">
      <c r="A24" s="20" t="s">
        <v>172</v>
      </c>
      <c r="B24" s="20" t="s">
        <v>173</v>
      </c>
      <c r="C24" s="21" t="s">
        <v>575</v>
      </c>
      <c r="D24" s="20" t="s">
        <v>3</v>
      </c>
      <c r="E24" s="20" t="s">
        <v>29</v>
      </c>
      <c r="F24" s="20" t="s">
        <v>5</v>
      </c>
      <c r="G24" s="53" t="s">
        <v>942</v>
      </c>
      <c r="H24" s="43">
        <f>SUBTOTAL(103, $CI$9:$CI24)*1</f>
        <v>16</v>
      </c>
      <c r="I24" s="43" t="s">
        <v>172</v>
      </c>
      <c r="J24" s="126" t="s">
        <v>98</v>
      </c>
      <c r="K24" s="126" t="s">
        <v>863</v>
      </c>
      <c r="L24" s="94"/>
      <c r="M24" s="37">
        <v>0</v>
      </c>
      <c r="N24" s="37">
        <v>0</v>
      </c>
      <c r="O24" s="37">
        <v>0</v>
      </c>
      <c r="P24" s="37"/>
      <c r="Q24" s="41">
        <f t="shared" si="3"/>
        <v>0</v>
      </c>
      <c r="R24" s="197" t="str">
        <f t="shared" si="4"/>
        <v>nebija plānots</v>
      </c>
      <c r="S24" s="37">
        <v>0</v>
      </c>
      <c r="T24" s="37"/>
      <c r="U24" s="37"/>
      <c r="V24" s="41">
        <f t="shared" si="5"/>
        <v>0</v>
      </c>
      <c r="W24" s="41">
        <f t="shared" si="6"/>
        <v>0</v>
      </c>
      <c r="X24" s="41">
        <f t="shared" si="7"/>
        <v>0</v>
      </c>
      <c r="Y24" s="197" t="str">
        <f t="shared" si="8"/>
        <v>nebija plānots</v>
      </c>
      <c r="Z24" s="37">
        <v>0</v>
      </c>
      <c r="AA24" s="37"/>
      <c r="AB24" s="37"/>
      <c r="AC24" s="41">
        <f t="shared" si="9"/>
        <v>0</v>
      </c>
      <c r="AD24" s="41">
        <f t="shared" si="10"/>
        <v>0</v>
      </c>
      <c r="AE24" s="41">
        <f t="shared" si="11"/>
        <v>0</v>
      </c>
      <c r="AF24" s="109" t="str">
        <f t="shared" si="12"/>
        <v>nebija plānots</v>
      </c>
      <c r="AG24" s="37">
        <v>0</v>
      </c>
      <c r="AH24" s="37"/>
      <c r="AI24" s="37"/>
      <c r="AJ24" s="41">
        <f t="shared" si="13"/>
        <v>0</v>
      </c>
      <c r="AK24" s="41">
        <f t="shared" si="14"/>
        <v>0</v>
      </c>
      <c r="AL24" s="41">
        <f t="shared" si="15"/>
        <v>0</v>
      </c>
      <c r="AM24" s="109" t="str">
        <f t="shared" si="16"/>
        <v>nebija plānots</v>
      </c>
      <c r="AN24" s="37">
        <v>0</v>
      </c>
      <c r="AO24" s="37"/>
      <c r="AP24" s="37"/>
      <c r="AQ24" s="41">
        <f t="shared" si="17"/>
        <v>0</v>
      </c>
      <c r="AR24" s="41">
        <f t="shared" si="18"/>
        <v>0</v>
      </c>
      <c r="AS24" s="41">
        <f t="shared" si="19"/>
        <v>0</v>
      </c>
      <c r="AT24" s="109" t="str">
        <f t="shared" si="20"/>
        <v>nebija plānots</v>
      </c>
      <c r="AU24" s="37">
        <v>0</v>
      </c>
      <c r="AV24" s="37"/>
      <c r="AW24" s="37"/>
      <c r="AX24" s="41">
        <f t="shared" si="22"/>
        <v>0</v>
      </c>
      <c r="AY24" s="41">
        <f t="shared" si="23"/>
        <v>0</v>
      </c>
      <c r="AZ24" s="41">
        <f t="shared" si="24"/>
        <v>0</v>
      </c>
      <c r="BA24" s="109" t="str">
        <f t="shared" si="25"/>
        <v>nebija plānots</v>
      </c>
      <c r="BB24" s="37">
        <v>1273054.3500000001</v>
      </c>
      <c r="BC24" s="41">
        <v>0</v>
      </c>
      <c r="BD24" s="41">
        <f t="shared" si="26"/>
        <v>-1273054.3500000001</v>
      </c>
      <c r="BE24" s="41">
        <f t="shared" si="27"/>
        <v>1273054.3500000001</v>
      </c>
      <c r="BF24" s="41">
        <f t="shared" si="28"/>
        <v>0</v>
      </c>
      <c r="BG24" s="41">
        <f t="shared" si="29"/>
        <v>-1273054</v>
      </c>
      <c r="BH24" s="109">
        <f t="shared" si="30"/>
        <v>1</v>
      </c>
      <c r="BI24" s="37">
        <v>0</v>
      </c>
      <c r="BJ24" s="41">
        <v>0</v>
      </c>
      <c r="BK24" s="41">
        <f t="shared" si="31"/>
        <v>0</v>
      </c>
      <c r="BL24" s="41">
        <f t="shared" si="32"/>
        <v>1273054.3500000001</v>
      </c>
      <c r="BM24" s="41">
        <f t="shared" si="33"/>
        <v>0</v>
      </c>
      <c r="BN24" s="41">
        <f t="shared" si="34"/>
        <v>-1273054</v>
      </c>
      <c r="BO24" s="109">
        <f t="shared" si="35"/>
        <v>1</v>
      </c>
      <c r="BP24" s="37">
        <v>0</v>
      </c>
      <c r="BQ24" s="41">
        <v>0</v>
      </c>
      <c r="BR24" s="41">
        <f t="shared" si="36"/>
        <v>0</v>
      </c>
      <c r="BS24" s="41">
        <f t="shared" si="37"/>
        <v>1273054.3500000001</v>
      </c>
      <c r="BT24" s="41">
        <f t="shared" si="38"/>
        <v>0</v>
      </c>
      <c r="BU24" s="41">
        <f t="shared" si="39"/>
        <v>-1273054</v>
      </c>
      <c r="BV24" s="109">
        <f t="shared" si="40"/>
        <v>1</v>
      </c>
      <c r="BW24" s="37">
        <v>581343.9</v>
      </c>
      <c r="BX24" s="41">
        <v>0</v>
      </c>
      <c r="BY24" s="41">
        <f t="shared" si="41"/>
        <v>-581343.9</v>
      </c>
      <c r="BZ24" s="41">
        <f t="shared" si="51"/>
        <v>1854398.25</v>
      </c>
      <c r="CA24" s="41">
        <f>BQ24+BJ24+BC24+AV24+AO24+-AH24+AA24+T24+P24+BX24</f>
        <v>0</v>
      </c>
      <c r="CB24" s="41">
        <f t="shared" si="42"/>
        <v>-1854398</v>
      </c>
      <c r="CC24" s="109">
        <f t="shared" si="43"/>
        <v>1</v>
      </c>
      <c r="CD24" s="37">
        <v>0</v>
      </c>
      <c r="CE24" s="41">
        <v>0</v>
      </c>
      <c r="CF24" s="41">
        <f t="shared" si="44"/>
        <v>0</v>
      </c>
      <c r="CG24" s="41">
        <f t="shared" si="45"/>
        <v>1854398.25</v>
      </c>
      <c r="CH24" s="41">
        <f t="shared" si="46"/>
        <v>0</v>
      </c>
      <c r="CI24" s="291">
        <f t="shared" si="47"/>
        <v>-1854398</v>
      </c>
      <c r="CJ24" s="109">
        <f t="shared" si="48"/>
        <v>0</v>
      </c>
      <c r="CK24" s="37">
        <v>0</v>
      </c>
      <c r="CL24" s="41">
        <f t="shared" si="49"/>
        <v>1854398.25</v>
      </c>
      <c r="CM24" s="41">
        <v>0</v>
      </c>
      <c r="CN24" s="291">
        <f t="shared" si="50"/>
        <v>-1854398.25</v>
      </c>
      <c r="CO24" s="37">
        <v>4345000.25</v>
      </c>
      <c r="CP24" s="37">
        <v>593128.51</v>
      </c>
      <c r="CQ24" s="37">
        <v>0</v>
      </c>
      <c r="CR24" s="37">
        <v>0</v>
      </c>
      <c r="CS24" s="37">
        <v>0</v>
      </c>
      <c r="CT24" s="37">
        <v>0</v>
      </c>
      <c r="CU24" s="37">
        <v>0</v>
      </c>
      <c r="CV24" s="37">
        <v>6792527.0099999998</v>
      </c>
      <c r="CW24" s="136" t="s">
        <v>1451</v>
      </c>
    </row>
    <row r="25" spans="1:101" s="10" customFormat="1" ht="96" customHeight="1" x14ac:dyDescent="0.2">
      <c r="A25" s="11" t="s">
        <v>330</v>
      </c>
      <c r="B25" s="11" t="s">
        <v>337</v>
      </c>
      <c r="C25" s="14" t="s">
        <v>591</v>
      </c>
      <c r="D25" s="11" t="s">
        <v>3</v>
      </c>
      <c r="E25" s="11" t="s">
        <v>210</v>
      </c>
      <c r="F25" s="11" t="s">
        <v>77</v>
      </c>
      <c r="G25" s="44" t="s">
        <v>339</v>
      </c>
      <c r="H25" s="43">
        <f>SUBTOTAL(103, $CI$9:$CI25)*1</f>
        <v>17</v>
      </c>
      <c r="I25" s="43" t="s">
        <v>330</v>
      </c>
      <c r="J25" s="124" t="s">
        <v>40</v>
      </c>
      <c r="K25" s="124" t="s">
        <v>338</v>
      </c>
      <c r="L25" s="41">
        <v>0</v>
      </c>
      <c r="M25" s="41">
        <v>0</v>
      </c>
      <c r="N25" s="41">
        <v>78759.69</v>
      </c>
      <c r="O25" s="41">
        <v>107040.26</v>
      </c>
      <c r="P25" s="41">
        <v>107040.26</v>
      </c>
      <c r="Q25" s="41">
        <f t="shared" si="3"/>
        <v>0</v>
      </c>
      <c r="R25" s="197">
        <f t="shared" si="4"/>
        <v>0</v>
      </c>
      <c r="S25" s="41">
        <v>0</v>
      </c>
      <c r="T25" s="41">
        <v>0</v>
      </c>
      <c r="U25" s="41">
        <f>T25-S25</f>
        <v>0</v>
      </c>
      <c r="V25" s="41">
        <f t="shared" si="5"/>
        <v>107040.26</v>
      </c>
      <c r="W25" s="41">
        <f t="shared" si="6"/>
        <v>107040.26</v>
      </c>
      <c r="X25" s="41">
        <f t="shared" si="7"/>
        <v>0</v>
      </c>
      <c r="Y25" s="197">
        <f t="shared" si="8"/>
        <v>0</v>
      </c>
      <c r="Z25" s="41">
        <v>0</v>
      </c>
      <c r="AA25" s="41">
        <v>0</v>
      </c>
      <c r="AB25" s="41">
        <f>AA25-Z25</f>
        <v>0</v>
      </c>
      <c r="AC25" s="41">
        <f t="shared" si="9"/>
        <v>107040.26</v>
      </c>
      <c r="AD25" s="41">
        <f t="shared" si="10"/>
        <v>107040.26</v>
      </c>
      <c r="AE25" s="41">
        <f t="shared" si="11"/>
        <v>0</v>
      </c>
      <c r="AF25" s="109">
        <f t="shared" si="12"/>
        <v>0</v>
      </c>
      <c r="AG25" s="41">
        <v>63756.1</v>
      </c>
      <c r="AH25" s="41">
        <v>63756.09</v>
      </c>
      <c r="AI25" s="41">
        <f>AH25-AG25</f>
        <v>-1.0000000002037268E-2</v>
      </c>
      <c r="AJ25" s="41">
        <f t="shared" si="13"/>
        <v>170796.36</v>
      </c>
      <c r="AK25" s="41">
        <f t="shared" si="14"/>
        <v>170796.34999999998</v>
      </c>
      <c r="AL25" s="41">
        <f t="shared" si="15"/>
        <v>0</v>
      </c>
      <c r="AM25" s="109">
        <f t="shared" si="16"/>
        <v>5.8549257220263939E-8</v>
      </c>
      <c r="AN25" s="41">
        <v>0</v>
      </c>
      <c r="AO25" s="41">
        <v>0</v>
      </c>
      <c r="AP25" s="41">
        <f>AO25-AN25</f>
        <v>0</v>
      </c>
      <c r="AQ25" s="41">
        <f t="shared" si="17"/>
        <v>170796.36</v>
      </c>
      <c r="AR25" s="41">
        <f t="shared" si="18"/>
        <v>170796.34999999998</v>
      </c>
      <c r="AS25" s="41">
        <f t="shared" si="19"/>
        <v>0</v>
      </c>
      <c r="AT25" s="109">
        <f t="shared" si="20"/>
        <v>5.8549257220263939E-8</v>
      </c>
      <c r="AU25" s="41">
        <v>0</v>
      </c>
      <c r="AV25" s="41">
        <v>0</v>
      </c>
      <c r="AW25" s="41">
        <f>AV25-AU25</f>
        <v>0</v>
      </c>
      <c r="AX25" s="41">
        <f t="shared" si="22"/>
        <v>170796.36</v>
      </c>
      <c r="AY25" s="41">
        <f t="shared" si="23"/>
        <v>170796.34999999998</v>
      </c>
      <c r="AZ25" s="41">
        <f t="shared" si="24"/>
        <v>0</v>
      </c>
      <c r="BA25" s="109">
        <f t="shared" si="25"/>
        <v>5.8549257220263939E-8</v>
      </c>
      <c r="BB25" s="41">
        <v>685480.12</v>
      </c>
      <c r="BC25" s="41">
        <v>59739.98</v>
      </c>
      <c r="BD25" s="41">
        <f t="shared" si="26"/>
        <v>-625740.14</v>
      </c>
      <c r="BE25" s="41">
        <f t="shared" si="27"/>
        <v>856276.47999999998</v>
      </c>
      <c r="BF25" s="41">
        <f t="shared" si="28"/>
        <v>230536.33</v>
      </c>
      <c r="BG25" s="41">
        <f t="shared" si="29"/>
        <v>-625740</v>
      </c>
      <c r="BH25" s="109">
        <f t="shared" si="30"/>
        <v>0.73076881663268389</v>
      </c>
      <c r="BI25" s="41">
        <v>0</v>
      </c>
      <c r="BJ25" s="41">
        <v>0</v>
      </c>
      <c r="BK25" s="41">
        <f t="shared" si="31"/>
        <v>0</v>
      </c>
      <c r="BL25" s="41">
        <f t="shared" si="32"/>
        <v>856276.47999999998</v>
      </c>
      <c r="BM25" s="41">
        <f t="shared" si="33"/>
        <v>230536.33</v>
      </c>
      <c r="BN25" s="41">
        <f t="shared" si="34"/>
        <v>-625740</v>
      </c>
      <c r="BO25" s="109">
        <f t="shared" si="35"/>
        <v>0.73076881663268389</v>
      </c>
      <c r="BP25" s="41">
        <v>0</v>
      </c>
      <c r="BQ25" s="41">
        <v>0</v>
      </c>
      <c r="BR25" s="41">
        <f t="shared" si="36"/>
        <v>0</v>
      </c>
      <c r="BS25" s="41">
        <f t="shared" si="37"/>
        <v>856276.47999999998</v>
      </c>
      <c r="BT25" s="41">
        <f t="shared" si="38"/>
        <v>230536.33</v>
      </c>
      <c r="BU25" s="41">
        <f t="shared" si="39"/>
        <v>-625740</v>
      </c>
      <c r="BV25" s="109">
        <f t="shared" si="40"/>
        <v>0.73076881663268389</v>
      </c>
      <c r="BW25" s="41">
        <v>1297763.8500000001</v>
      </c>
      <c r="BX25" s="41">
        <v>90947.37</v>
      </c>
      <c r="BY25" s="41">
        <f t="shared" si="41"/>
        <v>-1206816.48</v>
      </c>
      <c r="BZ25" s="41">
        <f t="shared" si="51"/>
        <v>2154040.33</v>
      </c>
      <c r="CA25" s="41">
        <f>BQ25+BJ25+BC25+AV25+AO25+AH25+AA25+T25+P25+BX25</f>
        <v>321483.7</v>
      </c>
      <c r="CB25" s="41">
        <f t="shared" si="42"/>
        <v>-1832556</v>
      </c>
      <c r="CC25" s="109">
        <f t="shared" si="43"/>
        <v>0.85075316579611115</v>
      </c>
      <c r="CD25" s="41">
        <v>0</v>
      </c>
      <c r="CE25" s="41">
        <v>0</v>
      </c>
      <c r="CF25" s="41">
        <f t="shared" si="44"/>
        <v>0</v>
      </c>
      <c r="CG25" s="41">
        <f t="shared" si="45"/>
        <v>2154040.33</v>
      </c>
      <c r="CH25" s="41">
        <f t="shared" si="46"/>
        <v>321483.7</v>
      </c>
      <c r="CI25" s="291">
        <f t="shared" si="47"/>
        <v>-1832556</v>
      </c>
      <c r="CJ25" s="109">
        <f t="shared" si="48"/>
        <v>0.14924683420388885</v>
      </c>
      <c r="CK25" s="41">
        <v>0</v>
      </c>
      <c r="CL25" s="41">
        <f t="shared" si="49"/>
        <v>2154040.33</v>
      </c>
      <c r="CM25" s="41">
        <v>321483.7</v>
      </c>
      <c r="CN25" s="291">
        <f t="shared" si="50"/>
        <v>-1832556.6300000001</v>
      </c>
      <c r="CO25" s="41">
        <v>4644266.8</v>
      </c>
      <c r="CP25" s="41">
        <v>2329497.41</v>
      </c>
      <c r="CQ25" s="41">
        <v>1160641.8099999998</v>
      </c>
      <c r="CR25" s="41">
        <v>1151206.8</v>
      </c>
      <c r="CS25" s="41">
        <v>940179.00999999989</v>
      </c>
      <c r="CT25" s="41">
        <v>223583.15</v>
      </c>
      <c r="CU25" s="41">
        <v>0</v>
      </c>
      <c r="CV25" s="41">
        <v>12682175.000000002</v>
      </c>
      <c r="CW25" s="136" t="s">
        <v>1577</v>
      </c>
    </row>
    <row r="26" spans="1:101" s="10" customFormat="1" ht="81.75" customHeight="1" x14ac:dyDescent="0.2">
      <c r="A26" s="11" t="s">
        <v>150</v>
      </c>
      <c r="B26" s="11" t="s">
        <v>151</v>
      </c>
      <c r="C26" s="14" t="s">
        <v>574</v>
      </c>
      <c r="D26" s="11" t="s">
        <v>3</v>
      </c>
      <c r="E26" s="11" t="s">
        <v>29</v>
      </c>
      <c r="F26" s="11" t="s">
        <v>102</v>
      </c>
      <c r="G26" s="44" t="s">
        <v>713</v>
      </c>
      <c r="H26" s="43">
        <f>SUBTOTAL(103, $CI$9:$CI26)*1</f>
        <v>18</v>
      </c>
      <c r="I26" s="43" t="s">
        <v>150</v>
      </c>
      <c r="J26" s="124" t="s">
        <v>98</v>
      </c>
      <c r="K26" s="124" t="s">
        <v>714</v>
      </c>
      <c r="L26" s="41">
        <v>0</v>
      </c>
      <c r="M26" s="41">
        <v>0</v>
      </c>
      <c r="N26" s="41">
        <v>0</v>
      </c>
      <c r="O26" s="41">
        <v>0</v>
      </c>
      <c r="P26" s="41">
        <v>0</v>
      </c>
      <c r="Q26" s="41">
        <f t="shared" si="3"/>
        <v>0</v>
      </c>
      <c r="R26" s="197" t="str">
        <f t="shared" si="4"/>
        <v>nebija plānots</v>
      </c>
      <c r="S26" s="41">
        <v>0</v>
      </c>
      <c r="T26" s="41">
        <v>0</v>
      </c>
      <c r="U26" s="41">
        <f>T26-S26</f>
        <v>0</v>
      </c>
      <c r="V26" s="41">
        <f t="shared" si="5"/>
        <v>0</v>
      </c>
      <c r="W26" s="41">
        <f t="shared" si="6"/>
        <v>0</v>
      </c>
      <c r="X26" s="41">
        <f t="shared" si="7"/>
        <v>0</v>
      </c>
      <c r="Y26" s="197" t="str">
        <f t="shared" si="8"/>
        <v>nebija plānots</v>
      </c>
      <c r="Z26" s="41">
        <v>0</v>
      </c>
      <c r="AA26" s="41">
        <v>0</v>
      </c>
      <c r="AB26" s="41">
        <f>AA26-Z26</f>
        <v>0</v>
      </c>
      <c r="AC26" s="41">
        <f t="shared" si="9"/>
        <v>0</v>
      </c>
      <c r="AD26" s="41">
        <f t="shared" si="10"/>
        <v>0</v>
      </c>
      <c r="AE26" s="41">
        <f t="shared" si="11"/>
        <v>0</v>
      </c>
      <c r="AF26" s="109" t="str">
        <f t="shared" si="12"/>
        <v>nebija plānots</v>
      </c>
      <c r="AG26" s="41">
        <v>0</v>
      </c>
      <c r="AH26" s="41">
        <v>0</v>
      </c>
      <c r="AI26" s="41">
        <f>AH26-AG26</f>
        <v>0</v>
      </c>
      <c r="AJ26" s="41">
        <f t="shared" si="13"/>
        <v>0</v>
      </c>
      <c r="AK26" s="41">
        <f t="shared" si="14"/>
        <v>0</v>
      </c>
      <c r="AL26" s="41">
        <f t="shared" si="15"/>
        <v>0</v>
      </c>
      <c r="AM26" s="109" t="str">
        <f t="shared" si="16"/>
        <v>nebija plānots</v>
      </c>
      <c r="AN26" s="41">
        <v>2018750</v>
      </c>
      <c r="AO26" s="41">
        <v>2028773.75</v>
      </c>
      <c r="AP26" s="41">
        <f>AO26-AN26</f>
        <v>10023.75</v>
      </c>
      <c r="AQ26" s="41">
        <f t="shared" si="17"/>
        <v>2018750</v>
      </c>
      <c r="AR26" s="41">
        <f t="shared" si="18"/>
        <v>2028773.75</v>
      </c>
      <c r="AS26" s="41">
        <f t="shared" si="19"/>
        <v>10024</v>
      </c>
      <c r="AT26" s="109">
        <f t="shared" si="20"/>
        <v>-4.9653250773993296E-3</v>
      </c>
      <c r="AU26" s="41">
        <v>0</v>
      </c>
      <c r="AV26" s="41">
        <v>0</v>
      </c>
      <c r="AW26" s="41">
        <f>AV26-AU26</f>
        <v>0</v>
      </c>
      <c r="AX26" s="41">
        <f t="shared" si="22"/>
        <v>2018750</v>
      </c>
      <c r="AY26" s="41">
        <f t="shared" si="23"/>
        <v>2028773.75</v>
      </c>
      <c r="AZ26" s="41">
        <f t="shared" si="24"/>
        <v>10024</v>
      </c>
      <c r="BA26" s="109">
        <f t="shared" si="25"/>
        <v>-4.9653250773993296E-3</v>
      </c>
      <c r="BB26" s="41">
        <v>0</v>
      </c>
      <c r="BC26" s="41">
        <v>0</v>
      </c>
      <c r="BD26" s="41">
        <f t="shared" si="26"/>
        <v>0</v>
      </c>
      <c r="BE26" s="41">
        <f t="shared" si="27"/>
        <v>2018750</v>
      </c>
      <c r="BF26" s="41">
        <f t="shared" si="28"/>
        <v>2028773.75</v>
      </c>
      <c r="BG26" s="41">
        <f t="shared" si="29"/>
        <v>10024</v>
      </c>
      <c r="BH26" s="109">
        <f t="shared" si="30"/>
        <v>-4.9653250773993296E-3</v>
      </c>
      <c r="BI26" s="41">
        <v>1593750</v>
      </c>
      <c r="BJ26" s="41">
        <v>1064984.1299999999</v>
      </c>
      <c r="BK26" s="41">
        <f t="shared" si="31"/>
        <v>-528765.87000000011</v>
      </c>
      <c r="BL26" s="41">
        <f t="shared" si="32"/>
        <v>3612500</v>
      </c>
      <c r="BM26" s="41">
        <f t="shared" si="33"/>
        <v>3093757.88</v>
      </c>
      <c r="BN26" s="41">
        <f t="shared" si="34"/>
        <v>-518742</v>
      </c>
      <c r="BO26" s="109">
        <f t="shared" si="35"/>
        <v>0.14359643460207616</v>
      </c>
      <c r="BP26" s="41">
        <v>0</v>
      </c>
      <c r="BQ26" s="41">
        <v>0</v>
      </c>
      <c r="BR26" s="41">
        <f t="shared" si="36"/>
        <v>0</v>
      </c>
      <c r="BS26" s="41">
        <f t="shared" si="37"/>
        <v>3612500</v>
      </c>
      <c r="BT26" s="41">
        <f t="shared" si="38"/>
        <v>3093757.88</v>
      </c>
      <c r="BU26" s="41">
        <f t="shared" si="39"/>
        <v>-518742</v>
      </c>
      <c r="BV26" s="109">
        <f t="shared" si="40"/>
        <v>0.14359643460207616</v>
      </c>
      <c r="BW26" s="41">
        <v>0</v>
      </c>
      <c r="BX26" s="41">
        <v>0</v>
      </c>
      <c r="BY26" s="41">
        <f t="shared" si="41"/>
        <v>0</v>
      </c>
      <c r="BZ26" s="41">
        <f t="shared" si="51"/>
        <v>3612500</v>
      </c>
      <c r="CA26" s="41">
        <f>BQ26+BJ26+BC26+AV26+AO26+-AH26+AA26+T26+P26+BX26</f>
        <v>3093757.88</v>
      </c>
      <c r="CB26" s="41">
        <f t="shared" si="42"/>
        <v>-518742</v>
      </c>
      <c r="CC26" s="109">
        <f t="shared" si="43"/>
        <v>0.14359643460207616</v>
      </c>
      <c r="CD26" s="41">
        <v>3187500</v>
      </c>
      <c r="CE26" s="41">
        <v>1882572.35</v>
      </c>
      <c r="CF26" s="41">
        <f t="shared" si="44"/>
        <v>-1304927.6499999999</v>
      </c>
      <c r="CG26" s="41">
        <f t="shared" si="45"/>
        <v>6800000</v>
      </c>
      <c r="CH26" s="41">
        <f t="shared" si="46"/>
        <v>4976330.2300000004</v>
      </c>
      <c r="CI26" s="291">
        <f t="shared" si="47"/>
        <v>-1823669.65</v>
      </c>
      <c r="CJ26" s="109">
        <f t="shared" si="48"/>
        <v>0.7318132691176471</v>
      </c>
      <c r="CK26" s="41">
        <v>0</v>
      </c>
      <c r="CL26" s="41">
        <f t="shared" si="49"/>
        <v>6800000</v>
      </c>
      <c r="CM26" s="41">
        <v>4976330.2300000004</v>
      </c>
      <c r="CN26" s="291">
        <f t="shared" si="50"/>
        <v>-1823669.7699999996</v>
      </c>
      <c r="CO26" s="41">
        <v>3825000</v>
      </c>
      <c r="CP26" s="41">
        <v>0</v>
      </c>
      <c r="CQ26" s="41">
        <v>0</v>
      </c>
      <c r="CR26" s="41">
        <v>0</v>
      </c>
      <c r="CS26" s="41">
        <v>0</v>
      </c>
      <c r="CT26" s="41">
        <v>0</v>
      </c>
      <c r="CU26" s="41">
        <v>0</v>
      </c>
      <c r="CV26" s="41">
        <v>10365853.699999999</v>
      </c>
      <c r="CW26" s="136" t="s">
        <v>1575</v>
      </c>
    </row>
    <row r="27" spans="1:101" s="10" customFormat="1" ht="68.25" customHeight="1" x14ac:dyDescent="0.2">
      <c r="A27" s="11" t="s">
        <v>172</v>
      </c>
      <c r="B27" s="11" t="s">
        <v>173</v>
      </c>
      <c r="C27" s="14" t="s">
        <v>575</v>
      </c>
      <c r="D27" s="11" t="s">
        <v>3</v>
      </c>
      <c r="E27" s="11" t="s">
        <v>29</v>
      </c>
      <c r="F27" s="11" t="s">
        <v>5</v>
      </c>
      <c r="G27" s="44" t="s">
        <v>202</v>
      </c>
      <c r="H27" s="43">
        <f>SUBTOTAL(103, $CI$9:$CI27)*1</f>
        <v>19</v>
      </c>
      <c r="I27" s="43" t="s">
        <v>172</v>
      </c>
      <c r="J27" s="124" t="s">
        <v>98</v>
      </c>
      <c r="K27" s="124" t="s">
        <v>203</v>
      </c>
      <c r="L27" s="41">
        <v>0</v>
      </c>
      <c r="M27" s="41">
        <v>0</v>
      </c>
      <c r="N27" s="41">
        <v>0</v>
      </c>
      <c r="O27" s="41">
        <v>0</v>
      </c>
      <c r="P27" s="41">
        <v>0</v>
      </c>
      <c r="Q27" s="41">
        <f t="shared" si="3"/>
        <v>0</v>
      </c>
      <c r="R27" s="197" t="str">
        <f t="shared" si="4"/>
        <v>nebija plānots</v>
      </c>
      <c r="S27" s="41">
        <v>0</v>
      </c>
      <c r="T27" s="41">
        <v>0</v>
      </c>
      <c r="U27" s="41">
        <f>T27-S27</f>
        <v>0</v>
      </c>
      <c r="V27" s="41">
        <f t="shared" si="5"/>
        <v>0</v>
      </c>
      <c r="W27" s="41">
        <f t="shared" si="6"/>
        <v>0</v>
      </c>
      <c r="X27" s="41">
        <f t="shared" si="7"/>
        <v>0</v>
      </c>
      <c r="Y27" s="197" t="str">
        <f t="shared" si="8"/>
        <v>nebija plānots</v>
      </c>
      <c r="Z27" s="41">
        <v>0</v>
      </c>
      <c r="AA27" s="41">
        <v>0</v>
      </c>
      <c r="AB27" s="41">
        <f>AA27-Z27</f>
        <v>0</v>
      </c>
      <c r="AC27" s="41">
        <f t="shared" si="9"/>
        <v>0</v>
      </c>
      <c r="AD27" s="41">
        <f t="shared" si="10"/>
        <v>0</v>
      </c>
      <c r="AE27" s="41">
        <f t="shared" si="11"/>
        <v>0</v>
      </c>
      <c r="AF27" s="109" t="str">
        <f t="shared" si="12"/>
        <v>nebija plānots</v>
      </c>
      <c r="AG27" s="41">
        <v>114.75</v>
      </c>
      <c r="AH27" s="41">
        <v>114.75</v>
      </c>
      <c r="AI27" s="41">
        <f>AH27-AG27</f>
        <v>0</v>
      </c>
      <c r="AJ27" s="41">
        <f t="shared" si="13"/>
        <v>114.75</v>
      </c>
      <c r="AK27" s="41">
        <f t="shared" si="14"/>
        <v>114.75</v>
      </c>
      <c r="AL27" s="41">
        <f t="shared" si="15"/>
        <v>0</v>
      </c>
      <c r="AM27" s="109">
        <f t="shared" si="16"/>
        <v>0</v>
      </c>
      <c r="AN27" s="41">
        <v>0</v>
      </c>
      <c r="AO27" s="41">
        <v>0</v>
      </c>
      <c r="AP27" s="41">
        <f>AO27-AN27</f>
        <v>0</v>
      </c>
      <c r="AQ27" s="41">
        <f t="shared" si="17"/>
        <v>114.75</v>
      </c>
      <c r="AR27" s="41">
        <f t="shared" si="18"/>
        <v>114.75</v>
      </c>
      <c r="AS27" s="41">
        <f t="shared" si="19"/>
        <v>0</v>
      </c>
      <c r="AT27" s="109">
        <f t="shared" si="20"/>
        <v>0</v>
      </c>
      <c r="AU27" s="41">
        <v>0</v>
      </c>
      <c r="AV27" s="41">
        <v>0</v>
      </c>
      <c r="AW27" s="41">
        <f>AV27-AU27</f>
        <v>0</v>
      </c>
      <c r="AX27" s="41">
        <f t="shared" si="22"/>
        <v>114.75</v>
      </c>
      <c r="AY27" s="41">
        <f t="shared" si="23"/>
        <v>114.75</v>
      </c>
      <c r="AZ27" s="41">
        <f t="shared" si="24"/>
        <v>0</v>
      </c>
      <c r="BA27" s="109">
        <f t="shared" si="25"/>
        <v>0</v>
      </c>
      <c r="BB27" s="41">
        <v>0</v>
      </c>
      <c r="BC27" s="41">
        <v>0</v>
      </c>
      <c r="BD27" s="41">
        <f t="shared" si="26"/>
        <v>0</v>
      </c>
      <c r="BE27" s="41">
        <f t="shared" si="27"/>
        <v>114.75</v>
      </c>
      <c r="BF27" s="41">
        <f t="shared" si="28"/>
        <v>114.75</v>
      </c>
      <c r="BG27" s="41">
        <f t="shared" si="29"/>
        <v>0</v>
      </c>
      <c r="BH27" s="109">
        <f t="shared" si="30"/>
        <v>0</v>
      </c>
      <c r="BI27" s="41">
        <v>0</v>
      </c>
      <c r="BJ27" s="41">
        <v>0</v>
      </c>
      <c r="BK27" s="41">
        <f t="shared" si="31"/>
        <v>0</v>
      </c>
      <c r="BL27" s="41">
        <f t="shared" si="32"/>
        <v>114.75</v>
      </c>
      <c r="BM27" s="41">
        <f t="shared" si="33"/>
        <v>114.75</v>
      </c>
      <c r="BN27" s="41">
        <f t="shared" si="34"/>
        <v>0</v>
      </c>
      <c r="BO27" s="109">
        <f t="shared" si="35"/>
        <v>0</v>
      </c>
      <c r="BP27" s="41">
        <v>0</v>
      </c>
      <c r="BQ27" s="41">
        <v>0</v>
      </c>
      <c r="BR27" s="41">
        <f t="shared" si="36"/>
        <v>0</v>
      </c>
      <c r="BS27" s="41">
        <f t="shared" si="37"/>
        <v>114.75</v>
      </c>
      <c r="BT27" s="41">
        <f t="shared" si="38"/>
        <v>114.75</v>
      </c>
      <c r="BU27" s="41">
        <f t="shared" si="39"/>
        <v>0</v>
      </c>
      <c r="BV27" s="109">
        <f t="shared" si="40"/>
        <v>0</v>
      </c>
      <c r="BW27" s="41">
        <v>1670703.9</v>
      </c>
      <c r="BX27" s="41">
        <v>0</v>
      </c>
      <c r="BY27" s="41">
        <f t="shared" si="41"/>
        <v>-1670703.9</v>
      </c>
      <c r="BZ27" s="41">
        <f t="shared" si="51"/>
        <v>1670818.65</v>
      </c>
      <c r="CA27" s="41">
        <f>BQ27+BJ27+BC27+AV27+AO27+AH27+AA27+T27+P27+BX27</f>
        <v>114.75</v>
      </c>
      <c r="CB27" s="41">
        <f t="shared" si="42"/>
        <v>-1670704</v>
      </c>
      <c r="CC27" s="109">
        <f t="shared" si="43"/>
        <v>0.99993132109220828</v>
      </c>
      <c r="CD27" s="41">
        <v>0</v>
      </c>
      <c r="CE27" s="41">
        <v>0</v>
      </c>
      <c r="CF27" s="41">
        <f t="shared" si="44"/>
        <v>0</v>
      </c>
      <c r="CG27" s="41">
        <f t="shared" si="45"/>
        <v>1670818.65</v>
      </c>
      <c r="CH27" s="41">
        <f t="shared" si="46"/>
        <v>114.75</v>
      </c>
      <c r="CI27" s="291">
        <f t="shared" si="47"/>
        <v>-1670704</v>
      </c>
      <c r="CJ27" s="109">
        <f t="shared" si="48"/>
        <v>6.8678907791698402E-5</v>
      </c>
      <c r="CK27" s="41">
        <v>0</v>
      </c>
      <c r="CL27" s="41">
        <f t="shared" si="49"/>
        <v>1670818.65</v>
      </c>
      <c r="CM27" s="41">
        <v>114.75</v>
      </c>
      <c r="CN27" s="291">
        <f t="shared" si="50"/>
        <v>-1670703.9</v>
      </c>
      <c r="CO27" s="41">
        <v>4033385.4699999997</v>
      </c>
      <c r="CP27" s="41">
        <v>490827.4</v>
      </c>
      <c r="CQ27" s="41">
        <v>0</v>
      </c>
      <c r="CR27" s="41">
        <v>0</v>
      </c>
      <c r="CS27" s="41">
        <v>0</v>
      </c>
      <c r="CT27" s="41">
        <v>0</v>
      </c>
      <c r="CU27" s="41">
        <v>0</v>
      </c>
      <c r="CV27" s="41">
        <v>6195031.5199999996</v>
      </c>
      <c r="CW27" s="136" t="s">
        <v>1453</v>
      </c>
    </row>
    <row r="28" spans="1:101" s="10" customFormat="1" ht="65.25" customHeight="1" x14ac:dyDescent="0.2">
      <c r="A28" s="20" t="s">
        <v>172</v>
      </c>
      <c r="B28" s="20" t="s">
        <v>173</v>
      </c>
      <c r="C28" s="21" t="s">
        <v>575</v>
      </c>
      <c r="D28" s="20" t="s">
        <v>3</v>
      </c>
      <c r="E28" s="20" t="s">
        <v>29</v>
      </c>
      <c r="F28" s="20" t="s">
        <v>5</v>
      </c>
      <c r="G28" s="53" t="s">
        <v>941</v>
      </c>
      <c r="H28" s="43">
        <f>SUBTOTAL(103, $CI$9:$CI28)*1</f>
        <v>20</v>
      </c>
      <c r="I28" s="43" t="s">
        <v>172</v>
      </c>
      <c r="J28" s="126" t="s">
        <v>98</v>
      </c>
      <c r="K28" s="126" t="s">
        <v>864</v>
      </c>
      <c r="L28" s="94"/>
      <c r="M28" s="37">
        <v>0</v>
      </c>
      <c r="N28" s="37">
        <v>0</v>
      </c>
      <c r="O28" s="37">
        <v>0</v>
      </c>
      <c r="P28" s="37"/>
      <c r="Q28" s="41">
        <f t="shared" si="3"/>
        <v>0</v>
      </c>
      <c r="R28" s="197" t="str">
        <f t="shared" si="4"/>
        <v>nebija plānots</v>
      </c>
      <c r="S28" s="37">
        <v>0</v>
      </c>
      <c r="T28" s="37"/>
      <c r="U28" s="37"/>
      <c r="V28" s="41">
        <f t="shared" si="5"/>
        <v>0</v>
      </c>
      <c r="W28" s="41">
        <f t="shared" si="6"/>
        <v>0</v>
      </c>
      <c r="X28" s="41">
        <f t="shared" si="7"/>
        <v>0</v>
      </c>
      <c r="Y28" s="197" t="str">
        <f t="shared" si="8"/>
        <v>nebija plānots</v>
      </c>
      <c r="Z28" s="37">
        <v>0</v>
      </c>
      <c r="AA28" s="37"/>
      <c r="AB28" s="37"/>
      <c r="AC28" s="41">
        <f t="shared" si="9"/>
        <v>0</v>
      </c>
      <c r="AD28" s="41">
        <f t="shared" si="10"/>
        <v>0</v>
      </c>
      <c r="AE28" s="41">
        <f t="shared" si="11"/>
        <v>0</v>
      </c>
      <c r="AF28" s="109" t="str">
        <f t="shared" si="12"/>
        <v>nebija plānots</v>
      </c>
      <c r="AG28" s="37">
        <v>0</v>
      </c>
      <c r="AH28" s="37"/>
      <c r="AI28" s="37"/>
      <c r="AJ28" s="41">
        <f t="shared" si="13"/>
        <v>0</v>
      </c>
      <c r="AK28" s="41">
        <f t="shared" si="14"/>
        <v>0</v>
      </c>
      <c r="AL28" s="41">
        <f t="shared" si="15"/>
        <v>0</v>
      </c>
      <c r="AM28" s="109" t="str">
        <f t="shared" si="16"/>
        <v>nebija plānots</v>
      </c>
      <c r="AN28" s="37">
        <v>0</v>
      </c>
      <c r="AO28" s="37"/>
      <c r="AP28" s="37"/>
      <c r="AQ28" s="41">
        <f t="shared" si="17"/>
        <v>0</v>
      </c>
      <c r="AR28" s="41">
        <f t="shared" si="18"/>
        <v>0</v>
      </c>
      <c r="AS28" s="41">
        <f t="shared" si="19"/>
        <v>0</v>
      </c>
      <c r="AT28" s="109" t="str">
        <f t="shared" si="20"/>
        <v>nebija plānots</v>
      </c>
      <c r="AU28" s="37">
        <v>0</v>
      </c>
      <c r="AV28" s="37"/>
      <c r="AW28" s="37"/>
      <c r="AX28" s="41">
        <f t="shared" si="22"/>
        <v>0</v>
      </c>
      <c r="AY28" s="41">
        <f t="shared" si="23"/>
        <v>0</v>
      </c>
      <c r="AZ28" s="41">
        <f t="shared" si="24"/>
        <v>0</v>
      </c>
      <c r="BA28" s="109" t="str">
        <f t="shared" si="25"/>
        <v>nebija plānots</v>
      </c>
      <c r="BB28" s="37">
        <v>602383.1</v>
      </c>
      <c r="BC28" s="41">
        <v>166213.54999999999</v>
      </c>
      <c r="BD28" s="41">
        <f t="shared" si="26"/>
        <v>-436169.55</v>
      </c>
      <c r="BE28" s="41">
        <f t="shared" si="27"/>
        <v>602383.1</v>
      </c>
      <c r="BF28" s="41">
        <f t="shared" si="28"/>
        <v>166213.54999999999</v>
      </c>
      <c r="BG28" s="41">
        <f t="shared" si="29"/>
        <v>-436170</v>
      </c>
      <c r="BH28" s="109">
        <f t="shared" si="30"/>
        <v>0.72407335132741935</v>
      </c>
      <c r="BI28" s="37">
        <v>0</v>
      </c>
      <c r="BJ28" s="41">
        <v>0</v>
      </c>
      <c r="BK28" s="41">
        <f t="shared" si="31"/>
        <v>0</v>
      </c>
      <c r="BL28" s="41">
        <f t="shared" si="32"/>
        <v>602383.1</v>
      </c>
      <c r="BM28" s="41">
        <f t="shared" si="33"/>
        <v>166213.54999999999</v>
      </c>
      <c r="BN28" s="41">
        <f t="shared" si="34"/>
        <v>-436170</v>
      </c>
      <c r="BO28" s="109">
        <f t="shared" si="35"/>
        <v>0.72407335132741935</v>
      </c>
      <c r="BP28" s="37">
        <v>0</v>
      </c>
      <c r="BQ28" s="41">
        <v>0</v>
      </c>
      <c r="BR28" s="41">
        <f t="shared" si="36"/>
        <v>0</v>
      </c>
      <c r="BS28" s="41">
        <f t="shared" si="37"/>
        <v>602383.1</v>
      </c>
      <c r="BT28" s="41">
        <f t="shared" si="38"/>
        <v>166213.54999999999</v>
      </c>
      <c r="BU28" s="41">
        <f t="shared" si="39"/>
        <v>-436170</v>
      </c>
      <c r="BV28" s="109">
        <f t="shared" si="40"/>
        <v>0.72407335132741935</v>
      </c>
      <c r="BW28" s="37">
        <v>2383648.2000000002</v>
      </c>
      <c r="BX28" s="41">
        <v>1178845.1100000001</v>
      </c>
      <c r="BY28" s="41">
        <f t="shared" si="41"/>
        <v>-1204803.0900000001</v>
      </c>
      <c r="BZ28" s="41">
        <f t="shared" si="51"/>
        <v>2986031.3000000003</v>
      </c>
      <c r="CA28" s="41">
        <f>BQ28+BJ28+BC28+AV28+AO28+-AH28+AA28+T28+P28+BX28</f>
        <v>1345058.6600000001</v>
      </c>
      <c r="CB28" s="41">
        <f t="shared" si="42"/>
        <v>-1640973</v>
      </c>
      <c r="CC28" s="109">
        <f t="shared" si="43"/>
        <v>0.54954971168587541</v>
      </c>
      <c r="CD28" s="37">
        <v>0</v>
      </c>
      <c r="CE28" s="41">
        <v>0</v>
      </c>
      <c r="CF28" s="41">
        <f t="shared" si="44"/>
        <v>0</v>
      </c>
      <c r="CG28" s="41">
        <f t="shared" si="45"/>
        <v>2986031.3000000003</v>
      </c>
      <c r="CH28" s="41">
        <f t="shared" si="46"/>
        <v>1345058.6600000001</v>
      </c>
      <c r="CI28" s="291">
        <f t="shared" si="47"/>
        <v>-1640973</v>
      </c>
      <c r="CJ28" s="109">
        <f t="shared" si="48"/>
        <v>0.45045028831412454</v>
      </c>
      <c r="CK28" s="37">
        <v>0</v>
      </c>
      <c r="CL28" s="41">
        <f t="shared" si="49"/>
        <v>2986031.3000000003</v>
      </c>
      <c r="CM28" s="41">
        <v>1345058.6600000001</v>
      </c>
      <c r="CN28" s="291">
        <f t="shared" si="50"/>
        <v>-1640972.6400000001</v>
      </c>
      <c r="CO28" s="37">
        <v>990484.75</v>
      </c>
      <c r="CP28" s="37">
        <v>0</v>
      </c>
      <c r="CQ28" s="37">
        <v>0</v>
      </c>
      <c r="CR28" s="37">
        <v>0</v>
      </c>
      <c r="CS28" s="37">
        <v>0</v>
      </c>
      <c r="CT28" s="37">
        <v>0</v>
      </c>
      <c r="CU28" s="37">
        <v>0</v>
      </c>
      <c r="CV28" s="37">
        <v>3976516.0500000003</v>
      </c>
      <c r="CW28" s="136" t="s">
        <v>1578</v>
      </c>
    </row>
    <row r="29" spans="1:101" s="10" customFormat="1" ht="110.25" x14ac:dyDescent="0.2">
      <c r="A29" s="11" t="s">
        <v>304</v>
      </c>
      <c r="B29" s="11" t="s">
        <v>305</v>
      </c>
      <c r="C29" s="14" t="s">
        <v>585</v>
      </c>
      <c r="D29" s="11" t="s">
        <v>3</v>
      </c>
      <c r="E29" s="11" t="s">
        <v>4</v>
      </c>
      <c r="F29" s="11" t="s">
        <v>77</v>
      </c>
      <c r="G29" s="44" t="s">
        <v>306</v>
      </c>
      <c r="H29" s="43">
        <f>SUBTOTAL(103, $CI$9:$CI29)*1</f>
        <v>21</v>
      </c>
      <c r="I29" s="43" t="s">
        <v>304</v>
      </c>
      <c r="J29" s="124" t="s">
        <v>7</v>
      </c>
      <c r="K29" s="124" t="s">
        <v>307</v>
      </c>
      <c r="L29" s="41">
        <v>0</v>
      </c>
      <c r="M29" s="41">
        <v>0</v>
      </c>
      <c r="N29" s="41">
        <v>114482.35</v>
      </c>
      <c r="O29" s="41">
        <v>0</v>
      </c>
      <c r="P29" s="41">
        <v>0</v>
      </c>
      <c r="Q29" s="41">
        <f t="shared" si="3"/>
        <v>0</v>
      </c>
      <c r="R29" s="197" t="str">
        <f t="shared" si="4"/>
        <v>nebija plānots</v>
      </c>
      <c r="S29" s="41">
        <v>0</v>
      </c>
      <c r="T29" s="41">
        <v>0</v>
      </c>
      <c r="U29" s="41">
        <f t="shared" ref="U29:U50" si="57">T29-S29</f>
        <v>0</v>
      </c>
      <c r="V29" s="41">
        <f t="shared" si="5"/>
        <v>0</v>
      </c>
      <c r="W29" s="41">
        <f t="shared" si="6"/>
        <v>0</v>
      </c>
      <c r="X29" s="41">
        <f t="shared" si="7"/>
        <v>0</v>
      </c>
      <c r="Y29" s="197" t="str">
        <f t="shared" si="8"/>
        <v>nebija plānots</v>
      </c>
      <c r="Z29" s="41">
        <v>94929.43</v>
      </c>
      <c r="AA29" s="41">
        <v>94929.43</v>
      </c>
      <c r="AB29" s="41">
        <f t="shared" ref="AB29:AB50" si="58">AA29-Z29</f>
        <v>0</v>
      </c>
      <c r="AC29" s="41">
        <f t="shared" si="9"/>
        <v>94929.43</v>
      </c>
      <c r="AD29" s="41">
        <f t="shared" si="10"/>
        <v>94929.43</v>
      </c>
      <c r="AE29" s="41">
        <f t="shared" si="11"/>
        <v>0</v>
      </c>
      <c r="AF29" s="109">
        <f t="shared" si="12"/>
        <v>0</v>
      </c>
      <c r="AG29" s="41">
        <v>0</v>
      </c>
      <c r="AH29" s="41">
        <v>0</v>
      </c>
      <c r="AI29" s="41">
        <f t="shared" ref="AI29:AI50" si="59">AH29-AG29</f>
        <v>0</v>
      </c>
      <c r="AJ29" s="41">
        <f t="shared" si="13"/>
        <v>94929.43</v>
      </c>
      <c r="AK29" s="41">
        <f t="shared" si="14"/>
        <v>94929.43</v>
      </c>
      <c r="AL29" s="41">
        <f t="shared" si="15"/>
        <v>0</v>
      </c>
      <c r="AM29" s="109">
        <f t="shared" si="16"/>
        <v>0</v>
      </c>
      <c r="AN29" s="41">
        <v>0</v>
      </c>
      <c r="AO29" s="41">
        <v>0</v>
      </c>
      <c r="AP29" s="41">
        <f t="shared" ref="AP29:AP50" si="60">AO29-AN29</f>
        <v>0</v>
      </c>
      <c r="AQ29" s="41">
        <f t="shared" si="17"/>
        <v>94929.43</v>
      </c>
      <c r="AR29" s="41">
        <f t="shared" si="18"/>
        <v>94929.43</v>
      </c>
      <c r="AS29" s="41">
        <f t="shared" si="19"/>
        <v>0</v>
      </c>
      <c r="AT29" s="109">
        <f t="shared" si="20"/>
        <v>0</v>
      </c>
      <c r="AU29" s="41">
        <v>1336443.58</v>
      </c>
      <c r="AV29" s="41">
        <v>527548.48</v>
      </c>
      <c r="AW29" s="41">
        <f t="shared" ref="AW29:AW50" si="61">AV29-AU29</f>
        <v>-808895.10000000009</v>
      </c>
      <c r="AX29" s="41">
        <f t="shared" si="22"/>
        <v>1431373.01</v>
      </c>
      <c r="AY29" s="41">
        <f t="shared" si="23"/>
        <v>622477.90999999992</v>
      </c>
      <c r="AZ29" s="41">
        <f t="shared" si="24"/>
        <v>-808895</v>
      </c>
      <c r="BA29" s="109">
        <f t="shared" si="25"/>
        <v>0.56511831252148603</v>
      </c>
      <c r="BB29" s="41">
        <v>0</v>
      </c>
      <c r="BC29" s="41">
        <v>0</v>
      </c>
      <c r="BD29" s="41">
        <f t="shared" si="26"/>
        <v>0</v>
      </c>
      <c r="BE29" s="41">
        <f t="shared" si="27"/>
        <v>1431373.01</v>
      </c>
      <c r="BF29" s="41">
        <f t="shared" si="28"/>
        <v>622477.90999999992</v>
      </c>
      <c r="BG29" s="41">
        <f t="shared" si="29"/>
        <v>-808895</v>
      </c>
      <c r="BH29" s="109">
        <f t="shared" si="30"/>
        <v>0.56511831252148603</v>
      </c>
      <c r="BI29" s="41">
        <v>0</v>
      </c>
      <c r="BJ29" s="41">
        <v>0</v>
      </c>
      <c r="BK29" s="41">
        <f t="shared" si="31"/>
        <v>0</v>
      </c>
      <c r="BL29" s="41">
        <f t="shared" si="32"/>
        <v>1431373.01</v>
      </c>
      <c r="BM29" s="41">
        <f t="shared" si="33"/>
        <v>622477.90999999992</v>
      </c>
      <c r="BN29" s="41">
        <f t="shared" si="34"/>
        <v>-808895</v>
      </c>
      <c r="BO29" s="109">
        <f t="shared" si="35"/>
        <v>0.56511831252148603</v>
      </c>
      <c r="BP29" s="41">
        <v>1404765.99</v>
      </c>
      <c r="BQ29" s="41">
        <v>660513.87</v>
      </c>
      <c r="BR29" s="41">
        <f t="shared" si="36"/>
        <v>-744252.12</v>
      </c>
      <c r="BS29" s="41">
        <f t="shared" si="37"/>
        <v>2836139</v>
      </c>
      <c r="BT29" s="41">
        <f t="shared" si="38"/>
        <v>1282991.7799999998</v>
      </c>
      <c r="BU29" s="41">
        <f t="shared" si="39"/>
        <v>-1553147</v>
      </c>
      <c r="BV29" s="109">
        <f t="shared" si="40"/>
        <v>0.5476273271514549</v>
      </c>
      <c r="BW29" s="41">
        <v>0</v>
      </c>
      <c r="BX29" s="41">
        <v>0</v>
      </c>
      <c r="BY29" s="41">
        <f t="shared" si="41"/>
        <v>0</v>
      </c>
      <c r="BZ29" s="41">
        <f t="shared" si="51"/>
        <v>2836139.0000000005</v>
      </c>
      <c r="CA29" s="41">
        <f>BQ29+BJ29+BC29+AV29+AO29+-AH29+AA29+T29+P29+BX29</f>
        <v>1282991.78</v>
      </c>
      <c r="CB29" s="41">
        <f t="shared" si="42"/>
        <v>-1553147</v>
      </c>
      <c r="CC29" s="109">
        <f t="shared" si="43"/>
        <v>0.5476273271514549</v>
      </c>
      <c r="CD29" s="41">
        <v>0</v>
      </c>
      <c r="CE29" s="41">
        <v>0</v>
      </c>
      <c r="CF29" s="41">
        <f t="shared" si="44"/>
        <v>0</v>
      </c>
      <c r="CG29" s="41">
        <f t="shared" si="45"/>
        <v>2836139.0000000005</v>
      </c>
      <c r="CH29" s="41">
        <f t="shared" si="46"/>
        <v>1282991.78</v>
      </c>
      <c r="CI29" s="291">
        <f t="shared" si="47"/>
        <v>-1553147</v>
      </c>
      <c r="CJ29" s="109">
        <f t="shared" si="48"/>
        <v>0.4523726728485451</v>
      </c>
      <c r="CK29" s="41">
        <v>0</v>
      </c>
      <c r="CL29" s="41">
        <f t="shared" si="49"/>
        <v>2836139</v>
      </c>
      <c r="CM29" s="41">
        <v>1668773.7899999998</v>
      </c>
      <c r="CN29" s="291">
        <f t="shared" si="50"/>
        <v>-1167365.2100000002</v>
      </c>
      <c r="CO29" s="41">
        <v>5006016.6900000004</v>
      </c>
      <c r="CP29" s="41">
        <v>4494972.2100000009</v>
      </c>
      <c r="CQ29" s="41">
        <v>4461679.96</v>
      </c>
      <c r="CR29" s="41">
        <v>1485307.79</v>
      </c>
      <c r="CS29" s="41">
        <v>0</v>
      </c>
      <c r="CT29" s="41">
        <v>0</v>
      </c>
      <c r="CU29" s="41">
        <v>0</v>
      </c>
      <c r="CV29" s="41">
        <v>18398598</v>
      </c>
      <c r="CW29" s="136" t="s">
        <v>1525</v>
      </c>
    </row>
    <row r="30" spans="1:101" s="10" customFormat="1" ht="183.75" customHeight="1" x14ac:dyDescent="0.2">
      <c r="A30" s="11" t="s">
        <v>221</v>
      </c>
      <c r="B30" s="11" t="s">
        <v>646</v>
      </c>
      <c r="C30" s="14" t="s">
        <v>576</v>
      </c>
      <c r="D30" s="11" t="s">
        <v>3</v>
      </c>
      <c r="E30" s="11" t="s">
        <v>210</v>
      </c>
      <c r="F30" s="11" t="s">
        <v>77</v>
      </c>
      <c r="G30" s="44" t="s">
        <v>222</v>
      </c>
      <c r="H30" s="43">
        <f>SUBTOTAL(103, $CI$9:$CI30)*1</f>
        <v>22</v>
      </c>
      <c r="I30" s="43" t="s">
        <v>221</v>
      </c>
      <c r="J30" s="124" t="s">
        <v>7</v>
      </c>
      <c r="K30" s="124" t="s">
        <v>223</v>
      </c>
      <c r="L30" s="41">
        <v>0</v>
      </c>
      <c r="M30" s="41">
        <v>0</v>
      </c>
      <c r="N30" s="41">
        <v>14296734.449999999</v>
      </c>
      <c r="O30" s="41">
        <v>0</v>
      </c>
      <c r="P30" s="41">
        <v>0</v>
      </c>
      <c r="Q30" s="41">
        <f t="shared" si="3"/>
        <v>0</v>
      </c>
      <c r="R30" s="197" t="str">
        <f t="shared" si="4"/>
        <v>nebija plānots</v>
      </c>
      <c r="S30" s="41">
        <v>0</v>
      </c>
      <c r="T30" s="41">
        <v>0</v>
      </c>
      <c r="U30" s="41">
        <f t="shared" si="57"/>
        <v>0</v>
      </c>
      <c r="V30" s="41">
        <f t="shared" si="5"/>
        <v>0</v>
      </c>
      <c r="W30" s="41">
        <f t="shared" si="6"/>
        <v>0</v>
      </c>
      <c r="X30" s="41">
        <f t="shared" si="7"/>
        <v>0</v>
      </c>
      <c r="Y30" s="197" t="str">
        <f t="shared" si="8"/>
        <v>nebija plānots</v>
      </c>
      <c r="Z30" s="41">
        <v>1550947.85</v>
      </c>
      <c r="AA30" s="41">
        <v>1550947.85</v>
      </c>
      <c r="AB30" s="41">
        <f t="shared" si="58"/>
        <v>0</v>
      </c>
      <c r="AC30" s="41">
        <f t="shared" si="9"/>
        <v>1550947.85</v>
      </c>
      <c r="AD30" s="41">
        <f t="shared" si="10"/>
        <v>1550947.85</v>
      </c>
      <c r="AE30" s="41">
        <f t="shared" si="11"/>
        <v>0</v>
      </c>
      <c r="AF30" s="109">
        <f t="shared" si="12"/>
        <v>0</v>
      </c>
      <c r="AG30" s="41">
        <v>0</v>
      </c>
      <c r="AH30" s="41">
        <v>0</v>
      </c>
      <c r="AI30" s="41">
        <f t="shared" si="59"/>
        <v>0</v>
      </c>
      <c r="AJ30" s="41">
        <f t="shared" si="13"/>
        <v>1550947.85</v>
      </c>
      <c r="AK30" s="41">
        <f t="shared" si="14"/>
        <v>1550947.85</v>
      </c>
      <c r="AL30" s="41">
        <f t="shared" si="15"/>
        <v>0</v>
      </c>
      <c r="AM30" s="109">
        <f t="shared" si="16"/>
        <v>0</v>
      </c>
      <c r="AN30" s="41">
        <v>0</v>
      </c>
      <c r="AO30" s="41">
        <v>0</v>
      </c>
      <c r="AP30" s="41">
        <f t="shared" si="60"/>
        <v>0</v>
      </c>
      <c r="AQ30" s="41">
        <f t="shared" si="17"/>
        <v>1550947.85</v>
      </c>
      <c r="AR30" s="41">
        <f t="shared" si="18"/>
        <v>1550947.85</v>
      </c>
      <c r="AS30" s="41">
        <f t="shared" si="19"/>
        <v>0</v>
      </c>
      <c r="AT30" s="109">
        <f t="shared" si="20"/>
        <v>0</v>
      </c>
      <c r="AU30" s="41">
        <v>1585953</v>
      </c>
      <c r="AV30" s="41">
        <v>1338408</v>
      </c>
      <c r="AW30" s="41">
        <f t="shared" si="61"/>
        <v>-247545</v>
      </c>
      <c r="AX30" s="41">
        <f t="shared" si="22"/>
        <v>3136900.85</v>
      </c>
      <c r="AY30" s="41">
        <f t="shared" si="23"/>
        <v>2889355.85</v>
      </c>
      <c r="AZ30" s="41">
        <f t="shared" si="24"/>
        <v>-247545</v>
      </c>
      <c r="BA30" s="109">
        <f t="shared" si="25"/>
        <v>7.8913874501325032E-2</v>
      </c>
      <c r="BB30" s="41">
        <v>0</v>
      </c>
      <c r="BC30" s="41">
        <v>0</v>
      </c>
      <c r="BD30" s="41">
        <f t="shared" si="26"/>
        <v>0</v>
      </c>
      <c r="BE30" s="41">
        <f t="shared" si="27"/>
        <v>3136900.85</v>
      </c>
      <c r="BF30" s="41">
        <f t="shared" si="28"/>
        <v>2889355.85</v>
      </c>
      <c r="BG30" s="41">
        <f t="shared" si="29"/>
        <v>-247545</v>
      </c>
      <c r="BH30" s="109">
        <f t="shared" si="30"/>
        <v>7.8913874501325032E-2</v>
      </c>
      <c r="BI30" s="41">
        <v>0</v>
      </c>
      <c r="BJ30" s="41">
        <v>0</v>
      </c>
      <c r="BK30" s="41">
        <f t="shared" si="31"/>
        <v>0</v>
      </c>
      <c r="BL30" s="41">
        <f t="shared" si="32"/>
        <v>3136900.85</v>
      </c>
      <c r="BM30" s="41">
        <f t="shared" si="33"/>
        <v>2889355.85</v>
      </c>
      <c r="BN30" s="41">
        <f t="shared" si="34"/>
        <v>-247545</v>
      </c>
      <c r="BO30" s="109">
        <f t="shared" si="35"/>
        <v>7.8913874501325032E-2</v>
      </c>
      <c r="BP30" s="41">
        <v>3938973.56</v>
      </c>
      <c r="BQ30" s="41">
        <v>2674119.9900000002</v>
      </c>
      <c r="BR30" s="41">
        <f t="shared" si="36"/>
        <v>-1264853.5699999998</v>
      </c>
      <c r="BS30" s="41">
        <f t="shared" si="37"/>
        <v>7075874.4100000001</v>
      </c>
      <c r="BT30" s="41">
        <f t="shared" si="38"/>
        <v>5563475.8399999999</v>
      </c>
      <c r="BU30" s="41">
        <f t="shared" si="39"/>
        <v>-1512399</v>
      </c>
      <c r="BV30" s="109">
        <f t="shared" si="40"/>
        <v>0.21374016586029265</v>
      </c>
      <c r="BW30" s="41">
        <v>0</v>
      </c>
      <c r="BX30" s="41">
        <v>0</v>
      </c>
      <c r="BY30" s="41">
        <f t="shared" si="41"/>
        <v>0</v>
      </c>
      <c r="BZ30" s="41">
        <f t="shared" si="51"/>
        <v>7075874.4100000001</v>
      </c>
      <c r="CA30" s="41">
        <f>BQ30+BJ30+BC30+AV30+AO30+AH30+AA30+T30+P30+BX30</f>
        <v>5563475.8399999999</v>
      </c>
      <c r="CB30" s="41">
        <f t="shared" si="42"/>
        <v>-1512399</v>
      </c>
      <c r="CC30" s="109">
        <f t="shared" si="43"/>
        <v>0.21374016586029265</v>
      </c>
      <c r="CD30" s="41">
        <v>0</v>
      </c>
      <c r="CE30" s="41">
        <v>0</v>
      </c>
      <c r="CF30" s="41">
        <f t="shared" si="44"/>
        <v>0</v>
      </c>
      <c r="CG30" s="41">
        <f t="shared" si="45"/>
        <v>7075874.4100000001</v>
      </c>
      <c r="CH30" s="41">
        <f t="shared" si="46"/>
        <v>5563475.8399999999</v>
      </c>
      <c r="CI30" s="291">
        <f t="shared" si="47"/>
        <v>-1512399</v>
      </c>
      <c r="CJ30" s="109">
        <f t="shared" si="48"/>
        <v>0.78625983413970735</v>
      </c>
      <c r="CK30" s="41">
        <v>4009877.1799999997</v>
      </c>
      <c r="CL30" s="41">
        <f t="shared" si="49"/>
        <v>11085751.59</v>
      </c>
      <c r="CM30" s="41">
        <v>9566862.2899999991</v>
      </c>
      <c r="CN30" s="291">
        <f t="shared" si="50"/>
        <v>-1518889.3000000007</v>
      </c>
      <c r="CO30" s="41">
        <v>7398360.9600000009</v>
      </c>
      <c r="CP30" s="41">
        <v>0</v>
      </c>
      <c r="CQ30" s="41">
        <v>0</v>
      </c>
      <c r="CR30" s="41">
        <v>0</v>
      </c>
      <c r="CS30" s="41">
        <v>0</v>
      </c>
      <c r="CT30" s="41">
        <v>0</v>
      </c>
      <c r="CU30" s="41">
        <v>0</v>
      </c>
      <c r="CV30" s="41">
        <v>32779815.91</v>
      </c>
      <c r="CW30" s="295" t="s">
        <v>1456</v>
      </c>
    </row>
    <row r="31" spans="1:101" s="10" customFormat="1" ht="81.75" customHeight="1" x14ac:dyDescent="0.2">
      <c r="A31" s="11" t="s">
        <v>287</v>
      </c>
      <c r="B31" s="11" t="s">
        <v>291</v>
      </c>
      <c r="C31" s="14" t="s">
        <v>582</v>
      </c>
      <c r="D31" s="11" t="s">
        <v>3</v>
      </c>
      <c r="E31" s="11" t="s">
        <v>4</v>
      </c>
      <c r="F31" s="11" t="s">
        <v>77</v>
      </c>
      <c r="G31" s="44" t="s">
        <v>293</v>
      </c>
      <c r="H31" s="43">
        <f>SUBTOTAL(103, $CI$9:$CI31)*1</f>
        <v>23</v>
      </c>
      <c r="I31" s="43" t="s">
        <v>287</v>
      </c>
      <c r="J31" s="124" t="s">
        <v>285</v>
      </c>
      <c r="K31" s="124" t="s">
        <v>292</v>
      </c>
      <c r="L31" s="41">
        <v>0</v>
      </c>
      <c r="M31" s="41">
        <v>0</v>
      </c>
      <c r="N31" s="41">
        <v>0</v>
      </c>
      <c r="O31" s="41">
        <v>0</v>
      </c>
      <c r="P31" s="41">
        <v>0</v>
      </c>
      <c r="Q31" s="41">
        <f t="shared" si="3"/>
        <v>0</v>
      </c>
      <c r="R31" s="197" t="str">
        <f t="shared" si="4"/>
        <v>nebija plānots</v>
      </c>
      <c r="S31" s="41">
        <v>0</v>
      </c>
      <c r="T31" s="41">
        <v>0</v>
      </c>
      <c r="U31" s="41">
        <f t="shared" si="57"/>
        <v>0</v>
      </c>
      <c r="V31" s="41">
        <f t="shared" si="5"/>
        <v>0</v>
      </c>
      <c r="W31" s="41">
        <f t="shared" si="6"/>
        <v>0</v>
      </c>
      <c r="X31" s="41">
        <f t="shared" si="7"/>
        <v>0</v>
      </c>
      <c r="Y31" s="197" t="str">
        <f t="shared" si="8"/>
        <v>nebija plānots</v>
      </c>
      <c r="Z31" s="41">
        <v>0</v>
      </c>
      <c r="AA31" s="41">
        <v>0</v>
      </c>
      <c r="AB31" s="41">
        <f t="shared" si="58"/>
        <v>0</v>
      </c>
      <c r="AC31" s="41">
        <f t="shared" si="9"/>
        <v>0</v>
      </c>
      <c r="AD31" s="41">
        <f t="shared" si="10"/>
        <v>0</v>
      </c>
      <c r="AE31" s="41">
        <f t="shared" si="11"/>
        <v>0</v>
      </c>
      <c r="AF31" s="109" t="str">
        <f t="shared" si="12"/>
        <v>nebija plānots</v>
      </c>
      <c r="AG31" s="41">
        <v>32218</v>
      </c>
      <c r="AH31" s="41">
        <v>32215.77</v>
      </c>
      <c r="AI31" s="41">
        <f t="shared" si="59"/>
        <v>-2.2299999999995634</v>
      </c>
      <c r="AJ31" s="41">
        <f t="shared" si="13"/>
        <v>32218</v>
      </c>
      <c r="AK31" s="41">
        <f t="shared" si="14"/>
        <v>32215.77</v>
      </c>
      <c r="AL31" s="41">
        <f t="shared" si="15"/>
        <v>-2</v>
      </c>
      <c r="AM31" s="109">
        <f t="shared" si="16"/>
        <v>6.9215966229996262E-5</v>
      </c>
      <c r="AN31" s="41">
        <v>0</v>
      </c>
      <c r="AO31" s="41">
        <v>0</v>
      </c>
      <c r="AP31" s="41">
        <f t="shared" si="60"/>
        <v>0</v>
      </c>
      <c r="AQ31" s="41">
        <f t="shared" si="17"/>
        <v>32218</v>
      </c>
      <c r="AR31" s="41">
        <f t="shared" si="18"/>
        <v>32215.77</v>
      </c>
      <c r="AS31" s="41">
        <f t="shared" si="19"/>
        <v>-2</v>
      </c>
      <c r="AT31" s="109">
        <f t="shared" si="20"/>
        <v>6.9215966229996262E-5</v>
      </c>
      <c r="AU31" s="41">
        <v>0</v>
      </c>
      <c r="AV31" s="41">
        <v>0</v>
      </c>
      <c r="AW31" s="41">
        <f t="shared" si="61"/>
        <v>0</v>
      </c>
      <c r="AX31" s="41">
        <f t="shared" si="22"/>
        <v>32218</v>
      </c>
      <c r="AY31" s="41">
        <f t="shared" si="23"/>
        <v>32215.77</v>
      </c>
      <c r="AZ31" s="41">
        <f t="shared" si="24"/>
        <v>-2</v>
      </c>
      <c r="BA31" s="109">
        <f t="shared" si="25"/>
        <v>6.9215966229996262E-5</v>
      </c>
      <c r="BB31" s="41">
        <v>425000</v>
      </c>
      <c r="BC31" s="41">
        <v>48692.98</v>
      </c>
      <c r="BD31" s="41">
        <f t="shared" si="26"/>
        <v>-376307.02</v>
      </c>
      <c r="BE31" s="41">
        <f t="shared" si="27"/>
        <v>457218</v>
      </c>
      <c r="BF31" s="41">
        <f t="shared" si="28"/>
        <v>80908.75</v>
      </c>
      <c r="BG31" s="41">
        <f t="shared" si="29"/>
        <v>-376309</v>
      </c>
      <c r="BH31" s="109">
        <f t="shared" si="30"/>
        <v>0.82304119697824674</v>
      </c>
      <c r="BI31" s="41">
        <v>0</v>
      </c>
      <c r="BJ31" s="41">
        <v>0</v>
      </c>
      <c r="BK31" s="41">
        <f t="shared" si="31"/>
        <v>0</v>
      </c>
      <c r="BL31" s="41">
        <f t="shared" si="32"/>
        <v>457218</v>
      </c>
      <c r="BM31" s="41">
        <f t="shared" si="33"/>
        <v>80908.75</v>
      </c>
      <c r="BN31" s="41">
        <f t="shared" si="34"/>
        <v>-376309</v>
      </c>
      <c r="BO31" s="109">
        <f t="shared" si="35"/>
        <v>0.82304119697824674</v>
      </c>
      <c r="BP31" s="41">
        <v>0</v>
      </c>
      <c r="BQ31" s="41">
        <v>32562.15</v>
      </c>
      <c r="BR31" s="41">
        <f t="shared" si="36"/>
        <v>32562.15</v>
      </c>
      <c r="BS31" s="41">
        <f t="shared" si="37"/>
        <v>457218</v>
      </c>
      <c r="BT31" s="41">
        <f t="shared" si="38"/>
        <v>113470.9</v>
      </c>
      <c r="BU31" s="41">
        <f t="shared" si="39"/>
        <v>-343747</v>
      </c>
      <c r="BV31" s="109">
        <f t="shared" si="40"/>
        <v>0.75182320031144878</v>
      </c>
      <c r="BW31" s="41">
        <v>1254786.1499999999</v>
      </c>
      <c r="BX31" s="41">
        <v>32892.79</v>
      </c>
      <c r="BY31" s="41">
        <f t="shared" si="41"/>
        <v>-1221893.3599999999</v>
      </c>
      <c r="BZ31" s="41">
        <f t="shared" si="51"/>
        <v>1712004.15</v>
      </c>
      <c r="CA31" s="41">
        <f>BQ31+BJ31+BC31+AV31+AO31+AH31+AA31+T31+P31+BX31</f>
        <v>146363.69</v>
      </c>
      <c r="CB31" s="41">
        <f t="shared" si="42"/>
        <v>-1565640</v>
      </c>
      <c r="CC31" s="109">
        <f t="shared" si="43"/>
        <v>0.91450739766022182</v>
      </c>
      <c r="CD31" s="41">
        <v>0</v>
      </c>
      <c r="CE31" s="41">
        <v>132373.56</v>
      </c>
      <c r="CF31" s="41">
        <f t="shared" si="44"/>
        <v>132373.56</v>
      </c>
      <c r="CG31" s="41">
        <f t="shared" si="45"/>
        <v>1712004.15</v>
      </c>
      <c r="CH31" s="41">
        <f t="shared" si="46"/>
        <v>278737.25</v>
      </c>
      <c r="CI31" s="291">
        <f t="shared" si="47"/>
        <v>-1433266.44</v>
      </c>
      <c r="CJ31" s="109">
        <f t="shared" si="48"/>
        <v>0.16281341958195605</v>
      </c>
      <c r="CK31" s="41">
        <v>0</v>
      </c>
      <c r="CL31" s="41">
        <f t="shared" si="49"/>
        <v>1712004.15</v>
      </c>
      <c r="CM31" s="41">
        <v>309402</v>
      </c>
      <c r="CN31" s="291">
        <f t="shared" si="50"/>
        <v>-1402602.15</v>
      </c>
      <c r="CO31" s="41">
        <v>6800000</v>
      </c>
      <c r="CP31" s="41">
        <v>8796856.5500000007</v>
      </c>
      <c r="CQ31" s="41">
        <v>7998320.6500000004</v>
      </c>
      <c r="CR31" s="41">
        <v>1897228</v>
      </c>
      <c r="CS31" s="41">
        <v>0</v>
      </c>
      <c r="CT31" s="41">
        <v>0</v>
      </c>
      <c r="CU31" s="41">
        <v>0</v>
      </c>
      <c r="CV31" s="41">
        <v>27204409.350000001</v>
      </c>
      <c r="CW31" s="136" t="s">
        <v>1454</v>
      </c>
    </row>
    <row r="32" spans="1:101" s="10" customFormat="1" ht="31.5" x14ac:dyDescent="0.2">
      <c r="A32" s="15" t="s">
        <v>172</v>
      </c>
      <c r="B32" s="15" t="s">
        <v>173</v>
      </c>
      <c r="C32" s="16" t="s">
        <v>575</v>
      </c>
      <c r="D32" s="15" t="s">
        <v>3</v>
      </c>
      <c r="E32" s="15" t="s">
        <v>29</v>
      </c>
      <c r="F32" s="15" t="s">
        <v>5</v>
      </c>
      <c r="G32" s="47" t="s">
        <v>200</v>
      </c>
      <c r="H32" s="43">
        <f>SUBTOTAL(103, $CI$9:$CI32)*1</f>
        <v>24</v>
      </c>
      <c r="I32" s="43" t="s">
        <v>172</v>
      </c>
      <c r="J32" s="136" t="s">
        <v>98</v>
      </c>
      <c r="K32" s="136" t="s">
        <v>201</v>
      </c>
      <c r="L32" s="40">
        <v>0</v>
      </c>
      <c r="M32" s="40">
        <v>0</v>
      </c>
      <c r="N32" s="40">
        <v>2125547.64</v>
      </c>
      <c r="O32" s="40">
        <v>2803078.19</v>
      </c>
      <c r="P32" s="40">
        <v>2803078.19</v>
      </c>
      <c r="Q32" s="41">
        <f t="shared" si="3"/>
        <v>0</v>
      </c>
      <c r="R32" s="197">
        <f t="shared" si="4"/>
        <v>0</v>
      </c>
      <c r="S32" s="40">
        <v>0</v>
      </c>
      <c r="T32" s="40">
        <v>0</v>
      </c>
      <c r="U32" s="41">
        <f t="shared" si="57"/>
        <v>0</v>
      </c>
      <c r="V32" s="41">
        <f t="shared" si="5"/>
        <v>2803078.19</v>
      </c>
      <c r="W32" s="41">
        <f t="shared" si="6"/>
        <v>2803078.19</v>
      </c>
      <c r="X32" s="41">
        <f t="shared" si="7"/>
        <v>0</v>
      </c>
      <c r="Y32" s="197">
        <f t="shared" si="8"/>
        <v>0</v>
      </c>
      <c r="Z32" s="40">
        <v>0</v>
      </c>
      <c r="AA32" s="40">
        <v>0</v>
      </c>
      <c r="AB32" s="41">
        <f t="shared" si="58"/>
        <v>0</v>
      </c>
      <c r="AC32" s="41">
        <f t="shared" si="9"/>
        <v>2803078.19</v>
      </c>
      <c r="AD32" s="41">
        <f t="shared" si="10"/>
        <v>2803078.19</v>
      </c>
      <c r="AE32" s="41">
        <f t="shared" si="11"/>
        <v>0</v>
      </c>
      <c r="AF32" s="109">
        <f t="shared" si="12"/>
        <v>0</v>
      </c>
      <c r="AG32" s="40">
        <v>436640.75</v>
      </c>
      <c r="AH32" s="40">
        <v>0</v>
      </c>
      <c r="AI32" s="41">
        <f t="shared" si="59"/>
        <v>-436640.75</v>
      </c>
      <c r="AJ32" s="41">
        <f t="shared" si="13"/>
        <v>3239718.94</v>
      </c>
      <c r="AK32" s="41">
        <f t="shared" si="14"/>
        <v>2803078.19</v>
      </c>
      <c r="AL32" s="41">
        <f t="shared" si="15"/>
        <v>-436641</v>
      </c>
      <c r="AM32" s="109">
        <f t="shared" si="16"/>
        <v>0.13477735509982236</v>
      </c>
      <c r="AN32" s="40">
        <v>0</v>
      </c>
      <c r="AO32" s="40">
        <v>0</v>
      </c>
      <c r="AP32" s="41">
        <f t="shared" si="60"/>
        <v>0</v>
      </c>
      <c r="AQ32" s="41">
        <f t="shared" si="17"/>
        <v>3239718.94</v>
      </c>
      <c r="AR32" s="41">
        <f t="shared" si="18"/>
        <v>2803078.19</v>
      </c>
      <c r="AS32" s="41">
        <f t="shared" si="19"/>
        <v>-436641</v>
      </c>
      <c r="AT32" s="109">
        <f t="shared" si="20"/>
        <v>0.13477735509982236</v>
      </c>
      <c r="AU32" s="40">
        <v>0</v>
      </c>
      <c r="AV32" s="41">
        <v>0</v>
      </c>
      <c r="AW32" s="41">
        <f t="shared" si="61"/>
        <v>0</v>
      </c>
      <c r="AX32" s="41">
        <f t="shared" si="22"/>
        <v>3239718.94</v>
      </c>
      <c r="AY32" s="41">
        <f t="shared" si="23"/>
        <v>2803078.19</v>
      </c>
      <c r="AZ32" s="41">
        <f t="shared" si="24"/>
        <v>-436641</v>
      </c>
      <c r="BA32" s="109">
        <f t="shared" si="25"/>
        <v>0.13477735509982236</v>
      </c>
      <c r="BB32" s="40">
        <v>904127.15</v>
      </c>
      <c r="BC32" s="41">
        <v>617893.66</v>
      </c>
      <c r="BD32" s="41">
        <f t="shared" si="26"/>
        <v>-286233.49</v>
      </c>
      <c r="BE32" s="41">
        <f t="shared" si="27"/>
        <v>4143846.09</v>
      </c>
      <c r="BF32" s="41">
        <f t="shared" si="28"/>
        <v>3420971.85</v>
      </c>
      <c r="BG32" s="41">
        <f t="shared" si="29"/>
        <v>-722874</v>
      </c>
      <c r="BH32" s="109">
        <f t="shared" si="30"/>
        <v>0.17444524345256263</v>
      </c>
      <c r="BI32" s="40">
        <v>0</v>
      </c>
      <c r="BJ32" s="41">
        <v>0</v>
      </c>
      <c r="BK32" s="41">
        <f t="shared" si="31"/>
        <v>0</v>
      </c>
      <c r="BL32" s="41">
        <f t="shared" si="32"/>
        <v>4143846.09</v>
      </c>
      <c r="BM32" s="41">
        <f t="shared" si="33"/>
        <v>3420971.85</v>
      </c>
      <c r="BN32" s="41">
        <f t="shared" si="34"/>
        <v>-722874</v>
      </c>
      <c r="BO32" s="109">
        <f t="shared" si="35"/>
        <v>0.17444524345256263</v>
      </c>
      <c r="BP32" s="40">
        <v>0</v>
      </c>
      <c r="BQ32" s="41">
        <v>0</v>
      </c>
      <c r="BR32" s="41">
        <f t="shared" si="36"/>
        <v>0</v>
      </c>
      <c r="BS32" s="41">
        <f t="shared" si="37"/>
        <v>4143846.09</v>
      </c>
      <c r="BT32" s="41">
        <f t="shared" si="38"/>
        <v>3420971.85</v>
      </c>
      <c r="BU32" s="41">
        <f t="shared" si="39"/>
        <v>-722874</v>
      </c>
      <c r="BV32" s="109">
        <f t="shared" si="40"/>
        <v>0.17444524345256263</v>
      </c>
      <c r="BW32" s="40">
        <v>765623.9</v>
      </c>
      <c r="BX32" s="41">
        <v>72243.55</v>
      </c>
      <c r="BY32" s="41">
        <f t="shared" si="41"/>
        <v>-693380.35</v>
      </c>
      <c r="BZ32" s="41">
        <f t="shared" si="51"/>
        <v>4909469.99</v>
      </c>
      <c r="CA32" s="41">
        <f>BQ32+BJ32+BC32+AV32+AO32+-AH32+AA32+T32+P32+BX32</f>
        <v>3493215.4</v>
      </c>
      <c r="CB32" s="41">
        <f t="shared" si="42"/>
        <v>-1416254</v>
      </c>
      <c r="CC32" s="109">
        <f t="shared" si="43"/>
        <v>0.28847402935240274</v>
      </c>
      <c r="CD32" s="40">
        <v>0</v>
      </c>
      <c r="CE32" s="41">
        <v>0</v>
      </c>
      <c r="CF32" s="41">
        <f t="shared" si="44"/>
        <v>0</v>
      </c>
      <c r="CG32" s="41">
        <f t="shared" si="45"/>
        <v>4909469.99</v>
      </c>
      <c r="CH32" s="41">
        <f t="shared" si="46"/>
        <v>3493215.4</v>
      </c>
      <c r="CI32" s="291">
        <f t="shared" si="47"/>
        <v>-1416254</v>
      </c>
      <c r="CJ32" s="109">
        <f t="shared" si="48"/>
        <v>0.71152597064759726</v>
      </c>
      <c r="CK32" s="40">
        <v>0</v>
      </c>
      <c r="CL32" s="41">
        <f t="shared" si="49"/>
        <v>4909469.99</v>
      </c>
      <c r="CM32" s="41">
        <v>3493215.4</v>
      </c>
      <c r="CN32" s="291">
        <f t="shared" si="50"/>
        <v>-1416254.5900000003</v>
      </c>
      <c r="CO32" s="40">
        <v>263737.76</v>
      </c>
      <c r="CP32" s="40">
        <v>0</v>
      </c>
      <c r="CQ32" s="40">
        <v>0</v>
      </c>
      <c r="CR32" s="40">
        <v>0</v>
      </c>
      <c r="CS32" s="40">
        <v>0</v>
      </c>
      <c r="CT32" s="40">
        <v>0</v>
      </c>
      <c r="CU32" s="40">
        <v>0</v>
      </c>
      <c r="CV32" s="40">
        <v>7298755.3900000006</v>
      </c>
      <c r="CW32" s="136" t="s">
        <v>1526</v>
      </c>
    </row>
    <row r="33" spans="1:101" s="10" customFormat="1" ht="47.25" x14ac:dyDescent="0.25">
      <c r="A33" s="119" t="s">
        <v>150</v>
      </c>
      <c r="B33" s="119" t="s">
        <v>151</v>
      </c>
      <c r="C33" s="120" t="s">
        <v>574</v>
      </c>
      <c r="D33" s="119" t="s">
        <v>3</v>
      </c>
      <c r="E33" s="119" t="s">
        <v>29</v>
      </c>
      <c r="F33" s="119" t="s">
        <v>102</v>
      </c>
      <c r="G33" s="43" t="s">
        <v>779</v>
      </c>
      <c r="H33" s="43">
        <f>SUBTOTAL(103, $CI$9:$CI33)*1</f>
        <v>25</v>
      </c>
      <c r="I33" s="43" t="s">
        <v>150</v>
      </c>
      <c r="J33" s="124" t="s">
        <v>98</v>
      </c>
      <c r="K33" s="124" t="s">
        <v>810</v>
      </c>
      <c r="L33" s="41">
        <v>0</v>
      </c>
      <c r="M33" s="41">
        <v>0</v>
      </c>
      <c r="N33" s="41">
        <v>0</v>
      </c>
      <c r="O33" s="40">
        <v>0</v>
      </c>
      <c r="P33" s="40">
        <v>0</v>
      </c>
      <c r="Q33" s="41">
        <f t="shared" si="3"/>
        <v>0</v>
      </c>
      <c r="R33" s="197" t="str">
        <f t="shared" si="4"/>
        <v>nebija plānots</v>
      </c>
      <c r="S33" s="40">
        <v>0</v>
      </c>
      <c r="T33" s="40">
        <v>0</v>
      </c>
      <c r="U33" s="41">
        <f t="shared" si="57"/>
        <v>0</v>
      </c>
      <c r="V33" s="41">
        <f t="shared" si="5"/>
        <v>0</v>
      </c>
      <c r="W33" s="41">
        <f t="shared" si="6"/>
        <v>0</v>
      </c>
      <c r="X33" s="41">
        <f t="shared" si="7"/>
        <v>0</v>
      </c>
      <c r="Y33" s="197" t="str">
        <f t="shared" si="8"/>
        <v>nebija plānots</v>
      </c>
      <c r="Z33" s="40">
        <v>0</v>
      </c>
      <c r="AA33" s="40">
        <v>0</v>
      </c>
      <c r="AB33" s="41">
        <f t="shared" si="58"/>
        <v>0</v>
      </c>
      <c r="AC33" s="41">
        <f t="shared" si="9"/>
        <v>0</v>
      </c>
      <c r="AD33" s="41">
        <f t="shared" si="10"/>
        <v>0</v>
      </c>
      <c r="AE33" s="41">
        <f t="shared" si="11"/>
        <v>0</v>
      </c>
      <c r="AF33" s="109" t="str">
        <f t="shared" si="12"/>
        <v>nebija plānots</v>
      </c>
      <c r="AG33" s="40">
        <v>0</v>
      </c>
      <c r="AH33" s="40">
        <v>0</v>
      </c>
      <c r="AI33" s="41">
        <f t="shared" si="59"/>
        <v>0</v>
      </c>
      <c r="AJ33" s="41">
        <f t="shared" si="13"/>
        <v>0</v>
      </c>
      <c r="AK33" s="41">
        <f t="shared" si="14"/>
        <v>0</v>
      </c>
      <c r="AL33" s="41">
        <f t="shared" si="15"/>
        <v>0</v>
      </c>
      <c r="AM33" s="109" t="str">
        <f t="shared" si="16"/>
        <v>nebija plānots</v>
      </c>
      <c r="AN33" s="40">
        <v>0</v>
      </c>
      <c r="AO33" s="40">
        <v>0</v>
      </c>
      <c r="AP33" s="41">
        <f t="shared" si="60"/>
        <v>0</v>
      </c>
      <c r="AQ33" s="41">
        <f t="shared" si="17"/>
        <v>0</v>
      </c>
      <c r="AR33" s="41">
        <f t="shared" si="18"/>
        <v>0</v>
      </c>
      <c r="AS33" s="41">
        <f t="shared" si="19"/>
        <v>0</v>
      </c>
      <c r="AT33" s="109" t="str">
        <f t="shared" si="20"/>
        <v>nebija plānots</v>
      </c>
      <c r="AU33" s="41">
        <v>0</v>
      </c>
      <c r="AV33" s="41">
        <v>3496320.55</v>
      </c>
      <c r="AW33" s="41">
        <f t="shared" si="61"/>
        <v>3496320.55</v>
      </c>
      <c r="AX33" s="41">
        <f t="shared" si="22"/>
        <v>0</v>
      </c>
      <c r="AY33" s="41">
        <f t="shared" si="23"/>
        <v>3496320.55</v>
      </c>
      <c r="AZ33" s="41">
        <f t="shared" si="24"/>
        <v>3496321</v>
      </c>
      <c r="BA33" s="109" t="str">
        <f t="shared" si="25"/>
        <v>nebija plānots</v>
      </c>
      <c r="BB33" s="41">
        <v>0</v>
      </c>
      <c r="BC33" s="41">
        <v>0</v>
      </c>
      <c r="BD33" s="41">
        <f t="shared" si="26"/>
        <v>0</v>
      </c>
      <c r="BE33" s="41">
        <f t="shared" si="27"/>
        <v>0</v>
      </c>
      <c r="BF33" s="41">
        <f t="shared" si="28"/>
        <v>3496320.55</v>
      </c>
      <c r="BG33" s="41">
        <f t="shared" si="29"/>
        <v>3496321</v>
      </c>
      <c r="BH33" s="109" t="str">
        <f t="shared" si="30"/>
        <v>nebija plānots</v>
      </c>
      <c r="BI33" s="41">
        <v>0</v>
      </c>
      <c r="BJ33" s="41">
        <v>0</v>
      </c>
      <c r="BK33" s="41">
        <f t="shared" si="31"/>
        <v>0</v>
      </c>
      <c r="BL33" s="41">
        <f t="shared" si="32"/>
        <v>0</v>
      </c>
      <c r="BM33" s="41">
        <f t="shared" si="33"/>
        <v>3496320.55</v>
      </c>
      <c r="BN33" s="41">
        <f t="shared" si="34"/>
        <v>3496321</v>
      </c>
      <c r="BO33" s="109" t="str">
        <f t="shared" si="35"/>
        <v>nebija plānots</v>
      </c>
      <c r="BP33" s="41">
        <v>5627861.0499999998</v>
      </c>
      <c r="BQ33" s="41">
        <v>757550.65</v>
      </c>
      <c r="BR33" s="41">
        <f t="shared" si="36"/>
        <v>-4870310.3999999994</v>
      </c>
      <c r="BS33" s="41">
        <f t="shared" si="37"/>
        <v>5627861.0499999998</v>
      </c>
      <c r="BT33" s="41">
        <f t="shared" si="38"/>
        <v>4253871.2</v>
      </c>
      <c r="BU33" s="41">
        <f t="shared" si="39"/>
        <v>-1373989</v>
      </c>
      <c r="BV33" s="109">
        <f t="shared" si="40"/>
        <v>0.24414068467450878</v>
      </c>
      <c r="BW33" s="41">
        <v>0</v>
      </c>
      <c r="BX33" s="41">
        <v>0</v>
      </c>
      <c r="BY33" s="41">
        <f t="shared" si="41"/>
        <v>0</v>
      </c>
      <c r="BZ33" s="41">
        <f t="shared" si="51"/>
        <v>5627861.0499999998</v>
      </c>
      <c r="CA33" s="41">
        <f>BQ33+BJ33+BC33+AV33+AO33+-AH33+AA33+T33+P33+BX33</f>
        <v>4253871.2</v>
      </c>
      <c r="CB33" s="41">
        <f t="shared" si="42"/>
        <v>-1373989</v>
      </c>
      <c r="CC33" s="109">
        <f t="shared" si="43"/>
        <v>0.24414068467450878</v>
      </c>
      <c r="CD33" s="41">
        <v>0</v>
      </c>
      <c r="CE33" s="41">
        <v>0</v>
      </c>
      <c r="CF33" s="41">
        <f t="shared" si="44"/>
        <v>0</v>
      </c>
      <c r="CG33" s="41">
        <f t="shared" si="45"/>
        <v>5627861.0499999998</v>
      </c>
      <c r="CH33" s="41">
        <f t="shared" si="46"/>
        <v>4253871.2</v>
      </c>
      <c r="CI33" s="291">
        <f t="shared" si="47"/>
        <v>-1373989</v>
      </c>
      <c r="CJ33" s="109">
        <f t="shared" si="48"/>
        <v>0.75585931532549122</v>
      </c>
      <c r="CK33" s="41">
        <v>4317325.0999999996</v>
      </c>
      <c r="CL33" s="41">
        <f t="shared" si="49"/>
        <v>9945186.1499999985</v>
      </c>
      <c r="CM33" s="41">
        <v>10075244.949999999</v>
      </c>
      <c r="CN33" s="275">
        <f t="shared" si="50"/>
        <v>130058.80000000075</v>
      </c>
      <c r="CO33" s="41">
        <v>8218412.8500000006</v>
      </c>
      <c r="CP33" s="41">
        <v>0</v>
      </c>
      <c r="CQ33" s="41">
        <v>0</v>
      </c>
      <c r="CR33" s="41">
        <v>0</v>
      </c>
      <c r="CS33" s="41">
        <v>0</v>
      </c>
      <c r="CT33" s="41">
        <v>0</v>
      </c>
      <c r="CU33" s="41">
        <v>0</v>
      </c>
      <c r="CV33" s="41">
        <v>17720584.100000001</v>
      </c>
      <c r="CW33" s="136" t="s">
        <v>1457</v>
      </c>
    </row>
    <row r="34" spans="1:101" s="10" customFormat="1" ht="126" x14ac:dyDescent="0.2">
      <c r="A34" s="11" t="s">
        <v>448</v>
      </c>
      <c r="B34" s="11" t="s">
        <v>449</v>
      </c>
      <c r="C34" s="14" t="s">
        <v>603</v>
      </c>
      <c r="D34" s="11" t="s">
        <v>3</v>
      </c>
      <c r="E34" s="11" t="s">
        <v>210</v>
      </c>
      <c r="F34" s="11" t="s">
        <v>5</v>
      </c>
      <c r="G34" s="44" t="s">
        <v>450</v>
      </c>
      <c r="H34" s="43">
        <f>SUBTOTAL(103, $CI$9:$CI34)*1</f>
        <v>26</v>
      </c>
      <c r="I34" s="43" t="s">
        <v>448</v>
      </c>
      <c r="J34" s="124" t="s">
        <v>358</v>
      </c>
      <c r="K34" s="124" t="s">
        <v>451</v>
      </c>
      <c r="L34" s="41">
        <v>0</v>
      </c>
      <c r="M34" s="41">
        <v>0</v>
      </c>
      <c r="N34" s="41">
        <v>34582.57</v>
      </c>
      <c r="O34" s="41">
        <v>22502.37</v>
      </c>
      <c r="P34" s="41">
        <v>2576.52</v>
      </c>
      <c r="Q34" s="41">
        <f t="shared" si="3"/>
        <v>-19926</v>
      </c>
      <c r="R34" s="197">
        <f t="shared" si="4"/>
        <v>0.88550006066027709</v>
      </c>
      <c r="S34" s="41">
        <v>0</v>
      </c>
      <c r="T34" s="41">
        <v>0</v>
      </c>
      <c r="U34" s="41">
        <f t="shared" si="57"/>
        <v>0</v>
      </c>
      <c r="V34" s="41">
        <f t="shared" si="5"/>
        <v>22502.37</v>
      </c>
      <c r="W34" s="41">
        <f t="shared" si="6"/>
        <v>2576.52</v>
      </c>
      <c r="X34" s="41">
        <f t="shared" si="7"/>
        <v>-19926</v>
      </c>
      <c r="Y34" s="197">
        <f t="shared" si="8"/>
        <v>0.88550006066027709</v>
      </c>
      <c r="Z34" s="41">
        <v>0</v>
      </c>
      <c r="AA34" s="41">
        <v>0</v>
      </c>
      <c r="AB34" s="41">
        <f t="shared" si="58"/>
        <v>0</v>
      </c>
      <c r="AC34" s="41">
        <f t="shared" si="9"/>
        <v>22502.37</v>
      </c>
      <c r="AD34" s="41">
        <f t="shared" si="10"/>
        <v>2576.52</v>
      </c>
      <c r="AE34" s="41">
        <f t="shared" si="11"/>
        <v>-19926</v>
      </c>
      <c r="AF34" s="109">
        <f t="shared" si="12"/>
        <v>0.88550006066027709</v>
      </c>
      <c r="AG34" s="41">
        <v>29663.95</v>
      </c>
      <c r="AH34" s="41">
        <v>0</v>
      </c>
      <c r="AI34" s="41">
        <f t="shared" si="59"/>
        <v>-29663.95</v>
      </c>
      <c r="AJ34" s="41">
        <f t="shared" si="13"/>
        <v>52166.32</v>
      </c>
      <c r="AK34" s="41">
        <f t="shared" si="14"/>
        <v>2576.52</v>
      </c>
      <c r="AL34" s="41">
        <f t="shared" si="15"/>
        <v>-49590</v>
      </c>
      <c r="AM34" s="109">
        <f t="shared" si="16"/>
        <v>0.95060951203765187</v>
      </c>
      <c r="AN34" s="41">
        <v>0</v>
      </c>
      <c r="AO34" s="41">
        <v>0</v>
      </c>
      <c r="AP34" s="41">
        <f t="shared" si="60"/>
        <v>0</v>
      </c>
      <c r="AQ34" s="41">
        <f t="shared" si="17"/>
        <v>52166.32</v>
      </c>
      <c r="AR34" s="41">
        <f t="shared" si="18"/>
        <v>2576.52</v>
      </c>
      <c r="AS34" s="41">
        <f t="shared" si="19"/>
        <v>-49590</v>
      </c>
      <c r="AT34" s="109">
        <f t="shared" si="20"/>
        <v>0.95060951203765187</v>
      </c>
      <c r="AU34" s="35">
        <v>332350</v>
      </c>
      <c r="AV34" s="41">
        <v>0</v>
      </c>
      <c r="AW34" s="41">
        <f t="shared" si="61"/>
        <v>-332350</v>
      </c>
      <c r="AX34" s="41">
        <f t="shared" si="22"/>
        <v>384516.32</v>
      </c>
      <c r="AY34" s="41">
        <f t="shared" si="23"/>
        <v>2576.52</v>
      </c>
      <c r="AZ34" s="41">
        <f t="shared" si="24"/>
        <v>-381940</v>
      </c>
      <c r="BA34" s="109">
        <f t="shared" si="25"/>
        <v>0.99329932211979977</v>
      </c>
      <c r="BB34" s="41">
        <v>259607.65</v>
      </c>
      <c r="BC34" s="41">
        <v>0</v>
      </c>
      <c r="BD34" s="41">
        <f t="shared" si="26"/>
        <v>-259607.65</v>
      </c>
      <c r="BE34" s="41">
        <f t="shared" si="27"/>
        <v>644123.97</v>
      </c>
      <c r="BF34" s="41">
        <f t="shared" si="28"/>
        <v>2576.52</v>
      </c>
      <c r="BG34" s="41">
        <f t="shared" si="29"/>
        <v>-641548</v>
      </c>
      <c r="BH34" s="109">
        <f t="shared" si="30"/>
        <v>0.9959999625537922</v>
      </c>
      <c r="BI34" s="41">
        <v>0</v>
      </c>
      <c r="BJ34" s="41">
        <v>0</v>
      </c>
      <c r="BK34" s="41">
        <f t="shared" si="31"/>
        <v>0</v>
      </c>
      <c r="BL34" s="41">
        <f t="shared" si="32"/>
        <v>644123.97</v>
      </c>
      <c r="BM34" s="41">
        <f t="shared" si="33"/>
        <v>2576.52</v>
      </c>
      <c r="BN34" s="41">
        <f t="shared" si="34"/>
        <v>-641548</v>
      </c>
      <c r="BO34" s="109">
        <f t="shared" si="35"/>
        <v>0.9959999625537922</v>
      </c>
      <c r="BP34" s="41">
        <v>0</v>
      </c>
      <c r="BQ34" s="41">
        <v>0</v>
      </c>
      <c r="BR34" s="41">
        <f t="shared" si="36"/>
        <v>0</v>
      </c>
      <c r="BS34" s="41">
        <f t="shared" si="37"/>
        <v>644123.97</v>
      </c>
      <c r="BT34" s="41">
        <f t="shared" si="38"/>
        <v>2576.52</v>
      </c>
      <c r="BU34" s="41">
        <f t="shared" si="39"/>
        <v>-641548</v>
      </c>
      <c r="BV34" s="109">
        <f t="shared" si="40"/>
        <v>0.9959999625537922</v>
      </c>
      <c r="BW34" s="41">
        <v>8857.65</v>
      </c>
      <c r="BX34" s="41">
        <v>0</v>
      </c>
      <c r="BY34" s="41">
        <f t="shared" si="41"/>
        <v>-8857.65</v>
      </c>
      <c r="BZ34" s="41">
        <f t="shared" si="51"/>
        <v>652981.62</v>
      </c>
      <c r="CA34" s="41">
        <f>BQ34+BJ34+BC34+AV34+AO34+-AH34+AA34+T34+P34+BX34</f>
        <v>2576.52</v>
      </c>
      <c r="CB34" s="41">
        <f t="shared" si="42"/>
        <v>-650406</v>
      </c>
      <c r="CC34" s="109">
        <f t="shared" si="43"/>
        <v>0.9960542227819521</v>
      </c>
      <c r="CD34" s="35">
        <v>680491.3</v>
      </c>
      <c r="CE34" s="41">
        <v>0</v>
      </c>
      <c r="CF34" s="41">
        <f t="shared" si="44"/>
        <v>-680491.3</v>
      </c>
      <c r="CG34" s="41">
        <f t="shared" si="45"/>
        <v>1333472.92</v>
      </c>
      <c r="CH34" s="41">
        <f t="shared" si="46"/>
        <v>2576.52</v>
      </c>
      <c r="CI34" s="291">
        <f t="shared" si="47"/>
        <v>-1330897.3</v>
      </c>
      <c r="CJ34" s="109">
        <f t="shared" si="48"/>
        <v>1.9321877192676699E-3</v>
      </c>
      <c r="CK34" s="41">
        <v>0</v>
      </c>
      <c r="CL34" s="41">
        <f t="shared" si="49"/>
        <v>1333472.92</v>
      </c>
      <c r="CM34" s="41">
        <v>2576.52</v>
      </c>
      <c r="CN34" s="291">
        <f t="shared" si="50"/>
        <v>-1330896.3999999999</v>
      </c>
      <c r="CO34" s="41">
        <v>2238773.7199999997</v>
      </c>
      <c r="CP34" s="41">
        <v>898337.49</v>
      </c>
      <c r="CQ34" s="41">
        <v>0</v>
      </c>
      <c r="CR34" s="41">
        <v>0</v>
      </c>
      <c r="CS34" s="41">
        <v>0</v>
      </c>
      <c r="CT34" s="41">
        <v>0</v>
      </c>
      <c r="CU34" s="41">
        <v>0</v>
      </c>
      <c r="CV34" s="41">
        <v>3465513</v>
      </c>
      <c r="CW34" s="136" t="s">
        <v>1527</v>
      </c>
    </row>
    <row r="35" spans="1:101" s="10" customFormat="1" ht="135" customHeight="1" x14ac:dyDescent="0.2">
      <c r="A35" s="15" t="s">
        <v>294</v>
      </c>
      <c r="B35" s="15" t="s">
        <v>295</v>
      </c>
      <c r="C35" s="16" t="s">
        <v>583</v>
      </c>
      <c r="D35" s="15" t="s">
        <v>3</v>
      </c>
      <c r="E35" s="15" t="s">
        <v>4</v>
      </c>
      <c r="F35" s="15" t="s">
        <v>77</v>
      </c>
      <c r="G35" s="47" t="s">
        <v>296</v>
      </c>
      <c r="H35" s="43">
        <f>SUBTOTAL(103, $CI$9:$CI35)*1</f>
        <v>27</v>
      </c>
      <c r="I35" s="43" t="s">
        <v>294</v>
      </c>
      <c r="J35" s="136" t="s">
        <v>297</v>
      </c>
      <c r="K35" s="136" t="s">
        <v>298</v>
      </c>
      <c r="L35" s="40">
        <v>0</v>
      </c>
      <c r="M35" s="40">
        <v>0</v>
      </c>
      <c r="N35" s="40">
        <v>234516.74</v>
      </c>
      <c r="O35" s="40">
        <v>0</v>
      </c>
      <c r="P35" s="40">
        <v>0</v>
      </c>
      <c r="Q35" s="41">
        <f t="shared" si="3"/>
        <v>0</v>
      </c>
      <c r="R35" s="197" t="str">
        <f t="shared" si="4"/>
        <v>nebija plānots</v>
      </c>
      <c r="S35" s="40">
        <v>61726</v>
      </c>
      <c r="T35" s="40">
        <v>61726</v>
      </c>
      <c r="U35" s="41">
        <f t="shared" si="57"/>
        <v>0</v>
      </c>
      <c r="V35" s="41">
        <f t="shared" si="5"/>
        <v>61726</v>
      </c>
      <c r="W35" s="41">
        <f t="shared" si="6"/>
        <v>61726</v>
      </c>
      <c r="X35" s="41">
        <f t="shared" si="7"/>
        <v>0</v>
      </c>
      <c r="Y35" s="197">
        <f t="shared" si="8"/>
        <v>0</v>
      </c>
      <c r="Z35" s="40">
        <v>0</v>
      </c>
      <c r="AA35" s="40">
        <v>0</v>
      </c>
      <c r="AB35" s="41">
        <f t="shared" si="58"/>
        <v>0</v>
      </c>
      <c r="AC35" s="41">
        <f t="shared" si="9"/>
        <v>61726</v>
      </c>
      <c r="AD35" s="41">
        <f t="shared" si="10"/>
        <v>61726</v>
      </c>
      <c r="AE35" s="41">
        <f t="shared" si="11"/>
        <v>0</v>
      </c>
      <c r="AF35" s="109">
        <f t="shared" si="12"/>
        <v>0</v>
      </c>
      <c r="AG35" s="40">
        <v>0</v>
      </c>
      <c r="AH35" s="40">
        <v>0</v>
      </c>
      <c r="AI35" s="41">
        <f t="shared" si="59"/>
        <v>0</v>
      </c>
      <c r="AJ35" s="41">
        <f t="shared" si="13"/>
        <v>61726</v>
      </c>
      <c r="AK35" s="41">
        <f t="shared" si="14"/>
        <v>61726</v>
      </c>
      <c r="AL35" s="41">
        <f t="shared" si="15"/>
        <v>0</v>
      </c>
      <c r="AM35" s="109">
        <f t="shared" si="16"/>
        <v>0</v>
      </c>
      <c r="AN35" s="40">
        <v>569993.85</v>
      </c>
      <c r="AO35" s="40">
        <v>0</v>
      </c>
      <c r="AP35" s="41">
        <f t="shared" si="60"/>
        <v>-569993.85</v>
      </c>
      <c r="AQ35" s="41">
        <f t="shared" si="17"/>
        <v>631719.85</v>
      </c>
      <c r="AR35" s="41">
        <f t="shared" si="18"/>
        <v>61726</v>
      </c>
      <c r="AS35" s="41">
        <f t="shared" si="19"/>
        <v>-569994</v>
      </c>
      <c r="AT35" s="109">
        <f t="shared" si="20"/>
        <v>0.90228896559131389</v>
      </c>
      <c r="AU35" s="40">
        <v>0</v>
      </c>
      <c r="AV35" s="41">
        <v>121115.38</v>
      </c>
      <c r="AW35" s="41">
        <f t="shared" si="61"/>
        <v>121115.38</v>
      </c>
      <c r="AX35" s="41">
        <f t="shared" si="22"/>
        <v>631719.85</v>
      </c>
      <c r="AY35" s="41">
        <f t="shared" si="23"/>
        <v>182841.38</v>
      </c>
      <c r="AZ35" s="41">
        <f t="shared" si="24"/>
        <v>-448879</v>
      </c>
      <c r="BA35" s="109">
        <f t="shared" si="25"/>
        <v>0.71056571991524398</v>
      </c>
      <c r="BB35" s="40">
        <v>0</v>
      </c>
      <c r="BC35" s="41">
        <v>0</v>
      </c>
      <c r="BD35" s="41">
        <f t="shared" si="26"/>
        <v>0</v>
      </c>
      <c r="BE35" s="41">
        <f t="shared" si="27"/>
        <v>631719.85</v>
      </c>
      <c r="BF35" s="41">
        <f t="shared" si="28"/>
        <v>182841.38</v>
      </c>
      <c r="BG35" s="41">
        <f t="shared" si="29"/>
        <v>-448879</v>
      </c>
      <c r="BH35" s="109">
        <f t="shared" si="30"/>
        <v>0.71056571991524398</v>
      </c>
      <c r="BI35" s="40">
        <v>654748.19999999995</v>
      </c>
      <c r="BJ35" s="41">
        <v>210925.15</v>
      </c>
      <c r="BK35" s="41">
        <f t="shared" si="31"/>
        <v>-443823.04999999993</v>
      </c>
      <c r="BL35" s="41">
        <f t="shared" si="32"/>
        <v>1286468.0499999998</v>
      </c>
      <c r="BM35" s="41">
        <f t="shared" si="33"/>
        <v>393766.53</v>
      </c>
      <c r="BN35" s="41">
        <f t="shared" si="34"/>
        <v>-892702</v>
      </c>
      <c r="BO35" s="109">
        <f t="shared" si="35"/>
        <v>0.69391658813446622</v>
      </c>
      <c r="BP35" s="40">
        <v>0</v>
      </c>
      <c r="BQ35" s="41">
        <v>0</v>
      </c>
      <c r="BR35" s="41">
        <f t="shared" si="36"/>
        <v>0</v>
      </c>
      <c r="BS35" s="41">
        <f t="shared" si="37"/>
        <v>1286468.0499999998</v>
      </c>
      <c r="BT35" s="41">
        <f t="shared" si="38"/>
        <v>393766.53</v>
      </c>
      <c r="BU35" s="41">
        <f t="shared" si="39"/>
        <v>-892702</v>
      </c>
      <c r="BV35" s="109">
        <f t="shared" si="40"/>
        <v>0.69391658813446622</v>
      </c>
      <c r="BW35" s="40">
        <v>0</v>
      </c>
      <c r="BX35" s="41">
        <v>0</v>
      </c>
      <c r="BY35" s="41">
        <f t="shared" si="41"/>
        <v>0</v>
      </c>
      <c r="BZ35" s="41">
        <f t="shared" si="51"/>
        <v>1286468.0499999998</v>
      </c>
      <c r="CA35" s="41">
        <f>BQ35+BJ35+BC35+AV35+AO35+-AH35+AA35+T35+P35+BX35</f>
        <v>393766.53</v>
      </c>
      <c r="CB35" s="41">
        <f t="shared" si="42"/>
        <v>-892702</v>
      </c>
      <c r="CC35" s="109">
        <f t="shared" si="43"/>
        <v>0.69391658813446622</v>
      </c>
      <c r="CD35" s="40">
        <v>654748.19999999995</v>
      </c>
      <c r="CE35" s="41">
        <v>260191.45</v>
      </c>
      <c r="CF35" s="41">
        <f t="shared" si="44"/>
        <v>-394556.74999999994</v>
      </c>
      <c r="CG35" s="41">
        <f t="shared" si="45"/>
        <v>1941216.2499999998</v>
      </c>
      <c r="CH35" s="41">
        <f t="shared" si="46"/>
        <v>653957.98</v>
      </c>
      <c r="CI35" s="291">
        <f t="shared" si="47"/>
        <v>-1287258.75</v>
      </c>
      <c r="CJ35" s="109">
        <f t="shared" si="48"/>
        <v>0.33688054074346435</v>
      </c>
      <c r="CK35" s="40">
        <v>0</v>
      </c>
      <c r="CL35" s="41">
        <f t="shared" si="49"/>
        <v>1941216.25</v>
      </c>
      <c r="CM35" s="41">
        <v>653957.98</v>
      </c>
      <c r="CN35" s="291">
        <f t="shared" si="50"/>
        <v>-1287258.27</v>
      </c>
      <c r="CO35" s="40">
        <v>3608882.9800000004</v>
      </c>
      <c r="CP35" s="40">
        <v>1865362.94</v>
      </c>
      <c r="CQ35" s="40">
        <v>0</v>
      </c>
      <c r="CR35" s="40">
        <v>0</v>
      </c>
      <c r="CS35" s="40">
        <v>0</v>
      </c>
      <c r="CT35" s="40">
        <v>0</v>
      </c>
      <c r="CU35" s="40">
        <v>0</v>
      </c>
      <c r="CV35" s="40">
        <v>7649978.9100000001</v>
      </c>
      <c r="CW35" s="136" t="s">
        <v>1418</v>
      </c>
    </row>
    <row r="36" spans="1:101" s="10" customFormat="1" ht="63" x14ac:dyDescent="0.2">
      <c r="A36" s="11" t="s">
        <v>317</v>
      </c>
      <c r="B36" s="11" t="s">
        <v>318</v>
      </c>
      <c r="C36" s="14" t="s">
        <v>588</v>
      </c>
      <c r="D36" s="11" t="s">
        <v>3</v>
      </c>
      <c r="E36" s="11" t="s">
        <v>4</v>
      </c>
      <c r="F36" s="11" t="s">
        <v>77</v>
      </c>
      <c r="G36" s="44" t="s">
        <v>319</v>
      </c>
      <c r="H36" s="43">
        <f>SUBTOTAL(103, $CI$9:$CI36)*1</f>
        <v>28</v>
      </c>
      <c r="I36" s="43" t="s">
        <v>317</v>
      </c>
      <c r="J36" s="124" t="s">
        <v>320</v>
      </c>
      <c r="K36" s="124" t="s">
        <v>321</v>
      </c>
      <c r="L36" s="41"/>
      <c r="M36" s="41">
        <v>0</v>
      </c>
      <c r="N36" s="41">
        <v>0</v>
      </c>
      <c r="O36" s="41">
        <v>0</v>
      </c>
      <c r="P36" s="41">
        <v>0</v>
      </c>
      <c r="Q36" s="41">
        <f t="shared" si="3"/>
        <v>0</v>
      </c>
      <c r="R36" s="197" t="str">
        <f t="shared" si="4"/>
        <v>nebija plānots</v>
      </c>
      <c r="S36" s="41">
        <v>190426.79</v>
      </c>
      <c r="T36" s="41">
        <v>190426.79</v>
      </c>
      <c r="U36" s="41">
        <f t="shared" si="57"/>
        <v>0</v>
      </c>
      <c r="V36" s="41">
        <f t="shared" si="5"/>
        <v>190426.79</v>
      </c>
      <c r="W36" s="41">
        <f t="shared" si="6"/>
        <v>190426.79</v>
      </c>
      <c r="X36" s="41">
        <f t="shared" si="7"/>
        <v>0</v>
      </c>
      <c r="Y36" s="197">
        <f t="shared" si="8"/>
        <v>0</v>
      </c>
      <c r="Z36" s="41">
        <v>0</v>
      </c>
      <c r="AA36" s="41">
        <v>0</v>
      </c>
      <c r="AB36" s="41">
        <f t="shared" si="58"/>
        <v>0</v>
      </c>
      <c r="AC36" s="41">
        <f t="shared" si="9"/>
        <v>190426.79</v>
      </c>
      <c r="AD36" s="41">
        <f t="shared" si="10"/>
        <v>190426.79</v>
      </c>
      <c r="AE36" s="41">
        <f t="shared" si="11"/>
        <v>0</v>
      </c>
      <c r="AF36" s="109">
        <f t="shared" si="12"/>
        <v>0</v>
      </c>
      <c r="AG36" s="41">
        <v>210310.57</v>
      </c>
      <c r="AH36" s="41">
        <v>210310.57</v>
      </c>
      <c r="AI36" s="41">
        <f t="shared" si="59"/>
        <v>0</v>
      </c>
      <c r="AJ36" s="41">
        <f t="shared" si="13"/>
        <v>400737.36</v>
      </c>
      <c r="AK36" s="41">
        <f t="shared" si="14"/>
        <v>400737.36</v>
      </c>
      <c r="AL36" s="41">
        <f t="shared" si="15"/>
        <v>0</v>
      </c>
      <c r="AM36" s="109">
        <f t="shared" si="16"/>
        <v>0</v>
      </c>
      <c r="AN36" s="41">
        <v>90791.7</v>
      </c>
      <c r="AO36" s="41">
        <v>104201.7</v>
      </c>
      <c r="AP36" s="41">
        <f t="shared" si="60"/>
        <v>13410</v>
      </c>
      <c r="AQ36" s="41">
        <f t="shared" si="17"/>
        <v>491529.06</v>
      </c>
      <c r="AR36" s="41">
        <f t="shared" si="18"/>
        <v>504939.06</v>
      </c>
      <c r="AS36" s="41">
        <f t="shared" si="19"/>
        <v>13410</v>
      </c>
      <c r="AT36" s="109">
        <f t="shared" si="20"/>
        <v>-2.7282211961180858E-2</v>
      </c>
      <c r="AU36" s="41">
        <v>127500</v>
      </c>
      <c r="AV36" s="41">
        <v>0</v>
      </c>
      <c r="AW36" s="41">
        <f t="shared" si="61"/>
        <v>-127500</v>
      </c>
      <c r="AX36" s="41">
        <f t="shared" si="22"/>
        <v>619029.06000000006</v>
      </c>
      <c r="AY36" s="41">
        <f t="shared" si="23"/>
        <v>504939.06</v>
      </c>
      <c r="AZ36" s="41">
        <f t="shared" si="24"/>
        <v>-114090</v>
      </c>
      <c r="BA36" s="109">
        <f t="shared" si="25"/>
        <v>0.18430475622582254</v>
      </c>
      <c r="BB36" s="41">
        <v>0</v>
      </c>
      <c r="BC36" s="41">
        <v>0</v>
      </c>
      <c r="BD36" s="41">
        <f t="shared" si="26"/>
        <v>0</v>
      </c>
      <c r="BE36" s="41">
        <f t="shared" si="27"/>
        <v>619029.06000000006</v>
      </c>
      <c r="BF36" s="41">
        <f t="shared" si="28"/>
        <v>504939.06</v>
      </c>
      <c r="BG36" s="41">
        <f t="shared" si="29"/>
        <v>-114090</v>
      </c>
      <c r="BH36" s="109">
        <f t="shared" si="30"/>
        <v>0.18430475622582254</v>
      </c>
      <c r="BI36" s="41">
        <v>425000</v>
      </c>
      <c r="BJ36" s="41">
        <v>112937.52</v>
      </c>
      <c r="BK36" s="41">
        <f t="shared" si="31"/>
        <v>-312062.48</v>
      </c>
      <c r="BL36" s="41">
        <f t="shared" si="32"/>
        <v>1044029.06</v>
      </c>
      <c r="BM36" s="41">
        <f t="shared" si="33"/>
        <v>617876.57999999996</v>
      </c>
      <c r="BN36" s="41">
        <f t="shared" si="34"/>
        <v>-426152</v>
      </c>
      <c r="BO36" s="109">
        <f t="shared" si="35"/>
        <v>0.40818066884076964</v>
      </c>
      <c r="BP36" s="41">
        <v>255000</v>
      </c>
      <c r="BQ36" s="41">
        <v>0</v>
      </c>
      <c r="BR36" s="41">
        <f t="shared" si="36"/>
        <v>-255000</v>
      </c>
      <c r="BS36" s="41">
        <f t="shared" si="37"/>
        <v>1299029.06</v>
      </c>
      <c r="BT36" s="41">
        <f t="shared" si="38"/>
        <v>617876.57999999996</v>
      </c>
      <c r="BU36" s="41">
        <f t="shared" si="39"/>
        <v>-681152</v>
      </c>
      <c r="BV36" s="109">
        <f t="shared" si="40"/>
        <v>0.52435507485875643</v>
      </c>
      <c r="BW36" s="41">
        <v>0</v>
      </c>
      <c r="BX36" s="41">
        <v>71313.13</v>
      </c>
      <c r="BY36" s="41">
        <f t="shared" si="41"/>
        <v>71313.13</v>
      </c>
      <c r="BZ36" s="41">
        <f t="shared" si="51"/>
        <v>1299029.06</v>
      </c>
      <c r="CA36" s="41">
        <f>BQ36+BJ36+BC36+AV36+AO36+AH36+AA36+T36+P36+BX36</f>
        <v>689189.71000000008</v>
      </c>
      <c r="CB36" s="41">
        <f t="shared" si="42"/>
        <v>-609839</v>
      </c>
      <c r="CC36" s="109">
        <f t="shared" si="43"/>
        <v>0.46945781951944932</v>
      </c>
      <c r="CD36" s="41">
        <v>425000</v>
      </c>
      <c r="CE36" s="41">
        <v>0</v>
      </c>
      <c r="CF36" s="41">
        <f t="shared" si="44"/>
        <v>-425000</v>
      </c>
      <c r="CG36" s="41">
        <f t="shared" si="45"/>
        <v>1724029.06</v>
      </c>
      <c r="CH36" s="41">
        <f t="shared" si="46"/>
        <v>689189.71000000008</v>
      </c>
      <c r="CI36" s="291">
        <f t="shared" si="47"/>
        <v>-1034839</v>
      </c>
      <c r="CJ36" s="109">
        <f t="shared" si="48"/>
        <v>0.39975527442675479</v>
      </c>
      <c r="CK36" s="41">
        <v>0</v>
      </c>
      <c r="CL36" s="41">
        <f t="shared" si="49"/>
        <v>1724029.06</v>
      </c>
      <c r="CM36" s="41">
        <v>779376.58</v>
      </c>
      <c r="CN36" s="291">
        <f t="shared" si="50"/>
        <v>-944652.4800000001</v>
      </c>
      <c r="CO36" s="41">
        <v>5586598.3799999999</v>
      </c>
      <c r="CP36" s="41">
        <v>2586674.14</v>
      </c>
      <c r="CQ36" s="41">
        <v>2375255.4</v>
      </c>
      <c r="CR36" s="41">
        <v>2117832.9</v>
      </c>
      <c r="CS36" s="41">
        <v>1948682.9</v>
      </c>
      <c r="CT36" s="41">
        <v>1913186.64</v>
      </c>
      <c r="CU36" s="41">
        <v>0</v>
      </c>
      <c r="CV36" s="41">
        <v>17487038</v>
      </c>
      <c r="CW36" s="136" t="s">
        <v>1579</v>
      </c>
    </row>
    <row r="37" spans="1:101" s="10" customFormat="1" ht="66" customHeight="1" x14ac:dyDescent="0.2">
      <c r="A37" s="11" t="s">
        <v>172</v>
      </c>
      <c r="B37" s="11" t="s">
        <v>173</v>
      </c>
      <c r="C37" s="14" t="s">
        <v>575</v>
      </c>
      <c r="D37" s="11" t="s">
        <v>3</v>
      </c>
      <c r="E37" s="11" t="s">
        <v>29</v>
      </c>
      <c r="F37" s="11" t="s">
        <v>5</v>
      </c>
      <c r="G37" s="44" t="s">
        <v>194</v>
      </c>
      <c r="H37" s="43">
        <f>SUBTOTAL(103, $CI$9:$CI37)*1</f>
        <v>29</v>
      </c>
      <c r="I37" s="43" t="s">
        <v>172</v>
      </c>
      <c r="J37" s="124" t="s">
        <v>98</v>
      </c>
      <c r="K37" s="124" t="s">
        <v>195</v>
      </c>
      <c r="L37" s="41">
        <v>0</v>
      </c>
      <c r="M37" s="41">
        <v>0</v>
      </c>
      <c r="N37" s="41">
        <v>1715140.56</v>
      </c>
      <c r="O37" s="41">
        <v>1246672.71</v>
      </c>
      <c r="P37" s="41">
        <v>1246672.71</v>
      </c>
      <c r="Q37" s="41">
        <f t="shared" si="3"/>
        <v>0</v>
      </c>
      <c r="R37" s="197">
        <f t="shared" si="4"/>
        <v>0</v>
      </c>
      <c r="S37" s="41">
        <v>0</v>
      </c>
      <c r="T37" s="41">
        <v>0</v>
      </c>
      <c r="U37" s="41">
        <f t="shared" si="57"/>
        <v>0</v>
      </c>
      <c r="V37" s="41">
        <f t="shared" si="5"/>
        <v>1246672.71</v>
      </c>
      <c r="W37" s="41">
        <f t="shared" si="6"/>
        <v>1246672.71</v>
      </c>
      <c r="X37" s="41">
        <f t="shared" si="7"/>
        <v>0</v>
      </c>
      <c r="Y37" s="197">
        <f t="shared" si="8"/>
        <v>0</v>
      </c>
      <c r="Z37" s="41">
        <v>0</v>
      </c>
      <c r="AA37" s="41">
        <v>0</v>
      </c>
      <c r="AB37" s="41">
        <f t="shared" si="58"/>
        <v>0</v>
      </c>
      <c r="AC37" s="41">
        <f t="shared" si="9"/>
        <v>1246672.71</v>
      </c>
      <c r="AD37" s="41">
        <f t="shared" si="10"/>
        <v>1246672.71</v>
      </c>
      <c r="AE37" s="41">
        <f t="shared" si="11"/>
        <v>0</v>
      </c>
      <c r="AF37" s="109">
        <f t="shared" si="12"/>
        <v>0</v>
      </c>
      <c r="AG37" s="41">
        <v>172266.95</v>
      </c>
      <c r="AH37" s="41">
        <v>2650.67</v>
      </c>
      <c r="AI37" s="41">
        <f t="shared" si="59"/>
        <v>-169616.28</v>
      </c>
      <c r="AJ37" s="41">
        <f t="shared" si="13"/>
        <v>1418939.66</v>
      </c>
      <c r="AK37" s="41">
        <f t="shared" si="14"/>
        <v>1249323.3799999999</v>
      </c>
      <c r="AL37" s="41">
        <f t="shared" si="15"/>
        <v>-169616</v>
      </c>
      <c r="AM37" s="109">
        <f t="shared" si="16"/>
        <v>0.11953734523143855</v>
      </c>
      <c r="AN37" s="41">
        <v>0</v>
      </c>
      <c r="AO37" s="41">
        <v>0</v>
      </c>
      <c r="AP37" s="41">
        <f t="shared" si="60"/>
        <v>0</v>
      </c>
      <c r="AQ37" s="41">
        <f t="shared" si="17"/>
        <v>1418939.66</v>
      </c>
      <c r="AR37" s="41">
        <f t="shared" si="18"/>
        <v>1249323.3799999999</v>
      </c>
      <c r="AS37" s="41">
        <f t="shared" si="19"/>
        <v>-169616</v>
      </c>
      <c r="AT37" s="109">
        <f t="shared" si="20"/>
        <v>0.11953734523143855</v>
      </c>
      <c r="AU37" s="41">
        <v>0</v>
      </c>
      <c r="AV37" s="41">
        <v>0</v>
      </c>
      <c r="AW37" s="41">
        <f t="shared" si="61"/>
        <v>0</v>
      </c>
      <c r="AX37" s="41">
        <f t="shared" si="22"/>
        <v>1418939.66</v>
      </c>
      <c r="AY37" s="41">
        <f t="shared" si="23"/>
        <v>1249323.3799999999</v>
      </c>
      <c r="AZ37" s="41">
        <f t="shared" si="24"/>
        <v>-169616</v>
      </c>
      <c r="BA37" s="109">
        <f t="shared" si="25"/>
        <v>0.11953734523143855</v>
      </c>
      <c r="BB37" s="41">
        <v>2160138.15</v>
      </c>
      <c r="BC37" s="41">
        <v>564281.09</v>
      </c>
      <c r="BD37" s="41">
        <f t="shared" si="26"/>
        <v>-1595857.06</v>
      </c>
      <c r="BE37" s="41">
        <f t="shared" si="27"/>
        <v>3579077.8099999996</v>
      </c>
      <c r="BF37" s="41">
        <f t="shared" si="28"/>
        <v>1813604.4699999997</v>
      </c>
      <c r="BG37" s="41">
        <f t="shared" si="29"/>
        <v>-1765473</v>
      </c>
      <c r="BH37" s="109">
        <f t="shared" si="30"/>
        <v>0.49327604308217043</v>
      </c>
      <c r="BI37" s="41">
        <v>0</v>
      </c>
      <c r="BJ37" s="41">
        <v>0</v>
      </c>
      <c r="BK37" s="41">
        <f t="shared" si="31"/>
        <v>0</v>
      </c>
      <c r="BL37" s="41">
        <f t="shared" si="32"/>
        <v>3579077.8099999996</v>
      </c>
      <c r="BM37" s="41">
        <f t="shared" si="33"/>
        <v>1813604.4699999997</v>
      </c>
      <c r="BN37" s="41">
        <f t="shared" si="34"/>
        <v>-1765473</v>
      </c>
      <c r="BO37" s="109">
        <f t="shared" si="35"/>
        <v>0.49327604308217043</v>
      </c>
      <c r="BP37" s="41">
        <v>0</v>
      </c>
      <c r="BQ37" s="41">
        <v>0</v>
      </c>
      <c r="BR37" s="41">
        <f t="shared" si="36"/>
        <v>0</v>
      </c>
      <c r="BS37" s="41">
        <f t="shared" si="37"/>
        <v>3579077.8099999996</v>
      </c>
      <c r="BT37" s="41">
        <f t="shared" si="38"/>
        <v>1813604.4699999997</v>
      </c>
      <c r="BU37" s="41">
        <f t="shared" si="39"/>
        <v>-1765473</v>
      </c>
      <c r="BV37" s="109">
        <f t="shared" si="40"/>
        <v>0.49327604308217043</v>
      </c>
      <c r="BW37" s="41">
        <v>1211532.2</v>
      </c>
      <c r="BX37" s="41">
        <v>1945327.22</v>
      </c>
      <c r="BY37" s="41">
        <f t="shared" si="41"/>
        <v>733795.02</v>
      </c>
      <c r="BZ37" s="41">
        <f t="shared" si="51"/>
        <v>4790610.01</v>
      </c>
      <c r="CA37" s="41">
        <f>BQ37+BJ37+BC37+AV37+AO37+AH37+AA37+T37+P37+BX37</f>
        <v>3758931.69</v>
      </c>
      <c r="CB37" s="41">
        <f t="shared" si="42"/>
        <v>-1031678</v>
      </c>
      <c r="CC37" s="109">
        <f t="shared" si="43"/>
        <v>0.21535426967472981</v>
      </c>
      <c r="CD37" s="41">
        <v>0</v>
      </c>
      <c r="CE37" s="41">
        <v>0</v>
      </c>
      <c r="CF37" s="41">
        <f t="shared" si="44"/>
        <v>0</v>
      </c>
      <c r="CG37" s="41">
        <f t="shared" si="45"/>
        <v>4790610.01</v>
      </c>
      <c r="CH37" s="41">
        <f t="shared" si="46"/>
        <v>3758931.69</v>
      </c>
      <c r="CI37" s="291">
        <f t="shared" si="47"/>
        <v>-1031678</v>
      </c>
      <c r="CJ37" s="109">
        <f t="shared" si="48"/>
        <v>0.78464573032527019</v>
      </c>
      <c r="CK37" s="41">
        <v>0</v>
      </c>
      <c r="CL37" s="41">
        <f t="shared" si="49"/>
        <v>4790610.01</v>
      </c>
      <c r="CM37" s="41">
        <v>3758931.69</v>
      </c>
      <c r="CN37" s="291">
        <f t="shared" si="50"/>
        <v>-1031678.3199999998</v>
      </c>
      <c r="CO37" s="41">
        <v>1145015.44</v>
      </c>
      <c r="CP37" s="41">
        <v>0</v>
      </c>
      <c r="CQ37" s="41">
        <v>0</v>
      </c>
      <c r="CR37" s="41">
        <v>0</v>
      </c>
      <c r="CS37" s="41">
        <v>0</v>
      </c>
      <c r="CT37" s="41">
        <v>0</v>
      </c>
      <c r="CU37" s="41">
        <v>0</v>
      </c>
      <c r="CV37" s="41">
        <v>7650766.0099999998</v>
      </c>
      <c r="CW37" s="136" t="s">
        <v>1580</v>
      </c>
    </row>
    <row r="38" spans="1:101" s="10" customFormat="1" ht="110.25" x14ac:dyDescent="0.2">
      <c r="A38" s="11" t="s">
        <v>221</v>
      </c>
      <c r="B38" s="11" t="s">
        <v>647</v>
      </c>
      <c r="C38" s="14" t="s">
        <v>576</v>
      </c>
      <c r="D38" s="11" t="s">
        <v>3</v>
      </c>
      <c r="E38" s="11" t="s">
        <v>210</v>
      </c>
      <c r="F38" s="11" t="s">
        <v>77</v>
      </c>
      <c r="G38" s="44" t="s">
        <v>631</v>
      </c>
      <c r="H38" s="43">
        <f>SUBTOTAL(103, $CI$9:$CI38)*1</f>
        <v>30</v>
      </c>
      <c r="I38" s="43" t="s">
        <v>221</v>
      </c>
      <c r="J38" s="124" t="s">
        <v>212</v>
      </c>
      <c r="K38" s="124" t="s">
        <v>576</v>
      </c>
      <c r="L38" s="41">
        <v>0</v>
      </c>
      <c r="M38" s="41">
        <v>120531.37</v>
      </c>
      <c r="N38" s="41">
        <v>13513992.23</v>
      </c>
      <c r="O38" s="41">
        <v>0</v>
      </c>
      <c r="P38" s="41">
        <v>0</v>
      </c>
      <c r="Q38" s="41">
        <f t="shared" si="3"/>
        <v>0</v>
      </c>
      <c r="R38" s="197" t="str">
        <f t="shared" si="4"/>
        <v>nebija plānots</v>
      </c>
      <c r="S38" s="41">
        <v>2617244.7599999998</v>
      </c>
      <c r="T38" s="41">
        <v>2617244.7599999998</v>
      </c>
      <c r="U38" s="41">
        <f t="shared" si="57"/>
        <v>0</v>
      </c>
      <c r="V38" s="41">
        <f t="shared" si="5"/>
        <v>2617244.7599999998</v>
      </c>
      <c r="W38" s="41">
        <f t="shared" si="6"/>
        <v>2617244.7599999998</v>
      </c>
      <c r="X38" s="41">
        <f t="shared" si="7"/>
        <v>0</v>
      </c>
      <c r="Y38" s="197">
        <f t="shared" si="8"/>
        <v>0</v>
      </c>
      <c r="Z38" s="41">
        <v>0</v>
      </c>
      <c r="AA38" s="41">
        <v>0</v>
      </c>
      <c r="AB38" s="41">
        <f t="shared" si="58"/>
        <v>0</v>
      </c>
      <c r="AC38" s="41">
        <f t="shared" si="9"/>
        <v>2617244.7599999998</v>
      </c>
      <c r="AD38" s="41">
        <f t="shared" si="10"/>
        <v>2617244.7599999998</v>
      </c>
      <c r="AE38" s="41">
        <f t="shared" si="11"/>
        <v>0</v>
      </c>
      <c r="AF38" s="109">
        <f t="shared" si="12"/>
        <v>0</v>
      </c>
      <c r="AG38" s="292">
        <v>1552076.4</v>
      </c>
      <c r="AH38" s="41">
        <v>1551953.14</v>
      </c>
      <c r="AI38" s="41">
        <f t="shared" si="59"/>
        <v>-123.26000000000931</v>
      </c>
      <c r="AJ38" s="41">
        <f t="shared" si="13"/>
        <v>4169321.1599999997</v>
      </c>
      <c r="AK38" s="41">
        <f t="shared" si="14"/>
        <v>4169197.8999999994</v>
      </c>
      <c r="AL38" s="41">
        <f t="shared" si="15"/>
        <v>-123</v>
      </c>
      <c r="AM38" s="109">
        <f t="shared" si="16"/>
        <v>2.9563565690948757E-5</v>
      </c>
      <c r="AN38" s="41">
        <v>0</v>
      </c>
      <c r="AO38" s="41">
        <v>0</v>
      </c>
      <c r="AP38" s="41">
        <f t="shared" si="60"/>
        <v>0</v>
      </c>
      <c r="AQ38" s="41">
        <f t="shared" si="17"/>
        <v>4169321.1599999997</v>
      </c>
      <c r="AR38" s="41">
        <f t="shared" si="18"/>
        <v>4169197.8999999994</v>
      </c>
      <c r="AS38" s="41">
        <f t="shared" si="19"/>
        <v>-123</v>
      </c>
      <c r="AT38" s="109">
        <f t="shared" si="20"/>
        <v>2.9563565690948757E-5</v>
      </c>
      <c r="AU38" s="41">
        <v>0</v>
      </c>
      <c r="AV38" s="41">
        <v>0</v>
      </c>
      <c r="AW38" s="41">
        <f t="shared" si="61"/>
        <v>0</v>
      </c>
      <c r="AX38" s="41">
        <f t="shared" si="22"/>
        <v>4169321.1599999997</v>
      </c>
      <c r="AY38" s="41">
        <f t="shared" si="23"/>
        <v>4169197.8999999994</v>
      </c>
      <c r="AZ38" s="41">
        <f t="shared" si="24"/>
        <v>-123</v>
      </c>
      <c r="BA38" s="109">
        <f t="shared" si="25"/>
        <v>2.9563565690948757E-5</v>
      </c>
      <c r="BB38" s="41">
        <v>2710461.04</v>
      </c>
      <c r="BC38" s="40">
        <v>2212292.46</v>
      </c>
      <c r="BD38" s="41">
        <f t="shared" si="26"/>
        <v>-498168.58000000007</v>
      </c>
      <c r="BE38" s="41">
        <f t="shared" si="27"/>
        <v>6879782.1999999993</v>
      </c>
      <c r="BF38" s="41">
        <f t="shared" si="28"/>
        <v>6381490.3599999994</v>
      </c>
      <c r="BG38" s="41">
        <f t="shared" si="29"/>
        <v>-498292</v>
      </c>
      <c r="BH38" s="109">
        <f t="shared" si="30"/>
        <v>7.2428432400083786E-2</v>
      </c>
      <c r="BI38" s="41">
        <v>0</v>
      </c>
      <c r="BJ38" s="41">
        <v>0</v>
      </c>
      <c r="BK38" s="41">
        <f t="shared" si="31"/>
        <v>0</v>
      </c>
      <c r="BL38" s="41">
        <f t="shared" si="32"/>
        <v>6879782.1999999993</v>
      </c>
      <c r="BM38" s="41">
        <f t="shared" si="33"/>
        <v>6381490.3599999994</v>
      </c>
      <c r="BN38" s="41">
        <f t="shared" si="34"/>
        <v>-498292</v>
      </c>
      <c r="BO38" s="109">
        <f t="shared" si="35"/>
        <v>7.2428432400083786E-2</v>
      </c>
      <c r="BP38" s="41">
        <v>0</v>
      </c>
      <c r="BQ38" s="41">
        <v>0</v>
      </c>
      <c r="BR38" s="41">
        <f t="shared" si="36"/>
        <v>0</v>
      </c>
      <c r="BS38" s="41">
        <f t="shared" si="37"/>
        <v>6879782.1999999993</v>
      </c>
      <c r="BT38" s="41">
        <f t="shared" si="38"/>
        <v>6381490.3599999994</v>
      </c>
      <c r="BU38" s="41">
        <f t="shared" si="39"/>
        <v>-498292</v>
      </c>
      <c r="BV38" s="109">
        <f t="shared" si="40"/>
        <v>7.2428432400083786E-2</v>
      </c>
      <c r="BW38" s="41">
        <v>2710461.04</v>
      </c>
      <c r="BX38" s="41">
        <v>2216857.6199999996</v>
      </c>
      <c r="BY38" s="41">
        <f t="shared" si="41"/>
        <v>-493603.42000000039</v>
      </c>
      <c r="BZ38" s="41">
        <f t="shared" si="51"/>
        <v>9590243.2399999984</v>
      </c>
      <c r="CA38" s="41">
        <f>BQ38+BJ38+BC38+AV38+AO38+AH38+AA38+T38+P38+BX38</f>
        <v>8598347.9799999986</v>
      </c>
      <c r="CB38" s="41">
        <f t="shared" si="42"/>
        <v>-991895</v>
      </c>
      <c r="CC38" s="109">
        <f t="shared" si="43"/>
        <v>0.10342753934153603</v>
      </c>
      <c r="CD38" s="41">
        <v>0</v>
      </c>
      <c r="CE38" s="41">
        <v>0</v>
      </c>
      <c r="CF38" s="41">
        <f t="shared" si="44"/>
        <v>0</v>
      </c>
      <c r="CG38" s="41">
        <f t="shared" si="45"/>
        <v>9590243.2399999984</v>
      </c>
      <c r="CH38" s="41">
        <f t="shared" si="46"/>
        <v>8598347.9799999986</v>
      </c>
      <c r="CI38" s="291">
        <f t="shared" si="47"/>
        <v>-991895</v>
      </c>
      <c r="CJ38" s="109">
        <f t="shared" si="48"/>
        <v>0.89657246065846397</v>
      </c>
      <c r="CK38" s="41">
        <v>0</v>
      </c>
      <c r="CL38" s="41">
        <f t="shared" si="49"/>
        <v>9590243.2400000002</v>
      </c>
      <c r="CM38" s="41">
        <v>8577756.6600000001</v>
      </c>
      <c r="CN38" s="291">
        <f t="shared" si="50"/>
        <v>-1012486.5800000001</v>
      </c>
      <c r="CO38" s="37">
        <v>7983155.1600000011</v>
      </c>
      <c r="CP38" s="41">
        <v>0</v>
      </c>
      <c r="CQ38" s="41">
        <v>0</v>
      </c>
      <c r="CR38" s="41">
        <v>0</v>
      </c>
      <c r="CS38" s="41">
        <v>0</v>
      </c>
      <c r="CT38" s="41">
        <v>0</v>
      </c>
      <c r="CU38" s="41">
        <v>0</v>
      </c>
      <c r="CV38" s="41">
        <v>31207922</v>
      </c>
      <c r="CW38" s="136" t="s">
        <v>1443</v>
      </c>
    </row>
    <row r="39" spans="1:101" s="10" customFormat="1" ht="72.75" customHeight="1" x14ac:dyDescent="0.2">
      <c r="A39" s="11" t="s">
        <v>150</v>
      </c>
      <c r="B39" s="11" t="s">
        <v>151</v>
      </c>
      <c r="C39" s="14" t="s">
        <v>574</v>
      </c>
      <c r="D39" s="11" t="s">
        <v>3</v>
      </c>
      <c r="E39" s="11" t="s">
        <v>29</v>
      </c>
      <c r="F39" s="11" t="s">
        <v>102</v>
      </c>
      <c r="G39" s="44" t="s">
        <v>166</v>
      </c>
      <c r="H39" s="43">
        <f>SUBTOTAL(103, $CI$9:$CI39)*1</f>
        <v>31</v>
      </c>
      <c r="I39" s="43" t="s">
        <v>150</v>
      </c>
      <c r="J39" s="124" t="s">
        <v>98</v>
      </c>
      <c r="K39" s="124" t="s">
        <v>167</v>
      </c>
      <c r="L39" s="41">
        <v>0</v>
      </c>
      <c r="M39" s="41">
        <v>0</v>
      </c>
      <c r="N39" s="41">
        <v>3076197.67</v>
      </c>
      <c r="O39" s="41">
        <v>0</v>
      </c>
      <c r="P39" s="41">
        <v>0</v>
      </c>
      <c r="Q39" s="41">
        <f t="shared" si="3"/>
        <v>0</v>
      </c>
      <c r="R39" s="197" t="str">
        <f t="shared" si="4"/>
        <v>nebija plānots</v>
      </c>
      <c r="S39" s="41">
        <v>2387703.4500000002</v>
      </c>
      <c r="T39" s="41">
        <v>2387703.4500000002</v>
      </c>
      <c r="U39" s="41">
        <f t="shared" si="57"/>
        <v>0</v>
      </c>
      <c r="V39" s="41">
        <f t="shared" si="5"/>
        <v>2387703.4500000002</v>
      </c>
      <c r="W39" s="41">
        <f t="shared" si="6"/>
        <v>2387703.4500000002</v>
      </c>
      <c r="X39" s="41">
        <f t="shared" si="7"/>
        <v>0</v>
      </c>
      <c r="Y39" s="197">
        <f t="shared" si="8"/>
        <v>0</v>
      </c>
      <c r="Z39" s="41">
        <v>0</v>
      </c>
      <c r="AA39" s="41">
        <v>0</v>
      </c>
      <c r="AB39" s="41">
        <f t="shared" si="58"/>
        <v>0</v>
      </c>
      <c r="AC39" s="41">
        <f t="shared" si="9"/>
        <v>2387703.4500000002</v>
      </c>
      <c r="AD39" s="41">
        <f t="shared" si="10"/>
        <v>2387703.4500000002</v>
      </c>
      <c r="AE39" s="41">
        <f t="shared" si="11"/>
        <v>0</v>
      </c>
      <c r="AF39" s="109">
        <f t="shared" si="12"/>
        <v>0</v>
      </c>
      <c r="AG39" s="41">
        <v>0</v>
      </c>
      <c r="AH39" s="41">
        <v>0</v>
      </c>
      <c r="AI39" s="41">
        <f t="shared" si="59"/>
        <v>0</v>
      </c>
      <c r="AJ39" s="41">
        <f t="shared" si="13"/>
        <v>2387703.4500000002</v>
      </c>
      <c r="AK39" s="41">
        <f t="shared" si="14"/>
        <v>2387703.4500000002</v>
      </c>
      <c r="AL39" s="41">
        <f t="shared" si="15"/>
        <v>0</v>
      </c>
      <c r="AM39" s="109">
        <f t="shared" si="16"/>
        <v>0</v>
      </c>
      <c r="AN39" s="41">
        <v>0</v>
      </c>
      <c r="AO39" s="41">
        <v>2141.69</v>
      </c>
      <c r="AP39" s="41">
        <f t="shared" si="60"/>
        <v>2141.69</v>
      </c>
      <c r="AQ39" s="41">
        <f t="shared" si="17"/>
        <v>2387703.4500000002</v>
      </c>
      <c r="AR39" s="41">
        <f t="shared" si="18"/>
        <v>2389845.14</v>
      </c>
      <c r="AS39" s="41">
        <f t="shared" si="19"/>
        <v>2142</v>
      </c>
      <c r="AT39" s="109">
        <f t="shared" si="20"/>
        <v>-8.9696649724224642E-4</v>
      </c>
      <c r="AU39" s="41">
        <v>0</v>
      </c>
      <c r="AV39" s="41">
        <v>0</v>
      </c>
      <c r="AW39" s="41">
        <f t="shared" si="61"/>
        <v>0</v>
      </c>
      <c r="AX39" s="41">
        <f t="shared" si="22"/>
        <v>2387703.4500000002</v>
      </c>
      <c r="AY39" s="41">
        <f t="shared" si="23"/>
        <v>2389845.14</v>
      </c>
      <c r="AZ39" s="41">
        <f t="shared" si="24"/>
        <v>2142</v>
      </c>
      <c r="BA39" s="109">
        <f t="shared" si="25"/>
        <v>-8.9696649724224642E-4</v>
      </c>
      <c r="BB39" s="41">
        <v>0</v>
      </c>
      <c r="BC39" s="41">
        <v>0</v>
      </c>
      <c r="BD39" s="41">
        <f t="shared" si="26"/>
        <v>0</v>
      </c>
      <c r="BE39" s="41">
        <f t="shared" si="27"/>
        <v>2387703.4500000002</v>
      </c>
      <c r="BF39" s="41">
        <f t="shared" si="28"/>
        <v>2389845.14</v>
      </c>
      <c r="BG39" s="41">
        <f t="shared" si="29"/>
        <v>2142</v>
      </c>
      <c r="BH39" s="109">
        <f t="shared" si="30"/>
        <v>-8.9696649724224642E-4</v>
      </c>
      <c r="BI39" s="41">
        <v>3053115</v>
      </c>
      <c r="BJ39" s="41">
        <v>1742239.71</v>
      </c>
      <c r="BK39" s="41">
        <f t="shared" si="31"/>
        <v>-1310875.29</v>
      </c>
      <c r="BL39" s="41">
        <f t="shared" si="32"/>
        <v>5440818.4500000002</v>
      </c>
      <c r="BM39" s="41">
        <f t="shared" si="33"/>
        <v>4132084.85</v>
      </c>
      <c r="BN39" s="41">
        <f t="shared" si="34"/>
        <v>-1308733</v>
      </c>
      <c r="BO39" s="109">
        <f t="shared" si="35"/>
        <v>0.24053984010438723</v>
      </c>
      <c r="BP39" s="41">
        <v>0</v>
      </c>
      <c r="BQ39" s="41">
        <v>0</v>
      </c>
      <c r="BR39" s="41">
        <f t="shared" si="36"/>
        <v>0</v>
      </c>
      <c r="BS39" s="41">
        <f t="shared" si="37"/>
        <v>5440818.4500000002</v>
      </c>
      <c r="BT39" s="41">
        <f t="shared" si="38"/>
        <v>4132084.85</v>
      </c>
      <c r="BU39" s="41">
        <f t="shared" si="39"/>
        <v>-1308733</v>
      </c>
      <c r="BV39" s="109">
        <f t="shared" si="40"/>
        <v>0.24053984010438723</v>
      </c>
      <c r="BW39" s="41">
        <v>0</v>
      </c>
      <c r="BX39" s="41">
        <v>0</v>
      </c>
      <c r="BY39" s="41">
        <f t="shared" si="41"/>
        <v>0</v>
      </c>
      <c r="BZ39" s="41">
        <f t="shared" si="51"/>
        <v>5440818.4500000002</v>
      </c>
      <c r="CA39" s="41">
        <f>BQ39+BJ39+BC39+AV39+AO39+-AH39+AA39+T39+P39+BX39</f>
        <v>4132084.85</v>
      </c>
      <c r="CB39" s="41">
        <f t="shared" si="42"/>
        <v>-1308733</v>
      </c>
      <c r="CC39" s="109">
        <f t="shared" si="43"/>
        <v>0.24053984010438723</v>
      </c>
      <c r="CD39" s="41">
        <v>1362714.08</v>
      </c>
      <c r="CE39" s="41">
        <v>1683371.01</v>
      </c>
      <c r="CF39" s="41">
        <f t="shared" si="44"/>
        <v>320656.92999999993</v>
      </c>
      <c r="CG39" s="41">
        <f t="shared" si="45"/>
        <v>6803532.5300000003</v>
      </c>
      <c r="CH39" s="41">
        <f t="shared" si="46"/>
        <v>5815455.8600000003</v>
      </c>
      <c r="CI39" s="291">
        <f t="shared" si="47"/>
        <v>-988076.07000000007</v>
      </c>
      <c r="CJ39" s="109">
        <f t="shared" si="48"/>
        <v>0.85477005281548935</v>
      </c>
      <c r="CK39" s="41">
        <v>0</v>
      </c>
      <c r="CL39" s="41">
        <f t="shared" si="49"/>
        <v>6803532.5300000003</v>
      </c>
      <c r="CM39" s="41">
        <v>5815455.8599999994</v>
      </c>
      <c r="CN39" s="291">
        <f t="shared" si="50"/>
        <v>-988076.67000000086</v>
      </c>
      <c r="CO39" s="41">
        <v>0</v>
      </c>
      <c r="CP39" s="41">
        <v>0</v>
      </c>
      <c r="CQ39" s="41">
        <v>0</v>
      </c>
      <c r="CR39" s="41">
        <v>0</v>
      </c>
      <c r="CS39" s="41">
        <v>0</v>
      </c>
      <c r="CT39" s="41">
        <v>0</v>
      </c>
      <c r="CU39" s="41">
        <v>0</v>
      </c>
      <c r="CV39" s="41">
        <v>9879730.1999999993</v>
      </c>
      <c r="CW39" s="136" t="s">
        <v>1581</v>
      </c>
    </row>
    <row r="40" spans="1:101" s="10" customFormat="1" ht="227.25" customHeight="1" x14ac:dyDescent="0.2">
      <c r="A40" s="11" t="s">
        <v>233</v>
      </c>
      <c r="B40" s="11" t="s">
        <v>234</v>
      </c>
      <c r="C40" s="14" t="s">
        <v>579</v>
      </c>
      <c r="D40" s="11">
        <v>1</v>
      </c>
      <c r="E40" s="11" t="s">
        <v>4</v>
      </c>
      <c r="F40" s="11" t="s">
        <v>5</v>
      </c>
      <c r="G40" s="44" t="s">
        <v>235</v>
      </c>
      <c r="H40" s="43">
        <f>SUBTOTAL(103, $CI$9:$CI40)*1</f>
        <v>32</v>
      </c>
      <c r="I40" s="43" t="s">
        <v>233</v>
      </c>
      <c r="J40" s="124" t="s">
        <v>236</v>
      </c>
      <c r="K40" s="124" t="s">
        <v>237</v>
      </c>
      <c r="L40" s="41">
        <v>0</v>
      </c>
      <c r="M40" s="41">
        <v>0</v>
      </c>
      <c r="N40" s="41">
        <v>0</v>
      </c>
      <c r="O40" s="41">
        <v>0</v>
      </c>
      <c r="P40" s="41">
        <v>0</v>
      </c>
      <c r="Q40" s="41">
        <f t="shared" si="3"/>
        <v>0</v>
      </c>
      <c r="R40" s="197" t="str">
        <f t="shared" si="4"/>
        <v>nebija plānots</v>
      </c>
      <c r="S40" s="41">
        <v>0</v>
      </c>
      <c r="T40" s="41">
        <v>0</v>
      </c>
      <c r="U40" s="41">
        <f t="shared" si="57"/>
        <v>0</v>
      </c>
      <c r="V40" s="41">
        <f t="shared" si="5"/>
        <v>0</v>
      </c>
      <c r="W40" s="41">
        <f t="shared" si="6"/>
        <v>0</v>
      </c>
      <c r="X40" s="41">
        <f t="shared" si="7"/>
        <v>0</v>
      </c>
      <c r="Y40" s="197" t="str">
        <f t="shared" si="8"/>
        <v>nebija plānots</v>
      </c>
      <c r="Z40" s="41">
        <v>0</v>
      </c>
      <c r="AA40" s="41">
        <v>0</v>
      </c>
      <c r="AB40" s="41">
        <f t="shared" si="58"/>
        <v>0</v>
      </c>
      <c r="AC40" s="41">
        <f t="shared" si="9"/>
        <v>0</v>
      </c>
      <c r="AD40" s="41">
        <f t="shared" si="10"/>
        <v>0</v>
      </c>
      <c r="AE40" s="41">
        <f t="shared" si="11"/>
        <v>0</v>
      </c>
      <c r="AF40" s="109" t="str">
        <f t="shared" si="12"/>
        <v>nebija plānots</v>
      </c>
      <c r="AG40" s="41">
        <v>6058.96</v>
      </c>
      <c r="AH40" s="41">
        <v>6058.98</v>
      </c>
      <c r="AI40" s="41">
        <f t="shared" si="59"/>
        <v>1.9999999999527063E-2</v>
      </c>
      <c r="AJ40" s="41">
        <f t="shared" si="13"/>
        <v>6058.96</v>
      </c>
      <c r="AK40" s="41">
        <f t="shared" si="14"/>
        <v>6058.98</v>
      </c>
      <c r="AL40" s="41">
        <f t="shared" si="15"/>
        <v>0</v>
      </c>
      <c r="AM40" s="109">
        <f t="shared" si="16"/>
        <v>-3.3008965234504473E-6</v>
      </c>
      <c r="AN40" s="41">
        <v>0</v>
      </c>
      <c r="AO40" s="41">
        <v>0</v>
      </c>
      <c r="AP40" s="41">
        <f t="shared" si="60"/>
        <v>0</v>
      </c>
      <c r="AQ40" s="41">
        <f t="shared" si="17"/>
        <v>6058.96</v>
      </c>
      <c r="AR40" s="41">
        <f t="shared" si="18"/>
        <v>6058.98</v>
      </c>
      <c r="AS40" s="41">
        <f t="shared" si="19"/>
        <v>0</v>
      </c>
      <c r="AT40" s="109">
        <f t="shared" si="20"/>
        <v>-3.3008965234504473E-6</v>
      </c>
      <c r="AU40" s="41">
        <v>23852.86</v>
      </c>
      <c r="AV40" s="41">
        <v>11088.05</v>
      </c>
      <c r="AW40" s="41">
        <f t="shared" si="61"/>
        <v>-12764.810000000001</v>
      </c>
      <c r="AX40" s="41">
        <f t="shared" si="22"/>
        <v>29911.82</v>
      </c>
      <c r="AY40" s="41">
        <f t="shared" si="23"/>
        <v>17147.03</v>
      </c>
      <c r="AZ40" s="41">
        <f t="shared" si="24"/>
        <v>-12765</v>
      </c>
      <c r="BA40" s="109">
        <f t="shared" si="25"/>
        <v>0.42674735271875808</v>
      </c>
      <c r="BB40" s="41">
        <v>0</v>
      </c>
      <c r="BC40" s="41">
        <v>0</v>
      </c>
      <c r="BD40" s="41">
        <f t="shared" si="26"/>
        <v>0</v>
      </c>
      <c r="BE40" s="41">
        <f t="shared" si="27"/>
        <v>29911.82</v>
      </c>
      <c r="BF40" s="41">
        <f t="shared" si="28"/>
        <v>17147.03</v>
      </c>
      <c r="BG40" s="41">
        <f t="shared" si="29"/>
        <v>-12765</v>
      </c>
      <c r="BH40" s="109">
        <f t="shared" si="30"/>
        <v>0.42674735271875808</v>
      </c>
      <c r="BI40" s="41">
        <v>0</v>
      </c>
      <c r="BJ40" s="41">
        <v>0</v>
      </c>
      <c r="BK40" s="41">
        <f t="shared" si="31"/>
        <v>0</v>
      </c>
      <c r="BL40" s="41">
        <f t="shared" si="32"/>
        <v>29911.82</v>
      </c>
      <c r="BM40" s="41">
        <f t="shared" si="33"/>
        <v>17147.03</v>
      </c>
      <c r="BN40" s="41">
        <f t="shared" si="34"/>
        <v>-12765</v>
      </c>
      <c r="BO40" s="109">
        <f t="shared" si="35"/>
        <v>0.42674735271875808</v>
      </c>
      <c r="BP40" s="41">
        <v>1003101.34</v>
      </c>
      <c r="BQ40" s="41">
        <v>71815.509999999995</v>
      </c>
      <c r="BR40" s="41">
        <f t="shared" si="36"/>
        <v>-931285.83</v>
      </c>
      <c r="BS40" s="41">
        <f t="shared" si="37"/>
        <v>1033013.1599999999</v>
      </c>
      <c r="BT40" s="41">
        <f t="shared" si="38"/>
        <v>88962.54</v>
      </c>
      <c r="BU40" s="41">
        <f t="shared" si="39"/>
        <v>-944051</v>
      </c>
      <c r="BV40" s="109">
        <f t="shared" si="40"/>
        <v>0.91388053565551863</v>
      </c>
      <c r="BW40" s="41">
        <v>0</v>
      </c>
      <c r="BX40" s="41">
        <v>0</v>
      </c>
      <c r="BY40" s="41">
        <f t="shared" si="41"/>
        <v>0</v>
      </c>
      <c r="BZ40" s="41">
        <f t="shared" si="51"/>
        <v>1033013.1599999999</v>
      </c>
      <c r="CA40" s="41">
        <f>BQ40+BJ40+BC40+AV40+AO40+AH40+AA40+T40+P40+BX40</f>
        <v>88962.54</v>
      </c>
      <c r="CB40" s="41">
        <f t="shared" si="42"/>
        <v>-944051</v>
      </c>
      <c r="CC40" s="109">
        <f t="shared" si="43"/>
        <v>0.91388053565551863</v>
      </c>
      <c r="CD40" s="41">
        <v>0</v>
      </c>
      <c r="CE40" s="41">
        <v>0</v>
      </c>
      <c r="CF40" s="41">
        <f t="shared" si="44"/>
        <v>0</v>
      </c>
      <c r="CG40" s="41">
        <f t="shared" si="45"/>
        <v>1033013.1599999999</v>
      </c>
      <c r="CH40" s="41">
        <f t="shared" si="46"/>
        <v>88962.54</v>
      </c>
      <c r="CI40" s="291">
        <f t="shared" si="47"/>
        <v>-944051</v>
      </c>
      <c r="CJ40" s="109">
        <f t="shared" si="48"/>
        <v>8.6119464344481339E-2</v>
      </c>
      <c r="CK40" s="41">
        <v>1825118.31</v>
      </c>
      <c r="CL40" s="41">
        <f t="shared" si="49"/>
        <v>2858131.4699999997</v>
      </c>
      <c r="CM40" s="41">
        <v>1914069.1300000001</v>
      </c>
      <c r="CN40" s="291">
        <f t="shared" si="50"/>
        <v>-944062.33999999962</v>
      </c>
      <c r="CO40" s="41">
        <v>1630045.13</v>
      </c>
      <c r="CP40" s="41">
        <v>2190178.2200000002</v>
      </c>
      <c r="CQ40" s="41">
        <v>2289980.73</v>
      </c>
      <c r="CR40" s="41">
        <v>0</v>
      </c>
      <c r="CS40" s="41">
        <v>0</v>
      </c>
      <c r="CT40" s="41">
        <v>0</v>
      </c>
      <c r="CU40" s="41">
        <v>0</v>
      </c>
      <c r="CV40" s="41">
        <v>8968335.5500000007</v>
      </c>
      <c r="CW40" s="136" t="s">
        <v>1458</v>
      </c>
    </row>
    <row r="41" spans="1:101" s="10" customFormat="1" ht="32.25" customHeight="1" x14ac:dyDescent="0.25">
      <c r="A41" s="27" t="s">
        <v>119</v>
      </c>
      <c r="B41" s="27" t="s">
        <v>120</v>
      </c>
      <c r="C41" s="28" t="s">
        <v>570</v>
      </c>
      <c r="D41" s="27">
        <v>1</v>
      </c>
      <c r="E41" s="27" t="s">
        <v>35</v>
      </c>
      <c r="F41" s="27" t="s">
        <v>102</v>
      </c>
      <c r="G41" s="48" t="s">
        <v>124</v>
      </c>
      <c r="H41" s="43">
        <f>SUBTOTAL(103, $CI$9:$CI41)*1</f>
        <v>33</v>
      </c>
      <c r="I41" s="43" t="s">
        <v>119</v>
      </c>
      <c r="J41" s="136" t="s">
        <v>125</v>
      </c>
      <c r="K41" s="136" t="s">
        <v>126</v>
      </c>
      <c r="L41" s="40">
        <v>0</v>
      </c>
      <c r="M41" s="40">
        <v>0</v>
      </c>
      <c r="N41" s="40">
        <v>0</v>
      </c>
      <c r="O41" s="40">
        <v>0</v>
      </c>
      <c r="P41" s="40">
        <v>0</v>
      </c>
      <c r="Q41" s="41">
        <f t="shared" ref="Q41:Q72" si="62">ROUND(P41-O41,0)</f>
        <v>0</v>
      </c>
      <c r="R41" s="197" t="str">
        <f t="shared" ref="R41:R72" si="63">IFERROR(1-(P41/O41),"nebija plānots")</f>
        <v>nebija plānots</v>
      </c>
      <c r="S41" s="40">
        <v>0</v>
      </c>
      <c r="T41" s="40">
        <v>0</v>
      </c>
      <c r="U41" s="41">
        <f t="shared" si="57"/>
        <v>0</v>
      </c>
      <c r="V41" s="41">
        <f t="shared" ref="V41:V72" si="64">S41+O41</f>
        <v>0</v>
      </c>
      <c r="W41" s="41">
        <f t="shared" ref="W41:W72" si="65">T41+P41</f>
        <v>0</v>
      </c>
      <c r="X41" s="41">
        <f t="shared" ref="X41:X72" si="66">ROUND(U41+Q41,0)</f>
        <v>0</v>
      </c>
      <c r="Y41" s="197" t="str">
        <f t="shared" ref="Y41:Y72" si="67">IFERROR(1-(W41/V41),"nebija plānots")</f>
        <v>nebija plānots</v>
      </c>
      <c r="Z41" s="40">
        <v>2148667</v>
      </c>
      <c r="AA41" s="40">
        <v>2148667</v>
      </c>
      <c r="AB41" s="41">
        <f t="shared" si="58"/>
        <v>0</v>
      </c>
      <c r="AC41" s="41">
        <f t="shared" ref="AC41:AC72" si="68">V41+Z41</f>
        <v>2148667</v>
      </c>
      <c r="AD41" s="41">
        <f t="shared" ref="AD41:AD72" si="69">W41+AA41</f>
        <v>2148667</v>
      </c>
      <c r="AE41" s="41">
        <f t="shared" ref="AE41:AE72" si="70">ROUND(X41+AB41,0)</f>
        <v>0</v>
      </c>
      <c r="AF41" s="109">
        <f t="shared" ref="AF41:AF72" si="71">IFERROR(1-(AD41/AC41),"nebija plānots")</f>
        <v>0</v>
      </c>
      <c r="AG41" s="40">
        <v>0</v>
      </c>
      <c r="AH41" s="40">
        <v>0</v>
      </c>
      <c r="AI41" s="41">
        <f t="shared" si="59"/>
        <v>0</v>
      </c>
      <c r="AJ41" s="41">
        <f t="shared" ref="AJ41:AJ72" si="72">AG41+AC41</f>
        <v>2148667</v>
      </c>
      <c r="AK41" s="41">
        <f t="shared" ref="AK41:AK72" si="73">AH41+AD41</f>
        <v>2148667</v>
      </c>
      <c r="AL41" s="41">
        <f t="shared" ref="AL41:AL72" si="74">ROUND(AI41+AE41,0)</f>
        <v>0</v>
      </c>
      <c r="AM41" s="109">
        <f t="shared" ref="AM41:AM72" si="75">IFERROR(1-(AK41/AJ41),"nebija plānots")</f>
        <v>0</v>
      </c>
      <c r="AN41" s="40">
        <v>1370009.09</v>
      </c>
      <c r="AO41" s="40"/>
      <c r="AP41" s="41">
        <f t="shared" si="60"/>
        <v>-1370009.09</v>
      </c>
      <c r="AQ41" s="41">
        <f t="shared" ref="AQ41:AQ72" si="76">AN41+AJ41</f>
        <v>3518676.09</v>
      </c>
      <c r="AR41" s="41">
        <f t="shared" ref="AR41:AR72" si="77">AO41+AK41</f>
        <v>2148667</v>
      </c>
      <c r="AS41" s="41">
        <f t="shared" ref="AS41:AS72" si="78">ROUND(AP41+AL41,0)</f>
        <v>-1370009</v>
      </c>
      <c r="AT41" s="109">
        <f t="shared" ref="AT41:AT72" si="79">IFERROR(1-(AR41/AQ41),"nebija plānots")</f>
        <v>0.38935356792105291</v>
      </c>
      <c r="AU41" s="40">
        <v>0</v>
      </c>
      <c r="AV41" s="41">
        <v>0</v>
      </c>
      <c r="AW41" s="41">
        <f t="shared" si="61"/>
        <v>0</v>
      </c>
      <c r="AX41" s="41">
        <f t="shared" ref="AX41:AX72" si="80">AU41+AQ41</f>
        <v>3518676.09</v>
      </c>
      <c r="AY41" s="41">
        <f t="shared" ref="AY41:AY72" si="81">AV41+AR41</f>
        <v>2148667</v>
      </c>
      <c r="AZ41" s="41">
        <f t="shared" ref="AZ41:AZ72" si="82">ROUND(AW41+AS41,0)</f>
        <v>-1370009</v>
      </c>
      <c r="BA41" s="109">
        <f t="shared" ref="BA41:BA72" si="83">IFERROR(1-(AY41/AX41),"nebija plānots")</f>
        <v>0.38935356792105291</v>
      </c>
      <c r="BB41" s="40">
        <v>0</v>
      </c>
      <c r="BC41" s="41">
        <v>0</v>
      </c>
      <c r="BD41" s="41">
        <f t="shared" si="26"/>
        <v>0</v>
      </c>
      <c r="BE41" s="41">
        <f t="shared" ref="BE41:BE72" si="84">BB41+AX41</f>
        <v>3518676.09</v>
      </c>
      <c r="BF41" s="41">
        <f t="shared" ref="BF41:BF72" si="85">BC41+AY41</f>
        <v>2148667</v>
      </c>
      <c r="BG41" s="41">
        <f t="shared" ref="BG41:BG72" si="86">ROUND(BD41+AZ41,0)</f>
        <v>-1370009</v>
      </c>
      <c r="BH41" s="109">
        <f t="shared" ref="BH41:BH72" si="87">IFERROR(1-(BF41/BE41),"nebija plānots")</f>
        <v>0.38935356792105291</v>
      </c>
      <c r="BI41" s="40">
        <v>87586.57</v>
      </c>
      <c r="BJ41" s="41">
        <v>1417667.51</v>
      </c>
      <c r="BK41" s="41">
        <f t="shared" si="31"/>
        <v>1330080.94</v>
      </c>
      <c r="BL41" s="41">
        <f t="shared" ref="BL41:BL72" si="88">BI41+BE41</f>
        <v>3606262.6599999997</v>
      </c>
      <c r="BM41" s="41">
        <f t="shared" ref="BM41:BM72" si="89">BJ41+BF41</f>
        <v>3566334.51</v>
      </c>
      <c r="BN41" s="41">
        <f t="shared" ref="BN41:BN72" si="90">ROUND(BK41+BG41,0)</f>
        <v>-39928</v>
      </c>
      <c r="BO41" s="109">
        <f t="shared" ref="BO41:BO72" si="91">IFERROR(1-(BM41/BL41),"nebija plānots")</f>
        <v>1.1071891807237333E-2</v>
      </c>
      <c r="BP41" s="40">
        <v>0</v>
      </c>
      <c r="BQ41" s="41">
        <v>0</v>
      </c>
      <c r="BR41" s="41">
        <f t="shared" si="36"/>
        <v>0</v>
      </c>
      <c r="BS41" s="41">
        <f t="shared" ref="BS41:BS72" si="92">BP41+BL41</f>
        <v>3606262.6599999997</v>
      </c>
      <c r="BT41" s="41">
        <f t="shared" ref="BT41:BT72" si="93">BQ41+BM41</f>
        <v>3566334.51</v>
      </c>
      <c r="BU41" s="41">
        <f t="shared" ref="BU41:BU72" si="94">ROUND(BR41+BN41,0)</f>
        <v>-39928</v>
      </c>
      <c r="BV41" s="109">
        <f t="shared" ref="BV41:BV72" si="95">IFERROR(1-(BT41/BS41),"nebija plānots")</f>
        <v>1.1071891807237333E-2</v>
      </c>
      <c r="BW41" s="40">
        <v>0</v>
      </c>
      <c r="BX41" s="41">
        <v>0</v>
      </c>
      <c r="BY41" s="41">
        <f t="shared" ref="BY41:BY72" si="96">BX41-BW41</f>
        <v>0</v>
      </c>
      <c r="BZ41" s="41">
        <f t="shared" si="51"/>
        <v>3606262.66</v>
      </c>
      <c r="CA41" s="41">
        <f>BQ41+BJ41+BC41+AV41+AO41+AH41+AA41+T41+P41+BX41</f>
        <v>3566334.51</v>
      </c>
      <c r="CB41" s="41">
        <f t="shared" ref="CB41:CB72" si="97">ROUND(BU41+BY41,0)</f>
        <v>-39928</v>
      </c>
      <c r="CC41" s="109">
        <f t="shared" ref="CC41:CC72" si="98">IFERROR(1-(CA41/BZ41),"nebija plānots")</f>
        <v>1.1071891807237444E-2</v>
      </c>
      <c r="CD41" s="40">
        <v>876236.02</v>
      </c>
      <c r="CE41" s="41">
        <v>0</v>
      </c>
      <c r="CF41" s="41">
        <f t="shared" ref="CF41:CF72" si="99">CE41-CD41</f>
        <v>-876236.02</v>
      </c>
      <c r="CG41" s="41">
        <f t="shared" ref="CG41:CG72" si="100">BZ41+CD41</f>
        <v>4482498.68</v>
      </c>
      <c r="CH41" s="41">
        <f t="shared" ref="CH41:CH72" si="101">CA41+CE41</f>
        <v>3566334.51</v>
      </c>
      <c r="CI41" s="291">
        <f t="shared" ref="CI41:CI72" si="102">CB41+CF41</f>
        <v>-916164.02</v>
      </c>
      <c r="CJ41" s="109">
        <f t="shared" ref="CJ41:CJ72" si="103">IFERROR(CH41/CG41, "nebija plānots")</f>
        <v>0.795613064184996</v>
      </c>
      <c r="CK41" s="40">
        <v>0</v>
      </c>
      <c r="CL41" s="41">
        <f t="shared" ref="CL41:CL70" si="104">CK41+CD41+BW41+BP41+BI41+BB41+AN41+AG41+Z41+S41+O41+AU41</f>
        <v>4482498.68</v>
      </c>
      <c r="CM41" s="41">
        <v>3566334.51</v>
      </c>
      <c r="CN41" s="291">
        <f t="shared" si="50"/>
        <v>-916164.16999999993</v>
      </c>
      <c r="CO41" s="40">
        <v>2896175.08</v>
      </c>
      <c r="CP41" s="40">
        <v>2173508.08</v>
      </c>
      <c r="CQ41" s="40">
        <v>622277.31999999995</v>
      </c>
      <c r="CR41" s="40">
        <v>568875.84</v>
      </c>
      <c r="CS41" s="40">
        <v>0</v>
      </c>
      <c r="CT41" s="40">
        <v>0</v>
      </c>
      <c r="CU41" s="40">
        <v>0</v>
      </c>
      <c r="CV41" s="40">
        <v>8594668</v>
      </c>
      <c r="CW41" s="136" t="s">
        <v>1528</v>
      </c>
    </row>
    <row r="42" spans="1:101" s="10" customFormat="1" ht="67.5" customHeight="1" x14ac:dyDescent="0.2">
      <c r="A42" s="15" t="s">
        <v>51</v>
      </c>
      <c r="B42" s="15" t="s">
        <v>52</v>
      </c>
      <c r="C42" s="16" t="s">
        <v>564</v>
      </c>
      <c r="D42" s="15" t="s">
        <v>3</v>
      </c>
      <c r="E42" s="15" t="s">
        <v>11</v>
      </c>
      <c r="F42" s="15" t="s">
        <v>5</v>
      </c>
      <c r="G42" s="47" t="s">
        <v>55</v>
      </c>
      <c r="H42" s="43">
        <f>SUBTOTAL(103, $CI$9:$CI42)*1</f>
        <v>34</v>
      </c>
      <c r="I42" s="43" t="s">
        <v>51</v>
      </c>
      <c r="J42" s="136" t="s">
        <v>25</v>
      </c>
      <c r="K42" s="136" t="s">
        <v>56</v>
      </c>
      <c r="L42" s="40">
        <v>0</v>
      </c>
      <c r="M42" s="40">
        <v>0</v>
      </c>
      <c r="N42" s="40">
        <v>3191192.29</v>
      </c>
      <c r="O42" s="40">
        <v>0</v>
      </c>
      <c r="P42" s="40">
        <v>0</v>
      </c>
      <c r="Q42" s="41">
        <f t="shared" si="62"/>
        <v>0</v>
      </c>
      <c r="R42" s="197" t="str">
        <f t="shared" si="63"/>
        <v>nebija plānots</v>
      </c>
      <c r="S42" s="40">
        <v>349727.79</v>
      </c>
      <c r="T42" s="40">
        <v>353904.46</v>
      </c>
      <c r="U42" s="41">
        <f t="shared" si="57"/>
        <v>4176.6700000000419</v>
      </c>
      <c r="V42" s="41">
        <f t="shared" si="64"/>
        <v>349727.79</v>
      </c>
      <c r="W42" s="41">
        <f t="shared" si="65"/>
        <v>353904.46</v>
      </c>
      <c r="X42" s="41">
        <f t="shared" si="66"/>
        <v>4177</v>
      </c>
      <c r="Y42" s="197">
        <f t="shared" si="67"/>
        <v>-1.1942631153217809E-2</v>
      </c>
      <c r="Z42" s="40">
        <v>0</v>
      </c>
      <c r="AA42" s="40">
        <v>0</v>
      </c>
      <c r="AB42" s="41">
        <f t="shared" si="58"/>
        <v>0</v>
      </c>
      <c r="AC42" s="41">
        <f t="shared" si="68"/>
        <v>349727.79</v>
      </c>
      <c r="AD42" s="41">
        <f t="shared" si="69"/>
        <v>353904.46</v>
      </c>
      <c r="AE42" s="41">
        <f t="shared" si="70"/>
        <v>4177</v>
      </c>
      <c r="AF42" s="109">
        <f t="shared" si="71"/>
        <v>-1.1942631153217809E-2</v>
      </c>
      <c r="AG42" s="40">
        <v>0</v>
      </c>
      <c r="AH42" s="40">
        <v>0</v>
      </c>
      <c r="AI42" s="41">
        <f t="shared" si="59"/>
        <v>0</v>
      </c>
      <c r="AJ42" s="41">
        <f t="shared" si="72"/>
        <v>349727.79</v>
      </c>
      <c r="AK42" s="41">
        <f t="shared" si="73"/>
        <v>353904.46</v>
      </c>
      <c r="AL42" s="41">
        <f t="shared" si="74"/>
        <v>4177</v>
      </c>
      <c r="AM42" s="109">
        <f t="shared" si="75"/>
        <v>-1.1942631153217809E-2</v>
      </c>
      <c r="AN42" s="40">
        <v>575970.31999999995</v>
      </c>
      <c r="AO42" s="40">
        <v>0</v>
      </c>
      <c r="AP42" s="41">
        <f t="shared" si="60"/>
        <v>-575970.31999999995</v>
      </c>
      <c r="AQ42" s="41">
        <f t="shared" si="76"/>
        <v>925698.10999999987</v>
      </c>
      <c r="AR42" s="41">
        <f t="shared" si="77"/>
        <v>353904.46</v>
      </c>
      <c r="AS42" s="41">
        <f t="shared" si="78"/>
        <v>-571793</v>
      </c>
      <c r="AT42" s="109">
        <f t="shared" si="79"/>
        <v>0.6176891189720588</v>
      </c>
      <c r="AU42" s="40">
        <v>0</v>
      </c>
      <c r="AV42" s="41">
        <v>0</v>
      </c>
      <c r="AW42" s="41">
        <f t="shared" si="61"/>
        <v>0</v>
      </c>
      <c r="AX42" s="41">
        <f t="shared" si="80"/>
        <v>925698.10999999987</v>
      </c>
      <c r="AY42" s="41">
        <f t="shared" si="81"/>
        <v>353904.46</v>
      </c>
      <c r="AZ42" s="41">
        <f t="shared" si="82"/>
        <v>-571793</v>
      </c>
      <c r="BA42" s="109">
        <f t="shared" si="83"/>
        <v>0.6176891189720588</v>
      </c>
      <c r="BB42" s="40">
        <v>0</v>
      </c>
      <c r="BC42" s="41">
        <v>284445.2</v>
      </c>
      <c r="BD42" s="41">
        <f t="shared" si="26"/>
        <v>284445.2</v>
      </c>
      <c r="BE42" s="41">
        <f t="shared" si="84"/>
        <v>925698.10999999987</v>
      </c>
      <c r="BF42" s="41">
        <f t="shared" si="85"/>
        <v>638349.66</v>
      </c>
      <c r="BG42" s="41">
        <f t="shared" si="86"/>
        <v>-287348</v>
      </c>
      <c r="BH42" s="109">
        <f t="shared" si="87"/>
        <v>0.31041270031328017</v>
      </c>
      <c r="BI42" s="40">
        <v>575970.32999999996</v>
      </c>
      <c r="BJ42" s="41">
        <v>0</v>
      </c>
      <c r="BK42" s="41">
        <f t="shared" si="31"/>
        <v>-575970.32999999996</v>
      </c>
      <c r="BL42" s="41">
        <f t="shared" si="88"/>
        <v>1501668.44</v>
      </c>
      <c r="BM42" s="41">
        <f t="shared" si="89"/>
        <v>638349.66</v>
      </c>
      <c r="BN42" s="41">
        <f t="shared" si="90"/>
        <v>-863318</v>
      </c>
      <c r="BO42" s="109">
        <f t="shared" si="91"/>
        <v>0.57490638878979161</v>
      </c>
      <c r="BP42" s="40">
        <v>0</v>
      </c>
      <c r="BQ42" s="41">
        <v>0</v>
      </c>
      <c r="BR42" s="41">
        <f t="shared" si="36"/>
        <v>0</v>
      </c>
      <c r="BS42" s="41">
        <f t="shared" si="92"/>
        <v>1501668.44</v>
      </c>
      <c r="BT42" s="41">
        <f t="shared" si="93"/>
        <v>638349.66</v>
      </c>
      <c r="BU42" s="41">
        <f t="shared" si="94"/>
        <v>-863318</v>
      </c>
      <c r="BV42" s="109">
        <f t="shared" si="95"/>
        <v>0.57490638878979161</v>
      </c>
      <c r="BW42" s="40">
        <v>0</v>
      </c>
      <c r="BX42" s="41">
        <v>280484.78999999998</v>
      </c>
      <c r="BY42" s="41">
        <f t="shared" si="96"/>
        <v>280484.78999999998</v>
      </c>
      <c r="BZ42" s="41">
        <f t="shared" si="51"/>
        <v>1501668.44</v>
      </c>
      <c r="CA42" s="41">
        <f>BQ42+BJ42+BC42+AV42+AO42+AH42+AA42+T42+P42+BX42</f>
        <v>918834.45</v>
      </c>
      <c r="CB42" s="41">
        <f t="shared" si="97"/>
        <v>-582833</v>
      </c>
      <c r="CC42" s="109">
        <f t="shared" si="98"/>
        <v>0.38812428527831355</v>
      </c>
      <c r="CD42" s="40">
        <v>575970.31999999995</v>
      </c>
      <c r="CE42" s="41">
        <v>268135.38</v>
      </c>
      <c r="CF42" s="41">
        <f t="shared" si="99"/>
        <v>-307834.93999999994</v>
      </c>
      <c r="CG42" s="41">
        <f t="shared" si="100"/>
        <v>2077638.7599999998</v>
      </c>
      <c r="CH42" s="41">
        <f t="shared" si="101"/>
        <v>1186969.83</v>
      </c>
      <c r="CI42" s="291">
        <f t="shared" si="102"/>
        <v>-890667.94</v>
      </c>
      <c r="CJ42" s="109">
        <f t="shared" si="103"/>
        <v>0.57130712655745808</v>
      </c>
      <c r="CK42" s="40">
        <v>0</v>
      </c>
      <c r="CL42" s="41">
        <f t="shared" si="104"/>
        <v>2077638.7599999998</v>
      </c>
      <c r="CM42" s="41">
        <v>1187033.67</v>
      </c>
      <c r="CN42" s="291">
        <f t="shared" si="50"/>
        <v>-890605.08999999985</v>
      </c>
      <c r="CO42" s="40">
        <v>2303881.2799999998</v>
      </c>
      <c r="CP42" s="40">
        <v>2303881.2799999998</v>
      </c>
      <c r="CQ42" s="40">
        <v>2303881.2799999998</v>
      </c>
      <c r="CR42" s="40">
        <v>1698563.48</v>
      </c>
      <c r="CS42" s="40">
        <v>1496790.89</v>
      </c>
      <c r="CT42" s="40">
        <v>1496790.89</v>
      </c>
      <c r="CU42" s="40">
        <v>942000.85</v>
      </c>
      <c r="CV42" s="40">
        <v>17814621</v>
      </c>
      <c r="CW42" s="136" t="s">
        <v>1529</v>
      </c>
    </row>
    <row r="43" spans="1:101" s="10" customFormat="1" ht="99.75" customHeight="1" x14ac:dyDescent="0.2">
      <c r="A43" s="11" t="s">
        <v>281</v>
      </c>
      <c r="B43" s="11" t="s">
        <v>282</v>
      </c>
      <c r="C43" s="14" t="s">
        <v>283</v>
      </c>
      <c r="D43" s="11" t="s">
        <v>3</v>
      </c>
      <c r="E43" s="11" t="s">
        <v>4</v>
      </c>
      <c r="F43" s="11" t="s">
        <v>77</v>
      </c>
      <c r="G43" s="44" t="s">
        <v>284</v>
      </c>
      <c r="H43" s="43">
        <f>SUBTOTAL(103, $CI$9:$CI43)*1</f>
        <v>35</v>
      </c>
      <c r="I43" s="43" t="s">
        <v>281</v>
      </c>
      <c r="J43" s="124" t="s">
        <v>285</v>
      </c>
      <c r="K43" s="124" t="s">
        <v>286</v>
      </c>
      <c r="L43" s="41">
        <v>0</v>
      </c>
      <c r="M43" s="41">
        <v>0</v>
      </c>
      <c r="N43" s="41">
        <v>0</v>
      </c>
      <c r="O43" s="41">
        <v>0</v>
      </c>
      <c r="P43" s="41">
        <v>0</v>
      </c>
      <c r="Q43" s="41">
        <f t="shared" si="62"/>
        <v>0</v>
      </c>
      <c r="R43" s="197" t="str">
        <f t="shared" si="63"/>
        <v>nebija plānots</v>
      </c>
      <c r="S43" s="41">
        <v>180011.9</v>
      </c>
      <c r="T43" s="41">
        <v>180011.9</v>
      </c>
      <c r="U43" s="41">
        <f t="shared" si="57"/>
        <v>0</v>
      </c>
      <c r="V43" s="41">
        <f t="shared" si="64"/>
        <v>180011.9</v>
      </c>
      <c r="W43" s="41">
        <f t="shared" si="65"/>
        <v>180011.9</v>
      </c>
      <c r="X43" s="41">
        <f t="shared" si="66"/>
        <v>0</v>
      </c>
      <c r="Y43" s="197">
        <f t="shared" si="67"/>
        <v>0</v>
      </c>
      <c r="Z43" s="41">
        <v>0</v>
      </c>
      <c r="AA43" s="41">
        <v>0</v>
      </c>
      <c r="AB43" s="41">
        <f t="shared" si="58"/>
        <v>0</v>
      </c>
      <c r="AC43" s="41">
        <f t="shared" si="68"/>
        <v>180011.9</v>
      </c>
      <c r="AD43" s="41">
        <f t="shared" si="69"/>
        <v>180011.9</v>
      </c>
      <c r="AE43" s="41">
        <f t="shared" si="70"/>
        <v>0</v>
      </c>
      <c r="AF43" s="109">
        <f t="shared" si="71"/>
        <v>0</v>
      </c>
      <c r="AG43" s="41">
        <v>247862.35</v>
      </c>
      <c r="AH43" s="41">
        <v>247861.04</v>
      </c>
      <c r="AI43" s="41">
        <f t="shared" si="59"/>
        <v>-1.3099999999976717</v>
      </c>
      <c r="AJ43" s="41">
        <f t="shared" si="72"/>
        <v>427874.25</v>
      </c>
      <c r="AK43" s="41">
        <f t="shared" si="73"/>
        <v>427872.94</v>
      </c>
      <c r="AL43" s="41">
        <f t="shared" si="74"/>
        <v>-1</v>
      </c>
      <c r="AM43" s="109">
        <f t="shared" si="75"/>
        <v>3.0616472012079399E-6</v>
      </c>
      <c r="AN43" s="41">
        <v>0</v>
      </c>
      <c r="AO43" s="41">
        <v>0</v>
      </c>
      <c r="AP43" s="41">
        <f t="shared" si="60"/>
        <v>0</v>
      </c>
      <c r="AQ43" s="41">
        <f t="shared" si="76"/>
        <v>427874.25</v>
      </c>
      <c r="AR43" s="41">
        <f t="shared" si="77"/>
        <v>427872.94</v>
      </c>
      <c r="AS43" s="41">
        <f t="shared" si="78"/>
        <v>-1</v>
      </c>
      <c r="AT43" s="109">
        <f t="shared" si="79"/>
        <v>3.0616472012079399E-6</v>
      </c>
      <c r="AU43" s="41">
        <v>1008607.29</v>
      </c>
      <c r="AV43" s="41">
        <v>0</v>
      </c>
      <c r="AW43" s="41">
        <f t="shared" si="61"/>
        <v>-1008607.29</v>
      </c>
      <c r="AX43" s="41">
        <f t="shared" si="80"/>
        <v>1436481.54</v>
      </c>
      <c r="AY43" s="41">
        <f t="shared" si="81"/>
        <v>427872.94</v>
      </c>
      <c r="AZ43" s="41">
        <f t="shared" si="82"/>
        <v>-1008608</v>
      </c>
      <c r="BA43" s="109">
        <f t="shared" si="83"/>
        <v>0.70213822587654007</v>
      </c>
      <c r="BB43" s="41">
        <v>0</v>
      </c>
      <c r="BC43" s="41">
        <v>504405.18</v>
      </c>
      <c r="BD43" s="41">
        <f t="shared" si="26"/>
        <v>504405.18</v>
      </c>
      <c r="BE43" s="41">
        <f t="shared" si="84"/>
        <v>1436481.54</v>
      </c>
      <c r="BF43" s="41">
        <f t="shared" si="85"/>
        <v>932278.12</v>
      </c>
      <c r="BG43" s="41">
        <f t="shared" si="86"/>
        <v>-504203</v>
      </c>
      <c r="BH43" s="109">
        <f t="shared" si="87"/>
        <v>0.35099888579145966</v>
      </c>
      <c r="BI43" s="41">
        <v>0</v>
      </c>
      <c r="BJ43" s="41">
        <v>0</v>
      </c>
      <c r="BK43" s="41">
        <f t="shared" si="31"/>
        <v>0</v>
      </c>
      <c r="BL43" s="41">
        <f t="shared" si="88"/>
        <v>1436481.54</v>
      </c>
      <c r="BM43" s="41">
        <f t="shared" si="89"/>
        <v>932278.12</v>
      </c>
      <c r="BN43" s="41">
        <f t="shared" si="90"/>
        <v>-504203</v>
      </c>
      <c r="BO43" s="109">
        <f t="shared" si="91"/>
        <v>0.35099888579145966</v>
      </c>
      <c r="BP43" s="41">
        <v>983819.1</v>
      </c>
      <c r="BQ43" s="41">
        <v>619049.38</v>
      </c>
      <c r="BR43" s="41">
        <f t="shared" si="36"/>
        <v>-364769.72</v>
      </c>
      <c r="BS43" s="41">
        <f t="shared" si="92"/>
        <v>2420300.64</v>
      </c>
      <c r="BT43" s="41">
        <f t="shared" si="93"/>
        <v>1551327.5</v>
      </c>
      <c r="BU43" s="41">
        <f t="shared" si="94"/>
        <v>-868973</v>
      </c>
      <c r="BV43" s="109">
        <f t="shared" si="95"/>
        <v>0.35903520646922615</v>
      </c>
      <c r="BW43" s="41">
        <v>0</v>
      </c>
      <c r="BX43" s="41">
        <v>0</v>
      </c>
      <c r="BY43" s="41">
        <f t="shared" si="96"/>
        <v>0</v>
      </c>
      <c r="BZ43" s="41">
        <f t="shared" si="51"/>
        <v>2420300.64</v>
      </c>
      <c r="CA43" s="41">
        <f>BQ43+BJ43+BC43+AV43+AO43+AH43+AA43+T43+P43+BX43</f>
        <v>1551327.5</v>
      </c>
      <c r="CB43" s="41">
        <f t="shared" si="97"/>
        <v>-868973</v>
      </c>
      <c r="CC43" s="109">
        <f t="shared" si="98"/>
        <v>0.35903520646922615</v>
      </c>
      <c r="CD43" s="41">
        <v>0</v>
      </c>
      <c r="CE43" s="41">
        <v>0</v>
      </c>
      <c r="CF43" s="41">
        <f t="shared" si="99"/>
        <v>0</v>
      </c>
      <c r="CG43" s="41">
        <f t="shared" si="100"/>
        <v>2420300.64</v>
      </c>
      <c r="CH43" s="41">
        <f t="shared" si="101"/>
        <v>1551327.5</v>
      </c>
      <c r="CI43" s="291">
        <f t="shared" si="102"/>
        <v>-868973</v>
      </c>
      <c r="CJ43" s="109">
        <f t="shared" si="103"/>
        <v>0.64096479353077385</v>
      </c>
      <c r="CK43" s="41">
        <v>983819.1</v>
      </c>
      <c r="CL43" s="41">
        <f t="shared" si="104"/>
        <v>3404119.7399999998</v>
      </c>
      <c r="CM43" s="41">
        <v>2234419.21</v>
      </c>
      <c r="CN43" s="291">
        <f t="shared" si="50"/>
        <v>-1169700.5299999998</v>
      </c>
      <c r="CO43" s="41">
        <v>3820595.91</v>
      </c>
      <c r="CP43" s="41">
        <v>2998177.7800000003</v>
      </c>
      <c r="CQ43" s="41">
        <v>1255880.9300000002</v>
      </c>
      <c r="CR43" s="41">
        <v>387976.64</v>
      </c>
      <c r="CS43" s="41">
        <v>0</v>
      </c>
      <c r="CT43" s="41">
        <v>0</v>
      </c>
      <c r="CU43" s="41">
        <v>0</v>
      </c>
      <c r="CV43" s="41">
        <v>11866751</v>
      </c>
      <c r="CW43" s="136" t="s">
        <v>1459</v>
      </c>
    </row>
    <row r="44" spans="1:101" s="10" customFormat="1" ht="48" customHeight="1" x14ac:dyDescent="0.25">
      <c r="A44" s="24" t="s">
        <v>754</v>
      </c>
      <c r="B44" s="24" t="s">
        <v>755</v>
      </c>
      <c r="C44" s="25" t="s">
        <v>756</v>
      </c>
      <c r="D44" s="24" t="s">
        <v>3</v>
      </c>
      <c r="E44" s="24" t="s">
        <v>29</v>
      </c>
      <c r="F44" s="24" t="s">
        <v>102</v>
      </c>
      <c r="G44" s="45" t="s">
        <v>778</v>
      </c>
      <c r="H44" s="43">
        <f>SUBTOTAL(103, $CI$9:$CI44)*1</f>
        <v>36</v>
      </c>
      <c r="I44" s="43" t="s">
        <v>754</v>
      </c>
      <c r="J44" s="124" t="s">
        <v>757</v>
      </c>
      <c r="K44" s="124" t="s">
        <v>758</v>
      </c>
      <c r="L44" s="41">
        <v>0</v>
      </c>
      <c r="M44" s="41">
        <v>0</v>
      </c>
      <c r="N44" s="41">
        <v>0</v>
      </c>
      <c r="O44" s="40">
        <v>0</v>
      </c>
      <c r="P44" s="40">
        <v>0</v>
      </c>
      <c r="Q44" s="41">
        <f t="shared" si="62"/>
        <v>0</v>
      </c>
      <c r="R44" s="197" t="str">
        <f t="shared" si="63"/>
        <v>nebija plānots</v>
      </c>
      <c r="S44" s="40">
        <v>0</v>
      </c>
      <c r="T44" s="40">
        <v>0</v>
      </c>
      <c r="U44" s="41">
        <f t="shared" si="57"/>
        <v>0</v>
      </c>
      <c r="V44" s="41">
        <f t="shared" si="64"/>
        <v>0</v>
      </c>
      <c r="W44" s="41">
        <f t="shared" si="65"/>
        <v>0</v>
      </c>
      <c r="X44" s="41">
        <f t="shared" si="66"/>
        <v>0</v>
      </c>
      <c r="Y44" s="197" t="str">
        <f t="shared" si="67"/>
        <v>nebija plānots</v>
      </c>
      <c r="Z44" s="40">
        <v>0</v>
      </c>
      <c r="AA44" s="40">
        <v>0</v>
      </c>
      <c r="AB44" s="41">
        <f t="shared" si="58"/>
        <v>0</v>
      </c>
      <c r="AC44" s="41">
        <f t="shared" si="68"/>
        <v>0</v>
      </c>
      <c r="AD44" s="41">
        <f t="shared" si="69"/>
        <v>0</v>
      </c>
      <c r="AE44" s="41">
        <f t="shared" si="70"/>
        <v>0</v>
      </c>
      <c r="AF44" s="109" t="str">
        <f t="shared" si="71"/>
        <v>nebija plānots</v>
      </c>
      <c r="AG44" s="112">
        <v>0</v>
      </c>
      <c r="AH44" s="40">
        <v>0</v>
      </c>
      <c r="AI44" s="41">
        <f t="shared" si="59"/>
        <v>0</v>
      </c>
      <c r="AJ44" s="41">
        <f t="shared" si="72"/>
        <v>0</v>
      </c>
      <c r="AK44" s="41">
        <f t="shared" si="73"/>
        <v>0</v>
      </c>
      <c r="AL44" s="41">
        <f t="shared" si="74"/>
        <v>0</v>
      </c>
      <c r="AM44" s="109" t="str">
        <f t="shared" si="75"/>
        <v>nebija plānots</v>
      </c>
      <c r="AN44" s="40">
        <v>0</v>
      </c>
      <c r="AO44" s="40">
        <v>0</v>
      </c>
      <c r="AP44" s="41">
        <f t="shared" si="60"/>
        <v>0</v>
      </c>
      <c r="AQ44" s="41">
        <f t="shared" si="76"/>
        <v>0</v>
      </c>
      <c r="AR44" s="41">
        <f t="shared" si="77"/>
        <v>0</v>
      </c>
      <c r="AS44" s="41">
        <f t="shared" si="78"/>
        <v>0</v>
      </c>
      <c r="AT44" s="109" t="str">
        <f t="shared" si="79"/>
        <v>nebija plānots</v>
      </c>
      <c r="AU44" s="41">
        <v>0</v>
      </c>
      <c r="AV44" s="41">
        <v>771318</v>
      </c>
      <c r="AW44" s="41">
        <f t="shared" si="61"/>
        <v>771318</v>
      </c>
      <c r="AX44" s="41">
        <f t="shared" si="80"/>
        <v>0</v>
      </c>
      <c r="AY44" s="41">
        <f t="shared" si="81"/>
        <v>771318</v>
      </c>
      <c r="AZ44" s="41">
        <f t="shared" si="82"/>
        <v>771318</v>
      </c>
      <c r="BA44" s="109" t="str">
        <f t="shared" si="83"/>
        <v>nebija plānots</v>
      </c>
      <c r="BB44" s="41">
        <v>220189.96000000002</v>
      </c>
      <c r="BC44" s="41">
        <v>0</v>
      </c>
      <c r="BD44" s="41">
        <f t="shared" si="26"/>
        <v>-220189.96000000002</v>
      </c>
      <c r="BE44" s="41">
        <f t="shared" si="84"/>
        <v>220189.96000000002</v>
      </c>
      <c r="BF44" s="41">
        <f t="shared" si="85"/>
        <v>771318</v>
      </c>
      <c r="BG44" s="41">
        <f t="shared" si="86"/>
        <v>551128</v>
      </c>
      <c r="BH44" s="109">
        <f t="shared" si="87"/>
        <v>-2.5029662569537683</v>
      </c>
      <c r="BI44" s="41">
        <v>1126888.52</v>
      </c>
      <c r="BJ44" s="41">
        <v>0</v>
      </c>
      <c r="BK44" s="41">
        <f t="shared" si="31"/>
        <v>-1126888.52</v>
      </c>
      <c r="BL44" s="41">
        <f t="shared" si="88"/>
        <v>1347078.48</v>
      </c>
      <c r="BM44" s="41">
        <f t="shared" si="89"/>
        <v>771318</v>
      </c>
      <c r="BN44" s="41">
        <f t="shared" si="90"/>
        <v>-575761</v>
      </c>
      <c r="BO44" s="109">
        <f t="shared" si="91"/>
        <v>0.42741420678029096</v>
      </c>
      <c r="BP44" s="41">
        <v>0</v>
      </c>
      <c r="BQ44" s="41">
        <v>0</v>
      </c>
      <c r="BR44" s="41">
        <f t="shared" si="36"/>
        <v>0</v>
      </c>
      <c r="BS44" s="41">
        <f t="shared" si="92"/>
        <v>1347078.48</v>
      </c>
      <c r="BT44" s="41">
        <f t="shared" si="93"/>
        <v>771318</v>
      </c>
      <c r="BU44" s="41">
        <f t="shared" si="94"/>
        <v>-575761</v>
      </c>
      <c r="BV44" s="109">
        <f t="shared" si="95"/>
        <v>0.42741420678029096</v>
      </c>
      <c r="BW44" s="41">
        <v>951838.3</v>
      </c>
      <c r="BX44" s="41">
        <v>679518.55</v>
      </c>
      <c r="BY44" s="41">
        <f t="shared" si="96"/>
        <v>-272319.75</v>
      </c>
      <c r="BZ44" s="41">
        <f t="shared" ref="BZ44:BZ70" si="105">BP44+BI44+BB44+AU44+AN44+AG44+Z44+S44+O44+BW44</f>
        <v>2298916.7800000003</v>
      </c>
      <c r="CA44" s="41">
        <f>BQ44+BJ44+BC44+AV44+AO44+-AH44+AA44+T44+P44+BX44</f>
        <v>1450836.55</v>
      </c>
      <c r="CB44" s="41">
        <f t="shared" si="97"/>
        <v>-848081</v>
      </c>
      <c r="CC44" s="109">
        <f t="shared" si="98"/>
        <v>0.36890427586508812</v>
      </c>
      <c r="CD44" s="41">
        <v>0</v>
      </c>
      <c r="CE44" s="41">
        <v>0</v>
      </c>
      <c r="CF44" s="41">
        <f t="shared" si="99"/>
        <v>0</v>
      </c>
      <c r="CG44" s="41">
        <f t="shared" si="100"/>
        <v>2298916.7800000003</v>
      </c>
      <c r="CH44" s="41">
        <f t="shared" si="101"/>
        <v>1450836.55</v>
      </c>
      <c r="CI44" s="291">
        <f t="shared" si="102"/>
        <v>-848081</v>
      </c>
      <c r="CJ44" s="109">
        <f t="shared" si="103"/>
        <v>0.63109572413491188</v>
      </c>
      <c r="CK44" s="41">
        <v>0</v>
      </c>
      <c r="CL44" s="41">
        <f t="shared" si="104"/>
        <v>2298916.7800000003</v>
      </c>
      <c r="CM44" s="41">
        <v>1448286.55</v>
      </c>
      <c r="CN44" s="291">
        <f t="shared" si="50"/>
        <v>-850630.23000000021</v>
      </c>
      <c r="CO44" s="41">
        <v>5113006.43</v>
      </c>
      <c r="CP44" s="41">
        <v>3926770.2</v>
      </c>
      <c r="CQ44" s="41">
        <v>3439212.5199999996</v>
      </c>
      <c r="CR44" s="41">
        <v>1642390.52</v>
      </c>
      <c r="CS44" s="41">
        <v>330075.31</v>
      </c>
      <c r="CT44" s="41">
        <v>0</v>
      </c>
      <c r="CU44" s="41">
        <v>0</v>
      </c>
      <c r="CV44" s="41">
        <v>15697303.17</v>
      </c>
      <c r="CW44" s="136" t="s">
        <v>1460</v>
      </c>
    </row>
    <row r="45" spans="1:101" s="10" customFormat="1" ht="68.25" customHeight="1" x14ac:dyDescent="0.2">
      <c r="A45" s="11" t="s">
        <v>224</v>
      </c>
      <c r="B45" s="11" t="s">
        <v>225</v>
      </c>
      <c r="C45" s="14" t="s">
        <v>577</v>
      </c>
      <c r="D45" s="11" t="s">
        <v>3</v>
      </c>
      <c r="E45" s="11" t="s">
        <v>210</v>
      </c>
      <c r="F45" s="11" t="s">
        <v>77</v>
      </c>
      <c r="G45" s="44" t="s">
        <v>226</v>
      </c>
      <c r="H45" s="43">
        <f>SUBTOTAL(103, $CI$9:$CI45)*1</f>
        <v>37</v>
      </c>
      <c r="I45" s="43" t="s">
        <v>224</v>
      </c>
      <c r="J45" s="124" t="s">
        <v>227</v>
      </c>
      <c r="K45" s="124" t="s">
        <v>228</v>
      </c>
      <c r="L45" s="41">
        <v>0</v>
      </c>
      <c r="M45" s="41">
        <v>0</v>
      </c>
      <c r="N45" s="41">
        <v>5412.46</v>
      </c>
      <c r="O45" s="41">
        <v>45698.89</v>
      </c>
      <c r="P45" s="41">
        <v>45698.89</v>
      </c>
      <c r="Q45" s="41">
        <f t="shared" si="62"/>
        <v>0</v>
      </c>
      <c r="R45" s="197">
        <f t="shared" si="63"/>
        <v>0</v>
      </c>
      <c r="S45" s="41">
        <v>0</v>
      </c>
      <c r="T45" s="41">
        <v>0</v>
      </c>
      <c r="U45" s="41">
        <f t="shared" si="57"/>
        <v>0</v>
      </c>
      <c r="V45" s="41">
        <f t="shared" si="64"/>
        <v>45698.89</v>
      </c>
      <c r="W45" s="41">
        <f t="shared" si="65"/>
        <v>45698.89</v>
      </c>
      <c r="X45" s="41">
        <f t="shared" si="66"/>
        <v>0</v>
      </c>
      <c r="Y45" s="197">
        <f t="shared" si="67"/>
        <v>0</v>
      </c>
      <c r="Z45" s="41">
        <v>0</v>
      </c>
      <c r="AA45" s="41">
        <v>0</v>
      </c>
      <c r="AB45" s="41">
        <f t="shared" si="58"/>
        <v>0</v>
      </c>
      <c r="AC45" s="41">
        <f t="shared" si="68"/>
        <v>45698.89</v>
      </c>
      <c r="AD45" s="41">
        <f t="shared" si="69"/>
        <v>45698.89</v>
      </c>
      <c r="AE45" s="41">
        <f t="shared" si="70"/>
        <v>0</v>
      </c>
      <c r="AF45" s="109">
        <f t="shared" si="71"/>
        <v>0</v>
      </c>
      <c r="AG45" s="41">
        <v>41095.660000000003</v>
      </c>
      <c r="AH45" s="41">
        <v>41095.660000000003</v>
      </c>
      <c r="AI45" s="41">
        <f t="shared" si="59"/>
        <v>0</v>
      </c>
      <c r="AJ45" s="41">
        <f t="shared" si="72"/>
        <v>86794.55</v>
      </c>
      <c r="AK45" s="41">
        <f t="shared" si="73"/>
        <v>86794.55</v>
      </c>
      <c r="AL45" s="41">
        <f t="shared" si="74"/>
        <v>0</v>
      </c>
      <c r="AM45" s="109">
        <f t="shared" si="75"/>
        <v>0</v>
      </c>
      <c r="AN45" s="41">
        <v>0</v>
      </c>
      <c r="AO45" s="41">
        <v>0</v>
      </c>
      <c r="AP45" s="41">
        <f t="shared" si="60"/>
        <v>0</v>
      </c>
      <c r="AQ45" s="41">
        <f t="shared" si="76"/>
        <v>86794.55</v>
      </c>
      <c r="AR45" s="41">
        <f t="shared" si="77"/>
        <v>86794.55</v>
      </c>
      <c r="AS45" s="41">
        <f t="shared" si="78"/>
        <v>0</v>
      </c>
      <c r="AT45" s="109">
        <f t="shared" si="79"/>
        <v>0</v>
      </c>
      <c r="AU45" s="41">
        <v>0</v>
      </c>
      <c r="AV45" s="41">
        <v>0</v>
      </c>
      <c r="AW45" s="41">
        <f t="shared" si="61"/>
        <v>0</v>
      </c>
      <c r="AX45" s="41">
        <f t="shared" si="80"/>
        <v>86794.55</v>
      </c>
      <c r="AY45" s="41">
        <f t="shared" si="81"/>
        <v>86794.55</v>
      </c>
      <c r="AZ45" s="41">
        <f t="shared" si="82"/>
        <v>0</v>
      </c>
      <c r="BA45" s="109">
        <f t="shared" si="83"/>
        <v>0</v>
      </c>
      <c r="BB45" s="41">
        <v>222475.22</v>
      </c>
      <c r="BC45" s="41">
        <v>71730.720000000001</v>
      </c>
      <c r="BD45" s="41">
        <f t="shared" si="26"/>
        <v>-150744.5</v>
      </c>
      <c r="BE45" s="41">
        <f t="shared" si="84"/>
        <v>309269.77</v>
      </c>
      <c r="BF45" s="41">
        <f t="shared" si="85"/>
        <v>158525.27000000002</v>
      </c>
      <c r="BG45" s="41">
        <f t="shared" si="86"/>
        <v>-150745</v>
      </c>
      <c r="BH45" s="109">
        <f t="shared" si="87"/>
        <v>0.48742073950518994</v>
      </c>
      <c r="BI45" s="41">
        <v>0</v>
      </c>
      <c r="BJ45" s="41">
        <v>0</v>
      </c>
      <c r="BK45" s="41">
        <f t="shared" si="31"/>
        <v>0</v>
      </c>
      <c r="BL45" s="41">
        <f t="shared" si="88"/>
        <v>309269.77</v>
      </c>
      <c r="BM45" s="41">
        <f t="shared" si="89"/>
        <v>158525.27000000002</v>
      </c>
      <c r="BN45" s="41">
        <f t="shared" si="90"/>
        <v>-150745</v>
      </c>
      <c r="BO45" s="109">
        <f t="shared" si="91"/>
        <v>0.48742073950518994</v>
      </c>
      <c r="BP45" s="41">
        <v>0</v>
      </c>
      <c r="BQ45" s="41">
        <v>0</v>
      </c>
      <c r="BR45" s="41">
        <f t="shared" si="36"/>
        <v>0</v>
      </c>
      <c r="BS45" s="41">
        <f t="shared" si="92"/>
        <v>309269.77</v>
      </c>
      <c r="BT45" s="41">
        <f t="shared" si="93"/>
        <v>158525.27000000002</v>
      </c>
      <c r="BU45" s="41">
        <f t="shared" si="94"/>
        <v>-150745</v>
      </c>
      <c r="BV45" s="109">
        <f t="shared" si="95"/>
        <v>0.48742073950518994</v>
      </c>
      <c r="BW45" s="41">
        <v>636744.39</v>
      </c>
      <c r="BX45" s="41">
        <v>73964.75</v>
      </c>
      <c r="BY45" s="41">
        <f t="shared" si="96"/>
        <v>-562779.64</v>
      </c>
      <c r="BZ45" s="41">
        <f t="shared" si="105"/>
        <v>946014.16</v>
      </c>
      <c r="CA45" s="41">
        <f t="shared" ref="CA45:CA50" si="106">BQ45+BJ45+BC45+AV45+AO45+AH45+AA45+T45+P45+BX45</f>
        <v>232490.02000000002</v>
      </c>
      <c r="CB45" s="41">
        <f t="shared" si="97"/>
        <v>-713525</v>
      </c>
      <c r="CC45" s="109">
        <f t="shared" si="98"/>
        <v>0.7542425580606531</v>
      </c>
      <c r="CD45" s="41">
        <v>0</v>
      </c>
      <c r="CE45" s="41">
        <v>0</v>
      </c>
      <c r="CF45" s="41">
        <f t="shared" si="99"/>
        <v>0</v>
      </c>
      <c r="CG45" s="41">
        <f t="shared" si="100"/>
        <v>946014.16</v>
      </c>
      <c r="CH45" s="41">
        <f t="shared" si="101"/>
        <v>232490.02000000002</v>
      </c>
      <c r="CI45" s="291">
        <f t="shared" si="102"/>
        <v>-713525</v>
      </c>
      <c r="CJ45" s="109">
        <f t="shared" si="103"/>
        <v>0.24575744193934687</v>
      </c>
      <c r="CK45" s="41">
        <v>0</v>
      </c>
      <c r="CL45" s="41">
        <f t="shared" si="104"/>
        <v>946014.16</v>
      </c>
      <c r="CM45" s="41">
        <v>232490.02000000002</v>
      </c>
      <c r="CN45" s="291">
        <f t="shared" si="50"/>
        <v>-713524.14</v>
      </c>
      <c r="CO45" s="41">
        <v>2484276.6800000002</v>
      </c>
      <c r="CP45" s="41">
        <v>1658550.8800000001</v>
      </c>
      <c r="CQ45" s="41">
        <v>1828723.8199999998</v>
      </c>
      <c r="CR45" s="41">
        <v>1771023.94</v>
      </c>
      <c r="CS45" s="41">
        <v>1680574.9300000002</v>
      </c>
      <c r="CT45" s="41">
        <v>372374.13</v>
      </c>
      <c r="CU45" s="41">
        <v>0</v>
      </c>
      <c r="CV45" s="41">
        <v>10746951</v>
      </c>
      <c r="CW45" s="136" t="s">
        <v>1405</v>
      </c>
    </row>
    <row r="46" spans="1:101" s="10" customFormat="1" ht="69" customHeight="1" x14ac:dyDescent="0.2">
      <c r="A46" s="11" t="s">
        <v>89</v>
      </c>
      <c r="B46" s="11" t="s">
        <v>90</v>
      </c>
      <c r="C46" s="14" t="s">
        <v>567</v>
      </c>
      <c r="D46" s="11" t="s">
        <v>3</v>
      </c>
      <c r="E46" s="11" t="s">
        <v>11</v>
      </c>
      <c r="F46" s="11" t="s">
        <v>5</v>
      </c>
      <c r="G46" s="44" t="s">
        <v>91</v>
      </c>
      <c r="H46" s="43">
        <f>SUBTOTAL(103, $CI$9:$CI46)*1</f>
        <v>38</v>
      </c>
      <c r="I46" s="43" t="s">
        <v>89</v>
      </c>
      <c r="J46" s="124" t="s">
        <v>49</v>
      </c>
      <c r="K46" s="124" t="s">
        <v>92</v>
      </c>
      <c r="L46" s="41">
        <v>0</v>
      </c>
      <c r="M46" s="41">
        <v>0</v>
      </c>
      <c r="N46" s="41">
        <v>4713874.3499999996</v>
      </c>
      <c r="O46" s="41">
        <v>0</v>
      </c>
      <c r="P46" s="41">
        <v>0</v>
      </c>
      <c r="Q46" s="41">
        <f t="shared" si="62"/>
        <v>0</v>
      </c>
      <c r="R46" s="197" t="str">
        <f t="shared" si="63"/>
        <v>nebija plānots</v>
      </c>
      <c r="S46" s="41">
        <v>47940.49</v>
      </c>
      <c r="T46" s="41">
        <v>48074.1</v>
      </c>
      <c r="U46" s="41">
        <f t="shared" si="57"/>
        <v>133.61000000000058</v>
      </c>
      <c r="V46" s="41">
        <f t="shared" si="64"/>
        <v>47940.49</v>
      </c>
      <c r="W46" s="41">
        <f t="shared" si="65"/>
        <v>48074.1</v>
      </c>
      <c r="X46" s="41">
        <f t="shared" si="66"/>
        <v>134</v>
      </c>
      <c r="Y46" s="197">
        <f t="shared" si="67"/>
        <v>-2.7869969622755786E-3</v>
      </c>
      <c r="Z46" s="41">
        <v>0</v>
      </c>
      <c r="AA46" s="41">
        <v>0</v>
      </c>
      <c r="AB46" s="41">
        <f t="shared" si="58"/>
        <v>0</v>
      </c>
      <c r="AC46" s="41">
        <f t="shared" si="68"/>
        <v>47940.49</v>
      </c>
      <c r="AD46" s="41">
        <f t="shared" si="69"/>
        <v>48074.1</v>
      </c>
      <c r="AE46" s="41">
        <f t="shared" si="70"/>
        <v>134</v>
      </c>
      <c r="AF46" s="109">
        <f t="shared" si="71"/>
        <v>-2.7869969622755786E-3</v>
      </c>
      <c r="AG46" s="41">
        <v>10084.06</v>
      </c>
      <c r="AH46" s="41">
        <v>0</v>
      </c>
      <c r="AI46" s="41">
        <f t="shared" si="59"/>
        <v>-10084.06</v>
      </c>
      <c r="AJ46" s="41">
        <f t="shared" si="72"/>
        <v>58024.549999999996</v>
      </c>
      <c r="AK46" s="41">
        <f t="shared" si="73"/>
        <v>48074.1</v>
      </c>
      <c r="AL46" s="41">
        <f t="shared" si="74"/>
        <v>-9950</v>
      </c>
      <c r="AM46" s="109">
        <f t="shared" si="75"/>
        <v>0.1714868964946733</v>
      </c>
      <c r="AN46" s="41">
        <v>0</v>
      </c>
      <c r="AO46" s="41">
        <v>0</v>
      </c>
      <c r="AP46" s="41">
        <f t="shared" si="60"/>
        <v>0</v>
      </c>
      <c r="AQ46" s="41">
        <f t="shared" si="76"/>
        <v>58024.549999999996</v>
      </c>
      <c r="AR46" s="41">
        <f t="shared" si="77"/>
        <v>48074.1</v>
      </c>
      <c r="AS46" s="41">
        <f t="shared" si="78"/>
        <v>-9950</v>
      </c>
      <c r="AT46" s="109">
        <f t="shared" si="79"/>
        <v>0.1714868964946733</v>
      </c>
      <c r="AU46" s="41">
        <v>0</v>
      </c>
      <c r="AV46" s="41">
        <v>7383.79</v>
      </c>
      <c r="AW46" s="41">
        <f t="shared" si="61"/>
        <v>7383.79</v>
      </c>
      <c r="AX46" s="41">
        <f t="shared" si="80"/>
        <v>58024.549999999996</v>
      </c>
      <c r="AY46" s="41">
        <f t="shared" si="81"/>
        <v>55457.89</v>
      </c>
      <c r="AZ46" s="41">
        <f t="shared" si="82"/>
        <v>-2566</v>
      </c>
      <c r="BA46" s="109">
        <f t="shared" si="83"/>
        <v>4.4234035421213846E-2</v>
      </c>
      <c r="BB46" s="41">
        <v>293778.7</v>
      </c>
      <c r="BC46" s="40">
        <v>34659.74</v>
      </c>
      <c r="BD46" s="41">
        <f t="shared" si="26"/>
        <v>-259118.96000000002</v>
      </c>
      <c r="BE46" s="41">
        <f t="shared" si="84"/>
        <v>351803.25</v>
      </c>
      <c r="BF46" s="41">
        <f t="shared" si="85"/>
        <v>90117.63</v>
      </c>
      <c r="BG46" s="41">
        <f t="shared" si="86"/>
        <v>-261685</v>
      </c>
      <c r="BH46" s="109">
        <f t="shared" si="87"/>
        <v>0.74384082580249045</v>
      </c>
      <c r="BI46" s="41">
        <v>0</v>
      </c>
      <c r="BJ46" s="41">
        <v>0</v>
      </c>
      <c r="BK46" s="41">
        <f t="shared" si="31"/>
        <v>0</v>
      </c>
      <c r="BL46" s="41">
        <f t="shared" si="88"/>
        <v>351803.25</v>
      </c>
      <c r="BM46" s="41">
        <f t="shared" si="89"/>
        <v>90117.63</v>
      </c>
      <c r="BN46" s="41">
        <f t="shared" si="90"/>
        <v>-261685</v>
      </c>
      <c r="BO46" s="109">
        <f t="shared" si="91"/>
        <v>0.74384082580249045</v>
      </c>
      <c r="BP46" s="41">
        <v>0</v>
      </c>
      <c r="BQ46" s="41">
        <v>0</v>
      </c>
      <c r="BR46" s="41">
        <f t="shared" si="36"/>
        <v>0</v>
      </c>
      <c r="BS46" s="41">
        <f t="shared" si="92"/>
        <v>351803.25</v>
      </c>
      <c r="BT46" s="41">
        <f t="shared" si="93"/>
        <v>90117.63</v>
      </c>
      <c r="BU46" s="41">
        <f t="shared" si="94"/>
        <v>-261685</v>
      </c>
      <c r="BV46" s="109">
        <f t="shared" si="95"/>
        <v>0.74384082580249045</v>
      </c>
      <c r="BW46" s="41">
        <v>435626.02</v>
      </c>
      <c r="BX46" s="41">
        <v>0</v>
      </c>
      <c r="BY46" s="41">
        <f t="shared" si="96"/>
        <v>-435626.02</v>
      </c>
      <c r="BZ46" s="41">
        <f t="shared" si="105"/>
        <v>787429.27</v>
      </c>
      <c r="CA46" s="41">
        <f t="shared" si="106"/>
        <v>90117.63</v>
      </c>
      <c r="CB46" s="41">
        <f t="shared" si="97"/>
        <v>-697311</v>
      </c>
      <c r="CC46" s="109">
        <f t="shared" si="98"/>
        <v>0.88555463527536893</v>
      </c>
      <c r="CD46" s="41">
        <v>0</v>
      </c>
      <c r="CE46" s="41">
        <v>0</v>
      </c>
      <c r="CF46" s="41">
        <f t="shared" si="99"/>
        <v>0</v>
      </c>
      <c r="CG46" s="41">
        <f t="shared" si="100"/>
        <v>787429.27</v>
      </c>
      <c r="CH46" s="41">
        <f t="shared" si="101"/>
        <v>90117.63</v>
      </c>
      <c r="CI46" s="291">
        <f t="shared" si="102"/>
        <v>-697311</v>
      </c>
      <c r="CJ46" s="109">
        <f t="shared" si="103"/>
        <v>0.11444536472463109</v>
      </c>
      <c r="CK46" s="41">
        <v>0</v>
      </c>
      <c r="CL46" s="41">
        <f t="shared" si="104"/>
        <v>787429.27</v>
      </c>
      <c r="CM46" s="41">
        <v>272187.90000000002</v>
      </c>
      <c r="CN46" s="291">
        <f t="shared" si="50"/>
        <v>-515241.37</v>
      </c>
      <c r="CO46" s="41">
        <v>2557402.1</v>
      </c>
      <c r="CP46" s="41">
        <v>3631878.58</v>
      </c>
      <c r="CQ46" s="41">
        <v>3923187.43</v>
      </c>
      <c r="CR46" s="41">
        <v>6047552.5100000016</v>
      </c>
      <c r="CS46" s="41">
        <v>6268510.9800000004</v>
      </c>
      <c r="CT46" s="41">
        <v>2245503.9500000002</v>
      </c>
      <c r="CU46" s="41">
        <v>38535.18</v>
      </c>
      <c r="CV46" s="41">
        <v>25500000</v>
      </c>
      <c r="CW46" s="136" t="s">
        <v>1582</v>
      </c>
    </row>
    <row r="47" spans="1:101" s="10" customFormat="1" ht="61.5" customHeight="1" x14ac:dyDescent="0.25">
      <c r="A47" s="119" t="s">
        <v>172</v>
      </c>
      <c r="B47" s="119" t="s">
        <v>173</v>
      </c>
      <c r="C47" s="120" t="s">
        <v>575</v>
      </c>
      <c r="D47" s="119" t="s">
        <v>3</v>
      </c>
      <c r="E47" s="119" t="s">
        <v>29</v>
      </c>
      <c r="F47" s="119" t="s">
        <v>5</v>
      </c>
      <c r="G47" s="43" t="s">
        <v>186</v>
      </c>
      <c r="H47" s="43">
        <f>SUBTOTAL(103, $CI$9:$CI47)*1</f>
        <v>39</v>
      </c>
      <c r="I47" s="43" t="s">
        <v>172</v>
      </c>
      <c r="J47" s="124" t="s">
        <v>98</v>
      </c>
      <c r="K47" s="124" t="s">
        <v>187</v>
      </c>
      <c r="L47" s="41">
        <v>0</v>
      </c>
      <c r="M47" s="41">
        <v>0</v>
      </c>
      <c r="N47" s="41">
        <v>1522923.67</v>
      </c>
      <c r="O47" s="41">
        <v>1802524.51</v>
      </c>
      <c r="P47" s="41">
        <v>1802524.51</v>
      </c>
      <c r="Q47" s="41">
        <f t="shared" si="62"/>
        <v>0</v>
      </c>
      <c r="R47" s="197">
        <f t="shared" si="63"/>
        <v>0</v>
      </c>
      <c r="S47" s="41">
        <v>0</v>
      </c>
      <c r="T47" s="41">
        <v>0</v>
      </c>
      <c r="U47" s="41">
        <f t="shared" si="57"/>
        <v>0</v>
      </c>
      <c r="V47" s="41">
        <f t="shared" si="64"/>
        <v>1802524.51</v>
      </c>
      <c r="W47" s="41">
        <f t="shared" si="65"/>
        <v>1802524.51</v>
      </c>
      <c r="X47" s="41">
        <f t="shared" si="66"/>
        <v>0</v>
      </c>
      <c r="Y47" s="197">
        <f t="shared" si="67"/>
        <v>0</v>
      </c>
      <c r="Z47" s="41">
        <v>0</v>
      </c>
      <c r="AA47" s="41">
        <v>0</v>
      </c>
      <c r="AB47" s="41">
        <f t="shared" si="58"/>
        <v>0</v>
      </c>
      <c r="AC47" s="41">
        <f t="shared" si="68"/>
        <v>1802524.51</v>
      </c>
      <c r="AD47" s="41">
        <f t="shared" si="69"/>
        <v>1802524.51</v>
      </c>
      <c r="AE47" s="41">
        <f t="shared" si="70"/>
        <v>0</v>
      </c>
      <c r="AF47" s="109">
        <f t="shared" si="71"/>
        <v>0</v>
      </c>
      <c r="AG47" s="41">
        <v>979630.3</v>
      </c>
      <c r="AH47" s="41">
        <v>979630.3</v>
      </c>
      <c r="AI47" s="41">
        <f t="shared" si="59"/>
        <v>0</v>
      </c>
      <c r="AJ47" s="41">
        <f t="shared" si="72"/>
        <v>2782154.81</v>
      </c>
      <c r="AK47" s="41">
        <f t="shared" si="73"/>
        <v>2782154.81</v>
      </c>
      <c r="AL47" s="41">
        <f t="shared" si="74"/>
        <v>0</v>
      </c>
      <c r="AM47" s="109">
        <f t="shared" si="75"/>
        <v>0</v>
      </c>
      <c r="AN47" s="41">
        <v>0</v>
      </c>
      <c r="AO47" s="41">
        <v>0</v>
      </c>
      <c r="AP47" s="41">
        <f t="shared" si="60"/>
        <v>0</v>
      </c>
      <c r="AQ47" s="41">
        <f t="shared" si="76"/>
        <v>2782154.81</v>
      </c>
      <c r="AR47" s="41">
        <f t="shared" si="77"/>
        <v>2782154.81</v>
      </c>
      <c r="AS47" s="41">
        <f t="shared" si="78"/>
        <v>0</v>
      </c>
      <c r="AT47" s="109">
        <f t="shared" si="79"/>
        <v>0</v>
      </c>
      <c r="AU47" s="41">
        <v>0</v>
      </c>
      <c r="AV47" s="41">
        <v>0</v>
      </c>
      <c r="AW47" s="41">
        <f t="shared" si="61"/>
        <v>0</v>
      </c>
      <c r="AX47" s="41">
        <f t="shared" si="80"/>
        <v>2782154.81</v>
      </c>
      <c r="AY47" s="41">
        <f t="shared" si="81"/>
        <v>2782154.81</v>
      </c>
      <c r="AZ47" s="41">
        <f t="shared" si="82"/>
        <v>0</v>
      </c>
      <c r="BA47" s="109">
        <f t="shared" si="83"/>
        <v>0</v>
      </c>
      <c r="BB47" s="41">
        <v>206568.7</v>
      </c>
      <c r="BC47" s="41">
        <v>518661.68</v>
      </c>
      <c r="BD47" s="41">
        <f t="shared" si="26"/>
        <v>312092.98</v>
      </c>
      <c r="BE47" s="41">
        <f t="shared" si="84"/>
        <v>2988723.5100000002</v>
      </c>
      <c r="BF47" s="41">
        <f t="shared" si="85"/>
        <v>3300816.49</v>
      </c>
      <c r="BG47" s="41">
        <f t="shared" si="86"/>
        <v>312093</v>
      </c>
      <c r="BH47" s="109">
        <f t="shared" si="87"/>
        <v>-0.10442350353111118</v>
      </c>
      <c r="BI47" s="41">
        <v>0</v>
      </c>
      <c r="BJ47" s="41">
        <v>0</v>
      </c>
      <c r="BK47" s="41">
        <f t="shared" si="31"/>
        <v>0</v>
      </c>
      <c r="BL47" s="41">
        <f t="shared" si="88"/>
        <v>2988723.5100000002</v>
      </c>
      <c r="BM47" s="41">
        <f t="shared" si="89"/>
        <v>3300816.49</v>
      </c>
      <c r="BN47" s="41">
        <f t="shared" si="90"/>
        <v>312093</v>
      </c>
      <c r="BO47" s="109">
        <f t="shared" si="91"/>
        <v>-0.10442350353111118</v>
      </c>
      <c r="BP47" s="41">
        <v>0</v>
      </c>
      <c r="BQ47" s="41">
        <v>0</v>
      </c>
      <c r="BR47" s="41">
        <f t="shared" si="36"/>
        <v>0</v>
      </c>
      <c r="BS47" s="41">
        <f t="shared" si="92"/>
        <v>2988723.5100000002</v>
      </c>
      <c r="BT47" s="41">
        <f t="shared" si="93"/>
        <v>3300816.49</v>
      </c>
      <c r="BU47" s="41">
        <f t="shared" si="94"/>
        <v>312093</v>
      </c>
      <c r="BV47" s="109">
        <f t="shared" si="95"/>
        <v>-0.10442350353111118</v>
      </c>
      <c r="BW47" s="41">
        <v>2456638.5499999998</v>
      </c>
      <c r="BX47" s="41">
        <v>1453772.6</v>
      </c>
      <c r="BY47" s="41">
        <f t="shared" si="96"/>
        <v>-1002865.9499999997</v>
      </c>
      <c r="BZ47" s="41">
        <f t="shared" si="105"/>
        <v>5445362.0599999996</v>
      </c>
      <c r="CA47" s="41">
        <f t="shared" si="106"/>
        <v>4754589.09</v>
      </c>
      <c r="CB47" s="41">
        <f t="shared" si="97"/>
        <v>-690773</v>
      </c>
      <c r="CC47" s="109">
        <f t="shared" si="98"/>
        <v>0.12685528756190723</v>
      </c>
      <c r="CD47" s="41">
        <v>0</v>
      </c>
      <c r="CE47" s="41">
        <v>0</v>
      </c>
      <c r="CF47" s="41">
        <f t="shared" si="99"/>
        <v>0</v>
      </c>
      <c r="CG47" s="41">
        <f t="shared" si="100"/>
        <v>5445362.0599999996</v>
      </c>
      <c r="CH47" s="41">
        <f t="shared" si="101"/>
        <v>4754589.09</v>
      </c>
      <c r="CI47" s="291">
        <f t="shared" si="102"/>
        <v>-690773</v>
      </c>
      <c r="CJ47" s="109">
        <f t="shared" si="103"/>
        <v>0.87314471243809277</v>
      </c>
      <c r="CK47" s="41">
        <v>0</v>
      </c>
      <c r="CL47" s="41">
        <f t="shared" si="104"/>
        <v>5445362.0599999996</v>
      </c>
      <c r="CM47" s="41">
        <v>4754589.09</v>
      </c>
      <c r="CN47" s="291">
        <f t="shared" si="50"/>
        <v>-690772.96999999974</v>
      </c>
      <c r="CO47" s="41">
        <v>716071.28</v>
      </c>
      <c r="CP47" s="41">
        <v>0</v>
      </c>
      <c r="CQ47" s="41">
        <v>0</v>
      </c>
      <c r="CR47" s="41">
        <v>0</v>
      </c>
      <c r="CS47" s="41">
        <v>0</v>
      </c>
      <c r="CT47" s="41">
        <v>0</v>
      </c>
      <c r="CU47" s="41">
        <v>0</v>
      </c>
      <c r="CV47" s="41">
        <v>7689153.7000000002</v>
      </c>
      <c r="CW47" s="136" t="s">
        <v>1530</v>
      </c>
    </row>
    <row r="48" spans="1:101" s="10" customFormat="1" ht="156" customHeight="1" x14ac:dyDescent="0.2">
      <c r="A48" s="11" t="s">
        <v>42</v>
      </c>
      <c r="B48" s="11" t="s">
        <v>43</v>
      </c>
      <c r="C48" s="14" t="s">
        <v>563</v>
      </c>
      <c r="D48" s="11" t="s">
        <v>3</v>
      </c>
      <c r="E48" s="11" t="s">
        <v>11</v>
      </c>
      <c r="F48" s="11" t="s">
        <v>5</v>
      </c>
      <c r="G48" s="44" t="s">
        <v>45</v>
      </c>
      <c r="H48" s="43">
        <f>SUBTOTAL(103, $CI$9:$CI48)*1</f>
        <v>40</v>
      </c>
      <c r="I48" s="43" t="s">
        <v>42</v>
      </c>
      <c r="J48" s="124" t="s">
        <v>17</v>
      </c>
      <c r="K48" s="124" t="s">
        <v>44</v>
      </c>
      <c r="L48" s="41">
        <v>0</v>
      </c>
      <c r="M48" s="41">
        <v>0</v>
      </c>
      <c r="N48" s="41">
        <v>91066.98</v>
      </c>
      <c r="O48" s="41">
        <v>0</v>
      </c>
      <c r="P48" s="41">
        <v>0</v>
      </c>
      <c r="Q48" s="41">
        <f t="shared" si="62"/>
        <v>0</v>
      </c>
      <c r="R48" s="197" t="str">
        <f t="shared" si="63"/>
        <v>nebija plānots</v>
      </c>
      <c r="S48" s="41">
        <v>0</v>
      </c>
      <c r="T48" s="41">
        <v>349922.11</v>
      </c>
      <c r="U48" s="41">
        <f t="shared" si="57"/>
        <v>349922.11</v>
      </c>
      <c r="V48" s="41">
        <f t="shared" si="64"/>
        <v>0</v>
      </c>
      <c r="W48" s="41">
        <f t="shared" si="65"/>
        <v>349922.11</v>
      </c>
      <c r="X48" s="41">
        <f t="shared" si="66"/>
        <v>349922</v>
      </c>
      <c r="Y48" s="197" t="str">
        <f t="shared" si="67"/>
        <v>nebija plānots</v>
      </c>
      <c r="Z48" s="41">
        <v>354995.16</v>
      </c>
      <c r="AA48" s="41">
        <v>0</v>
      </c>
      <c r="AB48" s="41">
        <f t="shared" si="58"/>
        <v>-354995.16</v>
      </c>
      <c r="AC48" s="41">
        <f t="shared" si="68"/>
        <v>354995.16</v>
      </c>
      <c r="AD48" s="41">
        <f t="shared" si="69"/>
        <v>349922.11</v>
      </c>
      <c r="AE48" s="41">
        <f t="shared" si="70"/>
        <v>-5073</v>
      </c>
      <c r="AF48" s="109">
        <f t="shared" si="71"/>
        <v>1.4290476523679874E-2</v>
      </c>
      <c r="AG48" s="41">
        <v>276127.12</v>
      </c>
      <c r="AH48" s="41">
        <v>275763.40999999997</v>
      </c>
      <c r="AI48" s="41">
        <f t="shared" si="59"/>
        <v>-363.71000000002095</v>
      </c>
      <c r="AJ48" s="41">
        <f t="shared" si="72"/>
        <v>631122.28</v>
      </c>
      <c r="AK48" s="41">
        <f t="shared" si="73"/>
        <v>625685.52</v>
      </c>
      <c r="AL48" s="41">
        <f t="shared" si="74"/>
        <v>-5437</v>
      </c>
      <c r="AM48" s="109">
        <f t="shared" si="75"/>
        <v>8.6144320558608767E-3</v>
      </c>
      <c r="AN48" s="41">
        <v>0</v>
      </c>
      <c r="AO48" s="41">
        <v>0</v>
      </c>
      <c r="AP48" s="41">
        <f t="shared" si="60"/>
        <v>0</v>
      </c>
      <c r="AQ48" s="41">
        <f t="shared" si="76"/>
        <v>631122.28</v>
      </c>
      <c r="AR48" s="41">
        <f t="shared" si="77"/>
        <v>625685.52</v>
      </c>
      <c r="AS48" s="41">
        <f t="shared" si="78"/>
        <v>-5437</v>
      </c>
      <c r="AT48" s="109">
        <f t="shared" si="79"/>
        <v>8.6144320558608767E-3</v>
      </c>
      <c r="AU48" s="41">
        <v>0</v>
      </c>
      <c r="AV48" s="41">
        <v>0</v>
      </c>
      <c r="AW48" s="41">
        <f t="shared" si="61"/>
        <v>0</v>
      </c>
      <c r="AX48" s="41">
        <f t="shared" si="80"/>
        <v>631122.28</v>
      </c>
      <c r="AY48" s="41">
        <f t="shared" si="81"/>
        <v>625685.52</v>
      </c>
      <c r="AZ48" s="41">
        <f t="shared" si="82"/>
        <v>-5437</v>
      </c>
      <c r="BA48" s="109">
        <f t="shared" si="83"/>
        <v>8.6144320558608767E-3</v>
      </c>
      <c r="BB48" s="41">
        <v>467500</v>
      </c>
      <c r="BC48" s="41">
        <v>401633.86</v>
      </c>
      <c r="BD48" s="41">
        <f t="shared" si="26"/>
        <v>-65866.140000000014</v>
      </c>
      <c r="BE48" s="41">
        <f t="shared" si="84"/>
        <v>1098622.28</v>
      </c>
      <c r="BF48" s="41">
        <f t="shared" si="85"/>
        <v>1027319.38</v>
      </c>
      <c r="BG48" s="41">
        <f t="shared" si="86"/>
        <v>-71303</v>
      </c>
      <c r="BH48" s="109">
        <f t="shared" si="87"/>
        <v>6.4902106299901341E-2</v>
      </c>
      <c r="BI48" s="41">
        <v>0</v>
      </c>
      <c r="BJ48" s="41">
        <v>0</v>
      </c>
      <c r="BK48" s="41">
        <f t="shared" si="31"/>
        <v>0</v>
      </c>
      <c r="BL48" s="41">
        <f t="shared" si="88"/>
        <v>1098622.28</v>
      </c>
      <c r="BM48" s="41">
        <f t="shared" si="89"/>
        <v>1027319.38</v>
      </c>
      <c r="BN48" s="41">
        <f t="shared" si="90"/>
        <v>-71303</v>
      </c>
      <c r="BO48" s="109">
        <f t="shared" si="91"/>
        <v>6.4902106299901341E-2</v>
      </c>
      <c r="BP48" s="41">
        <v>0</v>
      </c>
      <c r="BQ48" s="41">
        <v>0</v>
      </c>
      <c r="BR48" s="41">
        <f t="shared" si="36"/>
        <v>0</v>
      </c>
      <c r="BS48" s="41">
        <f t="shared" si="92"/>
        <v>1098622.28</v>
      </c>
      <c r="BT48" s="41">
        <f t="shared" si="93"/>
        <v>1027319.38</v>
      </c>
      <c r="BU48" s="41">
        <f t="shared" si="94"/>
        <v>-71303</v>
      </c>
      <c r="BV48" s="109">
        <f t="shared" si="95"/>
        <v>6.4902106299901341E-2</v>
      </c>
      <c r="BW48" s="41">
        <v>1155235.21</v>
      </c>
      <c r="BX48" s="41">
        <v>554153.96</v>
      </c>
      <c r="BY48" s="41">
        <f t="shared" si="96"/>
        <v>-601081.25</v>
      </c>
      <c r="BZ48" s="41">
        <f t="shared" si="105"/>
        <v>2253857.4900000002</v>
      </c>
      <c r="CA48" s="41">
        <f t="shared" si="106"/>
        <v>1581473.3399999999</v>
      </c>
      <c r="CB48" s="41">
        <f t="shared" si="97"/>
        <v>-672384</v>
      </c>
      <c r="CC48" s="109">
        <f t="shared" si="98"/>
        <v>0.29832593807872043</v>
      </c>
      <c r="CD48" s="41">
        <v>0</v>
      </c>
      <c r="CE48" s="41">
        <v>0</v>
      </c>
      <c r="CF48" s="41">
        <f t="shared" si="99"/>
        <v>0</v>
      </c>
      <c r="CG48" s="41">
        <f t="shared" si="100"/>
        <v>2253857.4900000002</v>
      </c>
      <c r="CH48" s="41">
        <f t="shared" si="101"/>
        <v>1581473.3399999999</v>
      </c>
      <c r="CI48" s="291">
        <f t="shared" si="102"/>
        <v>-672384</v>
      </c>
      <c r="CJ48" s="109">
        <f t="shared" si="103"/>
        <v>0.70167406192127957</v>
      </c>
      <c r="CK48" s="41">
        <v>0</v>
      </c>
      <c r="CL48" s="41">
        <f t="shared" si="104"/>
        <v>2253857.4900000002</v>
      </c>
      <c r="CM48" s="41">
        <v>1581682.06</v>
      </c>
      <c r="CN48" s="291">
        <f t="shared" si="50"/>
        <v>-672175.43000000017</v>
      </c>
      <c r="CO48" s="41">
        <v>5977563.9100000001</v>
      </c>
      <c r="CP48" s="41">
        <v>3699801.83</v>
      </c>
      <c r="CQ48" s="41">
        <v>3588818.1399999997</v>
      </c>
      <c r="CR48" s="41">
        <v>3483393.35</v>
      </c>
      <c r="CS48" s="41">
        <v>3356274.15</v>
      </c>
      <c r="CT48" s="41">
        <v>3018267.49</v>
      </c>
      <c r="CU48" s="41">
        <v>729189.16</v>
      </c>
      <c r="CV48" s="41">
        <v>26198232.500000004</v>
      </c>
      <c r="CW48" s="136" t="s">
        <v>1583</v>
      </c>
    </row>
    <row r="49" spans="1:101" s="10" customFormat="1" ht="72" customHeight="1" x14ac:dyDescent="0.2">
      <c r="A49" s="11" t="s">
        <v>379</v>
      </c>
      <c r="B49" s="11" t="s">
        <v>380</v>
      </c>
      <c r="C49" s="14" t="s">
        <v>381</v>
      </c>
      <c r="D49" s="11">
        <v>1</v>
      </c>
      <c r="E49" s="11" t="s">
        <v>210</v>
      </c>
      <c r="F49" s="11" t="s">
        <v>77</v>
      </c>
      <c r="G49" s="44" t="s">
        <v>388</v>
      </c>
      <c r="H49" s="43">
        <f>SUBTOTAL(103, $CI$9:$CI49)*1</f>
        <v>41</v>
      </c>
      <c r="I49" s="43" t="s">
        <v>379</v>
      </c>
      <c r="J49" s="124" t="s">
        <v>389</v>
      </c>
      <c r="K49" s="124" t="s">
        <v>390</v>
      </c>
      <c r="L49" s="41">
        <v>0</v>
      </c>
      <c r="M49" s="41">
        <v>0</v>
      </c>
      <c r="N49" s="41">
        <v>89609.84</v>
      </c>
      <c r="O49" s="41">
        <v>0</v>
      </c>
      <c r="P49" s="41">
        <v>0</v>
      </c>
      <c r="Q49" s="41">
        <f t="shared" si="62"/>
        <v>0</v>
      </c>
      <c r="R49" s="197" t="str">
        <f t="shared" si="63"/>
        <v>nebija plānots</v>
      </c>
      <c r="S49" s="41">
        <v>0</v>
      </c>
      <c r="T49" s="41">
        <v>0</v>
      </c>
      <c r="U49" s="41">
        <f t="shared" si="57"/>
        <v>0</v>
      </c>
      <c r="V49" s="41">
        <f t="shared" si="64"/>
        <v>0</v>
      </c>
      <c r="W49" s="41">
        <f t="shared" si="65"/>
        <v>0</v>
      </c>
      <c r="X49" s="41">
        <f t="shared" si="66"/>
        <v>0</v>
      </c>
      <c r="Y49" s="197" t="str">
        <f t="shared" si="67"/>
        <v>nebija plānots</v>
      </c>
      <c r="Z49" s="41">
        <v>100597.22</v>
      </c>
      <c r="AA49" s="41">
        <v>100579.44</v>
      </c>
      <c r="AB49" s="41">
        <f t="shared" si="58"/>
        <v>-17.779999999998836</v>
      </c>
      <c r="AC49" s="41">
        <f t="shared" si="68"/>
        <v>100597.22</v>
      </c>
      <c r="AD49" s="41">
        <f t="shared" si="69"/>
        <v>100579.44</v>
      </c>
      <c r="AE49" s="41">
        <f t="shared" si="70"/>
        <v>-18</v>
      </c>
      <c r="AF49" s="109">
        <f t="shared" si="71"/>
        <v>1.767444468147028E-4</v>
      </c>
      <c r="AG49" s="41">
        <v>0</v>
      </c>
      <c r="AH49" s="41">
        <v>0</v>
      </c>
      <c r="AI49" s="41">
        <f t="shared" si="59"/>
        <v>0</v>
      </c>
      <c r="AJ49" s="41">
        <f t="shared" si="72"/>
        <v>100597.22</v>
      </c>
      <c r="AK49" s="41">
        <f t="shared" si="73"/>
        <v>100579.44</v>
      </c>
      <c r="AL49" s="41">
        <f t="shared" si="74"/>
        <v>-18</v>
      </c>
      <c r="AM49" s="109">
        <f t="shared" si="75"/>
        <v>1.767444468147028E-4</v>
      </c>
      <c r="AN49" s="41">
        <v>0</v>
      </c>
      <c r="AO49" s="41">
        <v>0</v>
      </c>
      <c r="AP49" s="41">
        <f t="shared" si="60"/>
        <v>0</v>
      </c>
      <c r="AQ49" s="41">
        <f t="shared" si="76"/>
        <v>100597.22</v>
      </c>
      <c r="AR49" s="41">
        <f t="shared" si="77"/>
        <v>100579.44</v>
      </c>
      <c r="AS49" s="41">
        <f t="shared" si="78"/>
        <v>-18</v>
      </c>
      <c r="AT49" s="109">
        <f t="shared" si="79"/>
        <v>1.767444468147028E-4</v>
      </c>
      <c r="AU49" s="41">
        <v>528871.1</v>
      </c>
      <c r="AV49" s="41">
        <v>150136.75</v>
      </c>
      <c r="AW49" s="41">
        <f t="shared" si="61"/>
        <v>-378734.35</v>
      </c>
      <c r="AX49" s="41">
        <f t="shared" si="80"/>
        <v>629468.31999999995</v>
      </c>
      <c r="AY49" s="41">
        <f t="shared" si="81"/>
        <v>250716.19</v>
      </c>
      <c r="AZ49" s="41">
        <f t="shared" si="82"/>
        <v>-378752</v>
      </c>
      <c r="BA49" s="109">
        <f t="shared" si="83"/>
        <v>0.60170165513651264</v>
      </c>
      <c r="BB49" s="41">
        <v>0</v>
      </c>
      <c r="BC49" s="41">
        <v>0</v>
      </c>
      <c r="BD49" s="41">
        <f t="shared" si="26"/>
        <v>0</v>
      </c>
      <c r="BE49" s="41">
        <f t="shared" si="84"/>
        <v>629468.31999999995</v>
      </c>
      <c r="BF49" s="41">
        <f t="shared" si="85"/>
        <v>250716.19</v>
      </c>
      <c r="BG49" s="41">
        <f t="shared" si="86"/>
        <v>-378752</v>
      </c>
      <c r="BH49" s="109">
        <f t="shared" si="87"/>
        <v>0.60170165513651264</v>
      </c>
      <c r="BI49" s="41">
        <v>0</v>
      </c>
      <c r="BJ49" s="41">
        <v>0</v>
      </c>
      <c r="BK49" s="41">
        <f t="shared" si="31"/>
        <v>0</v>
      </c>
      <c r="BL49" s="41">
        <f t="shared" si="88"/>
        <v>629468.31999999995</v>
      </c>
      <c r="BM49" s="41">
        <f t="shared" si="89"/>
        <v>250716.19</v>
      </c>
      <c r="BN49" s="41">
        <f t="shared" si="90"/>
        <v>-378752</v>
      </c>
      <c r="BO49" s="109">
        <f t="shared" si="91"/>
        <v>0.60170165513651264</v>
      </c>
      <c r="BP49" s="41">
        <v>282167.63</v>
      </c>
      <c r="BQ49" s="41">
        <v>22247.53</v>
      </c>
      <c r="BR49" s="41">
        <f t="shared" si="36"/>
        <v>-259920.1</v>
      </c>
      <c r="BS49" s="41">
        <f t="shared" si="92"/>
        <v>911635.95</v>
      </c>
      <c r="BT49" s="41">
        <f t="shared" si="93"/>
        <v>272963.71999999997</v>
      </c>
      <c r="BU49" s="41">
        <f t="shared" si="94"/>
        <v>-638672</v>
      </c>
      <c r="BV49" s="109">
        <f t="shared" si="95"/>
        <v>0.70057815293484205</v>
      </c>
      <c r="BW49" s="41">
        <v>0</v>
      </c>
      <c r="BX49" s="41">
        <v>0</v>
      </c>
      <c r="BY49" s="41">
        <f t="shared" si="96"/>
        <v>0</v>
      </c>
      <c r="BZ49" s="41">
        <f t="shared" si="105"/>
        <v>911635.95</v>
      </c>
      <c r="CA49" s="41">
        <f t="shared" si="106"/>
        <v>272963.71999999997</v>
      </c>
      <c r="CB49" s="41">
        <f t="shared" si="97"/>
        <v>-638672</v>
      </c>
      <c r="CC49" s="109">
        <f t="shared" si="98"/>
        <v>0.70057815293484205</v>
      </c>
      <c r="CD49" s="41">
        <v>0</v>
      </c>
      <c r="CE49" s="41">
        <v>0</v>
      </c>
      <c r="CF49" s="41">
        <f t="shared" si="99"/>
        <v>0</v>
      </c>
      <c r="CG49" s="41">
        <f t="shared" si="100"/>
        <v>911635.95</v>
      </c>
      <c r="CH49" s="41">
        <f t="shared" si="101"/>
        <v>272963.71999999997</v>
      </c>
      <c r="CI49" s="291">
        <f t="shared" si="102"/>
        <v>-638672</v>
      </c>
      <c r="CJ49" s="109">
        <f t="shared" si="103"/>
        <v>0.29942184706515795</v>
      </c>
      <c r="CK49" s="41">
        <v>282167.63</v>
      </c>
      <c r="CL49" s="41">
        <f t="shared" si="104"/>
        <v>1193803.58</v>
      </c>
      <c r="CM49" s="41">
        <v>351777.25</v>
      </c>
      <c r="CN49" s="291">
        <f t="shared" si="50"/>
        <v>-842026.33000000007</v>
      </c>
      <c r="CO49" s="41">
        <v>540316.38</v>
      </c>
      <c r="CP49" s="41">
        <v>457747.09</v>
      </c>
      <c r="CQ49" s="41">
        <v>454049.84</v>
      </c>
      <c r="CR49" s="41">
        <v>454049.84</v>
      </c>
      <c r="CS49" s="41">
        <v>454049.84</v>
      </c>
      <c r="CT49" s="41">
        <v>37837.49</v>
      </c>
      <c r="CU49" s="41">
        <v>0</v>
      </c>
      <c r="CV49" s="41">
        <v>3681463.9</v>
      </c>
      <c r="CW49" s="136" t="s">
        <v>1584</v>
      </c>
    </row>
    <row r="50" spans="1:101" s="10" customFormat="1" ht="90" customHeight="1" x14ac:dyDescent="0.2">
      <c r="A50" s="11" t="s">
        <v>379</v>
      </c>
      <c r="B50" s="11" t="s">
        <v>380</v>
      </c>
      <c r="C50" s="14" t="s">
        <v>381</v>
      </c>
      <c r="D50" s="11">
        <v>1</v>
      </c>
      <c r="E50" s="11" t="s">
        <v>210</v>
      </c>
      <c r="F50" s="11" t="s">
        <v>77</v>
      </c>
      <c r="G50" s="44" t="s">
        <v>385</v>
      </c>
      <c r="H50" s="43">
        <f>SUBTOTAL(103, $CI$9:$CI50)*1</f>
        <v>42</v>
      </c>
      <c r="I50" s="43" t="s">
        <v>379</v>
      </c>
      <c r="J50" s="124" t="s">
        <v>386</v>
      </c>
      <c r="K50" s="124" t="s">
        <v>387</v>
      </c>
      <c r="L50" s="41">
        <v>0</v>
      </c>
      <c r="M50" s="41">
        <v>0</v>
      </c>
      <c r="N50" s="41">
        <v>99647.639999999985</v>
      </c>
      <c r="O50" s="41">
        <v>66128.95</v>
      </c>
      <c r="P50" s="41">
        <v>66128.95</v>
      </c>
      <c r="Q50" s="41">
        <f t="shared" si="62"/>
        <v>0</v>
      </c>
      <c r="R50" s="197">
        <f t="shared" si="63"/>
        <v>0</v>
      </c>
      <c r="S50" s="41">
        <v>0</v>
      </c>
      <c r="T50" s="41">
        <v>0</v>
      </c>
      <c r="U50" s="41">
        <f t="shared" si="57"/>
        <v>0</v>
      </c>
      <c r="V50" s="41">
        <f t="shared" si="64"/>
        <v>66128.95</v>
      </c>
      <c r="W50" s="41">
        <f t="shared" si="65"/>
        <v>66128.95</v>
      </c>
      <c r="X50" s="41">
        <f t="shared" si="66"/>
        <v>0</v>
      </c>
      <c r="Y50" s="197">
        <f t="shared" si="67"/>
        <v>0</v>
      </c>
      <c r="Z50" s="41">
        <v>0</v>
      </c>
      <c r="AA50" s="41">
        <v>0</v>
      </c>
      <c r="AB50" s="41">
        <f t="shared" si="58"/>
        <v>0</v>
      </c>
      <c r="AC50" s="41">
        <f t="shared" si="68"/>
        <v>66128.95</v>
      </c>
      <c r="AD50" s="41">
        <f t="shared" si="69"/>
        <v>66128.95</v>
      </c>
      <c r="AE50" s="41">
        <f t="shared" si="70"/>
        <v>0</v>
      </c>
      <c r="AF50" s="109">
        <f t="shared" si="71"/>
        <v>0</v>
      </c>
      <c r="AG50" s="41">
        <v>109468.43</v>
      </c>
      <c r="AH50" s="41">
        <v>109466.41</v>
      </c>
      <c r="AI50" s="41">
        <f t="shared" si="59"/>
        <v>-2.0199999999895226</v>
      </c>
      <c r="AJ50" s="41">
        <f t="shared" si="72"/>
        <v>175597.38</v>
      </c>
      <c r="AK50" s="41">
        <f t="shared" si="73"/>
        <v>175595.36</v>
      </c>
      <c r="AL50" s="41">
        <f t="shared" si="74"/>
        <v>-2</v>
      </c>
      <c r="AM50" s="109">
        <f t="shared" si="75"/>
        <v>1.1503588493333439E-5</v>
      </c>
      <c r="AN50" s="41">
        <v>0</v>
      </c>
      <c r="AO50" s="41">
        <v>0</v>
      </c>
      <c r="AP50" s="41">
        <f t="shared" si="60"/>
        <v>0</v>
      </c>
      <c r="AQ50" s="41">
        <f t="shared" si="76"/>
        <v>175597.38</v>
      </c>
      <c r="AR50" s="41">
        <f t="shared" si="77"/>
        <v>175595.36</v>
      </c>
      <c r="AS50" s="41">
        <f t="shared" si="78"/>
        <v>-2</v>
      </c>
      <c r="AT50" s="109">
        <f t="shared" si="79"/>
        <v>1.1503588493333439E-5</v>
      </c>
      <c r="AU50" s="41">
        <v>0</v>
      </c>
      <c r="AV50" s="41">
        <v>0</v>
      </c>
      <c r="AW50" s="41">
        <f t="shared" si="61"/>
        <v>0</v>
      </c>
      <c r="AX50" s="41">
        <f t="shared" si="80"/>
        <v>175597.38</v>
      </c>
      <c r="AY50" s="41">
        <f t="shared" si="81"/>
        <v>175595.36</v>
      </c>
      <c r="AZ50" s="41">
        <f t="shared" si="82"/>
        <v>-2</v>
      </c>
      <c r="BA50" s="109">
        <f t="shared" si="83"/>
        <v>1.1503588493333439E-5</v>
      </c>
      <c r="BB50" s="41">
        <v>212500</v>
      </c>
      <c r="BC50" s="41">
        <v>193000.87</v>
      </c>
      <c r="BD50" s="41">
        <f t="shared" si="26"/>
        <v>-19499.130000000005</v>
      </c>
      <c r="BE50" s="41">
        <f t="shared" si="84"/>
        <v>388097.38</v>
      </c>
      <c r="BF50" s="41">
        <f t="shared" si="85"/>
        <v>368596.23</v>
      </c>
      <c r="BG50" s="41">
        <f t="shared" si="86"/>
        <v>-19501</v>
      </c>
      <c r="BH50" s="109">
        <f t="shared" si="87"/>
        <v>5.0248084643086277E-2</v>
      </c>
      <c r="BI50" s="41">
        <v>0</v>
      </c>
      <c r="BJ50" s="41">
        <v>0</v>
      </c>
      <c r="BK50" s="41">
        <f t="shared" si="31"/>
        <v>0</v>
      </c>
      <c r="BL50" s="41">
        <f t="shared" si="88"/>
        <v>388097.38</v>
      </c>
      <c r="BM50" s="41">
        <f t="shared" si="89"/>
        <v>368596.23</v>
      </c>
      <c r="BN50" s="41">
        <f t="shared" si="90"/>
        <v>-19501</v>
      </c>
      <c r="BO50" s="109">
        <f t="shared" si="91"/>
        <v>5.0248084643086277E-2</v>
      </c>
      <c r="BP50" s="41">
        <v>0</v>
      </c>
      <c r="BQ50" s="41">
        <v>0</v>
      </c>
      <c r="BR50" s="41">
        <f t="shared" si="36"/>
        <v>0</v>
      </c>
      <c r="BS50" s="41">
        <f t="shared" si="92"/>
        <v>388097.38</v>
      </c>
      <c r="BT50" s="41">
        <f t="shared" si="93"/>
        <v>368596.23</v>
      </c>
      <c r="BU50" s="41">
        <f t="shared" si="94"/>
        <v>-19501</v>
      </c>
      <c r="BV50" s="109">
        <f t="shared" si="95"/>
        <v>5.0248084643086277E-2</v>
      </c>
      <c r="BW50" s="41">
        <v>658142.28</v>
      </c>
      <c r="BX50" s="41">
        <v>46400.03</v>
      </c>
      <c r="BY50" s="41">
        <f t="shared" si="96"/>
        <v>-611742.25</v>
      </c>
      <c r="BZ50" s="41">
        <f t="shared" si="105"/>
        <v>1046239.66</v>
      </c>
      <c r="CA50" s="41">
        <f t="shared" si="106"/>
        <v>414996.26</v>
      </c>
      <c r="CB50" s="41">
        <f t="shared" si="97"/>
        <v>-631243</v>
      </c>
      <c r="CC50" s="109">
        <f t="shared" si="98"/>
        <v>0.60334493532772404</v>
      </c>
      <c r="CD50" s="41">
        <v>0</v>
      </c>
      <c r="CE50" s="41">
        <v>0</v>
      </c>
      <c r="CF50" s="41">
        <f t="shared" si="99"/>
        <v>0</v>
      </c>
      <c r="CG50" s="41">
        <f t="shared" si="100"/>
        <v>1046239.66</v>
      </c>
      <c r="CH50" s="41">
        <f t="shared" si="101"/>
        <v>414996.26</v>
      </c>
      <c r="CI50" s="291">
        <f t="shared" si="102"/>
        <v>-631243</v>
      </c>
      <c r="CJ50" s="109">
        <f t="shared" si="103"/>
        <v>0.39665506467227596</v>
      </c>
      <c r="CK50" s="41">
        <v>0</v>
      </c>
      <c r="CL50" s="41">
        <f t="shared" si="104"/>
        <v>1046239.6599999999</v>
      </c>
      <c r="CM50" s="41">
        <v>414996.26</v>
      </c>
      <c r="CN50" s="291">
        <f t="shared" si="50"/>
        <v>-631243.39999999991</v>
      </c>
      <c r="CO50" s="41">
        <v>2170881.19</v>
      </c>
      <c r="CP50" s="41">
        <v>2017976.56</v>
      </c>
      <c r="CQ50" s="41">
        <v>3056215.68</v>
      </c>
      <c r="CR50" s="41">
        <v>3402436.96</v>
      </c>
      <c r="CS50" s="41">
        <v>3402436.79</v>
      </c>
      <c r="CT50" s="41">
        <v>850609.17</v>
      </c>
      <c r="CU50" s="41">
        <v>0</v>
      </c>
      <c r="CV50" s="41">
        <v>16046443.65</v>
      </c>
      <c r="CW50" s="136" t="s">
        <v>1585</v>
      </c>
    </row>
    <row r="51" spans="1:101" s="10" customFormat="1" ht="33.75" customHeight="1" x14ac:dyDescent="0.2">
      <c r="A51" s="55" t="s">
        <v>1141</v>
      </c>
      <c r="B51" s="55" t="s">
        <v>1143</v>
      </c>
      <c r="C51" s="81" t="s">
        <v>1142</v>
      </c>
      <c r="D51" s="55">
        <v>2</v>
      </c>
      <c r="E51" s="55" t="s">
        <v>4</v>
      </c>
      <c r="F51" s="55" t="s">
        <v>5</v>
      </c>
      <c r="G51" s="55" t="s">
        <v>1331</v>
      </c>
      <c r="H51" s="43">
        <f>SUBTOTAL(103, $CI$9:$CI51)*1</f>
        <v>43</v>
      </c>
      <c r="I51" s="43" t="s">
        <v>1141</v>
      </c>
      <c r="J51" s="128" t="s">
        <v>1147</v>
      </c>
      <c r="K51" s="128" t="s">
        <v>1328</v>
      </c>
      <c r="L51" s="35"/>
      <c r="M51" s="35">
        <v>0</v>
      </c>
      <c r="N51" s="35">
        <v>0</v>
      </c>
      <c r="O51" s="35">
        <v>0</v>
      </c>
      <c r="P51" s="35"/>
      <c r="Q51" s="41">
        <f t="shared" si="62"/>
        <v>0</v>
      </c>
      <c r="R51" s="197" t="str">
        <f t="shared" si="63"/>
        <v>nebija plānots</v>
      </c>
      <c r="S51" s="35">
        <v>0</v>
      </c>
      <c r="T51" s="35"/>
      <c r="U51" s="35"/>
      <c r="V51" s="41">
        <f t="shared" si="64"/>
        <v>0</v>
      </c>
      <c r="W51" s="41">
        <f t="shared" si="65"/>
        <v>0</v>
      </c>
      <c r="X51" s="41">
        <f t="shared" si="66"/>
        <v>0</v>
      </c>
      <c r="Y51" s="197" t="str">
        <f t="shared" si="67"/>
        <v>nebija plānots</v>
      </c>
      <c r="Z51" s="35">
        <v>0</v>
      </c>
      <c r="AA51" s="35"/>
      <c r="AB51" s="35"/>
      <c r="AC51" s="41">
        <f t="shared" si="68"/>
        <v>0</v>
      </c>
      <c r="AD51" s="41">
        <f t="shared" si="69"/>
        <v>0</v>
      </c>
      <c r="AE51" s="41">
        <f t="shared" si="70"/>
        <v>0</v>
      </c>
      <c r="AF51" s="109" t="str">
        <f t="shared" si="71"/>
        <v>nebija plānots</v>
      </c>
      <c r="AG51" s="35">
        <v>0</v>
      </c>
      <c r="AH51" s="35"/>
      <c r="AI51" s="35">
        <v>0</v>
      </c>
      <c r="AJ51" s="41">
        <f t="shared" si="72"/>
        <v>0</v>
      </c>
      <c r="AK51" s="41">
        <f t="shared" si="73"/>
        <v>0</v>
      </c>
      <c r="AL51" s="41">
        <f t="shared" si="74"/>
        <v>0</v>
      </c>
      <c r="AM51" s="109" t="str">
        <f t="shared" si="75"/>
        <v>nebija plānots</v>
      </c>
      <c r="AN51" s="35"/>
      <c r="AO51" s="35"/>
      <c r="AP51" s="35">
        <v>0</v>
      </c>
      <c r="AQ51" s="41">
        <f t="shared" si="76"/>
        <v>0</v>
      </c>
      <c r="AR51" s="41">
        <f t="shared" si="77"/>
        <v>0</v>
      </c>
      <c r="AS51" s="41">
        <f t="shared" si="78"/>
        <v>0</v>
      </c>
      <c r="AT51" s="109" t="str">
        <f t="shared" si="79"/>
        <v>nebija plānots</v>
      </c>
      <c r="AU51" s="35"/>
      <c r="AV51" s="35"/>
      <c r="AW51" s="35">
        <v>0</v>
      </c>
      <c r="AX51" s="41">
        <f t="shared" si="80"/>
        <v>0</v>
      </c>
      <c r="AY51" s="41">
        <f t="shared" si="81"/>
        <v>0</v>
      </c>
      <c r="AZ51" s="41">
        <f t="shared" si="82"/>
        <v>0</v>
      </c>
      <c r="BA51" s="109" t="str">
        <f t="shared" si="83"/>
        <v>nebija plānots</v>
      </c>
      <c r="BB51" s="35"/>
      <c r="BC51" s="35"/>
      <c r="BD51" s="35">
        <v>0</v>
      </c>
      <c r="BE51" s="41">
        <f t="shared" si="84"/>
        <v>0</v>
      </c>
      <c r="BF51" s="41">
        <f t="shared" si="85"/>
        <v>0</v>
      </c>
      <c r="BG51" s="41">
        <f t="shared" si="86"/>
        <v>0</v>
      </c>
      <c r="BH51" s="109" t="str">
        <f t="shared" si="87"/>
        <v>nebija plānots</v>
      </c>
      <c r="BI51" s="35"/>
      <c r="BJ51" s="35"/>
      <c r="BK51" s="35"/>
      <c r="BL51" s="41">
        <f t="shared" si="88"/>
        <v>0</v>
      </c>
      <c r="BM51" s="41">
        <f t="shared" si="89"/>
        <v>0</v>
      </c>
      <c r="BN51" s="41">
        <f t="shared" si="90"/>
        <v>0</v>
      </c>
      <c r="BO51" s="109" t="str">
        <f t="shared" si="91"/>
        <v>nebija plānots</v>
      </c>
      <c r="BP51" s="35">
        <v>560000</v>
      </c>
      <c r="BQ51" s="41">
        <v>0</v>
      </c>
      <c r="BR51" s="41">
        <f t="shared" si="36"/>
        <v>-560000</v>
      </c>
      <c r="BS51" s="41">
        <f t="shared" si="92"/>
        <v>560000</v>
      </c>
      <c r="BT51" s="41">
        <f t="shared" si="93"/>
        <v>0</v>
      </c>
      <c r="BU51" s="41">
        <f t="shared" si="94"/>
        <v>-560000</v>
      </c>
      <c r="BV51" s="109">
        <f t="shared" si="95"/>
        <v>1</v>
      </c>
      <c r="BW51" s="35">
        <v>0</v>
      </c>
      <c r="BX51" s="41">
        <v>0</v>
      </c>
      <c r="BY51" s="41">
        <f t="shared" si="96"/>
        <v>0</v>
      </c>
      <c r="BZ51" s="41">
        <f t="shared" si="105"/>
        <v>560000</v>
      </c>
      <c r="CA51" s="41">
        <f>BQ51+BJ51+BC51+AV51+AO51+-AH51+AA51+T51+P51+BX51</f>
        <v>0</v>
      </c>
      <c r="CB51" s="41">
        <f t="shared" si="97"/>
        <v>-560000</v>
      </c>
      <c r="CC51" s="109">
        <f t="shared" si="98"/>
        <v>1</v>
      </c>
      <c r="CD51" s="35">
        <v>50000</v>
      </c>
      <c r="CE51" s="41">
        <v>0</v>
      </c>
      <c r="CF51" s="41">
        <f t="shared" si="99"/>
        <v>-50000</v>
      </c>
      <c r="CG51" s="41">
        <f t="shared" si="100"/>
        <v>610000</v>
      </c>
      <c r="CH51" s="41">
        <f t="shared" si="101"/>
        <v>0</v>
      </c>
      <c r="CI51" s="291">
        <f t="shared" si="102"/>
        <v>-610000</v>
      </c>
      <c r="CJ51" s="109">
        <f t="shared" si="103"/>
        <v>0</v>
      </c>
      <c r="CK51" s="35">
        <v>100000</v>
      </c>
      <c r="CL51" s="41">
        <f t="shared" si="104"/>
        <v>710000</v>
      </c>
      <c r="CM51" s="41">
        <v>0</v>
      </c>
      <c r="CN51" s="293">
        <v>0</v>
      </c>
      <c r="CO51" s="35">
        <v>1650000</v>
      </c>
      <c r="CP51" s="35">
        <v>669878</v>
      </c>
      <c r="CQ51" s="35">
        <v>0</v>
      </c>
      <c r="CR51" s="35">
        <v>0</v>
      </c>
      <c r="CS51" s="35">
        <v>0</v>
      </c>
      <c r="CT51" s="35">
        <v>0</v>
      </c>
      <c r="CU51" s="35">
        <v>0</v>
      </c>
      <c r="CV51" s="35">
        <v>3029878</v>
      </c>
      <c r="CW51" s="92" t="s">
        <v>1556</v>
      </c>
    </row>
    <row r="52" spans="1:101" s="10" customFormat="1" ht="91.5" customHeight="1" x14ac:dyDescent="0.2">
      <c r="A52" s="11" t="s">
        <v>322</v>
      </c>
      <c r="B52" s="11" t="s">
        <v>323</v>
      </c>
      <c r="C52" s="14" t="s">
        <v>589</v>
      </c>
      <c r="D52" s="11" t="s">
        <v>3</v>
      </c>
      <c r="E52" s="11" t="s">
        <v>4</v>
      </c>
      <c r="F52" s="11" t="s">
        <v>77</v>
      </c>
      <c r="G52" s="44" t="s">
        <v>324</v>
      </c>
      <c r="H52" s="43">
        <f>SUBTOTAL(103, $CI$9:$CI52)*1</f>
        <v>44</v>
      </c>
      <c r="I52" s="43" t="s">
        <v>322</v>
      </c>
      <c r="J52" s="124" t="s">
        <v>285</v>
      </c>
      <c r="K52" s="124" t="s">
        <v>325</v>
      </c>
      <c r="L52" s="41">
        <v>0</v>
      </c>
      <c r="M52" s="41">
        <v>0</v>
      </c>
      <c r="N52" s="41">
        <v>0</v>
      </c>
      <c r="O52" s="41">
        <v>0</v>
      </c>
      <c r="P52" s="41">
        <v>0</v>
      </c>
      <c r="Q52" s="41">
        <f t="shared" si="62"/>
        <v>0</v>
      </c>
      <c r="R52" s="197" t="str">
        <f t="shared" si="63"/>
        <v>nebija plānots</v>
      </c>
      <c r="S52" s="41">
        <v>37292</v>
      </c>
      <c r="T52" s="41">
        <v>37292.230000000003</v>
      </c>
      <c r="U52" s="41">
        <f>T52-S52</f>
        <v>0.23000000000320142</v>
      </c>
      <c r="V52" s="41">
        <f t="shared" si="64"/>
        <v>37292</v>
      </c>
      <c r="W52" s="41">
        <f t="shared" si="65"/>
        <v>37292.230000000003</v>
      </c>
      <c r="X52" s="41">
        <f t="shared" si="66"/>
        <v>0</v>
      </c>
      <c r="Y52" s="197">
        <f t="shared" si="67"/>
        <v>-6.1675426366036845E-6</v>
      </c>
      <c r="Z52" s="41">
        <v>0</v>
      </c>
      <c r="AA52" s="41">
        <v>0</v>
      </c>
      <c r="AB52" s="41">
        <f>AA52-Z52</f>
        <v>0</v>
      </c>
      <c r="AC52" s="41">
        <f t="shared" si="68"/>
        <v>37292</v>
      </c>
      <c r="AD52" s="41">
        <f t="shared" si="69"/>
        <v>37292.230000000003</v>
      </c>
      <c r="AE52" s="41">
        <f t="shared" si="70"/>
        <v>0</v>
      </c>
      <c r="AF52" s="109">
        <f t="shared" si="71"/>
        <v>-6.1675426366036845E-6</v>
      </c>
      <c r="AG52" s="41">
        <v>52038</v>
      </c>
      <c r="AH52" s="41">
        <v>52037.61</v>
      </c>
      <c r="AI52" s="41">
        <f>AH52-AG52</f>
        <v>-0.38999999999941792</v>
      </c>
      <c r="AJ52" s="41">
        <f t="shared" si="72"/>
        <v>89330</v>
      </c>
      <c r="AK52" s="41">
        <f t="shared" si="73"/>
        <v>89329.84</v>
      </c>
      <c r="AL52" s="41">
        <f t="shared" si="74"/>
        <v>0</v>
      </c>
      <c r="AM52" s="109">
        <f t="shared" si="75"/>
        <v>1.7911116086954948E-6</v>
      </c>
      <c r="AN52" s="41">
        <v>0</v>
      </c>
      <c r="AO52" s="41">
        <v>0</v>
      </c>
      <c r="AP52" s="41">
        <f>AO52-AN52</f>
        <v>0</v>
      </c>
      <c r="AQ52" s="41">
        <f t="shared" si="76"/>
        <v>89330</v>
      </c>
      <c r="AR52" s="41">
        <f t="shared" si="77"/>
        <v>89329.84</v>
      </c>
      <c r="AS52" s="41">
        <f t="shared" si="78"/>
        <v>0</v>
      </c>
      <c r="AT52" s="109">
        <f t="shared" si="79"/>
        <v>1.7911116086954948E-6</v>
      </c>
      <c r="AU52" s="41">
        <v>0</v>
      </c>
      <c r="AV52" s="41">
        <v>0</v>
      </c>
      <c r="AW52" s="41">
        <f>AV52-AU52</f>
        <v>0</v>
      </c>
      <c r="AX52" s="41">
        <f t="shared" si="80"/>
        <v>89330</v>
      </c>
      <c r="AY52" s="41">
        <f t="shared" si="81"/>
        <v>89329.84</v>
      </c>
      <c r="AZ52" s="41">
        <f t="shared" si="82"/>
        <v>0</v>
      </c>
      <c r="BA52" s="109">
        <f t="shared" si="83"/>
        <v>1.7911116086954948E-6</v>
      </c>
      <c r="BB52" s="41">
        <v>465122.55</v>
      </c>
      <c r="BC52" s="41">
        <v>88413.25</v>
      </c>
      <c r="BD52" s="41">
        <f>BC52-BB52</f>
        <v>-376709.3</v>
      </c>
      <c r="BE52" s="41">
        <f t="shared" si="84"/>
        <v>554452.55000000005</v>
      </c>
      <c r="BF52" s="41">
        <f t="shared" si="85"/>
        <v>177743.09</v>
      </c>
      <c r="BG52" s="41">
        <f t="shared" si="86"/>
        <v>-376709</v>
      </c>
      <c r="BH52" s="109">
        <f t="shared" si="87"/>
        <v>0.67942596710935854</v>
      </c>
      <c r="BI52" s="41">
        <v>0</v>
      </c>
      <c r="BJ52" s="41">
        <v>0</v>
      </c>
      <c r="BK52" s="41">
        <f>BJ52-BI52</f>
        <v>0</v>
      </c>
      <c r="BL52" s="41">
        <f t="shared" si="88"/>
        <v>554452.55000000005</v>
      </c>
      <c r="BM52" s="41">
        <f t="shared" si="89"/>
        <v>177743.09</v>
      </c>
      <c r="BN52" s="41">
        <f t="shared" si="90"/>
        <v>-376709</v>
      </c>
      <c r="BO52" s="109">
        <f t="shared" si="91"/>
        <v>0.67942596710935854</v>
      </c>
      <c r="BP52" s="41">
        <v>0</v>
      </c>
      <c r="BQ52" s="41">
        <v>0</v>
      </c>
      <c r="BR52" s="41">
        <f t="shared" si="36"/>
        <v>0</v>
      </c>
      <c r="BS52" s="41">
        <f t="shared" si="92"/>
        <v>554452.55000000005</v>
      </c>
      <c r="BT52" s="41">
        <f t="shared" si="93"/>
        <v>177743.09</v>
      </c>
      <c r="BU52" s="41">
        <f t="shared" si="94"/>
        <v>-376709</v>
      </c>
      <c r="BV52" s="109">
        <f t="shared" si="95"/>
        <v>0.67942596710935854</v>
      </c>
      <c r="BW52" s="41">
        <v>705330</v>
      </c>
      <c r="BX52" s="41">
        <v>116679.46</v>
      </c>
      <c r="BY52" s="41">
        <f t="shared" si="96"/>
        <v>-588650.54</v>
      </c>
      <c r="BZ52" s="41">
        <f t="shared" si="105"/>
        <v>1259782.55</v>
      </c>
      <c r="CA52" s="41">
        <f>BQ52+BJ52+BC52+AV52+AO52+AH52+AA52+T52+P52+BX52</f>
        <v>294422.55</v>
      </c>
      <c r="CB52" s="41">
        <f t="shared" si="97"/>
        <v>-965360</v>
      </c>
      <c r="CC52" s="109">
        <f t="shared" si="98"/>
        <v>0.76629097616886344</v>
      </c>
      <c r="CD52" s="41">
        <v>0</v>
      </c>
      <c r="CE52" s="41">
        <v>357732.67</v>
      </c>
      <c r="CF52" s="41">
        <f t="shared" si="99"/>
        <v>357732.67</v>
      </c>
      <c r="CG52" s="41">
        <f t="shared" si="100"/>
        <v>1259782.55</v>
      </c>
      <c r="CH52" s="41">
        <f t="shared" si="101"/>
        <v>652155.22</v>
      </c>
      <c r="CI52" s="291">
        <f t="shared" si="102"/>
        <v>-607627.33000000007</v>
      </c>
      <c r="CJ52" s="109">
        <f t="shared" si="103"/>
        <v>0.51767284758786347</v>
      </c>
      <c r="CK52" s="41">
        <v>0</v>
      </c>
      <c r="CL52" s="41">
        <f t="shared" si="104"/>
        <v>1259782.55</v>
      </c>
      <c r="CM52" s="41">
        <v>724960.43</v>
      </c>
      <c r="CN52" s="291">
        <f>CM52-CL52</f>
        <v>-534822.12</v>
      </c>
      <c r="CO52" s="41">
        <v>5140322</v>
      </c>
      <c r="CP52" s="41">
        <v>2126881.9</v>
      </c>
      <c r="CQ52" s="41">
        <v>996482.20000000007</v>
      </c>
      <c r="CR52" s="41">
        <v>692400.65</v>
      </c>
      <c r="CS52" s="41">
        <v>96372.5</v>
      </c>
      <c r="CT52" s="41">
        <v>0</v>
      </c>
      <c r="CU52" s="41">
        <v>0</v>
      </c>
      <c r="CV52" s="41">
        <v>10312241.799999999</v>
      </c>
      <c r="CW52" s="136" t="s">
        <v>1417</v>
      </c>
    </row>
    <row r="53" spans="1:101" s="10" customFormat="1" ht="31.5" x14ac:dyDescent="0.2">
      <c r="A53" s="55" t="s">
        <v>119</v>
      </c>
      <c r="B53" s="55" t="s">
        <v>120</v>
      </c>
      <c r="C53" s="81" t="s">
        <v>570</v>
      </c>
      <c r="D53" s="55">
        <v>2</v>
      </c>
      <c r="E53" s="55" t="s">
        <v>35</v>
      </c>
      <c r="F53" s="55" t="s">
        <v>102</v>
      </c>
      <c r="G53" s="99" t="s">
        <v>1420</v>
      </c>
      <c r="H53" s="43">
        <f>SUBTOTAL(103, $CI$9:$CI53)*1</f>
        <v>45</v>
      </c>
      <c r="I53" s="43" t="s">
        <v>119</v>
      </c>
      <c r="J53" s="128" t="s">
        <v>1082</v>
      </c>
      <c r="K53" s="128" t="s">
        <v>1083</v>
      </c>
      <c r="L53" s="35">
        <v>0</v>
      </c>
      <c r="M53" s="35">
        <v>0</v>
      </c>
      <c r="N53" s="35">
        <v>0</v>
      </c>
      <c r="O53" s="35">
        <f>N53+M53+L53</f>
        <v>0</v>
      </c>
      <c r="P53" s="35">
        <f>O53+N53+M53</f>
        <v>0</v>
      </c>
      <c r="Q53" s="41">
        <f t="shared" si="62"/>
        <v>0</v>
      </c>
      <c r="R53" s="197" t="str">
        <f t="shared" si="63"/>
        <v>nebija plānots</v>
      </c>
      <c r="S53" s="35">
        <f>Q53+P53+O53</f>
        <v>0</v>
      </c>
      <c r="T53" s="35">
        <f>S53+Q53+P53</f>
        <v>0</v>
      </c>
      <c r="U53" s="35">
        <f>T53+S53+Q53</f>
        <v>0</v>
      </c>
      <c r="V53" s="41">
        <f t="shared" si="64"/>
        <v>0</v>
      </c>
      <c r="W53" s="41">
        <f t="shared" si="65"/>
        <v>0</v>
      </c>
      <c r="X53" s="41">
        <f t="shared" si="66"/>
        <v>0</v>
      </c>
      <c r="Y53" s="197" t="str">
        <f t="shared" si="67"/>
        <v>nebija plānots</v>
      </c>
      <c r="Z53" s="35">
        <f>U53+T53+S53</f>
        <v>0</v>
      </c>
      <c r="AA53" s="35">
        <f>Z53+U53+T53</f>
        <v>0</v>
      </c>
      <c r="AB53" s="35">
        <f>AA53+Z53+U53</f>
        <v>0</v>
      </c>
      <c r="AC53" s="41">
        <f t="shared" si="68"/>
        <v>0</v>
      </c>
      <c r="AD53" s="41">
        <f t="shared" si="69"/>
        <v>0</v>
      </c>
      <c r="AE53" s="41">
        <f t="shared" si="70"/>
        <v>0</v>
      </c>
      <c r="AF53" s="109" t="str">
        <f t="shared" si="71"/>
        <v>nebija plānots</v>
      </c>
      <c r="AG53" s="35">
        <f>AB53+AA53+Z53</f>
        <v>0</v>
      </c>
      <c r="AH53" s="35">
        <f>AG53+AB53+AA53</f>
        <v>0</v>
      </c>
      <c r="AI53" s="35">
        <f>AH53+AG53+AB53</f>
        <v>0</v>
      </c>
      <c r="AJ53" s="41">
        <f t="shared" si="72"/>
        <v>0</v>
      </c>
      <c r="AK53" s="41">
        <f t="shared" si="73"/>
        <v>0</v>
      </c>
      <c r="AL53" s="41">
        <f t="shared" si="74"/>
        <v>0</v>
      </c>
      <c r="AM53" s="109" t="str">
        <f t="shared" si="75"/>
        <v>nebija plānots</v>
      </c>
      <c r="AN53" s="35">
        <f>AI53+AH53+AG53</f>
        <v>0</v>
      </c>
      <c r="AO53" s="35">
        <f>AN53+AI53+AH53</f>
        <v>0</v>
      </c>
      <c r="AP53" s="35">
        <f>AO53+AN53+AI53</f>
        <v>0</v>
      </c>
      <c r="AQ53" s="41">
        <f t="shared" si="76"/>
        <v>0</v>
      </c>
      <c r="AR53" s="41">
        <f t="shared" si="77"/>
        <v>0</v>
      </c>
      <c r="AS53" s="41">
        <f t="shared" si="78"/>
        <v>0</v>
      </c>
      <c r="AT53" s="109" t="str">
        <f t="shared" si="79"/>
        <v>nebija plānots</v>
      </c>
      <c r="AU53" s="35">
        <f>AP53+AO53+AN53</f>
        <v>0</v>
      </c>
      <c r="AV53" s="35">
        <f>AU53+AP53+AO53</f>
        <v>0</v>
      </c>
      <c r="AW53" s="35">
        <f>AV53+AU53+AP53</f>
        <v>0</v>
      </c>
      <c r="AX53" s="41">
        <f t="shared" si="80"/>
        <v>0</v>
      </c>
      <c r="AY53" s="41">
        <f t="shared" si="81"/>
        <v>0</v>
      </c>
      <c r="AZ53" s="41">
        <f t="shared" si="82"/>
        <v>0</v>
      </c>
      <c r="BA53" s="109" t="str">
        <f t="shared" si="83"/>
        <v>nebija plānots</v>
      </c>
      <c r="BB53" s="35">
        <f>AW53+AV53+AU53</f>
        <v>0</v>
      </c>
      <c r="BC53" s="35">
        <f>BB53+AW53+AV53</f>
        <v>0</v>
      </c>
      <c r="BD53" s="35">
        <f>BC53+BB53+AW53</f>
        <v>0</v>
      </c>
      <c r="BE53" s="41">
        <f t="shared" si="84"/>
        <v>0</v>
      </c>
      <c r="BF53" s="41">
        <f t="shared" si="85"/>
        <v>0</v>
      </c>
      <c r="BG53" s="41">
        <f t="shared" si="86"/>
        <v>0</v>
      </c>
      <c r="BH53" s="109" t="str">
        <f t="shared" si="87"/>
        <v>nebija plānots</v>
      </c>
      <c r="BI53" s="35">
        <f>BD53+BC53+BB53</f>
        <v>0</v>
      </c>
      <c r="BJ53" s="35">
        <f>BI53+BD53+BC53</f>
        <v>0</v>
      </c>
      <c r="BK53" s="35">
        <f>BJ53+BI53+BD53</f>
        <v>0</v>
      </c>
      <c r="BL53" s="41">
        <f t="shared" si="88"/>
        <v>0</v>
      </c>
      <c r="BM53" s="41">
        <f t="shared" si="89"/>
        <v>0</v>
      </c>
      <c r="BN53" s="41">
        <f t="shared" si="90"/>
        <v>0</v>
      </c>
      <c r="BO53" s="109" t="str">
        <f t="shared" si="91"/>
        <v>nebija plānots</v>
      </c>
      <c r="BP53" s="35">
        <f>BK53+BJ53+BI53</f>
        <v>0</v>
      </c>
      <c r="BQ53" s="35">
        <v>0</v>
      </c>
      <c r="BR53" s="35">
        <f>BQ53+BP53+BK53</f>
        <v>0</v>
      </c>
      <c r="BS53" s="41">
        <f t="shared" si="92"/>
        <v>0</v>
      </c>
      <c r="BT53" s="41">
        <f t="shared" si="93"/>
        <v>0</v>
      </c>
      <c r="BU53" s="41">
        <f t="shared" si="94"/>
        <v>0</v>
      </c>
      <c r="BV53" s="109" t="str">
        <f t="shared" si="95"/>
        <v>nebija plānots</v>
      </c>
      <c r="BW53" s="35">
        <v>462713</v>
      </c>
      <c r="BX53" s="41">
        <v>0</v>
      </c>
      <c r="BY53" s="41">
        <f t="shared" si="96"/>
        <v>-462713</v>
      </c>
      <c r="BZ53" s="41">
        <f t="shared" si="105"/>
        <v>462713</v>
      </c>
      <c r="CA53" s="41">
        <f>BQ53+BJ53+BC53+AV53+AO53+-AH53+AA53+T53+P53+BX53</f>
        <v>0</v>
      </c>
      <c r="CB53" s="41">
        <f t="shared" si="97"/>
        <v>-462713</v>
      </c>
      <c r="CC53" s="109">
        <f t="shared" si="98"/>
        <v>1</v>
      </c>
      <c r="CD53" s="35">
        <v>140000</v>
      </c>
      <c r="CE53" s="41">
        <v>0</v>
      </c>
      <c r="CF53" s="41">
        <f t="shared" si="99"/>
        <v>-140000</v>
      </c>
      <c r="CG53" s="41">
        <f t="shared" si="100"/>
        <v>602713</v>
      </c>
      <c r="CH53" s="41">
        <f t="shared" si="101"/>
        <v>0</v>
      </c>
      <c r="CI53" s="291">
        <f t="shared" si="102"/>
        <v>-602713</v>
      </c>
      <c r="CJ53" s="109">
        <f t="shared" si="103"/>
        <v>0</v>
      </c>
      <c r="CK53" s="35">
        <v>140000</v>
      </c>
      <c r="CL53" s="41">
        <f t="shared" si="104"/>
        <v>742713</v>
      </c>
      <c r="CM53" s="41">
        <v>35300</v>
      </c>
      <c r="CN53" s="291">
        <f>CM53-CL53</f>
        <v>-707413</v>
      </c>
      <c r="CO53" s="35">
        <v>405565</v>
      </c>
      <c r="CP53" s="35">
        <v>0</v>
      </c>
      <c r="CQ53" s="35">
        <v>0</v>
      </c>
      <c r="CR53" s="35">
        <v>0</v>
      </c>
      <c r="CS53" s="35">
        <v>0</v>
      </c>
      <c r="CT53" s="35">
        <v>0</v>
      </c>
      <c r="CU53" s="35">
        <v>0</v>
      </c>
      <c r="CV53" s="35">
        <v>1148277.1200000001</v>
      </c>
      <c r="CW53" s="40" t="s">
        <v>1552</v>
      </c>
    </row>
    <row r="54" spans="1:101" s="10" customFormat="1" ht="34.5" customHeight="1" x14ac:dyDescent="0.2">
      <c r="A54" s="55" t="s">
        <v>1141</v>
      </c>
      <c r="B54" s="55" t="s">
        <v>1143</v>
      </c>
      <c r="C54" s="81" t="s">
        <v>1142</v>
      </c>
      <c r="D54" s="55" t="s">
        <v>1151</v>
      </c>
      <c r="E54" s="55" t="s">
        <v>4</v>
      </c>
      <c r="F54" s="55" t="s">
        <v>5</v>
      </c>
      <c r="G54" s="55" t="s">
        <v>1379</v>
      </c>
      <c r="H54" s="43">
        <f>SUBTOTAL(103, $CI$9:$CI54)*1</f>
        <v>46</v>
      </c>
      <c r="I54" s="43" t="s">
        <v>1141</v>
      </c>
      <c r="J54" s="128" t="s">
        <v>1152</v>
      </c>
      <c r="K54" s="128" t="s">
        <v>1153</v>
      </c>
      <c r="L54" s="35">
        <v>0</v>
      </c>
      <c r="M54" s="35">
        <v>0</v>
      </c>
      <c r="N54" s="35">
        <v>0</v>
      </c>
      <c r="O54" s="35">
        <v>0</v>
      </c>
      <c r="P54" s="35">
        <v>0</v>
      </c>
      <c r="Q54" s="41">
        <f t="shared" si="62"/>
        <v>0</v>
      </c>
      <c r="R54" s="197" t="str">
        <f t="shared" si="63"/>
        <v>nebija plānots</v>
      </c>
      <c r="S54" s="35">
        <v>0</v>
      </c>
      <c r="T54" s="35">
        <v>0</v>
      </c>
      <c r="U54" s="35">
        <v>0</v>
      </c>
      <c r="V54" s="41">
        <f t="shared" si="64"/>
        <v>0</v>
      </c>
      <c r="W54" s="41">
        <f t="shared" si="65"/>
        <v>0</v>
      </c>
      <c r="X54" s="41">
        <f t="shared" si="66"/>
        <v>0</v>
      </c>
      <c r="Y54" s="197" t="str">
        <f t="shared" si="67"/>
        <v>nebija plānots</v>
      </c>
      <c r="Z54" s="35">
        <v>0</v>
      </c>
      <c r="AA54" s="35">
        <v>0</v>
      </c>
      <c r="AB54" s="35">
        <v>0</v>
      </c>
      <c r="AC54" s="41">
        <f t="shared" si="68"/>
        <v>0</v>
      </c>
      <c r="AD54" s="41">
        <f t="shared" si="69"/>
        <v>0</v>
      </c>
      <c r="AE54" s="41">
        <f t="shared" si="70"/>
        <v>0</v>
      </c>
      <c r="AF54" s="109" t="str">
        <f t="shared" si="71"/>
        <v>nebija plānots</v>
      </c>
      <c r="AG54" s="35">
        <v>0</v>
      </c>
      <c r="AH54" s="35">
        <v>0</v>
      </c>
      <c r="AI54" s="35">
        <v>0</v>
      </c>
      <c r="AJ54" s="41">
        <f t="shared" si="72"/>
        <v>0</v>
      </c>
      <c r="AK54" s="41">
        <f t="shared" si="73"/>
        <v>0</v>
      </c>
      <c r="AL54" s="41">
        <f t="shared" si="74"/>
        <v>0</v>
      </c>
      <c r="AM54" s="109" t="str">
        <f t="shared" si="75"/>
        <v>nebija plānots</v>
      </c>
      <c r="AN54" s="35">
        <v>0</v>
      </c>
      <c r="AO54" s="35">
        <v>0</v>
      </c>
      <c r="AP54" s="35">
        <v>0</v>
      </c>
      <c r="AQ54" s="41">
        <f t="shared" si="76"/>
        <v>0</v>
      </c>
      <c r="AR54" s="41">
        <f t="shared" si="77"/>
        <v>0</v>
      </c>
      <c r="AS54" s="41">
        <f t="shared" si="78"/>
        <v>0</v>
      </c>
      <c r="AT54" s="109" t="str">
        <f t="shared" si="79"/>
        <v>nebija plānots</v>
      </c>
      <c r="AU54" s="35">
        <v>0</v>
      </c>
      <c r="AV54" s="35">
        <v>0</v>
      </c>
      <c r="AW54" s="35">
        <v>0</v>
      </c>
      <c r="AX54" s="41">
        <f t="shared" si="80"/>
        <v>0</v>
      </c>
      <c r="AY54" s="41">
        <f t="shared" si="81"/>
        <v>0</v>
      </c>
      <c r="AZ54" s="41">
        <f t="shared" si="82"/>
        <v>0</v>
      </c>
      <c r="BA54" s="109" t="str">
        <f t="shared" si="83"/>
        <v>nebija plānots</v>
      </c>
      <c r="BB54" s="35">
        <v>0</v>
      </c>
      <c r="BC54" s="35">
        <v>0</v>
      </c>
      <c r="BD54" s="35">
        <v>0</v>
      </c>
      <c r="BE54" s="41">
        <f t="shared" si="84"/>
        <v>0</v>
      </c>
      <c r="BF54" s="41">
        <f t="shared" si="85"/>
        <v>0</v>
      </c>
      <c r="BG54" s="41">
        <f t="shared" si="86"/>
        <v>0</v>
      </c>
      <c r="BH54" s="109" t="str">
        <f t="shared" si="87"/>
        <v>nebija plānots</v>
      </c>
      <c r="BI54" s="35">
        <v>0</v>
      </c>
      <c r="BJ54" s="35">
        <v>0</v>
      </c>
      <c r="BK54" s="35">
        <v>0</v>
      </c>
      <c r="BL54" s="41">
        <f t="shared" si="88"/>
        <v>0</v>
      </c>
      <c r="BM54" s="41">
        <f t="shared" si="89"/>
        <v>0</v>
      </c>
      <c r="BN54" s="41">
        <f t="shared" si="90"/>
        <v>0</v>
      </c>
      <c r="BO54" s="109" t="str">
        <f t="shared" si="91"/>
        <v>nebija plānots</v>
      </c>
      <c r="BP54" s="35">
        <v>0</v>
      </c>
      <c r="BQ54" s="35">
        <v>0</v>
      </c>
      <c r="BR54" s="35">
        <v>0</v>
      </c>
      <c r="BS54" s="41">
        <f t="shared" si="92"/>
        <v>0</v>
      </c>
      <c r="BT54" s="41">
        <f t="shared" si="93"/>
        <v>0</v>
      </c>
      <c r="BU54" s="41">
        <f t="shared" si="94"/>
        <v>0</v>
      </c>
      <c r="BV54" s="109" t="str">
        <f t="shared" si="95"/>
        <v>nebija plānots</v>
      </c>
      <c r="BW54" s="35">
        <v>300000</v>
      </c>
      <c r="BX54" s="41">
        <v>0</v>
      </c>
      <c r="BY54" s="41">
        <f t="shared" si="96"/>
        <v>-300000</v>
      </c>
      <c r="BZ54" s="41">
        <f t="shared" si="105"/>
        <v>300000</v>
      </c>
      <c r="CA54" s="41">
        <f>BQ54+BJ54+BC54+AV54+AO54+-AH54+AA54+T54+P54+BX54</f>
        <v>0</v>
      </c>
      <c r="CB54" s="41">
        <f t="shared" si="97"/>
        <v>-300000</v>
      </c>
      <c r="CC54" s="109">
        <f t="shared" si="98"/>
        <v>1</v>
      </c>
      <c r="CD54" s="35">
        <v>300000</v>
      </c>
      <c r="CE54" s="41">
        <v>0</v>
      </c>
      <c r="CF54" s="41">
        <f t="shared" si="99"/>
        <v>-300000</v>
      </c>
      <c r="CG54" s="41">
        <f t="shared" si="100"/>
        <v>600000</v>
      </c>
      <c r="CH54" s="41">
        <f t="shared" si="101"/>
        <v>0</v>
      </c>
      <c r="CI54" s="291">
        <f t="shared" si="102"/>
        <v>-600000</v>
      </c>
      <c r="CJ54" s="109">
        <f t="shared" si="103"/>
        <v>0</v>
      </c>
      <c r="CK54" s="35">
        <v>300000</v>
      </c>
      <c r="CL54" s="41">
        <f t="shared" si="104"/>
        <v>900000</v>
      </c>
      <c r="CM54" s="41">
        <v>0</v>
      </c>
      <c r="CN54" s="291">
        <f>CM54-CL54</f>
        <v>-900000</v>
      </c>
      <c r="CO54" s="35">
        <v>1068659</v>
      </c>
      <c r="CP54" s="35">
        <v>0</v>
      </c>
      <c r="CQ54" s="35">
        <v>0</v>
      </c>
      <c r="CR54" s="35">
        <v>0</v>
      </c>
      <c r="CS54" s="35">
        <v>0</v>
      </c>
      <c r="CT54" s="35">
        <v>0</v>
      </c>
      <c r="CU54" s="35">
        <v>0</v>
      </c>
      <c r="CV54" s="35">
        <v>1968659</v>
      </c>
      <c r="CW54" s="92" t="s">
        <v>1586</v>
      </c>
    </row>
    <row r="55" spans="1:101" s="10" customFormat="1" ht="54" customHeight="1" x14ac:dyDescent="0.2">
      <c r="A55" s="55" t="s">
        <v>1100</v>
      </c>
      <c r="B55" s="55" t="s">
        <v>1102</v>
      </c>
      <c r="C55" s="81" t="s">
        <v>1101</v>
      </c>
      <c r="D55" s="55" t="s">
        <v>3</v>
      </c>
      <c r="E55" s="55" t="s">
        <v>35</v>
      </c>
      <c r="F55" s="55" t="s">
        <v>5</v>
      </c>
      <c r="G55" s="99" t="s">
        <v>1422</v>
      </c>
      <c r="H55" s="43">
        <f>SUBTOTAL(103, $CI$9:$CI55)*1</f>
        <v>47</v>
      </c>
      <c r="I55" s="43" t="s">
        <v>1100</v>
      </c>
      <c r="J55" s="128" t="s">
        <v>1103</v>
      </c>
      <c r="K55" s="128" t="s">
        <v>1104</v>
      </c>
      <c r="L55" s="35">
        <v>0</v>
      </c>
      <c r="M55" s="35">
        <v>0</v>
      </c>
      <c r="N55" s="35">
        <v>0</v>
      </c>
      <c r="O55" s="35">
        <f>N55+M55+L55</f>
        <v>0</v>
      </c>
      <c r="P55" s="35">
        <f>O55+N55+M55</f>
        <v>0</v>
      </c>
      <c r="Q55" s="41">
        <f t="shared" si="62"/>
        <v>0</v>
      </c>
      <c r="R55" s="197" t="str">
        <f t="shared" si="63"/>
        <v>nebija plānots</v>
      </c>
      <c r="S55" s="35">
        <f>Q55+P55+O55</f>
        <v>0</v>
      </c>
      <c r="T55" s="35">
        <f>S55+Q55+P55</f>
        <v>0</v>
      </c>
      <c r="U55" s="35">
        <f>T55+S55+Q55</f>
        <v>0</v>
      </c>
      <c r="V55" s="41">
        <f t="shared" si="64"/>
        <v>0</v>
      </c>
      <c r="W55" s="41">
        <f t="shared" si="65"/>
        <v>0</v>
      </c>
      <c r="X55" s="41">
        <f t="shared" si="66"/>
        <v>0</v>
      </c>
      <c r="Y55" s="197" t="str">
        <f t="shared" si="67"/>
        <v>nebija plānots</v>
      </c>
      <c r="Z55" s="35">
        <f>U55+T55+S55</f>
        <v>0</v>
      </c>
      <c r="AA55" s="35">
        <f>Z55+U55+T55</f>
        <v>0</v>
      </c>
      <c r="AB55" s="35">
        <f>AA55+Z55+U55</f>
        <v>0</v>
      </c>
      <c r="AC55" s="41">
        <f t="shared" si="68"/>
        <v>0</v>
      </c>
      <c r="AD55" s="41">
        <f t="shared" si="69"/>
        <v>0</v>
      </c>
      <c r="AE55" s="41">
        <f t="shared" si="70"/>
        <v>0</v>
      </c>
      <c r="AF55" s="109" t="str">
        <f t="shared" si="71"/>
        <v>nebija plānots</v>
      </c>
      <c r="AG55" s="35">
        <f>AB55+AA55+Z55</f>
        <v>0</v>
      </c>
      <c r="AH55" s="35">
        <f>AG55+AB55+AA55</f>
        <v>0</v>
      </c>
      <c r="AI55" s="35">
        <f>AH55+AG55+AB55</f>
        <v>0</v>
      </c>
      <c r="AJ55" s="41">
        <f t="shared" si="72"/>
        <v>0</v>
      </c>
      <c r="AK55" s="41">
        <f t="shared" si="73"/>
        <v>0</v>
      </c>
      <c r="AL55" s="41">
        <f t="shared" si="74"/>
        <v>0</v>
      </c>
      <c r="AM55" s="109" t="str">
        <f t="shared" si="75"/>
        <v>nebija plānots</v>
      </c>
      <c r="AN55" s="35">
        <f>AI55+AH55+AG55</f>
        <v>0</v>
      </c>
      <c r="AO55" s="35">
        <f>AN55+AI55+AH55</f>
        <v>0</v>
      </c>
      <c r="AP55" s="35">
        <f>AO55+AN55+AI55</f>
        <v>0</v>
      </c>
      <c r="AQ55" s="41">
        <f t="shared" si="76"/>
        <v>0</v>
      </c>
      <c r="AR55" s="41">
        <f t="shared" si="77"/>
        <v>0</v>
      </c>
      <c r="AS55" s="41">
        <f t="shared" si="78"/>
        <v>0</v>
      </c>
      <c r="AT55" s="109" t="str">
        <f t="shared" si="79"/>
        <v>nebija plānots</v>
      </c>
      <c r="AU55" s="35">
        <f>AP55+AO55+AN55</f>
        <v>0</v>
      </c>
      <c r="AV55" s="35">
        <f>AU55+AP55+AO55</f>
        <v>0</v>
      </c>
      <c r="AW55" s="35">
        <f>AV55+AU55+AP55</f>
        <v>0</v>
      </c>
      <c r="AX55" s="41">
        <f t="shared" si="80"/>
        <v>0</v>
      </c>
      <c r="AY55" s="41">
        <f t="shared" si="81"/>
        <v>0</v>
      </c>
      <c r="AZ55" s="41">
        <f t="shared" si="82"/>
        <v>0</v>
      </c>
      <c r="BA55" s="109" t="str">
        <f t="shared" si="83"/>
        <v>nebija plānots</v>
      </c>
      <c r="BB55" s="35">
        <f>AW55+AV55+AU55</f>
        <v>0</v>
      </c>
      <c r="BC55" s="35">
        <f>BB55+AW55+AV55</f>
        <v>0</v>
      </c>
      <c r="BD55" s="35">
        <f>BC55+BB55+AW55</f>
        <v>0</v>
      </c>
      <c r="BE55" s="41">
        <f t="shared" si="84"/>
        <v>0</v>
      </c>
      <c r="BF55" s="41">
        <f t="shared" si="85"/>
        <v>0</v>
      </c>
      <c r="BG55" s="41">
        <f t="shared" si="86"/>
        <v>0</v>
      </c>
      <c r="BH55" s="109" t="str">
        <f t="shared" si="87"/>
        <v>nebija plānots</v>
      </c>
      <c r="BI55" s="35">
        <f>BD55+BC55+BB55</f>
        <v>0</v>
      </c>
      <c r="BJ55" s="35">
        <f>BI55+BD55+BC55</f>
        <v>0</v>
      </c>
      <c r="BK55" s="35">
        <f>BJ55+BI55+BD55</f>
        <v>0</v>
      </c>
      <c r="BL55" s="41">
        <f t="shared" si="88"/>
        <v>0</v>
      </c>
      <c r="BM55" s="41">
        <f t="shared" si="89"/>
        <v>0</v>
      </c>
      <c r="BN55" s="41">
        <f t="shared" si="90"/>
        <v>0</v>
      </c>
      <c r="BO55" s="109" t="str">
        <f t="shared" si="91"/>
        <v>nebija plānots</v>
      </c>
      <c r="BP55" s="35">
        <f>BK55+BJ55+BI55</f>
        <v>0</v>
      </c>
      <c r="BQ55" s="35">
        <v>0</v>
      </c>
      <c r="BR55" s="35">
        <f>BQ55+BP55+BK55</f>
        <v>0</v>
      </c>
      <c r="BS55" s="41">
        <f t="shared" si="92"/>
        <v>0</v>
      </c>
      <c r="BT55" s="41">
        <f t="shared" si="93"/>
        <v>0</v>
      </c>
      <c r="BU55" s="41">
        <f t="shared" si="94"/>
        <v>0</v>
      </c>
      <c r="BV55" s="109" t="str">
        <f t="shared" si="95"/>
        <v>nebija plānots</v>
      </c>
      <c r="BW55" s="294">
        <v>542638.03650000005</v>
      </c>
      <c r="BX55" s="41">
        <v>0</v>
      </c>
      <c r="BY55" s="41">
        <f t="shared" si="96"/>
        <v>-542638.03650000005</v>
      </c>
      <c r="BZ55" s="41">
        <f t="shared" si="105"/>
        <v>542638.03650000005</v>
      </c>
      <c r="CA55" s="41">
        <f>BQ55+BJ55+BC55+AV55+AO55+-AH55+AA55+T55+P55+BX55</f>
        <v>0</v>
      </c>
      <c r="CB55" s="41">
        <f t="shared" si="97"/>
        <v>-542638</v>
      </c>
      <c r="CC55" s="109">
        <f t="shared" si="98"/>
        <v>1</v>
      </c>
      <c r="CD55" s="294">
        <v>7911.2219999999998</v>
      </c>
      <c r="CE55" s="41">
        <v>0</v>
      </c>
      <c r="CF55" s="41">
        <f t="shared" si="99"/>
        <v>-7911.2219999999998</v>
      </c>
      <c r="CG55" s="41">
        <f t="shared" si="100"/>
        <v>550549.2585</v>
      </c>
      <c r="CH55" s="41">
        <f t="shared" si="101"/>
        <v>0</v>
      </c>
      <c r="CI55" s="291">
        <f t="shared" si="102"/>
        <v>-550549.22199999995</v>
      </c>
      <c r="CJ55" s="109">
        <f t="shared" si="103"/>
        <v>0</v>
      </c>
      <c r="CK55" s="294">
        <v>7911.2219999999998</v>
      </c>
      <c r="CL55" s="41">
        <f t="shared" si="104"/>
        <v>558460.48050000006</v>
      </c>
      <c r="CM55" s="41">
        <v>0</v>
      </c>
      <c r="CN55" s="293">
        <v>0</v>
      </c>
      <c r="CO55" s="35">
        <v>7778423.9084999999</v>
      </c>
      <c r="CP55" s="35">
        <v>7518650</v>
      </c>
      <c r="CQ55" s="35">
        <v>9013554</v>
      </c>
      <c r="CR55" s="35">
        <v>0</v>
      </c>
      <c r="CS55" s="35">
        <v>0</v>
      </c>
      <c r="CT55" s="35">
        <v>0</v>
      </c>
      <c r="CU55" s="35">
        <v>0</v>
      </c>
      <c r="CV55" s="35">
        <v>24869084.609999999</v>
      </c>
      <c r="CW55" s="92" t="s">
        <v>1587</v>
      </c>
    </row>
    <row r="56" spans="1:101" s="10" customFormat="1" ht="68.25" customHeight="1" x14ac:dyDescent="0.2">
      <c r="A56" s="11" t="s">
        <v>145</v>
      </c>
      <c r="B56" s="11" t="s">
        <v>146</v>
      </c>
      <c r="C56" s="14" t="s">
        <v>573</v>
      </c>
      <c r="D56" s="11" t="s">
        <v>3</v>
      </c>
      <c r="E56" s="11" t="s">
        <v>29</v>
      </c>
      <c r="F56" s="11" t="s">
        <v>102</v>
      </c>
      <c r="G56" s="44" t="s">
        <v>147</v>
      </c>
      <c r="H56" s="43">
        <f>SUBTOTAL(103, $CI$9:$CI56)*1</f>
        <v>48</v>
      </c>
      <c r="I56" s="43" t="s">
        <v>145</v>
      </c>
      <c r="J56" s="124" t="s">
        <v>148</v>
      </c>
      <c r="K56" s="124" t="s">
        <v>149</v>
      </c>
      <c r="L56" s="41">
        <v>0</v>
      </c>
      <c r="M56" s="41">
        <v>0</v>
      </c>
      <c r="N56" s="41">
        <v>0</v>
      </c>
      <c r="O56" s="41">
        <v>0</v>
      </c>
      <c r="P56" s="41">
        <v>0</v>
      </c>
      <c r="Q56" s="41">
        <f t="shared" si="62"/>
        <v>0</v>
      </c>
      <c r="R56" s="197" t="str">
        <f t="shared" si="63"/>
        <v>nebija plānots</v>
      </c>
      <c r="S56" s="41">
        <v>609434.6</v>
      </c>
      <c r="T56" s="41">
        <v>609434.6</v>
      </c>
      <c r="U56" s="41">
        <f>T56-S56</f>
        <v>0</v>
      </c>
      <c r="V56" s="41">
        <f t="shared" si="64"/>
        <v>609434.6</v>
      </c>
      <c r="W56" s="41">
        <f t="shared" si="65"/>
        <v>609434.6</v>
      </c>
      <c r="X56" s="41">
        <f t="shared" si="66"/>
        <v>0</v>
      </c>
      <c r="Y56" s="197">
        <f t="shared" si="67"/>
        <v>0</v>
      </c>
      <c r="Z56" s="41">
        <v>7365510.9100000001</v>
      </c>
      <c r="AA56" s="41">
        <v>7365510.9199999999</v>
      </c>
      <c r="AB56" s="41">
        <f>AA56-Z56</f>
        <v>9.9999997764825821E-3</v>
      </c>
      <c r="AC56" s="41">
        <f t="shared" si="68"/>
        <v>7974945.5099999998</v>
      </c>
      <c r="AD56" s="41">
        <f t="shared" si="69"/>
        <v>7974945.5199999996</v>
      </c>
      <c r="AE56" s="41">
        <f t="shared" si="70"/>
        <v>0</v>
      </c>
      <c r="AF56" s="109">
        <f t="shared" si="71"/>
        <v>-1.2539269622635629E-9</v>
      </c>
      <c r="AG56" s="41">
        <v>0</v>
      </c>
      <c r="AH56" s="41">
        <v>0</v>
      </c>
      <c r="AI56" s="41">
        <f>AH56-AG56</f>
        <v>0</v>
      </c>
      <c r="AJ56" s="41">
        <f t="shared" si="72"/>
        <v>7974945.5099999998</v>
      </c>
      <c r="AK56" s="41">
        <f t="shared" si="73"/>
        <v>7974945.5199999996</v>
      </c>
      <c r="AL56" s="41">
        <f t="shared" si="74"/>
        <v>0</v>
      </c>
      <c r="AM56" s="109">
        <f t="shared" si="75"/>
        <v>-1.2539269622635629E-9</v>
      </c>
      <c r="AN56" s="41">
        <v>0</v>
      </c>
      <c r="AO56" s="41">
        <v>0</v>
      </c>
      <c r="AP56" s="41">
        <f>AO56-AN56</f>
        <v>0</v>
      </c>
      <c r="AQ56" s="41">
        <f t="shared" si="76"/>
        <v>7974945.5099999998</v>
      </c>
      <c r="AR56" s="41">
        <f t="shared" si="77"/>
        <v>7974945.5199999996</v>
      </c>
      <c r="AS56" s="41">
        <f t="shared" si="78"/>
        <v>0</v>
      </c>
      <c r="AT56" s="109">
        <f t="shared" si="79"/>
        <v>-1.2539269622635629E-9</v>
      </c>
      <c r="AU56" s="41">
        <v>637047.98</v>
      </c>
      <c r="AV56" s="41">
        <v>465651.21</v>
      </c>
      <c r="AW56" s="41">
        <f>AV56-AU56</f>
        <v>-171396.76999999996</v>
      </c>
      <c r="AX56" s="41">
        <f t="shared" si="80"/>
        <v>8611993.4900000002</v>
      </c>
      <c r="AY56" s="41">
        <f t="shared" si="81"/>
        <v>8440596.7300000004</v>
      </c>
      <c r="AZ56" s="41">
        <f t="shared" si="82"/>
        <v>-171397</v>
      </c>
      <c r="BA56" s="109">
        <f t="shared" si="83"/>
        <v>1.9902100506580811E-2</v>
      </c>
      <c r="BB56" s="41">
        <v>0</v>
      </c>
      <c r="BC56" s="41">
        <v>0</v>
      </c>
      <c r="BD56" s="41">
        <f>BC56-BB56</f>
        <v>0</v>
      </c>
      <c r="BE56" s="41">
        <f t="shared" si="84"/>
        <v>8611993.4900000002</v>
      </c>
      <c r="BF56" s="41">
        <f t="shared" si="85"/>
        <v>8440596.7300000004</v>
      </c>
      <c r="BG56" s="41">
        <f t="shared" si="86"/>
        <v>-171397</v>
      </c>
      <c r="BH56" s="109">
        <f t="shared" si="87"/>
        <v>1.9902100506580811E-2</v>
      </c>
      <c r="BI56" s="41">
        <v>0</v>
      </c>
      <c r="BJ56" s="41">
        <v>0</v>
      </c>
      <c r="BK56" s="41">
        <f>BJ56-BI56</f>
        <v>0</v>
      </c>
      <c r="BL56" s="41">
        <f t="shared" si="88"/>
        <v>8611993.4900000002</v>
      </c>
      <c r="BM56" s="41">
        <f t="shared" si="89"/>
        <v>8440596.7300000004</v>
      </c>
      <c r="BN56" s="41">
        <f t="shared" si="90"/>
        <v>-171397</v>
      </c>
      <c r="BO56" s="109">
        <f t="shared" si="91"/>
        <v>1.9902100506580811E-2</v>
      </c>
      <c r="BP56" s="41">
        <v>699990.72</v>
      </c>
      <c r="BQ56" s="41">
        <v>0</v>
      </c>
      <c r="BR56" s="41">
        <f>BQ56-BP56</f>
        <v>-699990.72</v>
      </c>
      <c r="BS56" s="41">
        <f t="shared" si="92"/>
        <v>9311984.2100000009</v>
      </c>
      <c r="BT56" s="41">
        <f t="shared" si="93"/>
        <v>8440596.7300000004</v>
      </c>
      <c r="BU56" s="41">
        <f t="shared" si="94"/>
        <v>-871388</v>
      </c>
      <c r="BV56" s="109">
        <f t="shared" si="95"/>
        <v>9.357699286734511E-2</v>
      </c>
      <c r="BW56" s="41">
        <v>0</v>
      </c>
      <c r="BX56" s="41">
        <v>325229.73</v>
      </c>
      <c r="BY56" s="41">
        <f t="shared" si="96"/>
        <v>325229.73</v>
      </c>
      <c r="BZ56" s="41">
        <f t="shared" si="105"/>
        <v>9311984.209999999</v>
      </c>
      <c r="CA56" s="41">
        <f>BQ56+BJ56+BC56+AV56+AO56+AH56+AA56+T56+P56+BX56</f>
        <v>8765826.4600000009</v>
      </c>
      <c r="CB56" s="41">
        <f t="shared" si="97"/>
        <v>-546158</v>
      </c>
      <c r="CC56" s="109">
        <f t="shared" si="98"/>
        <v>5.8651060577775471E-2</v>
      </c>
      <c r="CD56" s="41">
        <v>0</v>
      </c>
      <c r="CE56" s="41">
        <v>0</v>
      </c>
      <c r="CF56" s="41">
        <f t="shared" si="99"/>
        <v>0</v>
      </c>
      <c r="CG56" s="41">
        <f t="shared" si="100"/>
        <v>9311984.209999999</v>
      </c>
      <c r="CH56" s="41">
        <f t="shared" si="101"/>
        <v>8765826.4600000009</v>
      </c>
      <c r="CI56" s="291">
        <f t="shared" si="102"/>
        <v>-546158</v>
      </c>
      <c r="CJ56" s="109">
        <f t="shared" si="103"/>
        <v>0.94134893942222453</v>
      </c>
      <c r="CK56" s="41">
        <v>572200.6</v>
      </c>
      <c r="CL56" s="41">
        <f t="shared" si="104"/>
        <v>9884184.8100000005</v>
      </c>
      <c r="CM56" s="41">
        <v>9389632.9100000001</v>
      </c>
      <c r="CN56" s="36">
        <f t="shared" ref="CN56:CN70" si="107">CM56-CL56</f>
        <v>-494551.90000000037</v>
      </c>
      <c r="CO56" s="41">
        <v>113522.92</v>
      </c>
      <c r="CP56" s="41">
        <v>0</v>
      </c>
      <c r="CQ56" s="41">
        <v>0</v>
      </c>
      <c r="CR56" s="41">
        <v>0</v>
      </c>
      <c r="CS56" s="41">
        <v>0</v>
      </c>
      <c r="CT56" s="41">
        <v>0</v>
      </c>
      <c r="CU56" s="41">
        <v>0</v>
      </c>
      <c r="CV56" s="41">
        <v>9388273.1300000008</v>
      </c>
      <c r="CW56" s="136" t="s">
        <v>1588</v>
      </c>
    </row>
    <row r="57" spans="1:101" ht="67.5" customHeight="1" x14ac:dyDescent="0.25">
      <c r="A57" s="20" t="s">
        <v>172</v>
      </c>
      <c r="B57" s="20" t="s">
        <v>173</v>
      </c>
      <c r="C57" s="21" t="s">
        <v>575</v>
      </c>
      <c r="D57" s="20" t="s">
        <v>3</v>
      </c>
      <c r="E57" s="20" t="s">
        <v>29</v>
      </c>
      <c r="F57" s="20" t="s">
        <v>5</v>
      </c>
      <c r="G57" s="20" t="s">
        <v>859</v>
      </c>
      <c r="H57" s="43">
        <f>SUBTOTAL(103, $CI$9:$CI57)*1</f>
        <v>49</v>
      </c>
      <c r="I57" s="43" t="s">
        <v>172</v>
      </c>
      <c r="J57" s="126" t="s">
        <v>98</v>
      </c>
      <c r="K57" s="126" t="s">
        <v>860</v>
      </c>
      <c r="L57" s="94"/>
      <c r="M57" s="37">
        <v>0</v>
      </c>
      <c r="N57" s="37">
        <v>0</v>
      </c>
      <c r="O57" s="37">
        <v>0</v>
      </c>
      <c r="P57" s="37"/>
      <c r="Q57" s="41">
        <f t="shared" si="62"/>
        <v>0</v>
      </c>
      <c r="R57" s="197" t="str">
        <f t="shared" si="63"/>
        <v>nebija plānots</v>
      </c>
      <c r="S57" s="37">
        <v>0</v>
      </c>
      <c r="T57" s="37"/>
      <c r="U57" s="37"/>
      <c r="V57" s="41">
        <f t="shared" si="64"/>
        <v>0</v>
      </c>
      <c r="W57" s="41">
        <f t="shared" si="65"/>
        <v>0</v>
      </c>
      <c r="X57" s="41">
        <f t="shared" si="66"/>
        <v>0</v>
      </c>
      <c r="Y57" s="197" t="str">
        <f t="shared" si="67"/>
        <v>nebija plānots</v>
      </c>
      <c r="Z57" s="37">
        <v>0</v>
      </c>
      <c r="AA57" s="37"/>
      <c r="AB57" s="37"/>
      <c r="AC57" s="41">
        <f t="shared" si="68"/>
        <v>0</v>
      </c>
      <c r="AD57" s="41">
        <f t="shared" si="69"/>
        <v>0</v>
      </c>
      <c r="AE57" s="41">
        <f t="shared" si="70"/>
        <v>0</v>
      </c>
      <c r="AF57" s="109" t="str">
        <f t="shared" si="71"/>
        <v>nebija plānots</v>
      </c>
      <c r="AG57" s="37">
        <v>0</v>
      </c>
      <c r="AH57" s="37"/>
      <c r="AI57" s="37"/>
      <c r="AJ57" s="41">
        <f t="shared" si="72"/>
        <v>0</v>
      </c>
      <c r="AK57" s="41">
        <f t="shared" si="73"/>
        <v>0</v>
      </c>
      <c r="AL57" s="41">
        <f t="shared" si="74"/>
        <v>0</v>
      </c>
      <c r="AM57" s="109" t="str">
        <f t="shared" si="75"/>
        <v>nebija plānots</v>
      </c>
      <c r="AN57" s="37">
        <v>0</v>
      </c>
      <c r="AO57" s="37"/>
      <c r="AP57" s="37"/>
      <c r="AQ57" s="41">
        <f t="shared" si="76"/>
        <v>0</v>
      </c>
      <c r="AR57" s="41">
        <f t="shared" si="77"/>
        <v>0</v>
      </c>
      <c r="AS57" s="41">
        <f t="shared" si="78"/>
        <v>0</v>
      </c>
      <c r="AT57" s="109" t="str">
        <f t="shared" si="79"/>
        <v>nebija plānots</v>
      </c>
      <c r="AU57" s="37">
        <v>0</v>
      </c>
      <c r="AV57" s="37"/>
      <c r="AW57" s="37"/>
      <c r="AX57" s="41">
        <f t="shared" si="80"/>
        <v>0</v>
      </c>
      <c r="AY57" s="41">
        <f t="shared" si="81"/>
        <v>0</v>
      </c>
      <c r="AZ57" s="41">
        <f t="shared" si="82"/>
        <v>0</v>
      </c>
      <c r="BA57" s="109" t="str">
        <f t="shared" si="83"/>
        <v>nebija plānots</v>
      </c>
      <c r="BB57" s="37">
        <v>1020612</v>
      </c>
      <c r="BC57" s="41">
        <v>795900.87</v>
      </c>
      <c r="BD57" s="41">
        <f>BC57-BB57</f>
        <v>-224711.13</v>
      </c>
      <c r="BE57" s="41">
        <f t="shared" si="84"/>
        <v>1020612</v>
      </c>
      <c r="BF57" s="41">
        <f t="shared" si="85"/>
        <v>795900.87</v>
      </c>
      <c r="BG57" s="41">
        <f t="shared" si="86"/>
        <v>-224711</v>
      </c>
      <c r="BH57" s="109">
        <f t="shared" si="87"/>
        <v>0.22017292565637092</v>
      </c>
      <c r="BI57" s="37">
        <v>0</v>
      </c>
      <c r="BJ57" s="41">
        <v>0</v>
      </c>
      <c r="BK57" s="41">
        <f>BJ57-BI57</f>
        <v>0</v>
      </c>
      <c r="BL57" s="41">
        <f t="shared" si="88"/>
        <v>1020612</v>
      </c>
      <c r="BM57" s="41">
        <f t="shared" si="89"/>
        <v>795900.87</v>
      </c>
      <c r="BN57" s="41">
        <f t="shared" si="90"/>
        <v>-224711</v>
      </c>
      <c r="BO57" s="109">
        <f t="shared" si="91"/>
        <v>0.22017292565637092</v>
      </c>
      <c r="BP57" s="37">
        <v>0</v>
      </c>
      <c r="BQ57" s="41">
        <v>0</v>
      </c>
      <c r="BR57" s="41">
        <f>BQ57-BP57</f>
        <v>0</v>
      </c>
      <c r="BS57" s="41">
        <f t="shared" si="92"/>
        <v>1020612</v>
      </c>
      <c r="BT57" s="41">
        <f t="shared" si="93"/>
        <v>795900.87</v>
      </c>
      <c r="BU57" s="41">
        <f t="shared" si="94"/>
        <v>-224711</v>
      </c>
      <c r="BV57" s="109">
        <f t="shared" si="95"/>
        <v>0.22017292565637092</v>
      </c>
      <c r="BW57" s="37">
        <v>1190495.55</v>
      </c>
      <c r="BX57" s="41">
        <v>886122.51</v>
      </c>
      <c r="BY57" s="41">
        <f t="shared" si="96"/>
        <v>-304373.04000000004</v>
      </c>
      <c r="BZ57" s="41">
        <f t="shared" si="105"/>
        <v>2211107.5499999998</v>
      </c>
      <c r="CA57" s="41">
        <f>BQ57+BJ57+BC57+AV57+AO57+-AH57+AA57+T57+P57+BX57</f>
        <v>1682023.38</v>
      </c>
      <c r="CB57" s="41">
        <f t="shared" si="97"/>
        <v>-529084</v>
      </c>
      <c r="CC57" s="109">
        <f t="shared" si="98"/>
        <v>0.23928468337055786</v>
      </c>
      <c r="CD57" s="37">
        <v>0</v>
      </c>
      <c r="CE57" s="41">
        <v>0</v>
      </c>
      <c r="CF57" s="41">
        <f t="shared" si="99"/>
        <v>0</v>
      </c>
      <c r="CG57" s="41">
        <f t="shared" si="100"/>
        <v>2211107.5499999998</v>
      </c>
      <c r="CH57" s="41">
        <f t="shared" si="101"/>
        <v>1682023.38</v>
      </c>
      <c r="CI57" s="291">
        <f t="shared" si="102"/>
        <v>-529084</v>
      </c>
      <c r="CJ57" s="109">
        <f t="shared" si="103"/>
        <v>0.76071531662944214</v>
      </c>
      <c r="CK57" s="37">
        <v>0</v>
      </c>
      <c r="CL57" s="41">
        <f t="shared" si="104"/>
        <v>2211107.5499999998</v>
      </c>
      <c r="CM57" s="41">
        <v>1682023.38</v>
      </c>
      <c r="CN57" s="291">
        <f t="shared" si="107"/>
        <v>-529084.16999999993</v>
      </c>
      <c r="CO57" s="37">
        <v>2170504.6800000002</v>
      </c>
      <c r="CP57" s="37">
        <v>0</v>
      </c>
      <c r="CQ57" s="37">
        <v>0</v>
      </c>
      <c r="CR57" s="37">
        <v>0</v>
      </c>
      <c r="CS57" s="37">
        <v>0</v>
      </c>
      <c r="CT57" s="37">
        <v>0</v>
      </c>
      <c r="CU57" s="37">
        <v>0</v>
      </c>
      <c r="CV57" s="37">
        <v>4381612.2300000004</v>
      </c>
      <c r="CW57" s="136" t="s">
        <v>1589</v>
      </c>
    </row>
    <row r="58" spans="1:101" ht="65.25" customHeight="1" x14ac:dyDescent="0.25">
      <c r="A58" s="11" t="s">
        <v>452</v>
      </c>
      <c r="B58" s="11" t="s">
        <v>453</v>
      </c>
      <c r="C58" s="14" t="s">
        <v>604</v>
      </c>
      <c r="D58" s="11">
        <v>1</v>
      </c>
      <c r="E58" s="11" t="s">
        <v>454</v>
      </c>
      <c r="F58" s="11" t="s">
        <v>77</v>
      </c>
      <c r="G58" s="44" t="s">
        <v>455</v>
      </c>
      <c r="H58" s="43">
        <f>SUBTOTAL(103, $CI$9:$CI58)*1</f>
        <v>50</v>
      </c>
      <c r="I58" s="43" t="s">
        <v>452</v>
      </c>
      <c r="J58" s="124" t="s">
        <v>456</v>
      </c>
      <c r="K58" s="124" t="s">
        <v>457</v>
      </c>
      <c r="L58" s="41">
        <v>0</v>
      </c>
      <c r="M58" s="41">
        <v>0</v>
      </c>
      <c r="N58" s="41">
        <v>5037.17</v>
      </c>
      <c r="O58" s="41">
        <v>16094.52</v>
      </c>
      <c r="P58" s="41">
        <v>16094.52</v>
      </c>
      <c r="Q58" s="41">
        <f t="shared" si="62"/>
        <v>0</v>
      </c>
      <c r="R58" s="197">
        <f t="shared" si="63"/>
        <v>0</v>
      </c>
      <c r="S58" s="41">
        <v>0</v>
      </c>
      <c r="T58" s="41">
        <v>0</v>
      </c>
      <c r="U58" s="41">
        <f>T58-S58</f>
        <v>0</v>
      </c>
      <c r="V58" s="41">
        <f t="shared" si="64"/>
        <v>16094.52</v>
      </c>
      <c r="W58" s="41">
        <f t="shared" si="65"/>
        <v>16094.52</v>
      </c>
      <c r="X58" s="41">
        <f t="shared" si="66"/>
        <v>0</v>
      </c>
      <c r="Y58" s="197">
        <f t="shared" si="67"/>
        <v>0</v>
      </c>
      <c r="Z58" s="41">
        <v>0</v>
      </c>
      <c r="AA58" s="41">
        <v>0</v>
      </c>
      <c r="AB58" s="41">
        <f>AA58-Z58</f>
        <v>0</v>
      </c>
      <c r="AC58" s="41">
        <f t="shared" si="68"/>
        <v>16094.52</v>
      </c>
      <c r="AD58" s="41">
        <f t="shared" si="69"/>
        <v>16094.52</v>
      </c>
      <c r="AE58" s="41">
        <f t="shared" si="70"/>
        <v>0</v>
      </c>
      <c r="AF58" s="109">
        <f t="shared" si="71"/>
        <v>0</v>
      </c>
      <c r="AG58" s="41">
        <v>106250</v>
      </c>
      <c r="AH58" s="41">
        <v>4470.1400000000003</v>
      </c>
      <c r="AI58" s="41">
        <f>AH58-AG58</f>
        <v>-101779.86</v>
      </c>
      <c r="AJ58" s="41">
        <f t="shared" si="72"/>
        <v>122344.52</v>
      </c>
      <c r="AK58" s="41">
        <f t="shared" si="73"/>
        <v>20564.66</v>
      </c>
      <c r="AL58" s="41">
        <f t="shared" si="74"/>
        <v>-101780</v>
      </c>
      <c r="AM58" s="109">
        <f t="shared" si="75"/>
        <v>0.8319118829351736</v>
      </c>
      <c r="AN58" s="41">
        <v>0</v>
      </c>
      <c r="AO58" s="41">
        <v>0</v>
      </c>
      <c r="AP58" s="41">
        <f>AO58-AN58</f>
        <v>0</v>
      </c>
      <c r="AQ58" s="41">
        <f t="shared" si="76"/>
        <v>122344.52</v>
      </c>
      <c r="AR58" s="41">
        <f t="shared" si="77"/>
        <v>20564.66</v>
      </c>
      <c r="AS58" s="41">
        <f t="shared" si="78"/>
        <v>-101780</v>
      </c>
      <c r="AT58" s="109">
        <f t="shared" si="79"/>
        <v>0.8319118829351736</v>
      </c>
      <c r="AU58" s="41">
        <v>0</v>
      </c>
      <c r="AV58" s="41">
        <v>0</v>
      </c>
      <c r="AW58" s="41">
        <f>AV58-AU58</f>
        <v>0</v>
      </c>
      <c r="AX58" s="41">
        <f t="shared" si="80"/>
        <v>122344.52</v>
      </c>
      <c r="AY58" s="41">
        <f t="shared" si="81"/>
        <v>20564.66</v>
      </c>
      <c r="AZ58" s="41">
        <f t="shared" si="82"/>
        <v>-101780</v>
      </c>
      <c r="BA58" s="109">
        <f t="shared" si="83"/>
        <v>0.8319118829351736</v>
      </c>
      <c r="BB58" s="41">
        <v>212500</v>
      </c>
      <c r="BC58" s="41">
        <v>7808.1</v>
      </c>
      <c r="BD58" s="41">
        <f>BC58-BB58</f>
        <v>-204691.9</v>
      </c>
      <c r="BE58" s="41">
        <f t="shared" si="84"/>
        <v>334844.52</v>
      </c>
      <c r="BF58" s="41">
        <f t="shared" si="85"/>
        <v>28372.760000000002</v>
      </c>
      <c r="BG58" s="41">
        <f t="shared" si="86"/>
        <v>-306472</v>
      </c>
      <c r="BH58" s="109">
        <f t="shared" si="87"/>
        <v>0.91526586727475789</v>
      </c>
      <c r="BI58" s="41">
        <v>0</v>
      </c>
      <c r="BJ58" s="41">
        <v>0</v>
      </c>
      <c r="BK58" s="41">
        <f>BJ58-BI58</f>
        <v>0</v>
      </c>
      <c r="BL58" s="41">
        <f t="shared" si="88"/>
        <v>334844.52</v>
      </c>
      <c r="BM58" s="41">
        <f t="shared" si="89"/>
        <v>28372.760000000002</v>
      </c>
      <c r="BN58" s="41">
        <f t="shared" si="90"/>
        <v>-306472</v>
      </c>
      <c r="BO58" s="109">
        <f t="shared" si="91"/>
        <v>0.91526586727475789</v>
      </c>
      <c r="BP58" s="41">
        <v>0</v>
      </c>
      <c r="BQ58" s="41">
        <v>0</v>
      </c>
      <c r="BR58" s="41">
        <f>BQ58-BP58</f>
        <v>0</v>
      </c>
      <c r="BS58" s="41">
        <f t="shared" si="92"/>
        <v>334844.52</v>
      </c>
      <c r="BT58" s="41">
        <f t="shared" si="93"/>
        <v>28372.760000000002</v>
      </c>
      <c r="BU58" s="41">
        <f t="shared" si="94"/>
        <v>-306472</v>
      </c>
      <c r="BV58" s="109">
        <f t="shared" si="95"/>
        <v>0.91526586727475789</v>
      </c>
      <c r="BW58" s="41">
        <v>284201.02</v>
      </c>
      <c r="BX58" s="41">
        <v>64429.96</v>
      </c>
      <c r="BY58" s="41">
        <f t="shared" si="96"/>
        <v>-219771.06000000003</v>
      </c>
      <c r="BZ58" s="41">
        <f t="shared" si="105"/>
        <v>619045.54</v>
      </c>
      <c r="CA58" s="41">
        <f>BQ58+BJ58+BC58+AV58+AO58+AH58+AA58+T58+P58+BX58</f>
        <v>92802.72</v>
      </c>
      <c r="CB58" s="41">
        <f t="shared" si="97"/>
        <v>-526243</v>
      </c>
      <c r="CC58" s="109">
        <f t="shared" si="98"/>
        <v>0.85008741037048741</v>
      </c>
      <c r="CD58" s="41">
        <v>0</v>
      </c>
      <c r="CE58" s="41">
        <v>0</v>
      </c>
      <c r="CF58" s="41">
        <f t="shared" si="99"/>
        <v>0</v>
      </c>
      <c r="CG58" s="41">
        <f t="shared" si="100"/>
        <v>619045.54</v>
      </c>
      <c r="CH58" s="41">
        <f t="shared" si="101"/>
        <v>92802.72</v>
      </c>
      <c r="CI58" s="291">
        <f t="shared" si="102"/>
        <v>-526243</v>
      </c>
      <c r="CJ58" s="109">
        <f t="shared" si="103"/>
        <v>0.14991258962951254</v>
      </c>
      <c r="CK58" s="41">
        <v>0</v>
      </c>
      <c r="CL58" s="41">
        <f t="shared" si="104"/>
        <v>619045.54</v>
      </c>
      <c r="CM58" s="41">
        <v>92802.72</v>
      </c>
      <c r="CN58" s="291">
        <f t="shared" si="107"/>
        <v>-526242.82000000007</v>
      </c>
      <c r="CO58" s="41">
        <v>2059156.07</v>
      </c>
      <c r="CP58" s="41">
        <v>655922.47</v>
      </c>
      <c r="CQ58" s="41">
        <v>0</v>
      </c>
      <c r="CR58" s="41">
        <v>0</v>
      </c>
      <c r="CS58" s="41">
        <v>0</v>
      </c>
      <c r="CT58" s="41">
        <v>0</v>
      </c>
      <c r="CU58" s="41">
        <v>0</v>
      </c>
      <c r="CV58" s="41">
        <v>3339161.25</v>
      </c>
      <c r="CW58" s="136" t="s">
        <v>1323</v>
      </c>
    </row>
    <row r="59" spans="1:101" s="10" customFormat="1" ht="51.75" customHeight="1" x14ac:dyDescent="0.2">
      <c r="A59" s="11" t="s">
        <v>119</v>
      </c>
      <c r="B59" s="11" t="s">
        <v>120</v>
      </c>
      <c r="C59" s="14" t="s">
        <v>570</v>
      </c>
      <c r="D59" s="11">
        <v>1</v>
      </c>
      <c r="E59" s="11" t="s">
        <v>35</v>
      </c>
      <c r="F59" s="11" t="s">
        <v>102</v>
      </c>
      <c r="G59" s="44" t="s">
        <v>127</v>
      </c>
      <c r="H59" s="43">
        <f>SUBTOTAL(103, $CI$9:$CI59)*1</f>
        <v>51</v>
      </c>
      <c r="I59" s="43" t="s">
        <v>119</v>
      </c>
      <c r="J59" s="124" t="s">
        <v>128</v>
      </c>
      <c r="K59" s="124" t="s">
        <v>129</v>
      </c>
      <c r="L59" s="41"/>
      <c r="M59" s="41"/>
      <c r="N59" s="41"/>
      <c r="O59" s="41"/>
      <c r="P59" s="41">
        <v>0</v>
      </c>
      <c r="Q59" s="41">
        <f t="shared" si="62"/>
        <v>0</v>
      </c>
      <c r="R59" s="197" t="str">
        <f t="shared" si="63"/>
        <v>nebija plānots</v>
      </c>
      <c r="S59" s="41"/>
      <c r="T59" s="41">
        <v>0</v>
      </c>
      <c r="U59" s="41">
        <f>T59-S59</f>
        <v>0</v>
      </c>
      <c r="V59" s="41">
        <f t="shared" si="64"/>
        <v>0</v>
      </c>
      <c r="W59" s="41">
        <f t="shared" si="65"/>
        <v>0</v>
      </c>
      <c r="X59" s="41">
        <f t="shared" si="66"/>
        <v>0</v>
      </c>
      <c r="Y59" s="197" t="str">
        <f t="shared" si="67"/>
        <v>nebija plānots</v>
      </c>
      <c r="Z59" s="41"/>
      <c r="AA59" s="41">
        <v>0</v>
      </c>
      <c r="AB59" s="41">
        <f>AA59-Z59</f>
        <v>0</v>
      </c>
      <c r="AC59" s="41">
        <f t="shared" si="68"/>
        <v>0</v>
      </c>
      <c r="AD59" s="41">
        <f t="shared" si="69"/>
        <v>0</v>
      </c>
      <c r="AE59" s="41">
        <f t="shared" si="70"/>
        <v>0</v>
      </c>
      <c r="AF59" s="109" t="str">
        <f t="shared" si="71"/>
        <v>nebija plānots</v>
      </c>
      <c r="AG59" s="41">
        <v>421416.31</v>
      </c>
      <c r="AH59" s="41">
        <v>421416.31</v>
      </c>
      <c r="AI59" s="41">
        <f>AH59-AG59</f>
        <v>0</v>
      </c>
      <c r="AJ59" s="41">
        <f t="shared" si="72"/>
        <v>421416.31</v>
      </c>
      <c r="AK59" s="41">
        <f t="shared" si="73"/>
        <v>421416.31</v>
      </c>
      <c r="AL59" s="41">
        <f t="shared" si="74"/>
        <v>0</v>
      </c>
      <c r="AM59" s="109">
        <f t="shared" si="75"/>
        <v>0</v>
      </c>
      <c r="AN59" s="41"/>
      <c r="AO59" s="41">
        <v>0</v>
      </c>
      <c r="AP59" s="41">
        <f>AO59-AN59</f>
        <v>0</v>
      </c>
      <c r="AQ59" s="41">
        <f t="shared" si="76"/>
        <v>421416.31</v>
      </c>
      <c r="AR59" s="41">
        <f t="shared" si="77"/>
        <v>421416.31</v>
      </c>
      <c r="AS59" s="41">
        <f t="shared" si="78"/>
        <v>0</v>
      </c>
      <c r="AT59" s="109">
        <f t="shared" si="79"/>
        <v>0</v>
      </c>
      <c r="AU59" s="41">
        <v>64122.16</v>
      </c>
      <c r="AV59" s="41">
        <v>63929.2</v>
      </c>
      <c r="AW59" s="41">
        <f>AV59-AU59</f>
        <v>-192.9600000000064</v>
      </c>
      <c r="AX59" s="41">
        <f t="shared" si="80"/>
        <v>485538.47</v>
      </c>
      <c r="AY59" s="41">
        <f t="shared" si="81"/>
        <v>485345.51</v>
      </c>
      <c r="AZ59" s="41">
        <f t="shared" si="82"/>
        <v>-193</v>
      </c>
      <c r="BA59" s="109">
        <f t="shared" si="83"/>
        <v>3.9741444174334895E-4</v>
      </c>
      <c r="BB59" s="41">
        <v>117016.2</v>
      </c>
      <c r="BC59" s="41">
        <v>0</v>
      </c>
      <c r="BD59" s="41">
        <f>BC59-BB59</f>
        <v>-117016.2</v>
      </c>
      <c r="BE59" s="41">
        <f t="shared" si="84"/>
        <v>602554.66999999993</v>
      </c>
      <c r="BF59" s="41">
        <f t="shared" si="85"/>
        <v>485345.51</v>
      </c>
      <c r="BG59" s="41">
        <f t="shared" si="86"/>
        <v>-117209</v>
      </c>
      <c r="BH59" s="109">
        <f t="shared" si="87"/>
        <v>0.19452037439192016</v>
      </c>
      <c r="BI59" s="41">
        <v>221382</v>
      </c>
      <c r="BJ59" s="41">
        <v>195912.72</v>
      </c>
      <c r="BK59" s="41">
        <f>BJ59-BI59</f>
        <v>-25469.279999999999</v>
      </c>
      <c r="BL59" s="41">
        <f t="shared" si="88"/>
        <v>823936.66999999993</v>
      </c>
      <c r="BM59" s="41">
        <f t="shared" si="89"/>
        <v>681258.23</v>
      </c>
      <c r="BN59" s="41">
        <f t="shared" si="90"/>
        <v>-142678</v>
      </c>
      <c r="BO59" s="109">
        <f t="shared" si="91"/>
        <v>0.17316675564397443</v>
      </c>
      <c r="BP59" s="41">
        <v>229850.8</v>
      </c>
      <c r="BQ59" s="41">
        <v>0</v>
      </c>
      <c r="BR59" s="41">
        <f>BQ59-BP59</f>
        <v>-229850.8</v>
      </c>
      <c r="BS59" s="41">
        <f t="shared" si="92"/>
        <v>1053787.47</v>
      </c>
      <c r="BT59" s="41">
        <f t="shared" si="93"/>
        <v>681258.23</v>
      </c>
      <c r="BU59" s="41">
        <f t="shared" si="94"/>
        <v>-372529</v>
      </c>
      <c r="BV59" s="109">
        <f t="shared" si="95"/>
        <v>0.35351458487165344</v>
      </c>
      <c r="BW59" s="41">
        <v>221382</v>
      </c>
      <c r="BX59" s="41">
        <v>130344.45</v>
      </c>
      <c r="BY59" s="41">
        <f t="shared" si="96"/>
        <v>-91037.55</v>
      </c>
      <c r="BZ59" s="41">
        <f t="shared" si="105"/>
        <v>1275169.47</v>
      </c>
      <c r="CA59" s="41">
        <f>BQ59+BJ59+BC59+AV59+AO59+AH59+AA59+T59+P59+BX59</f>
        <v>811602.67999999993</v>
      </c>
      <c r="CB59" s="41">
        <f t="shared" si="97"/>
        <v>-463567</v>
      </c>
      <c r="CC59" s="109">
        <f t="shared" si="98"/>
        <v>0.36353347606416586</v>
      </c>
      <c r="CD59" s="41">
        <v>208731.6</v>
      </c>
      <c r="CE59" s="41">
        <v>148788.21</v>
      </c>
      <c r="CF59" s="41">
        <f t="shared" si="99"/>
        <v>-59943.390000000014</v>
      </c>
      <c r="CG59" s="41">
        <f t="shared" si="100"/>
        <v>1483901.07</v>
      </c>
      <c r="CH59" s="41">
        <f t="shared" si="101"/>
        <v>960390.8899999999</v>
      </c>
      <c r="CI59" s="291">
        <f t="shared" si="102"/>
        <v>-523510.39</v>
      </c>
      <c r="CJ59" s="109">
        <f t="shared" si="103"/>
        <v>0.64720681817420611</v>
      </c>
      <c r="CK59" s="41">
        <v>132829.20000000001</v>
      </c>
      <c r="CL59" s="41">
        <f t="shared" si="104"/>
        <v>1616730.27</v>
      </c>
      <c r="CM59" s="41">
        <v>1296214.8</v>
      </c>
      <c r="CN59" s="36">
        <f t="shared" si="107"/>
        <v>-320515.46999999997</v>
      </c>
      <c r="CO59" s="41">
        <v>68897.87</v>
      </c>
      <c r="CP59" s="41">
        <v>0</v>
      </c>
      <c r="CQ59" s="41">
        <v>0</v>
      </c>
      <c r="CR59" s="41">
        <v>0</v>
      </c>
      <c r="CS59" s="41">
        <v>140509.20000000001</v>
      </c>
      <c r="CT59" s="41">
        <v>0</v>
      </c>
      <c r="CU59" s="41">
        <v>0</v>
      </c>
      <c r="CV59" s="41">
        <v>1404721.03</v>
      </c>
      <c r="CW59" s="136" t="s">
        <v>1400</v>
      </c>
    </row>
    <row r="60" spans="1:101" s="10" customFormat="1" ht="66.75" customHeight="1" x14ac:dyDescent="0.2">
      <c r="A60" s="55" t="s">
        <v>119</v>
      </c>
      <c r="B60" s="55" t="s">
        <v>120</v>
      </c>
      <c r="C60" s="81" t="s">
        <v>570</v>
      </c>
      <c r="D60" s="55">
        <v>2</v>
      </c>
      <c r="E60" s="55" t="s">
        <v>35</v>
      </c>
      <c r="F60" s="55" t="s">
        <v>102</v>
      </c>
      <c r="G60" s="99" t="s">
        <v>1424</v>
      </c>
      <c r="H60" s="43">
        <f>SUBTOTAL(103, $CI$9:$CI60)*1</f>
        <v>52</v>
      </c>
      <c r="I60" s="43" t="s">
        <v>119</v>
      </c>
      <c r="J60" s="128" t="s">
        <v>1081</v>
      </c>
      <c r="K60" s="128" t="s">
        <v>1396</v>
      </c>
      <c r="L60" s="35">
        <v>0</v>
      </c>
      <c r="M60" s="35">
        <v>0</v>
      </c>
      <c r="N60" s="35">
        <v>0</v>
      </c>
      <c r="O60" s="35">
        <v>0</v>
      </c>
      <c r="P60" s="35">
        <v>0</v>
      </c>
      <c r="Q60" s="41">
        <f t="shared" si="62"/>
        <v>0</v>
      </c>
      <c r="R60" s="197" t="str">
        <f t="shared" si="63"/>
        <v>nebija plānots</v>
      </c>
      <c r="S60" s="35">
        <v>0</v>
      </c>
      <c r="T60" s="35">
        <v>0</v>
      </c>
      <c r="U60" s="35">
        <v>0</v>
      </c>
      <c r="V60" s="41">
        <f t="shared" si="64"/>
        <v>0</v>
      </c>
      <c r="W60" s="41">
        <f t="shared" si="65"/>
        <v>0</v>
      </c>
      <c r="X60" s="41">
        <f t="shared" si="66"/>
        <v>0</v>
      </c>
      <c r="Y60" s="197" t="str">
        <f t="shared" si="67"/>
        <v>nebija plānots</v>
      </c>
      <c r="Z60" s="35">
        <v>0</v>
      </c>
      <c r="AA60" s="35">
        <v>0</v>
      </c>
      <c r="AB60" s="35">
        <v>0</v>
      </c>
      <c r="AC60" s="41">
        <f t="shared" si="68"/>
        <v>0</v>
      </c>
      <c r="AD60" s="41">
        <f t="shared" si="69"/>
        <v>0</v>
      </c>
      <c r="AE60" s="41">
        <f t="shared" si="70"/>
        <v>0</v>
      </c>
      <c r="AF60" s="109" t="str">
        <f t="shared" si="71"/>
        <v>nebija plānots</v>
      </c>
      <c r="AG60" s="35">
        <v>0</v>
      </c>
      <c r="AH60" s="35">
        <v>0</v>
      </c>
      <c r="AI60" s="35">
        <v>0</v>
      </c>
      <c r="AJ60" s="41">
        <f t="shared" si="72"/>
        <v>0</v>
      </c>
      <c r="AK60" s="41">
        <f t="shared" si="73"/>
        <v>0</v>
      </c>
      <c r="AL60" s="41">
        <f t="shared" si="74"/>
        <v>0</v>
      </c>
      <c r="AM60" s="109" t="str">
        <f t="shared" si="75"/>
        <v>nebija plānots</v>
      </c>
      <c r="AN60" s="35">
        <v>0</v>
      </c>
      <c r="AO60" s="35">
        <v>0</v>
      </c>
      <c r="AP60" s="35">
        <v>0</v>
      </c>
      <c r="AQ60" s="41">
        <f t="shared" si="76"/>
        <v>0</v>
      </c>
      <c r="AR60" s="41">
        <f t="shared" si="77"/>
        <v>0</v>
      </c>
      <c r="AS60" s="41">
        <f t="shared" si="78"/>
        <v>0</v>
      </c>
      <c r="AT60" s="109" t="str">
        <f t="shared" si="79"/>
        <v>nebija plānots</v>
      </c>
      <c r="AU60" s="35">
        <v>0</v>
      </c>
      <c r="AV60" s="35">
        <v>0</v>
      </c>
      <c r="AW60" s="35">
        <v>0</v>
      </c>
      <c r="AX60" s="41">
        <f t="shared" si="80"/>
        <v>0</v>
      </c>
      <c r="AY60" s="41">
        <f t="shared" si="81"/>
        <v>0</v>
      </c>
      <c r="AZ60" s="41">
        <f t="shared" si="82"/>
        <v>0</v>
      </c>
      <c r="BA60" s="109" t="str">
        <f t="shared" si="83"/>
        <v>nebija plānots</v>
      </c>
      <c r="BB60" s="35">
        <v>0</v>
      </c>
      <c r="BC60" s="35">
        <v>0</v>
      </c>
      <c r="BD60" s="35">
        <v>0</v>
      </c>
      <c r="BE60" s="41">
        <f t="shared" si="84"/>
        <v>0</v>
      </c>
      <c r="BF60" s="41">
        <f t="shared" si="85"/>
        <v>0</v>
      </c>
      <c r="BG60" s="41">
        <f t="shared" si="86"/>
        <v>0</v>
      </c>
      <c r="BH60" s="109" t="str">
        <f t="shared" si="87"/>
        <v>nebija plānots</v>
      </c>
      <c r="BI60" s="35">
        <v>0</v>
      </c>
      <c r="BJ60" s="35">
        <v>0</v>
      </c>
      <c r="BK60" s="35">
        <v>0</v>
      </c>
      <c r="BL60" s="41">
        <f t="shared" si="88"/>
        <v>0</v>
      </c>
      <c r="BM60" s="41">
        <f t="shared" si="89"/>
        <v>0</v>
      </c>
      <c r="BN60" s="41">
        <f t="shared" si="90"/>
        <v>0</v>
      </c>
      <c r="BO60" s="109" t="str">
        <f t="shared" si="91"/>
        <v>nebija plānots</v>
      </c>
      <c r="BP60" s="35">
        <v>0</v>
      </c>
      <c r="BQ60" s="35">
        <v>0</v>
      </c>
      <c r="BR60" s="35">
        <v>0</v>
      </c>
      <c r="BS60" s="41">
        <f t="shared" si="92"/>
        <v>0</v>
      </c>
      <c r="BT60" s="41">
        <f t="shared" si="93"/>
        <v>0</v>
      </c>
      <c r="BU60" s="41">
        <f t="shared" si="94"/>
        <v>0</v>
      </c>
      <c r="BV60" s="109" t="str">
        <f t="shared" si="95"/>
        <v>nebija plānots</v>
      </c>
      <c r="BW60" s="35">
        <v>300000</v>
      </c>
      <c r="BX60" s="41">
        <v>0</v>
      </c>
      <c r="BY60" s="41">
        <f t="shared" si="96"/>
        <v>-300000</v>
      </c>
      <c r="BZ60" s="41">
        <f t="shared" si="105"/>
        <v>300000</v>
      </c>
      <c r="CA60" s="41">
        <f>BQ60+BJ60+BC60+AV60+AO60+-AH60+AA60+T60+P60+BX60</f>
        <v>0</v>
      </c>
      <c r="CB60" s="41">
        <f t="shared" si="97"/>
        <v>-300000</v>
      </c>
      <c r="CC60" s="109">
        <f t="shared" si="98"/>
        <v>1</v>
      </c>
      <c r="CD60" s="35">
        <v>200000</v>
      </c>
      <c r="CE60" s="41">
        <v>0</v>
      </c>
      <c r="CF60" s="41">
        <f t="shared" si="99"/>
        <v>-200000</v>
      </c>
      <c r="CG60" s="41">
        <f t="shared" si="100"/>
        <v>500000</v>
      </c>
      <c r="CH60" s="41">
        <f t="shared" si="101"/>
        <v>0</v>
      </c>
      <c r="CI60" s="291">
        <f t="shared" si="102"/>
        <v>-500000</v>
      </c>
      <c r="CJ60" s="109">
        <f t="shared" si="103"/>
        <v>0</v>
      </c>
      <c r="CK60" s="35">
        <v>300000</v>
      </c>
      <c r="CL60" s="41">
        <f t="shared" si="104"/>
        <v>800000</v>
      </c>
      <c r="CM60" s="41">
        <v>0</v>
      </c>
      <c r="CN60" s="291">
        <f t="shared" si="107"/>
        <v>-800000</v>
      </c>
      <c r="CO60" s="35">
        <v>2516362</v>
      </c>
      <c r="CP60" s="35">
        <v>0</v>
      </c>
      <c r="CQ60" s="35">
        <v>0</v>
      </c>
      <c r="CR60" s="35">
        <v>0</v>
      </c>
      <c r="CS60" s="35">
        <v>0</v>
      </c>
      <c r="CT60" s="35">
        <v>0</v>
      </c>
      <c r="CU60" s="35">
        <v>0</v>
      </c>
      <c r="CV60" s="35">
        <v>3316362</v>
      </c>
      <c r="CW60" s="92" t="s">
        <v>1531</v>
      </c>
    </row>
    <row r="61" spans="1:101" s="10" customFormat="1" ht="93.75" customHeight="1" x14ac:dyDescent="0.2">
      <c r="A61" s="11" t="s">
        <v>379</v>
      </c>
      <c r="B61" s="11" t="s">
        <v>380</v>
      </c>
      <c r="C61" s="14" t="s">
        <v>381</v>
      </c>
      <c r="D61" s="11">
        <v>1</v>
      </c>
      <c r="E61" s="11" t="s">
        <v>210</v>
      </c>
      <c r="F61" s="11" t="s">
        <v>77</v>
      </c>
      <c r="G61" s="44" t="s">
        <v>394</v>
      </c>
      <c r="H61" s="43">
        <f>SUBTOTAL(103, $CI$9:$CI61)*1</f>
        <v>53</v>
      </c>
      <c r="I61" s="43" t="s">
        <v>379</v>
      </c>
      <c r="J61" s="124" t="s">
        <v>395</v>
      </c>
      <c r="K61" s="124" t="s">
        <v>396</v>
      </c>
      <c r="L61" s="41">
        <v>0</v>
      </c>
      <c r="M61" s="41">
        <v>0</v>
      </c>
      <c r="N61" s="41">
        <v>62464.83</v>
      </c>
      <c r="O61" s="41">
        <v>37926.76</v>
      </c>
      <c r="P61" s="41">
        <v>37926.76</v>
      </c>
      <c r="Q61" s="41">
        <f t="shared" si="62"/>
        <v>0</v>
      </c>
      <c r="R61" s="197">
        <f t="shared" si="63"/>
        <v>0</v>
      </c>
      <c r="S61" s="41">
        <v>0</v>
      </c>
      <c r="T61" s="41">
        <v>0</v>
      </c>
      <c r="U61" s="41">
        <f t="shared" ref="U61:U70" si="108">T61-S61</f>
        <v>0</v>
      </c>
      <c r="V61" s="41">
        <f t="shared" si="64"/>
        <v>37926.76</v>
      </c>
      <c r="W61" s="41">
        <f t="shared" si="65"/>
        <v>37926.76</v>
      </c>
      <c r="X61" s="41">
        <f t="shared" si="66"/>
        <v>0</v>
      </c>
      <c r="Y61" s="197">
        <f t="shared" si="67"/>
        <v>0</v>
      </c>
      <c r="Z61" s="41">
        <v>0</v>
      </c>
      <c r="AA61" s="41">
        <v>0</v>
      </c>
      <c r="AB61" s="41">
        <f t="shared" ref="AB61:AB70" si="109">AA61-Z61</f>
        <v>0</v>
      </c>
      <c r="AC61" s="41">
        <f t="shared" si="68"/>
        <v>37926.76</v>
      </c>
      <c r="AD61" s="41">
        <f t="shared" si="69"/>
        <v>37926.76</v>
      </c>
      <c r="AE61" s="41">
        <f t="shared" si="70"/>
        <v>0</v>
      </c>
      <c r="AF61" s="109">
        <f t="shared" si="71"/>
        <v>0</v>
      </c>
      <c r="AG61" s="41">
        <v>56536.59</v>
      </c>
      <c r="AH61" s="41">
        <v>56488.33</v>
      </c>
      <c r="AI61" s="41">
        <f t="shared" ref="AI61:AI70" si="110">AH61-AG61</f>
        <v>-48.259999999994761</v>
      </c>
      <c r="AJ61" s="41">
        <f t="shared" si="72"/>
        <v>94463.35</v>
      </c>
      <c r="AK61" s="41">
        <f t="shared" si="73"/>
        <v>94415.09</v>
      </c>
      <c r="AL61" s="41">
        <f t="shared" si="74"/>
        <v>-48</v>
      </c>
      <c r="AM61" s="109">
        <f t="shared" si="75"/>
        <v>5.1088596794424124E-4</v>
      </c>
      <c r="AN61" s="41">
        <v>0</v>
      </c>
      <c r="AO61" s="41">
        <v>0</v>
      </c>
      <c r="AP61" s="41">
        <f t="shared" ref="AP61:AP70" si="111">AO61-AN61</f>
        <v>0</v>
      </c>
      <c r="AQ61" s="41">
        <f t="shared" si="76"/>
        <v>94463.35</v>
      </c>
      <c r="AR61" s="41">
        <f t="shared" si="77"/>
        <v>94415.09</v>
      </c>
      <c r="AS61" s="41">
        <f t="shared" si="78"/>
        <v>-48</v>
      </c>
      <c r="AT61" s="109">
        <f t="shared" si="79"/>
        <v>5.1088596794424124E-4</v>
      </c>
      <c r="AU61" s="41">
        <v>0</v>
      </c>
      <c r="AV61" s="41">
        <v>0</v>
      </c>
      <c r="AW61" s="41">
        <f t="shared" ref="AW61:AW70" si="112">AV61-AU61</f>
        <v>0</v>
      </c>
      <c r="AX61" s="41">
        <f t="shared" si="80"/>
        <v>94463.35</v>
      </c>
      <c r="AY61" s="41">
        <f t="shared" si="81"/>
        <v>94415.09</v>
      </c>
      <c r="AZ61" s="41">
        <f t="shared" si="82"/>
        <v>-48</v>
      </c>
      <c r="BA61" s="109">
        <f t="shared" si="83"/>
        <v>5.1088596794424124E-4</v>
      </c>
      <c r="BB61" s="41">
        <v>319338.7</v>
      </c>
      <c r="BC61" s="41">
        <v>88428.73</v>
      </c>
      <c r="BD61" s="41">
        <f t="shared" ref="BD61:BD70" si="113">BC61-BB61</f>
        <v>-230909.97000000003</v>
      </c>
      <c r="BE61" s="41">
        <f t="shared" si="84"/>
        <v>413802.05000000005</v>
      </c>
      <c r="BF61" s="41">
        <f t="shared" si="85"/>
        <v>182843.82</v>
      </c>
      <c r="BG61" s="41">
        <f t="shared" si="86"/>
        <v>-230958</v>
      </c>
      <c r="BH61" s="109">
        <f t="shared" si="87"/>
        <v>0.55813698844652904</v>
      </c>
      <c r="BI61" s="41">
        <v>0</v>
      </c>
      <c r="BJ61" s="41">
        <v>0</v>
      </c>
      <c r="BK61" s="41">
        <f t="shared" ref="BK61:BK70" si="114">BJ61-BI61</f>
        <v>0</v>
      </c>
      <c r="BL61" s="41">
        <f t="shared" si="88"/>
        <v>413802.05000000005</v>
      </c>
      <c r="BM61" s="41">
        <f t="shared" si="89"/>
        <v>182843.82</v>
      </c>
      <c r="BN61" s="41">
        <f t="shared" si="90"/>
        <v>-230958</v>
      </c>
      <c r="BO61" s="109">
        <f t="shared" si="91"/>
        <v>0.55813698844652904</v>
      </c>
      <c r="BP61" s="41">
        <v>0</v>
      </c>
      <c r="BQ61" s="41">
        <v>0</v>
      </c>
      <c r="BR61" s="41">
        <f t="shared" ref="BR61:BR70" si="115">BQ61-BP61</f>
        <v>0</v>
      </c>
      <c r="BS61" s="41">
        <f t="shared" si="92"/>
        <v>413802.05000000005</v>
      </c>
      <c r="BT61" s="41">
        <f t="shared" si="93"/>
        <v>182843.82</v>
      </c>
      <c r="BU61" s="41">
        <f t="shared" si="94"/>
        <v>-230958</v>
      </c>
      <c r="BV61" s="109">
        <f t="shared" si="95"/>
        <v>0.55813698844652904</v>
      </c>
      <c r="BW61" s="41">
        <v>319338.74</v>
      </c>
      <c r="BX61" s="41">
        <v>54190.25</v>
      </c>
      <c r="BY61" s="41">
        <f t="shared" si="96"/>
        <v>-265148.49</v>
      </c>
      <c r="BZ61" s="41">
        <f t="shared" si="105"/>
        <v>733140.79</v>
      </c>
      <c r="CA61" s="41">
        <f>BQ61+BJ61+BC61+AV61+AO61+AH61+AA61+T61+P61+BX61</f>
        <v>237034.07</v>
      </c>
      <c r="CB61" s="41">
        <f t="shared" si="97"/>
        <v>-496106</v>
      </c>
      <c r="CC61" s="109">
        <f t="shared" si="98"/>
        <v>0.6766868339163068</v>
      </c>
      <c r="CD61" s="41">
        <v>0</v>
      </c>
      <c r="CE61" s="41">
        <v>0</v>
      </c>
      <c r="CF61" s="41">
        <f t="shared" si="99"/>
        <v>0</v>
      </c>
      <c r="CG61" s="41">
        <f t="shared" si="100"/>
        <v>733140.79</v>
      </c>
      <c r="CH61" s="41">
        <f t="shared" si="101"/>
        <v>237034.07</v>
      </c>
      <c r="CI61" s="291">
        <f t="shared" si="102"/>
        <v>-496106</v>
      </c>
      <c r="CJ61" s="109">
        <f t="shared" si="103"/>
        <v>0.32331316608369315</v>
      </c>
      <c r="CK61" s="41">
        <v>0</v>
      </c>
      <c r="CL61" s="41">
        <f t="shared" si="104"/>
        <v>733140.78999999992</v>
      </c>
      <c r="CM61" s="41">
        <v>216572.61</v>
      </c>
      <c r="CN61" s="291">
        <f t="shared" si="107"/>
        <v>-516568.17999999993</v>
      </c>
      <c r="CO61" s="41">
        <v>1481699.1900000002</v>
      </c>
      <c r="CP61" s="41">
        <v>1306075.3</v>
      </c>
      <c r="CQ61" s="41">
        <v>1224829.24</v>
      </c>
      <c r="CR61" s="41">
        <v>1122829.24</v>
      </c>
      <c r="CS61" s="41">
        <v>884829.27</v>
      </c>
      <c r="CT61" s="41">
        <v>221207.34</v>
      </c>
      <c r="CU61" s="41">
        <v>0</v>
      </c>
      <c r="CV61" s="41">
        <v>7037075.2000000011</v>
      </c>
      <c r="CW61" s="136" t="s">
        <v>1406</v>
      </c>
    </row>
    <row r="62" spans="1:101" s="10" customFormat="1" ht="59.25" customHeight="1" x14ac:dyDescent="0.2">
      <c r="A62" s="11" t="s">
        <v>33</v>
      </c>
      <c r="B62" s="11" t="s">
        <v>34</v>
      </c>
      <c r="C62" s="14" t="s">
        <v>562</v>
      </c>
      <c r="D62" s="11">
        <v>1</v>
      </c>
      <c r="E62" s="11" t="s">
        <v>35</v>
      </c>
      <c r="F62" s="11" t="s">
        <v>5</v>
      </c>
      <c r="G62" s="44" t="s">
        <v>36</v>
      </c>
      <c r="H62" s="43">
        <f>SUBTOTAL(103, $CI$9:$CI62)*1</f>
        <v>54</v>
      </c>
      <c r="I62" s="43" t="s">
        <v>33</v>
      </c>
      <c r="J62" s="124" t="s">
        <v>37</v>
      </c>
      <c r="K62" s="124" t="s">
        <v>38</v>
      </c>
      <c r="L62" s="41">
        <v>0</v>
      </c>
      <c r="M62" s="41">
        <v>0</v>
      </c>
      <c r="N62" s="41">
        <v>0</v>
      </c>
      <c r="O62" s="41">
        <v>93116.85</v>
      </c>
      <c r="P62" s="41">
        <v>93116.85</v>
      </c>
      <c r="Q62" s="41">
        <f t="shared" si="62"/>
        <v>0</v>
      </c>
      <c r="R62" s="197">
        <f t="shared" si="63"/>
        <v>0</v>
      </c>
      <c r="S62" s="41">
        <v>0</v>
      </c>
      <c r="T62" s="41">
        <v>0</v>
      </c>
      <c r="U62" s="41">
        <f t="shared" si="108"/>
        <v>0</v>
      </c>
      <c r="V62" s="41">
        <f t="shared" si="64"/>
        <v>93116.85</v>
      </c>
      <c r="W62" s="41">
        <f t="shared" si="65"/>
        <v>93116.85</v>
      </c>
      <c r="X62" s="41">
        <f t="shared" si="66"/>
        <v>0</v>
      </c>
      <c r="Y62" s="197">
        <f t="shared" si="67"/>
        <v>0</v>
      </c>
      <c r="Z62" s="41">
        <v>0</v>
      </c>
      <c r="AA62" s="41">
        <v>0</v>
      </c>
      <c r="AB62" s="41">
        <f t="shared" si="109"/>
        <v>0</v>
      </c>
      <c r="AC62" s="41">
        <f t="shared" si="68"/>
        <v>93116.85</v>
      </c>
      <c r="AD62" s="41">
        <f t="shared" si="69"/>
        <v>93116.85</v>
      </c>
      <c r="AE62" s="41">
        <f t="shared" si="70"/>
        <v>0</v>
      </c>
      <c r="AF62" s="109">
        <f t="shared" si="71"/>
        <v>0</v>
      </c>
      <c r="AG62" s="41">
        <v>87860.22</v>
      </c>
      <c r="AH62" s="41">
        <v>87860.22</v>
      </c>
      <c r="AI62" s="41">
        <f t="shared" si="110"/>
        <v>0</v>
      </c>
      <c r="AJ62" s="41">
        <f t="shared" si="72"/>
        <v>180977.07</v>
      </c>
      <c r="AK62" s="41">
        <f t="shared" si="73"/>
        <v>180977.07</v>
      </c>
      <c r="AL62" s="41">
        <f t="shared" si="74"/>
        <v>0</v>
      </c>
      <c r="AM62" s="109">
        <f t="shared" si="75"/>
        <v>0</v>
      </c>
      <c r="AN62" s="41">
        <v>0</v>
      </c>
      <c r="AO62" s="41">
        <v>0</v>
      </c>
      <c r="AP62" s="41">
        <f t="shared" si="111"/>
        <v>0</v>
      </c>
      <c r="AQ62" s="41">
        <f t="shared" si="76"/>
        <v>180977.07</v>
      </c>
      <c r="AR62" s="41">
        <f t="shared" si="77"/>
        <v>180977.07</v>
      </c>
      <c r="AS62" s="41">
        <f t="shared" si="78"/>
        <v>0</v>
      </c>
      <c r="AT62" s="109">
        <f t="shared" si="79"/>
        <v>0</v>
      </c>
      <c r="AU62" s="41">
        <v>0</v>
      </c>
      <c r="AV62" s="41">
        <v>0</v>
      </c>
      <c r="AW62" s="41">
        <f t="shared" si="112"/>
        <v>0</v>
      </c>
      <c r="AX62" s="41">
        <f t="shared" si="80"/>
        <v>180977.07</v>
      </c>
      <c r="AY62" s="41">
        <f t="shared" si="81"/>
        <v>180977.07</v>
      </c>
      <c r="AZ62" s="41">
        <f t="shared" si="82"/>
        <v>0</v>
      </c>
      <c r="BA62" s="109">
        <f t="shared" si="83"/>
        <v>0</v>
      </c>
      <c r="BB62" s="41">
        <v>230480.3</v>
      </c>
      <c r="BC62" s="41">
        <v>91666.18</v>
      </c>
      <c r="BD62" s="41">
        <f t="shared" si="113"/>
        <v>-138814.12</v>
      </c>
      <c r="BE62" s="41">
        <f t="shared" si="84"/>
        <v>411457.37</v>
      </c>
      <c r="BF62" s="41">
        <f t="shared" si="85"/>
        <v>272643.25</v>
      </c>
      <c r="BG62" s="41">
        <f t="shared" si="86"/>
        <v>-138814</v>
      </c>
      <c r="BH62" s="109">
        <f t="shared" si="87"/>
        <v>0.3373718156998865</v>
      </c>
      <c r="BI62" s="41">
        <v>0</v>
      </c>
      <c r="BJ62" s="41">
        <v>0</v>
      </c>
      <c r="BK62" s="41">
        <f t="shared" si="114"/>
        <v>0</v>
      </c>
      <c r="BL62" s="41">
        <f t="shared" si="88"/>
        <v>411457.37</v>
      </c>
      <c r="BM62" s="41">
        <f t="shared" si="89"/>
        <v>272643.25</v>
      </c>
      <c r="BN62" s="41">
        <f t="shared" si="90"/>
        <v>-138814</v>
      </c>
      <c r="BO62" s="109">
        <f t="shared" si="91"/>
        <v>0.3373718156998865</v>
      </c>
      <c r="BP62" s="41">
        <v>0</v>
      </c>
      <c r="BQ62" s="41">
        <v>0</v>
      </c>
      <c r="BR62" s="41">
        <f t="shared" si="115"/>
        <v>0</v>
      </c>
      <c r="BS62" s="41">
        <f t="shared" si="92"/>
        <v>411457.37</v>
      </c>
      <c r="BT62" s="41">
        <f t="shared" si="93"/>
        <v>272643.25</v>
      </c>
      <c r="BU62" s="41">
        <f t="shared" si="94"/>
        <v>-138814</v>
      </c>
      <c r="BV62" s="109">
        <f t="shared" si="95"/>
        <v>0.3373718156998865</v>
      </c>
      <c r="BW62" s="41">
        <v>460637.31</v>
      </c>
      <c r="BX62" s="41">
        <v>135948.32999999999</v>
      </c>
      <c r="BY62" s="41">
        <f t="shared" si="96"/>
        <v>-324688.98</v>
      </c>
      <c r="BZ62" s="41">
        <f t="shared" si="105"/>
        <v>872094.67999999993</v>
      </c>
      <c r="CA62" s="41">
        <f>BQ62+BJ62+BC62+AV62+AO62+AH62+AA62+T62+P62+BX62</f>
        <v>408591.57999999996</v>
      </c>
      <c r="CB62" s="41">
        <f t="shared" si="97"/>
        <v>-463503</v>
      </c>
      <c r="CC62" s="109">
        <f t="shared" si="98"/>
        <v>0.53148254499155989</v>
      </c>
      <c r="CD62" s="41">
        <v>0</v>
      </c>
      <c r="CE62" s="41">
        <v>0</v>
      </c>
      <c r="CF62" s="41">
        <f t="shared" si="99"/>
        <v>0</v>
      </c>
      <c r="CG62" s="41">
        <f t="shared" si="100"/>
        <v>872094.67999999993</v>
      </c>
      <c r="CH62" s="41">
        <f t="shared" si="101"/>
        <v>408591.57999999996</v>
      </c>
      <c r="CI62" s="291">
        <f t="shared" si="102"/>
        <v>-463503</v>
      </c>
      <c r="CJ62" s="109">
        <f t="shared" si="103"/>
        <v>0.46851745500844011</v>
      </c>
      <c r="CK62" s="41">
        <v>0</v>
      </c>
      <c r="CL62" s="41">
        <f t="shared" si="104"/>
        <v>872094.67999999993</v>
      </c>
      <c r="CM62" s="41">
        <v>408591.57999999996</v>
      </c>
      <c r="CN62" s="36">
        <f t="shared" si="107"/>
        <v>-463503.1</v>
      </c>
      <c r="CO62" s="41">
        <v>1888172.69</v>
      </c>
      <c r="CP62" s="41">
        <v>1064732.6299999999</v>
      </c>
      <c r="CQ62" s="41">
        <v>0</v>
      </c>
      <c r="CR62" s="41">
        <v>0</v>
      </c>
      <c r="CS62" s="41">
        <v>0</v>
      </c>
      <c r="CT62" s="41">
        <v>0</v>
      </c>
      <c r="CU62" s="41">
        <v>0</v>
      </c>
      <c r="CV62" s="41">
        <v>3825000</v>
      </c>
      <c r="CW62" s="136" t="s">
        <v>1435</v>
      </c>
    </row>
    <row r="63" spans="1:101" s="10" customFormat="1" ht="95.25" customHeight="1" x14ac:dyDescent="0.2">
      <c r="A63" s="11" t="s">
        <v>229</v>
      </c>
      <c r="B63" s="11" t="s">
        <v>230</v>
      </c>
      <c r="C63" s="14" t="s">
        <v>578</v>
      </c>
      <c r="D63" s="11" t="s">
        <v>3</v>
      </c>
      <c r="E63" s="11" t="s">
        <v>210</v>
      </c>
      <c r="F63" s="11" t="s">
        <v>77</v>
      </c>
      <c r="G63" s="44" t="s">
        <v>231</v>
      </c>
      <c r="H63" s="43">
        <f>SUBTOTAL(103, $CI$9:$CI63)*1</f>
        <v>55</v>
      </c>
      <c r="I63" s="43" t="s">
        <v>229</v>
      </c>
      <c r="J63" s="124" t="s">
        <v>212</v>
      </c>
      <c r="K63" s="124" t="s">
        <v>232</v>
      </c>
      <c r="L63" s="41">
        <v>0</v>
      </c>
      <c r="M63" s="41">
        <v>0</v>
      </c>
      <c r="N63" s="41">
        <v>0</v>
      </c>
      <c r="O63" s="41">
        <v>4211.0200000000004</v>
      </c>
      <c r="P63" s="41">
        <v>4211.0200000000004</v>
      </c>
      <c r="Q63" s="41">
        <f t="shared" si="62"/>
        <v>0</v>
      </c>
      <c r="R63" s="197">
        <f t="shared" si="63"/>
        <v>0</v>
      </c>
      <c r="S63" s="41">
        <v>0</v>
      </c>
      <c r="T63" s="41">
        <v>0</v>
      </c>
      <c r="U63" s="41">
        <f t="shared" si="108"/>
        <v>0</v>
      </c>
      <c r="V63" s="41">
        <f t="shared" si="64"/>
        <v>4211.0200000000004</v>
      </c>
      <c r="W63" s="41">
        <f t="shared" si="65"/>
        <v>4211.0200000000004</v>
      </c>
      <c r="X63" s="41">
        <f t="shared" si="66"/>
        <v>0</v>
      </c>
      <c r="Y63" s="197">
        <f t="shared" si="67"/>
        <v>0</v>
      </c>
      <c r="Z63" s="41">
        <v>0</v>
      </c>
      <c r="AA63" s="41">
        <v>0</v>
      </c>
      <c r="AB63" s="41">
        <f t="shared" si="109"/>
        <v>0</v>
      </c>
      <c r="AC63" s="41">
        <f t="shared" si="68"/>
        <v>4211.0200000000004</v>
      </c>
      <c r="AD63" s="41">
        <f t="shared" si="69"/>
        <v>4211.0200000000004</v>
      </c>
      <c r="AE63" s="41">
        <f t="shared" si="70"/>
        <v>0</v>
      </c>
      <c r="AF63" s="109">
        <f t="shared" si="71"/>
        <v>0</v>
      </c>
      <c r="AG63" s="41">
        <v>9382.24</v>
      </c>
      <c r="AH63" s="41">
        <v>0</v>
      </c>
      <c r="AI63" s="41">
        <f t="shared" si="110"/>
        <v>-9382.24</v>
      </c>
      <c r="AJ63" s="41">
        <f t="shared" si="72"/>
        <v>13593.26</v>
      </c>
      <c r="AK63" s="41">
        <f t="shared" si="73"/>
        <v>4211.0200000000004</v>
      </c>
      <c r="AL63" s="41">
        <f t="shared" si="74"/>
        <v>-9382</v>
      </c>
      <c r="AM63" s="109">
        <f t="shared" si="75"/>
        <v>0.69021264950423955</v>
      </c>
      <c r="AN63" s="41">
        <v>0</v>
      </c>
      <c r="AO63" s="41">
        <v>9382.24</v>
      </c>
      <c r="AP63" s="41">
        <f t="shared" si="111"/>
        <v>9382.24</v>
      </c>
      <c r="AQ63" s="41">
        <f t="shared" si="76"/>
        <v>13593.26</v>
      </c>
      <c r="AR63" s="41">
        <f t="shared" si="77"/>
        <v>13593.26</v>
      </c>
      <c r="AS63" s="41">
        <f t="shared" si="78"/>
        <v>0</v>
      </c>
      <c r="AT63" s="109">
        <f t="shared" si="79"/>
        <v>0</v>
      </c>
      <c r="AU63" s="41">
        <v>0</v>
      </c>
      <c r="AV63" s="41">
        <v>0</v>
      </c>
      <c r="AW63" s="41">
        <f t="shared" si="112"/>
        <v>0</v>
      </c>
      <c r="AX63" s="41">
        <f t="shared" si="80"/>
        <v>13593.26</v>
      </c>
      <c r="AY63" s="41">
        <f t="shared" si="81"/>
        <v>13593.26</v>
      </c>
      <c r="AZ63" s="41">
        <f t="shared" si="82"/>
        <v>0</v>
      </c>
      <c r="BA63" s="109">
        <f t="shared" si="83"/>
        <v>0</v>
      </c>
      <c r="BB63" s="41">
        <v>86904.48</v>
      </c>
      <c r="BC63" s="41">
        <v>20058.95</v>
      </c>
      <c r="BD63" s="41">
        <f t="shared" si="113"/>
        <v>-66845.53</v>
      </c>
      <c r="BE63" s="41">
        <f t="shared" si="84"/>
        <v>100497.73999999999</v>
      </c>
      <c r="BF63" s="41">
        <f t="shared" si="85"/>
        <v>33652.21</v>
      </c>
      <c r="BG63" s="41">
        <f t="shared" si="86"/>
        <v>-66846</v>
      </c>
      <c r="BH63" s="109">
        <f t="shared" si="87"/>
        <v>0.66514460922205809</v>
      </c>
      <c r="BI63" s="41">
        <v>0</v>
      </c>
      <c r="BJ63" s="41">
        <v>0</v>
      </c>
      <c r="BK63" s="41">
        <f t="shared" si="114"/>
        <v>0</v>
      </c>
      <c r="BL63" s="41">
        <f t="shared" si="88"/>
        <v>100497.73999999999</v>
      </c>
      <c r="BM63" s="41">
        <f t="shared" si="89"/>
        <v>33652.21</v>
      </c>
      <c r="BN63" s="41">
        <f t="shared" si="90"/>
        <v>-66846</v>
      </c>
      <c r="BO63" s="109">
        <f t="shared" si="91"/>
        <v>0.66514460922205809</v>
      </c>
      <c r="BP63" s="41">
        <v>0</v>
      </c>
      <c r="BQ63" s="41">
        <v>0</v>
      </c>
      <c r="BR63" s="41">
        <f t="shared" si="115"/>
        <v>0</v>
      </c>
      <c r="BS63" s="41">
        <f t="shared" si="92"/>
        <v>100497.73999999999</v>
      </c>
      <c r="BT63" s="41">
        <f t="shared" si="93"/>
        <v>33652.21</v>
      </c>
      <c r="BU63" s="41">
        <f t="shared" si="94"/>
        <v>-66846</v>
      </c>
      <c r="BV63" s="109">
        <f t="shared" si="95"/>
        <v>0.66514460922205809</v>
      </c>
      <c r="BW63" s="41">
        <v>392823.57</v>
      </c>
      <c r="BX63" s="41">
        <v>29900.81</v>
      </c>
      <c r="BY63" s="41">
        <f t="shared" si="96"/>
        <v>-362922.76</v>
      </c>
      <c r="BZ63" s="41">
        <f t="shared" si="105"/>
        <v>493321.31</v>
      </c>
      <c r="CA63" s="41">
        <f>BQ63+BJ63+BC63+AV63+AO63+-AH63+AA63+T63+P63+BX63</f>
        <v>63553.020000000004</v>
      </c>
      <c r="CB63" s="41">
        <f t="shared" si="97"/>
        <v>-429769</v>
      </c>
      <c r="CC63" s="109">
        <f t="shared" si="98"/>
        <v>0.87117317109208192</v>
      </c>
      <c r="CD63" s="41">
        <v>0</v>
      </c>
      <c r="CE63" s="41">
        <v>0</v>
      </c>
      <c r="CF63" s="41">
        <f t="shared" si="99"/>
        <v>0</v>
      </c>
      <c r="CG63" s="41">
        <f t="shared" si="100"/>
        <v>493321.31</v>
      </c>
      <c r="CH63" s="41">
        <f t="shared" si="101"/>
        <v>63553.020000000004</v>
      </c>
      <c r="CI63" s="291">
        <f t="shared" si="102"/>
        <v>-429769</v>
      </c>
      <c r="CJ63" s="109">
        <f t="shared" si="103"/>
        <v>0.12882682890791805</v>
      </c>
      <c r="CK63" s="41">
        <v>0</v>
      </c>
      <c r="CL63" s="41">
        <f t="shared" si="104"/>
        <v>493321.31</v>
      </c>
      <c r="CM63" s="41">
        <v>59686.87999999999</v>
      </c>
      <c r="CN63" s="36">
        <f t="shared" si="107"/>
        <v>-433634.43</v>
      </c>
      <c r="CO63" s="41">
        <v>3323333.4599999995</v>
      </c>
      <c r="CP63" s="41">
        <v>1282675.04</v>
      </c>
      <c r="CQ63" s="41">
        <v>1332893.92</v>
      </c>
      <c r="CR63" s="41">
        <v>1352496.9</v>
      </c>
      <c r="CS63" s="41">
        <v>1087255.3999999999</v>
      </c>
      <c r="CT63" s="41">
        <v>134802.97</v>
      </c>
      <c r="CU63" s="41">
        <v>0</v>
      </c>
      <c r="CV63" s="41">
        <v>9006779</v>
      </c>
      <c r="CW63" s="136" t="s">
        <v>1590</v>
      </c>
    </row>
    <row r="64" spans="1:101" s="10" customFormat="1" ht="49.5" customHeight="1" x14ac:dyDescent="0.2">
      <c r="A64" s="11" t="s">
        <v>106</v>
      </c>
      <c r="B64" s="11" t="s">
        <v>107</v>
      </c>
      <c r="C64" s="14" t="s">
        <v>108</v>
      </c>
      <c r="D64" s="11">
        <v>1</v>
      </c>
      <c r="E64" s="11" t="s">
        <v>109</v>
      </c>
      <c r="F64" s="11" t="s">
        <v>5</v>
      </c>
      <c r="G64" s="44" t="s">
        <v>115</v>
      </c>
      <c r="H64" s="43">
        <f>SUBTOTAL(103, $CI$9:$CI64)*1</f>
        <v>56</v>
      </c>
      <c r="I64" s="43" t="s">
        <v>106</v>
      </c>
      <c r="J64" s="124" t="s">
        <v>111</v>
      </c>
      <c r="K64" s="124" t="s">
        <v>116</v>
      </c>
      <c r="L64" s="41">
        <v>0</v>
      </c>
      <c r="M64" s="41">
        <v>0</v>
      </c>
      <c r="N64" s="41">
        <v>0</v>
      </c>
      <c r="O64" s="41">
        <v>0</v>
      </c>
      <c r="P64" s="41">
        <v>0</v>
      </c>
      <c r="Q64" s="41">
        <f t="shared" si="62"/>
        <v>0</v>
      </c>
      <c r="R64" s="197" t="str">
        <f t="shared" si="63"/>
        <v>nebija plānots</v>
      </c>
      <c r="S64" s="41">
        <v>0</v>
      </c>
      <c r="T64" s="41">
        <v>0</v>
      </c>
      <c r="U64" s="41">
        <f t="shared" si="108"/>
        <v>0</v>
      </c>
      <c r="V64" s="41">
        <f t="shared" si="64"/>
        <v>0</v>
      </c>
      <c r="W64" s="41">
        <f t="shared" si="65"/>
        <v>0</v>
      </c>
      <c r="X64" s="41">
        <f t="shared" si="66"/>
        <v>0</v>
      </c>
      <c r="Y64" s="197" t="str">
        <f t="shared" si="67"/>
        <v>nebija plānots</v>
      </c>
      <c r="Z64" s="41">
        <v>0</v>
      </c>
      <c r="AA64" s="41">
        <v>0</v>
      </c>
      <c r="AB64" s="41">
        <f t="shared" si="109"/>
        <v>0</v>
      </c>
      <c r="AC64" s="41">
        <f t="shared" si="68"/>
        <v>0</v>
      </c>
      <c r="AD64" s="41">
        <f t="shared" si="69"/>
        <v>0</v>
      </c>
      <c r="AE64" s="41">
        <f t="shared" si="70"/>
        <v>0</v>
      </c>
      <c r="AF64" s="109" t="str">
        <f t="shared" si="71"/>
        <v>nebija plānots</v>
      </c>
      <c r="AG64" s="41">
        <v>175928.75999999998</v>
      </c>
      <c r="AH64" s="41">
        <v>175928.75999999998</v>
      </c>
      <c r="AI64" s="41">
        <f t="shared" si="110"/>
        <v>0</v>
      </c>
      <c r="AJ64" s="41">
        <f t="shared" si="72"/>
        <v>175928.75999999998</v>
      </c>
      <c r="AK64" s="41">
        <f t="shared" si="73"/>
        <v>175928.75999999998</v>
      </c>
      <c r="AL64" s="41">
        <f t="shared" si="74"/>
        <v>0</v>
      </c>
      <c r="AM64" s="109">
        <f t="shared" si="75"/>
        <v>0</v>
      </c>
      <c r="AN64" s="41">
        <v>0</v>
      </c>
      <c r="AO64" s="41">
        <v>0</v>
      </c>
      <c r="AP64" s="41">
        <f t="shared" si="111"/>
        <v>0</v>
      </c>
      <c r="AQ64" s="41">
        <f t="shared" si="76"/>
        <v>175928.75999999998</v>
      </c>
      <c r="AR64" s="41">
        <f t="shared" si="77"/>
        <v>175928.75999999998</v>
      </c>
      <c r="AS64" s="41">
        <f t="shared" si="78"/>
        <v>0</v>
      </c>
      <c r="AT64" s="109">
        <f t="shared" si="79"/>
        <v>0</v>
      </c>
      <c r="AU64" s="35">
        <v>507503.56999999995</v>
      </c>
      <c r="AV64" s="41">
        <v>4749.8500000000004</v>
      </c>
      <c r="AW64" s="41">
        <f t="shared" si="112"/>
        <v>-502753.72</v>
      </c>
      <c r="AX64" s="41">
        <f t="shared" si="80"/>
        <v>683432.33</v>
      </c>
      <c r="AY64" s="41">
        <f t="shared" si="81"/>
        <v>180678.61</v>
      </c>
      <c r="AZ64" s="41">
        <f t="shared" si="82"/>
        <v>-502754</v>
      </c>
      <c r="BA64" s="109">
        <f t="shared" si="83"/>
        <v>0.73563057808517773</v>
      </c>
      <c r="BB64" s="41">
        <v>0</v>
      </c>
      <c r="BC64" s="41">
        <v>0</v>
      </c>
      <c r="BD64" s="41">
        <f t="shared" si="113"/>
        <v>0</v>
      </c>
      <c r="BE64" s="41">
        <f t="shared" si="84"/>
        <v>683432.33</v>
      </c>
      <c r="BF64" s="41">
        <f t="shared" si="85"/>
        <v>180678.61</v>
      </c>
      <c r="BG64" s="41">
        <f t="shared" si="86"/>
        <v>-502754</v>
      </c>
      <c r="BH64" s="109">
        <f t="shared" si="87"/>
        <v>0.73563057808517773</v>
      </c>
      <c r="BI64" s="41">
        <v>0</v>
      </c>
      <c r="BJ64" s="41">
        <v>0</v>
      </c>
      <c r="BK64" s="41">
        <f t="shared" si="114"/>
        <v>0</v>
      </c>
      <c r="BL64" s="41">
        <f t="shared" si="88"/>
        <v>683432.33</v>
      </c>
      <c r="BM64" s="41">
        <f t="shared" si="89"/>
        <v>180678.61</v>
      </c>
      <c r="BN64" s="41">
        <f t="shared" si="90"/>
        <v>-502754</v>
      </c>
      <c r="BO64" s="109">
        <f t="shared" si="91"/>
        <v>0.73563057808517773</v>
      </c>
      <c r="BP64" s="41">
        <v>0</v>
      </c>
      <c r="BQ64" s="41">
        <v>5658.07</v>
      </c>
      <c r="BR64" s="41">
        <f t="shared" si="115"/>
        <v>5658.07</v>
      </c>
      <c r="BS64" s="41">
        <f t="shared" si="92"/>
        <v>683432.33</v>
      </c>
      <c r="BT64" s="41">
        <f t="shared" si="93"/>
        <v>186336.68</v>
      </c>
      <c r="BU64" s="41">
        <f t="shared" si="94"/>
        <v>-497096</v>
      </c>
      <c r="BV64" s="109">
        <f t="shared" si="95"/>
        <v>0.72735167503708809</v>
      </c>
      <c r="BW64" s="41">
        <v>0</v>
      </c>
      <c r="BX64" s="41">
        <v>67920.41</v>
      </c>
      <c r="BY64" s="41">
        <f t="shared" si="96"/>
        <v>67920.41</v>
      </c>
      <c r="BZ64" s="41">
        <f t="shared" si="105"/>
        <v>683432.33</v>
      </c>
      <c r="CA64" s="41">
        <f>BQ64+BJ64+BC64+AV64+AO64+AH64+AA64+T64+P64+BX64</f>
        <v>254257.09</v>
      </c>
      <c r="CB64" s="41">
        <f t="shared" si="97"/>
        <v>-429176</v>
      </c>
      <c r="CC64" s="109">
        <f t="shared" si="98"/>
        <v>0.62797035077342622</v>
      </c>
      <c r="CD64" s="41">
        <v>0</v>
      </c>
      <c r="CE64" s="41">
        <v>0</v>
      </c>
      <c r="CF64" s="41">
        <f t="shared" si="99"/>
        <v>0</v>
      </c>
      <c r="CG64" s="41">
        <f t="shared" si="100"/>
        <v>683432.33</v>
      </c>
      <c r="CH64" s="41">
        <f t="shared" si="101"/>
        <v>254257.09</v>
      </c>
      <c r="CI64" s="291">
        <f t="shared" si="102"/>
        <v>-429176</v>
      </c>
      <c r="CJ64" s="109">
        <f t="shared" si="103"/>
        <v>0.37202964922657378</v>
      </c>
      <c r="CK64" s="41">
        <v>412417.41</v>
      </c>
      <c r="CL64" s="41">
        <f t="shared" si="104"/>
        <v>1095849.7399999998</v>
      </c>
      <c r="CM64" s="41">
        <v>496114.77999999991</v>
      </c>
      <c r="CN64" s="291">
        <f t="shared" si="107"/>
        <v>-599734.95999999985</v>
      </c>
      <c r="CO64" s="41">
        <v>186573.78000000003</v>
      </c>
      <c r="CP64" s="41">
        <v>0</v>
      </c>
      <c r="CQ64" s="41">
        <v>0</v>
      </c>
      <c r="CR64" s="41">
        <v>0</v>
      </c>
      <c r="CS64" s="41">
        <v>0</v>
      </c>
      <c r="CT64" s="41">
        <v>0</v>
      </c>
      <c r="CU64" s="41">
        <v>0</v>
      </c>
      <c r="CV64" s="41">
        <v>725005.09</v>
      </c>
      <c r="CW64" s="136" t="s">
        <v>1412</v>
      </c>
    </row>
    <row r="65" spans="1:101" s="10" customFormat="1" ht="57" customHeight="1" x14ac:dyDescent="0.2">
      <c r="A65" s="11" t="s">
        <v>95</v>
      </c>
      <c r="B65" s="11" t="s">
        <v>96</v>
      </c>
      <c r="C65" s="14" t="s">
        <v>568</v>
      </c>
      <c r="D65" s="11" t="s">
        <v>3</v>
      </c>
      <c r="E65" s="11" t="s">
        <v>29</v>
      </c>
      <c r="F65" s="11" t="s">
        <v>5</v>
      </c>
      <c r="G65" s="44" t="s">
        <v>97</v>
      </c>
      <c r="H65" s="43">
        <f>SUBTOTAL(103, $CI$9:$CI65)*1</f>
        <v>57</v>
      </c>
      <c r="I65" s="43" t="s">
        <v>95</v>
      </c>
      <c r="J65" s="124" t="s">
        <v>98</v>
      </c>
      <c r="K65" s="124" t="s">
        <v>99</v>
      </c>
      <c r="L65" s="41">
        <v>0</v>
      </c>
      <c r="M65" s="41">
        <v>0</v>
      </c>
      <c r="N65" s="41">
        <v>17789.87</v>
      </c>
      <c r="O65" s="41">
        <v>0</v>
      </c>
      <c r="P65" s="41">
        <v>0</v>
      </c>
      <c r="Q65" s="41">
        <f t="shared" si="62"/>
        <v>0</v>
      </c>
      <c r="R65" s="197" t="str">
        <f t="shared" si="63"/>
        <v>nebija plānots</v>
      </c>
      <c r="S65" s="41">
        <v>0</v>
      </c>
      <c r="T65" s="41">
        <v>0</v>
      </c>
      <c r="U65" s="41">
        <f t="shared" si="108"/>
        <v>0</v>
      </c>
      <c r="V65" s="41">
        <f t="shared" si="64"/>
        <v>0</v>
      </c>
      <c r="W65" s="41">
        <f t="shared" si="65"/>
        <v>0</v>
      </c>
      <c r="X65" s="41">
        <f t="shared" si="66"/>
        <v>0</v>
      </c>
      <c r="Y65" s="197" t="str">
        <f t="shared" si="67"/>
        <v>nebija plānots</v>
      </c>
      <c r="Z65" s="41">
        <v>0</v>
      </c>
      <c r="AA65" s="41">
        <v>0</v>
      </c>
      <c r="AB65" s="41">
        <f t="shared" si="109"/>
        <v>0</v>
      </c>
      <c r="AC65" s="41">
        <f t="shared" si="68"/>
        <v>0</v>
      </c>
      <c r="AD65" s="41">
        <f t="shared" si="69"/>
        <v>0</v>
      </c>
      <c r="AE65" s="41">
        <f t="shared" si="70"/>
        <v>0</v>
      </c>
      <c r="AF65" s="109" t="str">
        <f t="shared" si="71"/>
        <v>nebija plānots</v>
      </c>
      <c r="AG65" s="41">
        <v>11050</v>
      </c>
      <c r="AH65" s="41">
        <v>11046.09</v>
      </c>
      <c r="AI65" s="41">
        <f t="shared" si="110"/>
        <v>-3.9099999999998545</v>
      </c>
      <c r="AJ65" s="41">
        <f t="shared" si="72"/>
        <v>11050</v>
      </c>
      <c r="AK65" s="41">
        <f t="shared" si="73"/>
        <v>11046.09</v>
      </c>
      <c r="AL65" s="41">
        <f t="shared" si="74"/>
        <v>-4</v>
      </c>
      <c r="AM65" s="109">
        <f t="shared" si="75"/>
        <v>3.5384615384614904E-4</v>
      </c>
      <c r="AN65" s="41">
        <v>0</v>
      </c>
      <c r="AO65" s="41">
        <v>0</v>
      </c>
      <c r="AP65" s="41">
        <f t="shared" si="111"/>
        <v>0</v>
      </c>
      <c r="AQ65" s="41">
        <f t="shared" si="76"/>
        <v>11050</v>
      </c>
      <c r="AR65" s="41">
        <f t="shared" si="77"/>
        <v>11046.09</v>
      </c>
      <c r="AS65" s="41">
        <f t="shared" si="78"/>
        <v>-4</v>
      </c>
      <c r="AT65" s="109">
        <f t="shared" si="79"/>
        <v>3.5384615384614904E-4</v>
      </c>
      <c r="AU65" s="41">
        <v>0</v>
      </c>
      <c r="AV65" s="41">
        <v>0</v>
      </c>
      <c r="AW65" s="41">
        <f t="shared" si="112"/>
        <v>0</v>
      </c>
      <c r="AX65" s="41">
        <f t="shared" si="80"/>
        <v>11050</v>
      </c>
      <c r="AY65" s="41">
        <f t="shared" si="81"/>
        <v>11046.09</v>
      </c>
      <c r="AZ65" s="41">
        <f t="shared" si="82"/>
        <v>-4</v>
      </c>
      <c r="BA65" s="109">
        <f t="shared" si="83"/>
        <v>3.5384615384614904E-4</v>
      </c>
      <c r="BB65" s="41">
        <v>471100.6</v>
      </c>
      <c r="BC65" s="41">
        <v>0</v>
      </c>
      <c r="BD65" s="41">
        <f t="shared" si="113"/>
        <v>-471100.6</v>
      </c>
      <c r="BE65" s="41">
        <f t="shared" si="84"/>
        <v>482150.6</v>
      </c>
      <c r="BF65" s="41">
        <f t="shared" si="85"/>
        <v>11046.09</v>
      </c>
      <c r="BG65" s="41">
        <f t="shared" si="86"/>
        <v>-471105</v>
      </c>
      <c r="BH65" s="109">
        <f t="shared" si="87"/>
        <v>0.97708995902939866</v>
      </c>
      <c r="BI65" s="41">
        <v>0</v>
      </c>
      <c r="BJ65" s="41">
        <v>0</v>
      </c>
      <c r="BK65" s="41">
        <f t="shared" si="114"/>
        <v>0</v>
      </c>
      <c r="BL65" s="41">
        <f t="shared" si="88"/>
        <v>482150.6</v>
      </c>
      <c r="BM65" s="41">
        <f t="shared" si="89"/>
        <v>11046.09</v>
      </c>
      <c r="BN65" s="41">
        <f t="shared" si="90"/>
        <v>-471105</v>
      </c>
      <c r="BO65" s="109">
        <f t="shared" si="91"/>
        <v>0.97708995902939866</v>
      </c>
      <c r="BP65" s="41">
        <v>0</v>
      </c>
      <c r="BQ65" s="41">
        <v>0</v>
      </c>
      <c r="BR65" s="41">
        <f t="shared" si="115"/>
        <v>0</v>
      </c>
      <c r="BS65" s="41">
        <f t="shared" si="92"/>
        <v>482150.6</v>
      </c>
      <c r="BT65" s="41">
        <f t="shared" si="93"/>
        <v>11046.09</v>
      </c>
      <c r="BU65" s="41">
        <f t="shared" si="94"/>
        <v>-471105</v>
      </c>
      <c r="BV65" s="109">
        <f t="shared" si="95"/>
        <v>0.97708995902939866</v>
      </c>
      <c r="BW65" s="41">
        <v>138747.20000000001</v>
      </c>
      <c r="BX65" s="41">
        <v>186740.01</v>
      </c>
      <c r="BY65" s="41">
        <f t="shared" si="96"/>
        <v>47992.81</v>
      </c>
      <c r="BZ65" s="41">
        <f t="shared" si="105"/>
        <v>620897.80000000005</v>
      </c>
      <c r="CA65" s="41">
        <f>BQ65+BJ65+BC65+AV65+AO65+AH65+AA65+T65+P65+BX65</f>
        <v>197786.1</v>
      </c>
      <c r="CB65" s="41">
        <f t="shared" si="97"/>
        <v>-423112</v>
      </c>
      <c r="CC65" s="109">
        <f t="shared" si="98"/>
        <v>0.68145144015649595</v>
      </c>
      <c r="CD65" s="41">
        <v>0</v>
      </c>
      <c r="CE65" s="41">
        <v>0</v>
      </c>
      <c r="CF65" s="41">
        <f t="shared" si="99"/>
        <v>0</v>
      </c>
      <c r="CG65" s="41">
        <f t="shared" si="100"/>
        <v>620897.80000000005</v>
      </c>
      <c r="CH65" s="41">
        <f t="shared" si="101"/>
        <v>197786.1</v>
      </c>
      <c r="CI65" s="291">
        <f t="shared" si="102"/>
        <v>-423112</v>
      </c>
      <c r="CJ65" s="109">
        <f t="shared" si="103"/>
        <v>0.318548559843504</v>
      </c>
      <c r="CK65" s="41">
        <v>0</v>
      </c>
      <c r="CL65" s="41">
        <f t="shared" si="104"/>
        <v>620897.80000000005</v>
      </c>
      <c r="CM65" s="41">
        <v>197786.1</v>
      </c>
      <c r="CN65" s="36">
        <f t="shared" si="107"/>
        <v>-423111.70000000007</v>
      </c>
      <c r="CO65" s="41">
        <v>3030445.82</v>
      </c>
      <c r="CP65" s="41">
        <v>1547000</v>
      </c>
      <c r="CQ65" s="41">
        <v>1334500</v>
      </c>
      <c r="CR65" s="41">
        <v>109350.51</v>
      </c>
      <c r="CS65" s="41">
        <v>0</v>
      </c>
      <c r="CT65" s="41">
        <v>0</v>
      </c>
      <c r="CU65" s="41">
        <v>0</v>
      </c>
      <c r="CV65" s="41">
        <v>6659984</v>
      </c>
      <c r="CW65" s="136" t="s">
        <v>1462</v>
      </c>
    </row>
    <row r="66" spans="1:101" s="10" customFormat="1" ht="153.75" customHeight="1" x14ac:dyDescent="0.2">
      <c r="A66" s="11" t="s">
        <v>350</v>
      </c>
      <c r="B66" s="11" t="s">
        <v>364</v>
      </c>
      <c r="C66" s="14" t="s">
        <v>596</v>
      </c>
      <c r="D66" s="11" t="s">
        <v>3</v>
      </c>
      <c r="E66" s="11" t="s">
        <v>210</v>
      </c>
      <c r="F66" s="11" t="s">
        <v>77</v>
      </c>
      <c r="G66" s="44" t="s">
        <v>365</v>
      </c>
      <c r="H66" s="43">
        <f>SUBTOTAL(103, $CI$9:$CI66)*1</f>
        <v>58</v>
      </c>
      <c r="I66" s="43" t="s">
        <v>350</v>
      </c>
      <c r="J66" s="124" t="s">
        <v>366</v>
      </c>
      <c r="K66" s="124" t="s">
        <v>367</v>
      </c>
      <c r="L66" s="41">
        <v>0</v>
      </c>
      <c r="M66" s="41">
        <v>0</v>
      </c>
      <c r="N66" s="41">
        <v>69814.099999999991</v>
      </c>
      <c r="O66" s="41">
        <v>53771.65</v>
      </c>
      <c r="P66" s="41">
        <v>53771.65</v>
      </c>
      <c r="Q66" s="41">
        <f t="shared" si="62"/>
        <v>0</v>
      </c>
      <c r="R66" s="197">
        <f t="shared" si="63"/>
        <v>0</v>
      </c>
      <c r="S66" s="41">
        <v>0</v>
      </c>
      <c r="T66" s="41">
        <v>0</v>
      </c>
      <c r="U66" s="41">
        <f t="shared" si="108"/>
        <v>0</v>
      </c>
      <c r="V66" s="41">
        <f t="shared" si="64"/>
        <v>53771.65</v>
      </c>
      <c r="W66" s="41">
        <f t="shared" si="65"/>
        <v>53771.65</v>
      </c>
      <c r="X66" s="41">
        <f t="shared" si="66"/>
        <v>0</v>
      </c>
      <c r="Y66" s="197">
        <f t="shared" si="67"/>
        <v>0</v>
      </c>
      <c r="Z66" s="41">
        <v>0</v>
      </c>
      <c r="AA66" s="41">
        <v>0</v>
      </c>
      <c r="AB66" s="41">
        <f t="shared" si="109"/>
        <v>0</v>
      </c>
      <c r="AC66" s="41">
        <f t="shared" si="68"/>
        <v>53771.65</v>
      </c>
      <c r="AD66" s="41">
        <f t="shared" si="69"/>
        <v>53771.65</v>
      </c>
      <c r="AE66" s="41">
        <f t="shared" si="70"/>
        <v>0</v>
      </c>
      <c r="AF66" s="109">
        <f t="shared" si="71"/>
        <v>0</v>
      </c>
      <c r="AG66" s="41">
        <v>58715.08</v>
      </c>
      <c r="AH66" s="41">
        <v>57125.22</v>
      </c>
      <c r="AI66" s="41">
        <f t="shared" si="110"/>
        <v>-1589.8600000000006</v>
      </c>
      <c r="AJ66" s="41">
        <f t="shared" si="72"/>
        <v>112486.73000000001</v>
      </c>
      <c r="AK66" s="41">
        <f t="shared" si="73"/>
        <v>110896.87</v>
      </c>
      <c r="AL66" s="41">
        <f t="shared" si="74"/>
        <v>-1590</v>
      </c>
      <c r="AM66" s="109">
        <f t="shared" si="75"/>
        <v>1.4133756043935297E-2</v>
      </c>
      <c r="AN66" s="41">
        <v>0</v>
      </c>
      <c r="AO66" s="41">
        <v>0</v>
      </c>
      <c r="AP66" s="41">
        <f t="shared" si="111"/>
        <v>0</v>
      </c>
      <c r="AQ66" s="41">
        <f t="shared" si="76"/>
        <v>112486.73000000001</v>
      </c>
      <c r="AR66" s="41">
        <f t="shared" si="77"/>
        <v>110896.87</v>
      </c>
      <c r="AS66" s="41">
        <f t="shared" si="78"/>
        <v>-1590</v>
      </c>
      <c r="AT66" s="109">
        <f t="shared" si="79"/>
        <v>1.4133756043935297E-2</v>
      </c>
      <c r="AU66" s="41">
        <v>0</v>
      </c>
      <c r="AV66" s="41">
        <v>0</v>
      </c>
      <c r="AW66" s="41">
        <f t="shared" si="112"/>
        <v>0</v>
      </c>
      <c r="AX66" s="41">
        <f t="shared" si="80"/>
        <v>112486.73000000001</v>
      </c>
      <c r="AY66" s="41">
        <f t="shared" si="81"/>
        <v>110896.87</v>
      </c>
      <c r="AZ66" s="41">
        <f t="shared" si="82"/>
        <v>-1590</v>
      </c>
      <c r="BA66" s="109">
        <f t="shared" si="83"/>
        <v>1.4133756043935297E-2</v>
      </c>
      <c r="BB66" s="41">
        <v>296310.96999999997</v>
      </c>
      <c r="BC66" s="41">
        <v>110482.04</v>
      </c>
      <c r="BD66" s="41">
        <f t="shared" si="113"/>
        <v>-185828.93</v>
      </c>
      <c r="BE66" s="41">
        <f t="shared" si="84"/>
        <v>408797.69999999995</v>
      </c>
      <c r="BF66" s="41">
        <f t="shared" si="85"/>
        <v>221378.90999999997</v>
      </c>
      <c r="BG66" s="41">
        <f t="shared" si="86"/>
        <v>-187419</v>
      </c>
      <c r="BH66" s="109">
        <f t="shared" si="87"/>
        <v>0.45846341601236995</v>
      </c>
      <c r="BI66" s="41">
        <v>0</v>
      </c>
      <c r="BJ66" s="41">
        <v>0</v>
      </c>
      <c r="BK66" s="41">
        <f t="shared" si="114"/>
        <v>0</v>
      </c>
      <c r="BL66" s="41">
        <f t="shared" si="88"/>
        <v>408797.69999999995</v>
      </c>
      <c r="BM66" s="41">
        <f t="shared" si="89"/>
        <v>221378.90999999997</v>
      </c>
      <c r="BN66" s="41">
        <f t="shared" si="90"/>
        <v>-187419</v>
      </c>
      <c r="BO66" s="109">
        <f t="shared" si="91"/>
        <v>0.45846341601236995</v>
      </c>
      <c r="BP66" s="41">
        <v>0</v>
      </c>
      <c r="BQ66" s="41">
        <v>0</v>
      </c>
      <c r="BR66" s="41">
        <f t="shared" si="115"/>
        <v>0</v>
      </c>
      <c r="BS66" s="41">
        <f t="shared" si="92"/>
        <v>408797.69999999995</v>
      </c>
      <c r="BT66" s="41">
        <f t="shared" si="93"/>
        <v>221378.90999999997</v>
      </c>
      <c r="BU66" s="41">
        <f t="shared" si="94"/>
        <v>-187419</v>
      </c>
      <c r="BV66" s="109">
        <f t="shared" si="95"/>
        <v>0.45846341601236995</v>
      </c>
      <c r="BW66" s="41">
        <v>346059.86</v>
      </c>
      <c r="BX66" s="41">
        <v>111076.83</v>
      </c>
      <c r="BY66" s="41">
        <f t="shared" si="96"/>
        <v>-234983.02999999997</v>
      </c>
      <c r="BZ66" s="41">
        <f t="shared" si="105"/>
        <v>754857.56</v>
      </c>
      <c r="CA66" s="41">
        <f>BQ66+BJ66+BC66+AV66+AO66+AH66+AA66+T66+P66+BX66</f>
        <v>332455.74</v>
      </c>
      <c r="CB66" s="41">
        <f t="shared" si="97"/>
        <v>-422402</v>
      </c>
      <c r="CC66" s="109">
        <f t="shared" si="98"/>
        <v>0.55957818055104336</v>
      </c>
      <c r="CD66" s="41">
        <v>0</v>
      </c>
      <c r="CE66" s="41">
        <v>0</v>
      </c>
      <c r="CF66" s="41">
        <f t="shared" si="99"/>
        <v>0</v>
      </c>
      <c r="CG66" s="41">
        <f t="shared" si="100"/>
        <v>754857.56</v>
      </c>
      <c r="CH66" s="41">
        <f t="shared" si="101"/>
        <v>332455.74</v>
      </c>
      <c r="CI66" s="291">
        <f t="shared" si="102"/>
        <v>-422402</v>
      </c>
      <c r="CJ66" s="109">
        <f t="shared" si="103"/>
        <v>0.44042181944895664</v>
      </c>
      <c r="CK66" s="41">
        <v>0</v>
      </c>
      <c r="CL66" s="41">
        <f t="shared" si="104"/>
        <v>754857.55999999994</v>
      </c>
      <c r="CM66" s="41">
        <v>332455.74</v>
      </c>
      <c r="CN66" s="36">
        <f t="shared" si="107"/>
        <v>-422401.81999999995</v>
      </c>
      <c r="CO66" s="41">
        <v>1570067.9600000002</v>
      </c>
      <c r="CP66" s="41">
        <v>1166296.7</v>
      </c>
      <c r="CQ66" s="41">
        <v>843744.74</v>
      </c>
      <c r="CR66" s="41">
        <v>768554.12</v>
      </c>
      <c r="CS66" s="41">
        <v>531421.85</v>
      </c>
      <c r="CT66" s="41">
        <v>86330.97</v>
      </c>
      <c r="CU66" s="41">
        <v>0</v>
      </c>
      <c r="CV66" s="41">
        <v>5791088</v>
      </c>
      <c r="CW66" s="136" t="s">
        <v>1591</v>
      </c>
    </row>
    <row r="67" spans="1:101" s="10" customFormat="1" ht="70.5" customHeight="1" x14ac:dyDescent="0.2">
      <c r="A67" s="11" t="s">
        <v>106</v>
      </c>
      <c r="B67" s="11" t="s">
        <v>107</v>
      </c>
      <c r="C67" s="14" t="s">
        <v>108</v>
      </c>
      <c r="D67" s="11">
        <v>1</v>
      </c>
      <c r="E67" s="11" t="s">
        <v>109</v>
      </c>
      <c r="F67" s="11" t="s">
        <v>5</v>
      </c>
      <c r="G67" s="44" t="s">
        <v>113</v>
      </c>
      <c r="H67" s="43">
        <f>SUBTOTAL(103, $CI$9:$CI67)*1</f>
        <v>59</v>
      </c>
      <c r="I67" s="43" t="s">
        <v>106</v>
      </c>
      <c r="J67" s="124" t="s">
        <v>111</v>
      </c>
      <c r="K67" s="124" t="s">
        <v>114</v>
      </c>
      <c r="L67" s="41">
        <v>0</v>
      </c>
      <c r="M67" s="41">
        <v>0</v>
      </c>
      <c r="N67" s="41">
        <v>0</v>
      </c>
      <c r="O67" s="41">
        <v>0</v>
      </c>
      <c r="P67" s="41">
        <v>0</v>
      </c>
      <c r="Q67" s="41">
        <f t="shared" si="62"/>
        <v>0</v>
      </c>
      <c r="R67" s="197" t="str">
        <f t="shared" si="63"/>
        <v>nebija plānots</v>
      </c>
      <c r="S67" s="41">
        <v>0</v>
      </c>
      <c r="T67" s="41">
        <v>0</v>
      </c>
      <c r="U67" s="41">
        <f t="shared" si="108"/>
        <v>0</v>
      </c>
      <c r="V67" s="41">
        <f t="shared" si="64"/>
        <v>0</v>
      </c>
      <c r="W67" s="41">
        <f t="shared" si="65"/>
        <v>0</v>
      </c>
      <c r="X67" s="41">
        <f t="shared" si="66"/>
        <v>0</v>
      </c>
      <c r="Y67" s="197" t="str">
        <f t="shared" si="67"/>
        <v>nebija plānots</v>
      </c>
      <c r="Z67" s="41">
        <v>0</v>
      </c>
      <c r="AA67" s="41">
        <v>0</v>
      </c>
      <c r="AB67" s="41">
        <f t="shared" si="109"/>
        <v>0</v>
      </c>
      <c r="AC67" s="41">
        <f t="shared" si="68"/>
        <v>0</v>
      </c>
      <c r="AD67" s="41">
        <f t="shared" si="69"/>
        <v>0</v>
      </c>
      <c r="AE67" s="41">
        <f t="shared" si="70"/>
        <v>0</v>
      </c>
      <c r="AF67" s="109" t="str">
        <f t="shared" si="71"/>
        <v>nebija plānots</v>
      </c>
      <c r="AG67" s="41">
        <v>152803.26999999999</v>
      </c>
      <c r="AH67" s="41">
        <v>152803.26999999999</v>
      </c>
      <c r="AI67" s="41">
        <f t="shared" si="110"/>
        <v>0</v>
      </c>
      <c r="AJ67" s="41">
        <f t="shared" si="72"/>
        <v>152803.26999999999</v>
      </c>
      <c r="AK67" s="41">
        <f t="shared" si="73"/>
        <v>152803.26999999999</v>
      </c>
      <c r="AL67" s="41">
        <f t="shared" si="74"/>
        <v>0</v>
      </c>
      <c r="AM67" s="109">
        <f t="shared" si="75"/>
        <v>0</v>
      </c>
      <c r="AN67" s="41">
        <v>0</v>
      </c>
      <c r="AO67" s="41">
        <v>0</v>
      </c>
      <c r="AP67" s="41">
        <f t="shared" si="111"/>
        <v>0</v>
      </c>
      <c r="AQ67" s="41">
        <f t="shared" si="76"/>
        <v>152803.26999999999</v>
      </c>
      <c r="AR67" s="41">
        <f t="shared" si="77"/>
        <v>152803.26999999999</v>
      </c>
      <c r="AS67" s="41">
        <f t="shared" si="78"/>
        <v>0</v>
      </c>
      <c r="AT67" s="109">
        <f t="shared" si="79"/>
        <v>0</v>
      </c>
      <c r="AU67" s="35">
        <v>428364.24</v>
      </c>
      <c r="AV67" s="41">
        <v>4035.32</v>
      </c>
      <c r="AW67" s="41">
        <f t="shared" si="112"/>
        <v>-424328.92</v>
      </c>
      <c r="AX67" s="41">
        <f t="shared" si="80"/>
        <v>581167.51</v>
      </c>
      <c r="AY67" s="41">
        <f t="shared" si="81"/>
        <v>156838.59</v>
      </c>
      <c r="AZ67" s="41">
        <f t="shared" si="82"/>
        <v>-424329</v>
      </c>
      <c r="BA67" s="109">
        <f t="shared" si="83"/>
        <v>0.7301318685210052</v>
      </c>
      <c r="BB67" s="41">
        <v>0</v>
      </c>
      <c r="BC67" s="41">
        <v>0</v>
      </c>
      <c r="BD67" s="41">
        <f t="shared" si="113"/>
        <v>0</v>
      </c>
      <c r="BE67" s="41">
        <f t="shared" si="84"/>
        <v>581167.51</v>
      </c>
      <c r="BF67" s="41">
        <f t="shared" si="85"/>
        <v>156838.59</v>
      </c>
      <c r="BG67" s="41">
        <f t="shared" si="86"/>
        <v>-424329</v>
      </c>
      <c r="BH67" s="109">
        <f t="shared" si="87"/>
        <v>0.7301318685210052</v>
      </c>
      <c r="BI67" s="41">
        <v>0</v>
      </c>
      <c r="BJ67" s="41">
        <v>0</v>
      </c>
      <c r="BK67" s="41">
        <f t="shared" si="114"/>
        <v>0</v>
      </c>
      <c r="BL67" s="41">
        <f t="shared" si="88"/>
        <v>581167.51</v>
      </c>
      <c r="BM67" s="41">
        <f t="shared" si="89"/>
        <v>156838.59</v>
      </c>
      <c r="BN67" s="41">
        <f t="shared" si="90"/>
        <v>-424329</v>
      </c>
      <c r="BO67" s="109">
        <f t="shared" si="91"/>
        <v>0.7301318685210052</v>
      </c>
      <c r="BP67" s="41">
        <v>0</v>
      </c>
      <c r="BQ67" s="41">
        <v>5677.27</v>
      </c>
      <c r="BR67" s="41">
        <f t="shared" si="115"/>
        <v>5677.27</v>
      </c>
      <c r="BS67" s="41">
        <f t="shared" si="92"/>
        <v>581167.51</v>
      </c>
      <c r="BT67" s="41">
        <f t="shared" si="93"/>
        <v>162515.85999999999</v>
      </c>
      <c r="BU67" s="41">
        <f t="shared" si="94"/>
        <v>-418652</v>
      </c>
      <c r="BV67" s="109">
        <f t="shared" si="95"/>
        <v>0.72036313592272228</v>
      </c>
      <c r="BW67" s="41">
        <v>0</v>
      </c>
      <c r="BX67" s="41">
        <v>1460.33</v>
      </c>
      <c r="BY67" s="41">
        <f t="shared" si="96"/>
        <v>1460.33</v>
      </c>
      <c r="BZ67" s="41">
        <f t="shared" si="105"/>
        <v>581167.51</v>
      </c>
      <c r="CA67" s="41">
        <f>BQ67+BJ67+BC67+AV67+AO67+AH67+AA67+T67+P67+BX67</f>
        <v>163976.18999999997</v>
      </c>
      <c r="CB67" s="41">
        <f t="shared" si="97"/>
        <v>-417192</v>
      </c>
      <c r="CC67" s="109">
        <f t="shared" si="98"/>
        <v>0.71785038361831344</v>
      </c>
      <c r="CD67" s="41">
        <v>0</v>
      </c>
      <c r="CE67" s="41">
        <v>0</v>
      </c>
      <c r="CF67" s="41">
        <f t="shared" si="99"/>
        <v>0</v>
      </c>
      <c r="CG67" s="41">
        <f t="shared" si="100"/>
        <v>581167.51</v>
      </c>
      <c r="CH67" s="41">
        <f t="shared" si="101"/>
        <v>163976.18999999997</v>
      </c>
      <c r="CI67" s="291">
        <f t="shared" si="102"/>
        <v>-417192</v>
      </c>
      <c r="CJ67" s="109">
        <f t="shared" si="103"/>
        <v>0.28214961638168651</v>
      </c>
      <c r="CK67" s="41">
        <v>350905.08</v>
      </c>
      <c r="CL67" s="41">
        <f t="shared" si="104"/>
        <v>932072.59</v>
      </c>
      <c r="CM67" s="41">
        <v>323753.13</v>
      </c>
      <c r="CN67" s="291">
        <f t="shared" si="107"/>
        <v>-608319.46</v>
      </c>
      <c r="CO67" s="41">
        <v>261411.75</v>
      </c>
      <c r="CP67" s="41">
        <v>0</v>
      </c>
      <c r="CQ67" s="41">
        <v>0</v>
      </c>
      <c r="CR67" s="41">
        <v>0</v>
      </c>
      <c r="CS67" s="41">
        <v>0</v>
      </c>
      <c r="CT67" s="41">
        <v>0</v>
      </c>
      <c r="CU67" s="41">
        <v>0</v>
      </c>
      <c r="CV67" s="41">
        <v>611948.91999999993</v>
      </c>
      <c r="CW67" s="136" t="s">
        <v>1592</v>
      </c>
    </row>
    <row r="68" spans="1:101" s="10" customFormat="1" ht="64.5" customHeight="1" x14ac:dyDescent="0.2">
      <c r="A68" s="11" t="s">
        <v>172</v>
      </c>
      <c r="B68" s="11" t="s">
        <v>173</v>
      </c>
      <c r="C68" s="14" t="s">
        <v>575</v>
      </c>
      <c r="D68" s="11" t="s">
        <v>3</v>
      </c>
      <c r="E68" s="11" t="s">
        <v>29</v>
      </c>
      <c r="F68" s="11" t="s">
        <v>5</v>
      </c>
      <c r="G68" s="44" t="s">
        <v>190</v>
      </c>
      <c r="H68" s="43">
        <f>SUBTOTAL(103, $CI$9:$CI68)*1</f>
        <v>60</v>
      </c>
      <c r="I68" s="43" t="s">
        <v>172</v>
      </c>
      <c r="J68" s="124" t="s">
        <v>98</v>
      </c>
      <c r="K68" s="124" t="s">
        <v>191</v>
      </c>
      <c r="L68" s="41">
        <v>0</v>
      </c>
      <c r="M68" s="41">
        <v>0</v>
      </c>
      <c r="N68" s="41">
        <v>6264562.7599999998</v>
      </c>
      <c r="O68" s="41">
        <v>0</v>
      </c>
      <c r="P68" s="41">
        <v>0</v>
      </c>
      <c r="Q68" s="41">
        <f t="shared" si="62"/>
        <v>0</v>
      </c>
      <c r="R68" s="197" t="str">
        <f t="shared" si="63"/>
        <v>nebija plānots</v>
      </c>
      <c r="S68" s="41">
        <v>0</v>
      </c>
      <c r="T68" s="41">
        <v>0</v>
      </c>
      <c r="U68" s="41">
        <f t="shared" si="108"/>
        <v>0</v>
      </c>
      <c r="V68" s="41">
        <f t="shared" si="64"/>
        <v>0</v>
      </c>
      <c r="W68" s="41">
        <f t="shared" si="65"/>
        <v>0</v>
      </c>
      <c r="X68" s="41">
        <f t="shared" si="66"/>
        <v>0</v>
      </c>
      <c r="Y68" s="197" t="str">
        <f t="shared" si="67"/>
        <v>nebija plānots</v>
      </c>
      <c r="Z68" s="41">
        <v>1944909.51</v>
      </c>
      <c r="AA68" s="41">
        <v>1944909.51</v>
      </c>
      <c r="AB68" s="41">
        <f t="shared" si="109"/>
        <v>0</v>
      </c>
      <c r="AC68" s="41">
        <f t="shared" si="68"/>
        <v>1944909.51</v>
      </c>
      <c r="AD68" s="41">
        <f t="shared" si="69"/>
        <v>1944909.51</v>
      </c>
      <c r="AE68" s="41">
        <f t="shared" si="70"/>
        <v>0</v>
      </c>
      <c r="AF68" s="109">
        <f t="shared" si="71"/>
        <v>0</v>
      </c>
      <c r="AG68" s="41">
        <v>0</v>
      </c>
      <c r="AH68" s="41">
        <v>0</v>
      </c>
      <c r="AI68" s="41">
        <f t="shared" si="110"/>
        <v>0</v>
      </c>
      <c r="AJ68" s="41">
        <f t="shared" si="72"/>
        <v>1944909.51</v>
      </c>
      <c r="AK68" s="41">
        <f t="shared" si="73"/>
        <v>1944909.51</v>
      </c>
      <c r="AL68" s="41">
        <f t="shared" si="74"/>
        <v>0</v>
      </c>
      <c r="AM68" s="109">
        <f t="shared" si="75"/>
        <v>0</v>
      </c>
      <c r="AN68" s="41">
        <v>0</v>
      </c>
      <c r="AO68" s="41">
        <v>0</v>
      </c>
      <c r="AP68" s="41">
        <f t="shared" si="111"/>
        <v>0</v>
      </c>
      <c r="AQ68" s="41">
        <f t="shared" si="76"/>
        <v>1944909.51</v>
      </c>
      <c r="AR68" s="41">
        <f t="shared" si="77"/>
        <v>1944909.51</v>
      </c>
      <c r="AS68" s="41">
        <f t="shared" si="78"/>
        <v>0</v>
      </c>
      <c r="AT68" s="109">
        <f t="shared" si="79"/>
        <v>0</v>
      </c>
      <c r="AU68" s="41">
        <v>0</v>
      </c>
      <c r="AV68" s="41">
        <v>0</v>
      </c>
      <c r="AW68" s="41">
        <f t="shared" si="112"/>
        <v>0</v>
      </c>
      <c r="AX68" s="41">
        <f t="shared" si="80"/>
        <v>1944909.51</v>
      </c>
      <c r="AY68" s="41">
        <f t="shared" si="81"/>
        <v>1944909.51</v>
      </c>
      <c r="AZ68" s="41">
        <f t="shared" si="82"/>
        <v>0</v>
      </c>
      <c r="BA68" s="109">
        <f t="shared" si="83"/>
        <v>0</v>
      </c>
      <c r="BB68" s="41">
        <v>0</v>
      </c>
      <c r="BC68" s="41">
        <v>0</v>
      </c>
      <c r="BD68" s="41">
        <f t="shared" si="113"/>
        <v>0</v>
      </c>
      <c r="BE68" s="41">
        <f t="shared" si="84"/>
        <v>1944909.51</v>
      </c>
      <c r="BF68" s="41">
        <f t="shared" si="85"/>
        <v>1944909.51</v>
      </c>
      <c r="BG68" s="41">
        <f t="shared" si="86"/>
        <v>0</v>
      </c>
      <c r="BH68" s="109">
        <f t="shared" si="87"/>
        <v>0</v>
      </c>
      <c r="BI68" s="41">
        <v>0</v>
      </c>
      <c r="BJ68" s="41">
        <v>0</v>
      </c>
      <c r="BK68" s="41">
        <f t="shared" si="114"/>
        <v>0</v>
      </c>
      <c r="BL68" s="41">
        <f t="shared" si="88"/>
        <v>1944909.51</v>
      </c>
      <c r="BM68" s="41">
        <f t="shared" si="89"/>
        <v>1944909.51</v>
      </c>
      <c r="BN68" s="41">
        <f t="shared" si="90"/>
        <v>0</v>
      </c>
      <c r="BO68" s="109">
        <f t="shared" si="91"/>
        <v>0</v>
      </c>
      <c r="BP68" s="41">
        <v>2782399.35</v>
      </c>
      <c r="BQ68" s="41">
        <v>2402107.29</v>
      </c>
      <c r="BR68" s="41">
        <f t="shared" si="115"/>
        <v>-380292.06000000006</v>
      </c>
      <c r="BS68" s="41">
        <f t="shared" si="92"/>
        <v>4727308.8600000003</v>
      </c>
      <c r="BT68" s="41">
        <f t="shared" si="93"/>
        <v>4347016.8</v>
      </c>
      <c r="BU68" s="41">
        <f t="shared" si="94"/>
        <v>-380292</v>
      </c>
      <c r="BV68" s="109">
        <f t="shared" si="95"/>
        <v>8.0445782423448575E-2</v>
      </c>
      <c r="BW68" s="41">
        <v>0</v>
      </c>
      <c r="BX68" s="41">
        <v>0</v>
      </c>
      <c r="BY68" s="41">
        <f t="shared" si="96"/>
        <v>0</v>
      </c>
      <c r="BZ68" s="41">
        <f t="shared" si="105"/>
        <v>4727308.8600000003</v>
      </c>
      <c r="CA68" s="41">
        <f>BQ68+BJ68+BC68+AV68+AO68+-AH68+AA68+T68+P68+BX68</f>
        <v>4347016.8</v>
      </c>
      <c r="CB68" s="41">
        <f t="shared" si="97"/>
        <v>-380292</v>
      </c>
      <c r="CC68" s="109">
        <f t="shared" si="98"/>
        <v>8.0445782423448575E-2</v>
      </c>
      <c r="CD68" s="41">
        <v>0</v>
      </c>
      <c r="CE68" s="41">
        <v>0</v>
      </c>
      <c r="CF68" s="41">
        <f t="shared" si="99"/>
        <v>0</v>
      </c>
      <c r="CG68" s="41">
        <f t="shared" si="100"/>
        <v>4727308.8600000003</v>
      </c>
      <c r="CH68" s="41">
        <f t="shared" si="101"/>
        <v>4347016.8</v>
      </c>
      <c r="CI68" s="291">
        <f t="shared" si="102"/>
        <v>-380292</v>
      </c>
      <c r="CJ68" s="109">
        <f t="shared" si="103"/>
        <v>0.91955421757655142</v>
      </c>
      <c r="CK68" s="41">
        <v>1159230.1399999999</v>
      </c>
      <c r="CL68" s="41">
        <f t="shared" si="104"/>
        <v>5886539</v>
      </c>
      <c r="CM68" s="41">
        <v>4807208.5</v>
      </c>
      <c r="CN68" s="291">
        <f t="shared" si="107"/>
        <v>-1079330.5</v>
      </c>
      <c r="CO68" s="41">
        <v>0</v>
      </c>
      <c r="CP68" s="41">
        <v>0</v>
      </c>
      <c r="CQ68" s="41">
        <v>0</v>
      </c>
      <c r="CR68" s="41">
        <v>0</v>
      </c>
      <c r="CS68" s="41">
        <v>0</v>
      </c>
      <c r="CT68" s="41">
        <v>0</v>
      </c>
      <c r="CU68" s="41">
        <v>0</v>
      </c>
      <c r="CV68" s="41">
        <v>12151101.76</v>
      </c>
      <c r="CW68" s="136" t="s">
        <v>1593</v>
      </c>
    </row>
    <row r="69" spans="1:101" s="10" customFormat="1" ht="74.25" customHeight="1" x14ac:dyDescent="0.2">
      <c r="A69" s="11" t="s">
        <v>172</v>
      </c>
      <c r="B69" s="11" t="s">
        <v>173</v>
      </c>
      <c r="C69" s="14" t="s">
        <v>575</v>
      </c>
      <c r="D69" s="11" t="s">
        <v>3</v>
      </c>
      <c r="E69" s="11" t="s">
        <v>29</v>
      </c>
      <c r="F69" s="11" t="s">
        <v>5</v>
      </c>
      <c r="G69" s="44" t="s">
        <v>192</v>
      </c>
      <c r="H69" s="43">
        <f>SUBTOTAL(103, $CI$9:$CI69)*1</f>
        <v>61</v>
      </c>
      <c r="I69" s="43" t="s">
        <v>172</v>
      </c>
      <c r="J69" s="124" t="s">
        <v>98</v>
      </c>
      <c r="K69" s="124" t="s">
        <v>193</v>
      </c>
      <c r="L69" s="41">
        <v>0</v>
      </c>
      <c r="M69" s="41">
        <v>0</v>
      </c>
      <c r="N69" s="41">
        <v>2720576.09</v>
      </c>
      <c r="O69" s="41">
        <v>0</v>
      </c>
      <c r="P69" s="41">
        <v>0</v>
      </c>
      <c r="Q69" s="41">
        <f t="shared" si="62"/>
        <v>0</v>
      </c>
      <c r="R69" s="197" t="str">
        <f t="shared" si="63"/>
        <v>nebija plānots</v>
      </c>
      <c r="S69" s="41">
        <v>0</v>
      </c>
      <c r="T69" s="41">
        <v>0</v>
      </c>
      <c r="U69" s="41">
        <f t="shared" si="108"/>
        <v>0</v>
      </c>
      <c r="V69" s="41">
        <f t="shared" si="64"/>
        <v>0</v>
      </c>
      <c r="W69" s="41">
        <f t="shared" si="65"/>
        <v>0</v>
      </c>
      <c r="X69" s="41">
        <f t="shared" si="66"/>
        <v>0</v>
      </c>
      <c r="Y69" s="197" t="str">
        <f t="shared" si="67"/>
        <v>nebija plānots</v>
      </c>
      <c r="Z69" s="41">
        <v>753718.47</v>
      </c>
      <c r="AA69" s="41">
        <v>753718.47</v>
      </c>
      <c r="AB69" s="41">
        <f t="shared" si="109"/>
        <v>0</v>
      </c>
      <c r="AC69" s="41">
        <f t="shared" si="68"/>
        <v>753718.47</v>
      </c>
      <c r="AD69" s="41">
        <f t="shared" si="69"/>
        <v>753718.47</v>
      </c>
      <c r="AE69" s="41">
        <f t="shared" si="70"/>
        <v>0</v>
      </c>
      <c r="AF69" s="109">
        <f t="shared" si="71"/>
        <v>0</v>
      </c>
      <c r="AG69" s="41">
        <v>0</v>
      </c>
      <c r="AH69" s="41">
        <v>0</v>
      </c>
      <c r="AI69" s="41">
        <f t="shared" si="110"/>
        <v>0</v>
      </c>
      <c r="AJ69" s="41">
        <f t="shared" si="72"/>
        <v>753718.47</v>
      </c>
      <c r="AK69" s="41">
        <f t="shared" si="73"/>
        <v>753718.47</v>
      </c>
      <c r="AL69" s="41">
        <f t="shared" si="74"/>
        <v>0</v>
      </c>
      <c r="AM69" s="109">
        <f t="shared" si="75"/>
        <v>0</v>
      </c>
      <c r="AN69" s="41">
        <v>0</v>
      </c>
      <c r="AO69" s="41">
        <v>0</v>
      </c>
      <c r="AP69" s="41">
        <f t="shared" si="111"/>
        <v>0</v>
      </c>
      <c r="AQ69" s="41">
        <f t="shared" si="76"/>
        <v>753718.47</v>
      </c>
      <c r="AR69" s="41">
        <f t="shared" si="77"/>
        <v>753718.47</v>
      </c>
      <c r="AS69" s="41">
        <f t="shared" si="78"/>
        <v>0</v>
      </c>
      <c r="AT69" s="109">
        <f t="shared" si="79"/>
        <v>0</v>
      </c>
      <c r="AU69" s="41">
        <v>0</v>
      </c>
      <c r="AV69" s="41">
        <v>0</v>
      </c>
      <c r="AW69" s="41">
        <f t="shared" si="112"/>
        <v>0</v>
      </c>
      <c r="AX69" s="41">
        <f t="shared" si="80"/>
        <v>753718.47</v>
      </c>
      <c r="AY69" s="41">
        <f t="shared" si="81"/>
        <v>753718.47</v>
      </c>
      <c r="AZ69" s="41">
        <f t="shared" si="82"/>
        <v>0</v>
      </c>
      <c r="BA69" s="109">
        <f t="shared" si="83"/>
        <v>0</v>
      </c>
      <c r="BB69" s="41">
        <v>0</v>
      </c>
      <c r="BC69" s="41">
        <v>0</v>
      </c>
      <c r="BD69" s="41">
        <f t="shared" si="113"/>
        <v>0</v>
      </c>
      <c r="BE69" s="41">
        <f t="shared" si="84"/>
        <v>753718.47</v>
      </c>
      <c r="BF69" s="41">
        <f t="shared" si="85"/>
        <v>753718.47</v>
      </c>
      <c r="BG69" s="41">
        <f t="shared" si="86"/>
        <v>0</v>
      </c>
      <c r="BH69" s="109">
        <f t="shared" si="87"/>
        <v>0</v>
      </c>
      <c r="BI69" s="41">
        <v>0</v>
      </c>
      <c r="BJ69" s="41">
        <v>0</v>
      </c>
      <c r="BK69" s="41">
        <f t="shared" si="114"/>
        <v>0</v>
      </c>
      <c r="BL69" s="41">
        <f t="shared" si="88"/>
        <v>753718.47</v>
      </c>
      <c r="BM69" s="41">
        <f t="shared" si="89"/>
        <v>753718.47</v>
      </c>
      <c r="BN69" s="41">
        <f t="shared" si="90"/>
        <v>0</v>
      </c>
      <c r="BO69" s="109">
        <f t="shared" si="91"/>
        <v>0</v>
      </c>
      <c r="BP69" s="41">
        <v>1622807.25</v>
      </c>
      <c r="BQ69" s="41">
        <v>1259355.18</v>
      </c>
      <c r="BR69" s="41">
        <f t="shared" si="115"/>
        <v>-363452.07000000007</v>
      </c>
      <c r="BS69" s="41">
        <f t="shared" si="92"/>
        <v>2376525.7199999997</v>
      </c>
      <c r="BT69" s="41">
        <f t="shared" si="93"/>
        <v>2013073.65</v>
      </c>
      <c r="BU69" s="41">
        <f t="shared" si="94"/>
        <v>-363452</v>
      </c>
      <c r="BV69" s="109">
        <f t="shared" si="95"/>
        <v>0.15293420430560278</v>
      </c>
      <c r="BW69" s="41">
        <v>0</v>
      </c>
      <c r="BX69" s="41">
        <v>0</v>
      </c>
      <c r="BY69" s="41">
        <f t="shared" si="96"/>
        <v>0</v>
      </c>
      <c r="BZ69" s="41">
        <f t="shared" si="105"/>
        <v>2376525.7199999997</v>
      </c>
      <c r="CA69" s="41">
        <f>BQ69+BJ69+BC69+AV69+AO69+-AH69+AA69+T69+P69+BX69</f>
        <v>2013073.65</v>
      </c>
      <c r="CB69" s="41">
        <f t="shared" si="97"/>
        <v>-363452</v>
      </c>
      <c r="CC69" s="109">
        <f t="shared" si="98"/>
        <v>0.15293420430560278</v>
      </c>
      <c r="CD69" s="41">
        <v>0</v>
      </c>
      <c r="CE69" s="41">
        <v>0</v>
      </c>
      <c r="CF69" s="41">
        <f t="shared" si="99"/>
        <v>0</v>
      </c>
      <c r="CG69" s="41">
        <f t="shared" si="100"/>
        <v>2376525.7199999997</v>
      </c>
      <c r="CH69" s="41">
        <f t="shared" si="101"/>
        <v>2013073.65</v>
      </c>
      <c r="CI69" s="291">
        <f t="shared" si="102"/>
        <v>-363452</v>
      </c>
      <c r="CJ69" s="109">
        <f t="shared" si="103"/>
        <v>0.84706579569439722</v>
      </c>
      <c r="CK69" s="41">
        <v>988426.75</v>
      </c>
      <c r="CL69" s="41">
        <f t="shared" si="104"/>
        <v>3364952.4699999997</v>
      </c>
      <c r="CM69" s="41">
        <v>3364952.4699999997</v>
      </c>
      <c r="CN69" s="36">
        <f t="shared" si="107"/>
        <v>0</v>
      </c>
      <c r="CO69" s="41">
        <v>500950.02</v>
      </c>
      <c r="CP69" s="41">
        <v>0</v>
      </c>
      <c r="CQ69" s="41">
        <v>0</v>
      </c>
      <c r="CR69" s="41">
        <v>0</v>
      </c>
      <c r="CS69" s="41">
        <v>0</v>
      </c>
      <c r="CT69" s="41">
        <v>0</v>
      </c>
      <c r="CU69" s="41">
        <v>0</v>
      </c>
      <c r="CV69" s="41">
        <v>6586478.5800000001</v>
      </c>
      <c r="CW69" s="136" t="s">
        <v>1594</v>
      </c>
    </row>
    <row r="70" spans="1:101" ht="83.25" customHeight="1" x14ac:dyDescent="0.25">
      <c r="A70" s="11" t="s">
        <v>340</v>
      </c>
      <c r="B70" s="11" t="s">
        <v>341</v>
      </c>
      <c r="C70" s="14" t="s">
        <v>592</v>
      </c>
      <c r="D70" s="11" t="s">
        <v>3</v>
      </c>
      <c r="E70" s="11" t="s">
        <v>342</v>
      </c>
      <c r="F70" s="11" t="s">
        <v>77</v>
      </c>
      <c r="G70" s="44" t="s">
        <v>343</v>
      </c>
      <c r="H70" s="43">
        <f>SUBTOTAL(103, $CI$9:$CI70)*1</f>
        <v>62</v>
      </c>
      <c r="I70" s="43" t="s">
        <v>340</v>
      </c>
      <c r="J70" s="124" t="s">
        <v>344</v>
      </c>
      <c r="K70" s="124" t="s">
        <v>345</v>
      </c>
      <c r="L70" s="41">
        <v>0</v>
      </c>
      <c r="M70" s="41">
        <v>0</v>
      </c>
      <c r="N70" s="41">
        <v>0</v>
      </c>
      <c r="O70" s="41">
        <v>0</v>
      </c>
      <c r="P70" s="41">
        <v>0</v>
      </c>
      <c r="Q70" s="41">
        <f t="shared" si="62"/>
        <v>0</v>
      </c>
      <c r="R70" s="197" t="str">
        <f t="shared" si="63"/>
        <v>nebija plānots</v>
      </c>
      <c r="S70" s="41">
        <v>0</v>
      </c>
      <c r="T70" s="41">
        <v>0</v>
      </c>
      <c r="U70" s="41">
        <f t="shared" si="108"/>
        <v>0</v>
      </c>
      <c r="V70" s="41">
        <f t="shared" si="64"/>
        <v>0</v>
      </c>
      <c r="W70" s="41">
        <f t="shared" si="65"/>
        <v>0</v>
      </c>
      <c r="X70" s="41">
        <f t="shared" si="66"/>
        <v>0</v>
      </c>
      <c r="Y70" s="197" t="str">
        <f t="shared" si="67"/>
        <v>nebija plānots</v>
      </c>
      <c r="Z70" s="41">
        <v>0</v>
      </c>
      <c r="AA70" s="41">
        <v>0</v>
      </c>
      <c r="AB70" s="41">
        <f t="shared" si="109"/>
        <v>0</v>
      </c>
      <c r="AC70" s="41">
        <f t="shared" si="68"/>
        <v>0</v>
      </c>
      <c r="AD70" s="41">
        <f t="shared" si="69"/>
        <v>0</v>
      </c>
      <c r="AE70" s="41">
        <f t="shared" si="70"/>
        <v>0</v>
      </c>
      <c r="AF70" s="109" t="str">
        <f t="shared" si="71"/>
        <v>nebija plānots</v>
      </c>
      <c r="AG70" s="41">
        <v>112322.09</v>
      </c>
      <c r="AH70" s="41">
        <v>53174.38</v>
      </c>
      <c r="AI70" s="41">
        <f t="shared" si="110"/>
        <v>-59147.71</v>
      </c>
      <c r="AJ70" s="41">
        <f t="shared" si="72"/>
        <v>112322.09</v>
      </c>
      <c r="AK70" s="41">
        <f t="shared" si="73"/>
        <v>53174.38</v>
      </c>
      <c r="AL70" s="41">
        <f t="shared" si="74"/>
        <v>-59148</v>
      </c>
      <c r="AM70" s="109">
        <f t="shared" si="75"/>
        <v>0.52659018364063559</v>
      </c>
      <c r="AN70" s="41">
        <v>0</v>
      </c>
      <c r="AO70" s="41">
        <v>0</v>
      </c>
      <c r="AP70" s="41">
        <f t="shared" si="111"/>
        <v>0</v>
      </c>
      <c r="AQ70" s="41">
        <f t="shared" si="76"/>
        <v>112322.09</v>
      </c>
      <c r="AR70" s="41">
        <f t="shared" si="77"/>
        <v>53174.38</v>
      </c>
      <c r="AS70" s="41">
        <f t="shared" si="78"/>
        <v>-59148</v>
      </c>
      <c r="AT70" s="109">
        <f t="shared" si="79"/>
        <v>0.52659018364063559</v>
      </c>
      <c r="AU70" s="41">
        <v>0</v>
      </c>
      <c r="AV70" s="41">
        <v>0</v>
      </c>
      <c r="AW70" s="41">
        <f t="shared" si="112"/>
        <v>0</v>
      </c>
      <c r="AX70" s="41">
        <f t="shared" si="80"/>
        <v>112322.09</v>
      </c>
      <c r="AY70" s="41">
        <f t="shared" si="81"/>
        <v>53174.38</v>
      </c>
      <c r="AZ70" s="41">
        <f t="shared" si="82"/>
        <v>-59148</v>
      </c>
      <c r="BA70" s="109">
        <f t="shared" si="83"/>
        <v>0.52659018364063559</v>
      </c>
      <c r="BB70" s="41">
        <v>171635.92</v>
      </c>
      <c r="BC70" s="41">
        <v>48378.8</v>
      </c>
      <c r="BD70" s="41">
        <f t="shared" si="113"/>
        <v>-123257.12000000001</v>
      </c>
      <c r="BE70" s="41">
        <f t="shared" si="84"/>
        <v>283958.01</v>
      </c>
      <c r="BF70" s="41">
        <f t="shared" si="85"/>
        <v>101553.18</v>
      </c>
      <c r="BG70" s="41">
        <f t="shared" si="86"/>
        <v>-182405</v>
      </c>
      <c r="BH70" s="109">
        <f t="shared" si="87"/>
        <v>0.64236550326578223</v>
      </c>
      <c r="BI70" s="41">
        <v>0</v>
      </c>
      <c r="BJ70" s="41">
        <v>0</v>
      </c>
      <c r="BK70" s="41">
        <f t="shared" si="114"/>
        <v>0</v>
      </c>
      <c r="BL70" s="41">
        <f t="shared" si="88"/>
        <v>283958.01</v>
      </c>
      <c r="BM70" s="41">
        <f t="shared" si="89"/>
        <v>101553.18</v>
      </c>
      <c r="BN70" s="41">
        <f t="shared" si="90"/>
        <v>-182405</v>
      </c>
      <c r="BO70" s="109">
        <f t="shared" si="91"/>
        <v>0.64236550326578223</v>
      </c>
      <c r="BP70" s="41">
        <v>0</v>
      </c>
      <c r="BQ70" s="41">
        <v>0</v>
      </c>
      <c r="BR70" s="41">
        <f t="shared" si="115"/>
        <v>0</v>
      </c>
      <c r="BS70" s="41">
        <f t="shared" si="92"/>
        <v>283958.01</v>
      </c>
      <c r="BT70" s="41">
        <f t="shared" si="93"/>
        <v>101553.18</v>
      </c>
      <c r="BU70" s="41">
        <f t="shared" si="94"/>
        <v>-182405</v>
      </c>
      <c r="BV70" s="109">
        <f t="shared" si="95"/>
        <v>0.64236550326578223</v>
      </c>
      <c r="BW70" s="41">
        <v>231649.98</v>
      </c>
      <c r="BX70" s="41">
        <v>0</v>
      </c>
      <c r="BY70" s="41">
        <f t="shared" si="96"/>
        <v>-231649.98</v>
      </c>
      <c r="BZ70" s="41">
        <f t="shared" si="105"/>
        <v>515607.99</v>
      </c>
      <c r="CA70" s="41">
        <f>BQ70+BJ70+BC70+AV70+AO70+AH70+AA70+T70+P70+BX70</f>
        <v>101553.18</v>
      </c>
      <c r="CB70" s="41">
        <f t="shared" si="97"/>
        <v>-414055</v>
      </c>
      <c r="CC70" s="109">
        <f t="shared" si="98"/>
        <v>0.8030418807125157</v>
      </c>
      <c r="CD70" s="41">
        <v>0</v>
      </c>
      <c r="CE70" s="41">
        <v>51343.53</v>
      </c>
      <c r="CF70" s="41">
        <f t="shared" si="99"/>
        <v>51343.53</v>
      </c>
      <c r="CG70" s="41">
        <f t="shared" si="100"/>
        <v>515607.99</v>
      </c>
      <c r="CH70" s="41">
        <f t="shared" si="101"/>
        <v>152896.71</v>
      </c>
      <c r="CI70" s="291">
        <f t="shared" si="102"/>
        <v>-362711.47</v>
      </c>
      <c r="CJ70" s="109">
        <f t="shared" si="103"/>
        <v>0.29653673520458829</v>
      </c>
      <c r="CK70" s="41">
        <v>0</v>
      </c>
      <c r="CL70" s="41">
        <f t="shared" si="104"/>
        <v>515607.99</v>
      </c>
      <c r="CM70" s="41">
        <v>152896.71</v>
      </c>
      <c r="CN70" s="36">
        <f t="shared" si="107"/>
        <v>-362711.28</v>
      </c>
      <c r="CO70" s="41">
        <v>775862.36</v>
      </c>
      <c r="CP70" s="41">
        <v>672028.23</v>
      </c>
      <c r="CQ70" s="41">
        <v>657800.28</v>
      </c>
      <c r="CR70" s="41">
        <v>676517.28</v>
      </c>
      <c r="CS70" s="41">
        <v>663215.85000000009</v>
      </c>
      <c r="CT70" s="41">
        <v>164181.01</v>
      </c>
      <c r="CU70" s="41">
        <v>0</v>
      </c>
      <c r="CV70" s="41">
        <v>4125213.0000000009</v>
      </c>
      <c r="CW70" s="136" t="s">
        <v>1408</v>
      </c>
    </row>
    <row r="71" spans="1:101" s="10" customFormat="1" ht="63" x14ac:dyDescent="0.2">
      <c r="A71" s="18" t="s">
        <v>838</v>
      </c>
      <c r="B71" s="18" t="s">
        <v>839</v>
      </c>
      <c r="C71" s="19" t="s">
        <v>840</v>
      </c>
      <c r="D71" s="55">
        <v>2</v>
      </c>
      <c r="E71" s="55" t="s">
        <v>35</v>
      </c>
      <c r="F71" s="55" t="s">
        <v>5</v>
      </c>
      <c r="G71" s="55" t="s">
        <v>1487</v>
      </c>
      <c r="H71" s="43">
        <f>SUBTOTAL(103, $CI$9:$CI71)*1</f>
        <v>63</v>
      </c>
      <c r="I71" s="43" t="s">
        <v>838</v>
      </c>
      <c r="J71" s="128" t="s">
        <v>69</v>
      </c>
      <c r="K71" s="128" t="s">
        <v>1467</v>
      </c>
      <c r="L71" s="35">
        <v>0</v>
      </c>
      <c r="M71" s="35">
        <v>0</v>
      </c>
      <c r="N71" s="35">
        <v>0</v>
      </c>
      <c r="O71" s="35">
        <v>0</v>
      </c>
      <c r="P71" s="35"/>
      <c r="Q71" s="41">
        <f t="shared" si="62"/>
        <v>0</v>
      </c>
      <c r="R71" s="197" t="str">
        <f t="shared" si="63"/>
        <v>nebija plānots</v>
      </c>
      <c r="S71" s="35">
        <v>0</v>
      </c>
      <c r="T71" s="35"/>
      <c r="U71" s="35"/>
      <c r="V71" s="41">
        <f t="shared" si="64"/>
        <v>0</v>
      </c>
      <c r="W71" s="41">
        <f t="shared" si="65"/>
        <v>0</v>
      </c>
      <c r="X71" s="41">
        <f t="shared" si="66"/>
        <v>0</v>
      </c>
      <c r="Y71" s="197" t="str">
        <f t="shared" si="67"/>
        <v>nebija plānots</v>
      </c>
      <c r="Z71" s="35">
        <v>0</v>
      </c>
      <c r="AA71" s="35"/>
      <c r="AB71" s="35"/>
      <c r="AC71" s="41">
        <f t="shared" si="68"/>
        <v>0</v>
      </c>
      <c r="AD71" s="41">
        <f t="shared" si="69"/>
        <v>0</v>
      </c>
      <c r="AE71" s="41">
        <f t="shared" si="70"/>
        <v>0</v>
      </c>
      <c r="AF71" s="109" t="str">
        <f t="shared" si="71"/>
        <v>nebija plānots</v>
      </c>
      <c r="AG71" s="35">
        <v>0</v>
      </c>
      <c r="AH71" s="35"/>
      <c r="AI71" s="35"/>
      <c r="AJ71" s="41">
        <f t="shared" si="72"/>
        <v>0</v>
      </c>
      <c r="AK71" s="41">
        <f t="shared" si="73"/>
        <v>0</v>
      </c>
      <c r="AL71" s="41">
        <f t="shared" si="74"/>
        <v>0</v>
      </c>
      <c r="AM71" s="109" t="str">
        <f t="shared" si="75"/>
        <v>nebija plānots</v>
      </c>
      <c r="AN71" s="35">
        <v>0</v>
      </c>
      <c r="AO71" s="35"/>
      <c r="AP71" s="35"/>
      <c r="AQ71" s="41">
        <f t="shared" si="76"/>
        <v>0</v>
      </c>
      <c r="AR71" s="41">
        <f t="shared" si="77"/>
        <v>0</v>
      </c>
      <c r="AS71" s="41">
        <f t="shared" si="78"/>
        <v>0</v>
      </c>
      <c r="AT71" s="109" t="str">
        <f t="shared" si="79"/>
        <v>nebija plānots</v>
      </c>
      <c r="AU71" s="35">
        <v>0</v>
      </c>
      <c r="AV71" s="35"/>
      <c r="AW71" s="35"/>
      <c r="AX71" s="41">
        <f t="shared" si="80"/>
        <v>0</v>
      </c>
      <c r="AY71" s="41">
        <f t="shared" si="81"/>
        <v>0</v>
      </c>
      <c r="AZ71" s="41">
        <f t="shared" si="82"/>
        <v>0</v>
      </c>
      <c r="BA71" s="109" t="str">
        <f t="shared" si="83"/>
        <v>nebija plānots</v>
      </c>
      <c r="BB71" s="35">
        <v>0</v>
      </c>
      <c r="BC71" s="35"/>
      <c r="BD71" s="35"/>
      <c r="BE71" s="41">
        <f t="shared" si="84"/>
        <v>0</v>
      </c>
      <c r="BF71" s="41">
        <f t="shared" si="85"/>
        <v>0</v>
      </c>
      <c r="BG71" s="41">
        <f t="shared" si="86"/>
        <v>0</v>
      </c>
      <c r="BH71" s="109" t="str">
        <f t="shared" si="87"/>
        <v>nebija plānots</v>
      </c>
      <c r="BI71" s="35">
        <v>0</v>
      </c>
      <c r="BJ71" s="35"/>
      <c r="BK71" s="35"/>
      <c r="BL71" s="41">
        <f t="shared" si="88"/>
        <v>0</v>
      </c>
      <c r="BM71" s="41">
        <f t="shared" si="89"/>
        <v>0</v>
      </c>
      <c r="BN71" s="41">
        <f t="shared" si="90"/>
        <v>0</v>
      </c>
      <c r="BO71" s="109" t="str">
        <f t="shared" si="91"/>
        <v>nebija plānots</v>
      </c>
      <c r="BP71" s="35">
        <v>0</v>
      </c>
      <c r="BQ71" s="35"/>
      <c r="BR71" s="35"/>
      <c r="BS71" s="41">
        <f t="shared" si="92"/>
        <v>0</v>
      </c>
      <c r="BT71" s="41">
        <f t="shared" si="93"/>
        <v>0</v>
      </c>
      <c r="BU71" s="41">
        <f t="shared" si="94"/>
        <v>0</v>
      </c>
      <c r="BV71" s="109" t="str">
        <f t="shared" si="95"/>
        <v>nebija plānots</v>
      </c>
      <c r="BW71" s="35">
        <v>0</v>
      </c>
      <c r="BX71" s="41">
        <v>0</v>
      </c>
      <c r="BY71" s="41">
        <f t="shared" si="96"/>
        <v>0</v>
      </c>
      <c r="BZ71" s="35">
        <v>0</v>
      </c>
      <c r="CA71" s="35">
        <v>0</v>
      </c>
      <c r="CB71" s="41">
        <f t="shared" si="97"/>
        <v>0</v>
      </c>
      <c r="CC71" s="109" t="str">
        <f t="shared" si="98"/>
        <v>nebija plānots</v>
      </c>
      <c r="CD71" s="35">
        <v>347580</v>
      </c>
      <c r="CE71" s="41">
        <v>0</v>
      </c>
      <c r="CF71" s="41">
        <f t="shared" si="99"/>
        <v>-347580</v>
      </c>
      <c r="CG71" s="41">
        <f t="shared" si="100"/>
        <v>347580</v>
      </c>
      <c r="CH71" s="41">
        <f t="shared" si="101"/>
        <v>0</v>
      </c>
      <c r="CI71" s="291">
        <f t="shared" si="102"/>
        <v>-347580</v>
      </c>
      <c r="CJ71" s="109">
        <f t="shared" si="103"/>
        <v>0</v>
      </c>
      <c r="CK71" s="35">
        <v>0</v>
      </c>
      <c r="CL71" s="41">
        <v>347580</v>
      </c>
      <c r="CM71" s="41">
        <v>0</v>
      </c>
      <c r="CN71" s="293">
        <v>0</v>
      </c>
      <c r="CO71" s="35">
        <v>38620</v>
      </c>
      <c r="CP71" s="35">
        <v>0</v>
      </c>
      <c r="CQ71" s="35">
        <v>0</v>
      </c>
      <c r="CR71" s="35">
        <v>0</v>
      </c>
      <c r="CS71" s="35">
        <v>0</v>
      </c>
      <c r="CT71" s="35">
        <v>0</v>
      </c>
      <c r="CU71" s="35">
        <v>0</v>
      </c>
      <c r="CV71" s="41">
        <v>386200</v>
      </c>
      <c r="CW71" s="92" t="s">
        <v>1547</v>
      </c>
    </row>
    <row r="72" spans="1:101" s="10" customFormat="1" ht="31.5" x14ac:dyDescent="0.25">
      <c r="A72" s="137" t="s">
        <v>150</v>
      </c>
      <c r="B72" s="137" t="s">
        <v>151</v>
      </c>
      <c r="C72" s="138" t="s">
        <v>574</v>
      </c>
      <c r="D72" s="137" t="s">
        <v>3</v>
      </c>
      <c r="E72" s="137" t="s">
        <v>29</v>
      </c>
      <c r="F72" s="137" t="s">
        <v>102</v>
      </c>
      <c r="G72" s="127" t="s">
        <v>623</v>
      </c>
      <c r="H72" s="43">
        <f>SUBTOTAL(103, $CI$9:$CI72)*1</f>
        <v>64</v>
      </c>
      <c r="I72" s="43" t="s">
        <v>150</v>
      </c>
      <c r="J72" s="136" t="s">
        <v>98</v>
      </c>
      <c r="K72" s="136" t="s">
        <v>624</v>
      </c>
      <c r="L72" s="40">
        <v>0</v>
      </c>
      <c r="M72" s="40">
        <v>1818178.5600000001</v>
      </c>
      <c r="N72" s="40">
        <v>9496003.2400000002</v>
      </c>
      <c r="O72" s="40">
        <v>660990.02</v>
      </c>
      <c r="P72" s="40">
        <v>661109.02</v>
      </c>
      <c r="Q72" s="41">
        <f t="shared" si="62"/>
        <v>119</v>
      </c>
      <c r="R72" s="197">
        <f t="shared" si="63"/>
        <v>-1.8003297538449203E-4</v>
      </c>
      <c r="S72" s="40">
        <v>0</v>
      </c>
      <c r="T72" s="40">
        <v>0</v>
      </c>
      <c r="U72" s="41">
        <f>T72-S72</f>
        <v>0</v>
      </c>
      <c r="V72" s="41">
        <f t="shared" si="64"/>
        <v>660990.02</v>
      </c>
      <c r="W72" s="41">
        <f t="shared" si="65"/>
        <v>661109.02</v>
      </c>
      <c r="X72" s="41">
        <f t="shared" si="66"/>
        <v>119</v>
      </c>
      <c r="Y72" s="197">
        <f t="shared" si="67"/>
        <v>-1.8003297538449203E-4</v>
      </c>
      <c r="Z72" s="40">
        <v>0</v>
      </c>
      <c r="AA72" s="40">
        <v>0</v>
      </c>
      <c r="AB72" s="41">
        <f>AA72-Z72</f>
        <v>0</v>
      </c>
      <c r="AC72" s="41">
        <f t="shared" si="68"/>
        <v>660990.02</v>
      </c>
      <c r="AD72" s="41">
        <f t="shared" si="69"/>
        <v>661109.02</v>
      </c>
      <c r="AE72" s="41">
        <f t="shared" si="70"/>
        <v>119</v>
      </c>
      <c r="AF72" s="109">
        <f t="shared" si="71"/>
        <v>-1.8003297538449203E-4</v>
      </c>
      <c r="AG72" s="40">
        <v>0</v>
      </c>
      <c r="AH72" s="40">
        <v>100807.42</v>
      </c>
      <c r="AI72" s="41">
        <f>AH72-AG72</f>
        <v>100807.42</v>
      </c>
      <c r="AJ72" s="41">
        <f t="shared" si="72"/>
        <v>660990.02</v>
      </c>
      <c r="AK72" s="41">
        <f t="shared" si="73"/>
        <v>761916.44000000006</v>
      </c>
      <c r="AL72" s="41">
        <f t="shared" si="74"/>
        <v>100926</v>
      </c>
      <c r="AM72" s="109">
        <f t="shared" si="75"/>
        <v>-0.15268977888652535</v>
      </c>
      <c r="AN72" s="40">
        <v>0</v>
      </c>
      <c r="AO72" s="40">
        <v>0</v>
      </c>
      <c r="AP72" s="41">
        <f>AO72-AN72</f>
        <v>0</v>
      </c>
      <c r="AQ72" s="41">
        <f t="shared" si="76"/>
        <v>660990.02</v>
      </c>
      <c r="AR72" s="41">
        <f t="shared" si="77"/>
        <v>761916.44000000006</v>
      </c>
      <c r="AS72" s="41">
        <f t="shared" si="78"/>
        <v>100926</v>
      </c>
      <c r="AT72" s="109">
        <f t="shared" si="79"/>
        <v>-0.15268977888652535</v>
      </c>
      <c r="AU72" s="40">
        <v>0</v>
      </c>
      <c r="AV72" s="41">
        <v>0</v>
      </c>
      <c r="AW72" s="41">
        <f>AV72-AU72</f>
        <v>0</v>
      </c>
      <c r="AX72" s="41">
        <f t="shared" si="80"/>
        <v>660990.02</v>
      </c>
      <c r="AY72" s="41">
        <f t="shared" si="81"/>
        <v>761916.44000000006</v>
      </c>
      <c r="AZ72" s="41">
        <f t="shared" si="82"/>
        <v>100926</v>
      </c>
      <c r="BA72" s="109">
        <f t="shared" si="83"/>
        <v>-0.15268977888652535</v>
      </c>
      <c r="BB72" s="40">
        <v>557302.92000000004</v>
      </c>
      <c r="BC72" s="41">
        <v>0</v>
      </c>
      <c r="BD72" s="41">
        <f>BC72-BB72</f>
        <v>-557302.92000000004</v>
      </c>
      <c r="BE72" s="41">
        <f t="shared" si="84"/>
        <v>1218292.94</v>
      </c>
      <c r="BF72" s="41">
        <f t="shared" si="85"/>
        <v>761916.44000000006</v>
      </c>
      <c r="BG72" s="41">
        <f t="shared" si="86"/>
        <v>-456377</v>
      </c>
      <c r="BH72" s="109">
        <f t="shared" si="87"/>
        <v>0.37460325428792185</v>
      </c>
      <c r="BI72" s="40">
        <v>0</v>
      </c>
      <c r="BJ72" s="41">
        <v>0</v>
      </c>
      <c r="BK72" s="41">
        <f>BJ72-BI72</f>
        <v>0</v>
      </c>
      <c r="BL72" s="41">
        <f t="shared" si="88"/>
        <v>1218292.94</v>
      </c>
      <c r="BM72" s="41">
        <f t="shared" si="89"/>
        <v>761916.44000000006</v>
      </c>
      <c r="BN72" s="41">
        <f t="shared" si="90"/>
        <v>-456377</v>
      </c>
      <c r="BO72" s="109">
        <f t="shared" si="91"/>
        <v>0.37460325428792185</v>
      </c>
      <c r="BP72" s="40">
        <v>0</v>
      </c>
      <c r="BQ72" s="41">
        <v>0</v>
      </c>
      <c r="BR72" s="41">
        <f>BQ72-BP72</f>
        <v>0</v>
      </c>
      <c r="BS72" s="41">
        <f t="shared" si="92"/>
        <v>1218292.94</v>
      </c>
      <c r="BT72" s="41">
        <f t="shared" si="93"/>
        <v>761916.44000000006</v>
      </c>
      <c r="BU72" s="41">
        <f t="shared" si="94"/>
        <v>-456377</v>
      </c>
      <c r="BV72" s="109">
        <f t="shared" si="95"/>
        <v>0.37460325428792185</v>
      </c>
      <c r="BW72" s="40">
        <v>0</v>
      </c>
      <c r="BX72" s="41">
        <v>119189.24</v>
      </c>
      <c r="BY72" s="41">
        <f t="shared" si="96"/>
        <v>119189.24</v>
      </c>
      <c r="BZ72" s="41">
        <f t="shared" ref="BZ72:CA75" si="116">BP72+BI72+BB72+AU72+AN72+AG72+Z72+S72+O72+BW72</f>
        <v>1218292.94</v>
      </c>
      <c r="CA72" s="41">
        <f t="shared" si="116"/>
        <v>881105.68</v>
      </c>
      <c r="CB72" s="41">
        <f t="shared" si="97"/>
        <v>-337188</v>
      </c>
      <c r="CC72" s="109">
        <f t="shared" si="98"/>
        <v>0.27677026512195002</v>
      </c>
      <c r="CD72" s="40">
        <v>0</v>
      </c>
      <c r="CE72" s="41">
        <v>0</v>
      </c>
      <c r="CF72" s="41">
        <f t="shared" si="99"/>
        <v>0</v>
      </c>
      <c r="CG72" s="41">
        <f t="shared" si="100"/>
        <v>1218292.94</v>
      </c>
      <c r="CH72" s="41">
        <f t="shared" si="101"/>
        <v>881105.68</v>
      </c>
      <c r="CI72" s="291">
        <f t="shared" si="102"/>
        <v>-337188</v>
      </c>
      <c r="CJ72" s="109">
        <f t="shared" si="103"/>
        <v>0.72322973487804998</v>
      </c>
      <c r="CK72" s="40">
        <v>0</v>
      </c>
      <c r="CL72" s="41">
        <f>CK72+CD72+BW72+BP72+BI72+BB72+AN72+AG72+Z72+S72+O72+AU72</f>
        <v>1218292.94</v>
      </c>
      <c r="CM72" s="41">
        <v>881105.68</v>
      </c>
      <c r="CN72" s="36">
        <f>CM72-CL72</f>
        <v>-337187.25999999989</v>
      </c>
      <c r="CO72" s="40">
        <v>0</v>
      </c>
      <c r="CP72" s="40">
        <v>0</v>
      </c>
      <c r="CQ72" s="40">
        <v>0</v>
      </c>
      <c r="CR72" s="40">
        <v>0</v>
      </c>
      <c r="CS72" s="40">
        <v>0</v>
      </c>
      <c r="CT72" s="40">
        <v>0</v>
      </c>
      <c r="CU72" s="40">
        <v>0</v>
      </c>
      <c r="CV72" s="40">
        <v>14913131</v>
      </c>
      <c r="CW72" s="136" t="s">
        <v>1595</v>
      </c>
    </row>
    <row r="73" spans="1:101" s="10" customFormat="1" ht="31.5" x14ac:dyDescent="0.2">
      <c r="A73" s="11" t="s">
        <v>346</v>
      </c>
      <c r="B73" s="11" t="s">
        <v>347</v>
      </c>
      <c r="C73" s="14" t="s">
        <v>593</v>
      </c>
      <c r="D73" s="11" t="s">
        <v>3</v>
      </c>
      <c r="E73" s="11" t="s">
        <v>342</v>
      </c>
      <c r="F73" s="11" t="s">
        <v>77</v>
      </c>
      <c r="G73" s="44" t="s">
        <v>348</v>
      </c>
      <c r="H73" s="43">
        <f>SUBTOTAL(103, $CI$9:$CI73)*1</f>
        <v>65</v>
      </c>
      <c r="I73" s="43" t="s">
        <v>346</v>
      </c>
      <c r="J73" s="124" t="s">
        <v>344</v>
      </c>
      <c r="K73" s="124" t="s">
        <v>349</v>
      </c>
      <c r="L73" s="41">
        <v>0</v>
      </c>
      <c r="M73" s="41">
        <v>0</v>
      </c>
      <c r="N73" s="41">
        <v>0</v>
      </c>
      <c r="O73" s="41">
        <v>0</v>
      </c>
      <c r="P73" s="41">
        <v>0</v>
      </c>
      <c r="Q73" s="41">
        <f t="shared" ref="Q73:Q93" si="117">ROUND(P73-O73,0)</f>
        <v>0</v>
      </c>
      <c r="R73" s="197" t="str">
        <f t="shared" ref="R73:R93" si="118">IFERROR(1-(P73/O73),"nebija plānots")</f>
        <v>nebija plānots</v>
      </c>
      <c r="S73" s="41">
        <v>0</v>
      </c>
      <c r="T73" s="41">
        <v>0</v>
      </c>
      <c r="U73" s="41">
        <f>T73-S73</f>
        <v>0</v>
      </c>
      <c r="V73" s="41">
        <f t="shared" ref="V73:V93" si="119">S73+O73</f>
        <v>0</v>
      </c>
      <c r="W73" s="41">
        <f t="shared" ref="W73:W93" si="120">T73+P73</f>
        <v>0</v>
      </c>
      <c r="X73" s="41">
        <f t="shared" ref="X73:X93" si="121">ROUND(U73+Q73,0)</f>
        <v>0</v>
      </c>
      <c r="Y73" s="197" t="str">
        <f t="shared" ref="Y73:Y93" si="122">IFERROR(1-(W73/V73),"nebija plānots")</f>
        <v>nebija plānots</v>
      </c>
      <c r="Z73" s="41">
        <v>0</v>
      </c>
      <c r="AA73" s="41">
        <v>0</v>
      </c>
      <c r="AB73" s="41">
        <f>AA73-Z73</f>
        <v>0</v>
      </c>
      <c r="AC73" s="41">
        <f t="shared" ref="AC73:AC93" si="123">V73+Z73</f>
        <v>0</v>
      </c>
      <c r="AD73" s="41">
        <f t="shared" ref="AD73:AD93" si="124">W73+AA73</f>
        <v>0</v>
      </c>
      <c r="AE73" s="41">
        <f t="shared" ref="AE73:AE93" si="125">ROUND(X73+AB73,0)</f>
        <v>0</v>
      </c>
      <c r="AF73" s="109" t="str">
        <f t="shared" ref="AF73:AF93" si="126">IFERROR(1-(AD73/AC73),"nebija plānots")</f>
        <v>nebija plānots</v>
      </c>
      <c r="AG73" s="41">
        <v>181037.59</v>
      </c>
      <c r="AH73" s="41">
        <v>72105.440000000002</v>
      </c>
      <c r="AI73" s="41">
        <f>AH73-AG73</f>
        <v>-108932.15</v>
      </c>
      <c r="AJ73" s="41">
        <f t="shared" ref="AJ73:AJ93" si="127">AG73+AC73</f>
        <v>181037.59</v>
      </c>
      <c r="AK73" s="41">
        <f t="shared" ref="AK73:AK93" si="128">AH73+AD73</f>
        <v>72105.440000000002</v>
      </c>
      <c r="AL73" s="41">
        <f t="shared" ref="AL73:AL93" si="129">ROUND(AI73+AE73,0)</f>
        <v>-108932</v>
      </c>
      <c r="AM73" s="109">
        <f t="shared" ref="AM73:AM93" si="130">IFERROR(1-(AK73/AJ73),"nebija plānots")</f>
        <v>0.60171011998115964</v>
      </c>
      <c r="AN73" s="41">
        <v>0</v>
      </c>
      <c r="AO73" s="41">
        <v>0</v>
      </c>
      <c r="AP73" s="41">
        <f>AO73-AN73</f>
        <v>0</v>
      </c>
      <c r="AQ73" s="41">
        <f t="shared" ref="AQ73:AQ93" si="131">AN73+AJ73</f>
        <v>181037.59</v>
      </c>
      <c r="AR73" s="41">
        <f t="shared" ref="AR73:AR93" si="132">AO73+AK73</f>
        <v>72105.440000000002</v>
      </c>
      <c r="AS73" s="41">
        <f t="shared" ref="AS73:AS93" si="133">ROUND(AP73+AL73,0)</f>
        <v>-108932</v>
      </c>
      <c r="AT73" s="109">
        <f t="shared" ref="AT73:AT93" si="134">IFERROR(1-(AR73/AQ73),"nebija plānots")</f>
        <v>0.60171011998115964</v>
      </c>
      <c r="AU73" s="41">
        <v>0</v>
      </c>
      <c r="AV73" s="41">
        <v>0</v>
      </c>
      <c r="AW73" s="41">
        <f>AV73-AU73</f>
        <v>0</v>
      </c>
      <c r="AX73" s="41">
        <f t="shared" ref="AX73:AX93" si="135">AU73+AQ73</f>
        <v>181037.59</v>
      </c>
      <c r="AY73" s="41">
        <f t="shared" ref="AY73:AY93" si="136">AV73+AR73</f>
        <v>72105.440000000002</v>
      </c>
      <c r="AZ73" s="41">
        <f t="shared" ref="AZ73:AZ93" si="137">ROUND(AW73+AS73,0)</f>
        <v>-108932</v>
      </c>
      <c r="BA73" s="109">
        <f t="shared" ref="BA73:BA93" si="138">IFERROR(1-(AY73/AX73),"nebija plānots")</f>
        <v>0.60171011998115964</v>
      </c>
      <c r="BB73" s="41">
        <v>146404.35</v>
      </c>
      <c r="BC73" s="41">
        <v>66937.789999999994</v>
      </c>
      <c r="BD73" s="41">
        <f>BC73-BB73</f>
        <v>-79466.560000000012</v>
      </c>
      <c r="BE73" s="41">
        <f t="shared" ref="BE73:BE93" si="139">BB73+AX73</f>
        <v>327441.94</v>
      </c>
      <c r="BF73" s="41">
        <f t="shared" ref="BF73:BF93" si="140">BC73+AY73</f>
        <v>139043.22999999998</v>
      </c>
      <c r="BG73" s="41">
        <f t="shared" ref="BG73:BG93" si="141">ROUND(BD73+AZ73,0)</f>
        <v>-188399</v>
      </c>
      <c r="BH73" s="109">
        <f t="shared" ref="BH73:BH93" si="142">IFERROR(1-(BF73/BE73),"nebija plānots")</f>
        <v>0.57536523879622758</v>
      </c>
      <c r="BI73" s="41">
        <v>0</v>
      </c>
      <c r="BJ73" s="41">
        <v>0</v>
      </c>
      <c r="BK73" s="41">
        <f>BJ73-BI73</f>
        <v>0</v>
      </c>
      <c r="BL73" s="41">
        <f t="shared" ref="BL73:BL93" si="143">BI73+BE73</f>
        <v>327441.94</v>
      </c>
      <c r="BM73" s="41">
        <f t="shared" ref="BM73:BM93" si="144">BJ73+BF73</f>
        <v>139043.22999999998</v>
      </c>
      <c r="BN73" s="41">
        <f t="shared" ref="BN73:BN93" si="145">ROUND(BK73+BG73,0)</f>
        <v>-188399</v>
      </c>
      <c r="BO73" s="109">
        <f t="shared" ref="BO73:BO93" si="146">IFERROR(1-(BM73/BL73),"nebija plānots")</f>
        <v>0.57536523879622758</v>
      </c>
      <c r="BP73" s="41">
        <v>0</v>
      </c>
      <c r="BQ73" s="41">
        <v>0</v>
      </c>
      <c r="BR73" s="41">
        <f>BQ73-BP73</f>
        <v>0</v>
      </c>
      <c r="BS73" s="41">
        <f t="shared" ref="BS73:BS93" si="147">BP73+BL73</f>
        <v>327441.94</v>
      </c>
      <c r="BT73" s="41">
        <f t="shared" ref="BT73:BT93" si="148">BQ73+BM73</f>
        <v>139043.22999999998</v>
      </c>
      <c r="BU73" s="41">
        <f t="shared" ref="BU73:BU93" si="149">ROUND(BR73+BN73,0)</f>
        <v>-188399</v>
      </c>
      <c r="BV73" s="109">
        <f t="shared" ref="BV73:BV93" si="150">IFERROR(1-(BT73/BS73),"nebija plānots")</f>
        <v>0.57536523879622758</v>
      </c>
      <c r="BW73" s="41">
        <v>227015.28</v>
      </c>
      <c r="BX73" s="41">
        <v>83990.46</v>
      </c>
      <c r="BY73" s="41">
        <f t="shared" ref="BY73:BY93" si="151">BX73-BW73</f>
        <v>-143024.82</v>
      </c>
      <c r="BZ73" s="41">
        <f t="shared" si="116"/>
        <v>554457.22</v>
      </c>
      <c r="CA73" s="41">
        <f t="shared" si="116"/>
        <v>223033.69</v>
      </c>
      <c r="CB73" s="41">
        <f t="shared" ref="CB73:CB92" si="152">ROUND(BU73+BY73,0)</f>
        <v>-331424</v>
      </c>
      <c r="CC73" s="109">
        <f t="shared" ref="CC73:CC93" si="153">IFERROR(1-(CA73/BZ73),"nebija plānots")</f>
        <v>0.59774409646969695</v>
      </c>
      <c r="CD73" s="41">
        <v>0</v>
      </c>
      <c r="CE73" s="41">
        <v>0</v>
      </c>
      <c r="CF73" s="41">
        <f t="shared" ref="CF73:CF93" si="154">CE73-CD73</f>
        <v>0</v>
      </c>
      <c r="CG73" s="41">
        <f t="shared" ref="CG73:CG93" si="155">BZ73+CD73</f>
        <v>554457.22</v>
      </c>
      <c r="CH73" s="41">
        <f t="shared" ref="CH73:CH93" si="156">CA73+CE73</f>
        <v>223033.69</v>
      </c>
      <c r="CI73" s="291">
        <f t="shared" ref="CI73:CI93" si="157">CB73+CF73</f>
        <v>-331424</v>
      </c>
      <c r="CJ73" s="109">
        <f t="shared" ref="CJ73:CJ93" si="158">IFERROR(CH73/CG73, "nebija plānots")</f>
        <v>0.40225590353030305</v>
      </c>
      <c r="CK73" s="41">
        <v>0</v>
      </c>
      <c r="CL73" s="41">
        <f>CK73+CD73+BW73+BP73+BI73+BB73+AN73+AG73+Z73+S73+O73+AU73</f>
        <v>554457.22</v>
      </c>
      <c r="CM73" s="41">
        <v>223033.69</v>
      </c>
      <c r="CN73" s="36">
        <f>CM73-CL73</f>
        <v>-331423.52999999997</v>
      </c>
      <c r="CO73" s="41">
        <v>801868.65999999992</v>
      </c>
      <c r="CP73" s="41">
        <v>505456.75</v>
      </c>
      <c r="CQ73" s="41">
        <v>463633.63999999996</v>
      </c>
      <c r="CR73" s="41">
        <v>472989.6</v>
      </c>
      <c r="CS73" s="41">
        <v>461535.42000000004</v>
      </c>
      <c r="CT73" s="41">
        <v>114118.71</v>
      </c>
      <c r="CU73" s="41">
        <v>0</v>
      </c>
      <c r="CV73" s="41">
        <v>3374060</v>
      </c>
      <c r="CW73" s="136" t="s">
        <v>1596</v>
      </c>
    </row>
    <row r="74" spans="1:101" s="10" customFormat="1" ht="48" customHeight="1" x14ac:dyDescent="0.2">
      <c r="A74" s="11" t="s">
        <v>172</v>
      </c>
      <c r="B74" s="11" t="s">
        <v>173</v>
      </c>
      <c r="C74" s="14" t="s">
        <v>575</v>
      </c>
      <c r="D74" s="11" t="s">
        <v>3</v>
      </c>
      <c r="E74" s="11" t="s">
        <v>29</v>
      </c>
      <c r="F74" s="11" t="s">
        <v>5</v>
      </c>
      <c r="G74" s="44" t="s">
        <v>196</v>
      </c>
      <c r="H74" s="43">
        <f>SUBTOTAL(103, $CI$9:$CI74)*1</f>
        <v>66</v>
      </c>
      <c r="I74" s="43" t="s">
        <v>172</v>
      </c>
      <c r="J74" s="124" t="s">
        <v>98</v>
      </c>
      <c r="K74" s="124" t="s">
        <v>197</v>
      </c>
      <c r="L74" s="41">
        <v>0</v>
      </c>
      <c r="M74" s="41">
        <v>0</v>
      </c>
      <c r="N74" s="41">
        <v>679941.73</v>
      </c>
      <c r="O74" s="41">
        <v>595647.91</v>
      </c>
      <c r="P74" s="41">
        <v>595647.91</v>
      </c>
      <c r="Q74" s="41">
        <f t="shared" si="117"/>
        <v>0</v>
      </c>
      <c r="R74" s="197">
        <f t="shared" si="118"/>
        <v>0</v>
      </c>
      <c r="S74" s="41">
        <v>0</v>
      </c>
      <c r="T74" s="41">
        <v>0</v>
      </c>
      <c r="U74" s="41">
        <f>T74-S74</f>
        <v>0</v>
      </c>
      <c r="V74" s="41">
        <f t="shared" si="119"/>
        <v>595647.91</v>
      </c>
      <c r="W74" s="41">
        <f t="shared" si="120"/>
        <v>595647.91</v>
      </c>
      <c r="X74" s="41">
        <f t="shared" si="121"/>
        <v>0</v>
      </c>
      <c r="Y74" s="197">
        <f t="shared" si="122"/>
        <v>0</v>
      </c>
      <c r="Z74" s="41">
        <v>0</v>
      </c>
      <c r="AA74" s="41">
        <v>0</v>
      </c>
      <c r="AB74" s="41">
        <f>AA74-Z74</f>
        <v>0</v>
      </c>
      <c r="AC74" s="41">
        <f t="shared" si="123"/>
        <v>595647.91</v>
      </c>
      <c r="AD74" s="41">
        <f t="shared" si="124"/>
        <v>595647.91</v>
      </c>
      <c r="AE74" s="41">
        <f t="shared" si="125"/>
        <v>0</v>
      </c>
      <c r="AF74" s="109">
        <f t="shared" si="126"/>
        <v>0</v>
      </c>
      <c r="AG74" s="41">
        <v>463975.73</v>
      </c>
      <c r="AH74" s="41">
        <v>492395.32</v>
      </c>
      <c r="AI74" s="41">
        <f>AH74-AG74</f>
        <v>28419.590000000026</v>
      </c>
      <c r="AJ74" s="41">
        <f t="shared" si="127"/>
        <v>1059623.6400000001</v>
      </c>
      <c r="AK74" s="41">
        <f t="shared" si="128"/>
        <v>1088043.23</v>
      </c>
      <c r="AL74" s="41">
        <f t="shared" si="129"/>
        <v>28420</v>
      </c>
      <c r="AM74" s="109">
        <f t="shared" si="130"/>
        <v>-2.6820456742546739E-2</v>
      </c>
      <c r="AN74" s="41">
        <v>0</v>
      </c>
      <c r="AO74" s="41">
        <v>0</v>
      </c>
      <c r="AP74" s="41">
        <f>AO74-AN74</f>
        <v>0</v>
      </c>
      <c r="AQ74" s="41">
        <f t="shared" si="131"/>
        <v>1059623.6400000001</v>
      </c>
      <c r="AR74" s="41">
        <f t="shared" si="132"/>
        <v>1088043.23</v>
      </c>
      <c r="AS74" s="41">
        <f t="shared" si="133"/>
        <v>28420</v>
      </c>
      <c r="AT74" s="109">
        <f t="shared" si="134"/>
        <v>-2.6820456742546739E-2</v>
      </c>
      <c r="AU74" s="41">
        <v>0</v>
      </c>
      <c r="AV74" s="41">
        <v>0</v>
      </c>
      <c r="AW74" s="41">
        <f>AV74-AU74</f>
        <v>0</v>
      </c>
      <c r="AX74" s="41">
        <f t="shared" si="135"/>
        <v>1059623.6400000001</v>
      </c>
      <c r="AY74" s="41">
        <f t="shared" si="136"/>
        <v>1088043.23</v>
      </c>
      <c r="AZ74" s="41">
        <f t="shared" si="137"/>
        <v>28420</v>
      </c>
      <c r="BA74" s="109">
        <f t="shared" si="138"/>
        <v>-2.6820456742546739E-2</v>
      </c>
      <c r="BB74" s="41">
        <v>607847.75</v>
      </c>
      <c r="BC74" s="41">
        <v>502506.7</v>
      </c>
      <c r="BD74" s="41">
        <f>BC74-BB74</f>
        <v>-105341.04999999999</v>
      </c>
      <c r="BE74" s="41">
        <f t="shared" si="139"/>
        <v>1667471.3900000001</v>
      </c>
      <c r="BF74" s="41">
        <f t="shared" si="140"/>
        <v>1590549.93</v>
      </c>
      <c r="BG74" s="41">
        <f t="shared" si="141"/>
        <v>-76921</v>
      </c>
      <c r="BH74" s="109">
        <f t="shared" si="142"/>
        <v>4.6130602576635593E-2</v>
      </c>
      <c r="BI74" s="41">
        <v>0</v>
      </c>
      <c r="BJ74" s="41">
        <v>0</v>
      </c>
      <c r="BK74" s="41">
        <f>BJ74-BI74</f>
        <v>0</v>
      </c>
      <c r="BL74" s="41">
        <f t="shared" si="143"/>
        <v>1667471.3900000001</v>
      </c>
      <c r="BM74" s="41">
        <f t="shared" si="144"/>
        <v>1590549.93</v>
      </c>
      <c r="BN74" s="41">
        <f t="shared" si="145"/>
        <v>-76921</v>
      </c>
      <c r="BO74" s="109">
        <f t="shared" si="146"/>
        <v>4.6130602576635593E-2</v>
      </c>
      <c r="BP74" s="41">
        <v>0</v>
      </c>
      <c r="BQ74" s="41">
        <v>0</v>
      </c>
      <c r="BR74" s="41">
        <f>BQ74-BP74</f>
        <v>0</v>
      </c>
      <c r="BS74" s="41">
        <f t="shared" si="147"/>
        <v>1667471.3900000001</v>
      </c>
      <c r="BT74" s="41">
        <f t="shared" si="148"/>
        <v>1590549.93</v>
      </c>
      <c r="BU74" s="41">
        <f t="shared" si="149"/>
        <v>-76921</v>
      </c>
      <c r="BV74" s="109">
        <f t="shared" si="150"/>
        <v>4.6130602576635593E-2</v>
      </c>
      <c r="BW74" s="41">
        <v>673500.42</v>
      </c>
      <c r="BX74" s="41">
        <v>422217.29</v>
      </c>
      <c r="BY74" s="41">
        <f t="shared" si="151"/>
        <v>-251283.13000000006</v>
      </c>
      <c r="BZ74" s="41">
        <f t="shared" si="116"/>
        <v>2340971.81</v>
      </c>
      <c r="CA74" s="41">
        <f t="shared" si="116"/>
        <v>2012767.2200000002</v>
      </c>
      <c r="CB74" s="41">
        <f t="shared" si="152"/>
        <v>-328204</v>
      </c>
      <c r="CC74" s="109">
        <f t="shared" si="153"/>
        <v>0.14020014619484023</v>
      </c>
      <c r="CD74" s="41">
        <v>0</v>
      </c>
      <c r="CE74" s="41">
        <v>0</v>
      </c>
      <c r="CF74" s="41">
        <f t="shared" si="154"/>
        <v>0</v>
      </c>
      <c r="CG74" s="41">
        <f t="shared" si="155"/>
        <v>2340971.81</v>
      </c>
      <c r="CH74" s="41">
        <f t="shared" si="156"/>
        <v>2012767.2200000002</v>
      </c>
      <c r="CI74" s="291">
        <f t="shared" si="157"/>
        <v>-328204</v>
      </c>
      <c r="CJ74" s="109">
        <f t="shared" si="158"/>
        <v>0.85979985380515977</v>
      </c>
      <c r="CK74" s="41">
        <v>0</v>
      </c>
      <c r="CL74" s="41">
        <f>CK74+CD74+BW74+BP74+BI74+BB74+AN74+AG74+Z74+S74+O74+AU74</f>
        <v>2340971.81</v>
      </c>
      <c r="CM74" s="41">
        <v>2012767.2200000002</v>
      </c>
      <c r="CN74" s="36">
        <f>CM74-CL74</f>
        <v>-328204.58999999985</v>
      </c>
      <c r="CO74" s="41">
        <v>141404.29999999999</v>
      </c>
      <c r="CP74" s="41">
        <v>0</v>
      </c>
      <c r="CQ74" s="41">
        <v>0</v>
      </c>
      <c r="CR74" s="41">
        <v>0</v>
      </c>
      <c r="CS74" s="41">
        <v>0</v>
      </c>
      <c r="CT74" s="41">
        <v>0</v>
      </c>
      <c r="CU74" s="41">
        <v>0</v>
      </c>
      <c r="CV74" s="41">
        <v>3162317.84</v>
      </c>
      <c r="CW74" s="136" t="s">
        <v>1597</v>
      </c>
    </row>
    <row r="75" spans="1:101" s="10" customFormat="1" ht="81" customHeight="1" x14ac:dyDescent="0.2">
      <c r="A75" s="11" t="s">
        <v>406</v>
      </c>
      <c r="B75" s="11" t="s">
        <v>411</v>
      </c>
      <c r="C75" s="14" t="s">
        <v>602</v>
      </c>
      <c r="D75" s="11">
        <v>1</v>
      </c>
      <c r="E75" s="11" t="s">
        <v>402</v>
      </c>
      <c r="F75" s="11" t="s">
        <v>77</v>
      </c>
      <c r="G75" s="44" t="s">
        <v>436</v>
      </c>
      <c r="H75" s="43">
        <f>SUBTOTAL(103, $CI$9:$CI75)*1</f>
        <v>67</v>
      </c>
      <c r="I75" s="43" t="s">
        <v>406</v>
      </c>
      <c r="J75" s="124" t="s">
        <v>437</v>
      </c>
      <c r="K75" s="124" t="s">
        <v>438</v>
      </c>
      <c r="L75" s="41"/>
      <c r="M75" s="41"/>
      <c r="N75" s="41"/>
      <c r="O75" s="41"/>
      <c r="P75" s="41">
        <v>0</v>
      </c>
      <c r="Q75" s="41">
        <f t="shared" si="117"/>
        <v>0</v>
      </c>
      <c r="R75" s="197" t="str">
        <f t="shared" si="118"/>
        <v>nebija plānots</v>
      </c>
      <c r="S75" s="41"/>
      <c r="T75" s="41">
        <v>0</v>
      </c>
      <c r="U75" s="41">
        <f>T75-S75</f>
        <v>0</v>
      </c>
      <c r="V75" s="41">
        <f t="shared" si="119"/>
        <v>0</v>
      </c>
      <c r="W75" s="41">
        <f t="shared" si="120"/>
        <v>0</v>
      </c>
      <c r="X75" s="41">
        <f t="shared" si="121"/>
        <v>0</v>
      </c>
      <c r="Y75" s="197" t="str">
        <f t="shared" si="122"/>
        <v>nebija plānots</v>
      </c>
      <c r="Z75" s="41"/>
      <c r="AA75" s="41">
        <v>0</v>
      </c>
      <c r="AB75" s="41">
        <f>AA75-Z75</f>
        <v>0</v>
      </c>
      <c r="AC75" s="41">
        <f t="shared" si="123"/>
        <v>0</v>
      </c>
      <c r="AD75" s="41">
        <f t="shared" si="124"/>
        <v>0</v>
      </c>
      <c r="AE75" s="41">
        <f t="shared" si="125"/>
        <v>0</v>
      </c>
      <c r="AF75" s="109" t="str">
        <f t="shared" si="126"/>
        <v>nebija plānots</v>
      </c>
      <c r="AG75" s="41">
        <v>29585.439999999999</v>
      </c>
      <c r="AH75" s="41">
        <v>29585.439999999999</v>
      </c>
      <c r="AI75" s="41">
        <f>AH75-AG75</f>
        <v>0</v>
      </c>
      <c r="AJ75" s="41">
        <f t="shared" si="127"/>
        <v>29585.439999999999</v>
      </c>
      <c r="AK75" s="41">
        <f t="shared" si="128"/>
        <v>29585.439999999999</v>
      </c>
      <c r="AL75" s="41">
        <f t="shared" si="129"/>
        <v>0</v>
      </c>
      <c r="AM75" s="109">
        <f t="shared" si="130"/>
        <v>0</v>
      </c>
      <c r="AN75" s="41"/>
      <c r="AO75" s="41">
        <v>0</v>
      </c>
      <c r="AP75" s="41">
        <f>AO75-AN75</f>
        <v>0</v>
      </c>
      <c r="AQ75" s="41">
        <f t="shared" si="131"/>
        <v>29585.439999999999</v>
      </c>
      <c r="AR75" s="41">
        <f t="shared" si="132"/>
        <v>29585.439999999999</v>
      </c>
      <c r="AS75" s="41">
        <f t="shared" si="133"/>
        <v>0</v>
      </c>
      <c r="AT75" s="109">
        <f t="shared" si="134"/>
        <v>0</v>
      </c>
      <c r="AU75" s="35">
        <v>23495.16</v>
      </c>
      <c r="AV75" s="41">
        <v>5700.11</v>
      </c>
      <c r="AW75" s="41">
        <f>AV75-AU75</f>
        <v>-17795.05</v>
      </c>
      <c r="AX75" s="41">
        <f t="shared" si="135"/>
        <v>53080.6</v>
      </c>
      <c r="AY75" s="41">
        <f t="shared" si="136"/>
        <v>35285.549999999996</v>
      </c>
      <c r="AZ75" s="41">
        <f t="shared" si="137"/>
        <v>-17795</v>
      </c>
      <c r="BA75" s="109">
        <f t="shared" si="138"/>
        <v>0.33524583369441951</v>
      </c>
      <c r="BB75" s="41">
        <v>595000</v>
      </c>
      <c r="BC75" s="41">
        <v>0</v>
      </c>
      <c r="BD75" s="41">
        <f>BC75-BB75</f>
        <v>-595000</v>
      </c>
      <c r="BE75" s="41">
        <f t="shared" si="139"/>
        <v>648080.6</v>
      </c>
      <c r="BF75" s="41">
        <f t="shared" si="140"/>
        <v>35285.549999999996</v>
      </c>
      <c r="BG75" s="41">
        <f t="shared" si="141"/>
        <v>-612795</v>
      </c>
      <c r="BH75" s="109">
        <f t="shared" si="142"/>
        <v>0.94555376291158844</v>
      </c>
      <c r="BI75" s="41">
        <v>0</v>
      </c>
      <c r="BJ75" s="41">
        <v>425004.22</v>
      </c>
      <c r="BK75" s="41">
        <f>BJ75-BI75</f>
        <v>425004.22</v>
      </c>
      <c r="BL75" s="41">
        <f t="shared" si="143"/>
        <v>648080.6</v>
      </c>
      <c r="BM75" s="41">
        <f t="shared" si="144"/>
        <v>460289.76999999996</v>
      </c>
      <c r="BN75" s="41">
        <f t="shared" si="145"/>
        <v>-187791</v>
      </c>
      <c r="BO75" s="109">
        <f t="shared" si="146"/>
        <v>0.28976462186956375</v>
      </c>
      <c r="BP75" s="35">
        <v>300390</v>
      </c>
      <c r="BQ75" s="41">
        <v>32144.94</v>
      </c>
      <c r="BR75" s="41">
        <f>BQ75-BP75</f>
        <v>-268245.06</v>
      </c>
      <c r="BS75" s="41">
        <f t="shared" si="147"/>
        <v>948470.6</v>
      </c>
      <c r="BT75" s="41">
        <f t="shared" si="148"/>
        <v>492434.70999999996</v>
      </c>
      <c r="BU75" s="41">
        <f t="shared" si="149"/>
        <v>-456036</v>
      </c>
      <c r="BV75" s="109">
        <f t="shared" si="150"/>
        <v>0.48081183539057515</v>
      </c>
      <c r="BW75" s="41">
        <v>0</v>
      </c>
      <c r="BX75" s="41">
        <v>0</v>
      </c>
      <c r="BY75" s="41">
        <f t="shared" si="151"/>
        <v>0</v>
      </c>
      <c r="BZ75" s="41">
        <f t="shared" si="116"/>
        <v>948470.6</v>
      </c>
      <c r="CA75" s="41">
        <f t="shared" si="116"/>
        <v>492434.70999999996</v>
      </c>
      <c r="CB75" s="41">
        <f t="shared" si="152"/>
        <v>-456036</v>
      </c>
      <c r="CC75" s="109">
        <f t="shared" si="153"/>
        <v>0.48081183539057515</v>
      </c>
      <c r="CD75" s="41"/>
      <c r="CE75" s="41">
        <v>138902.97</v>
      </c>
      <c r="CF75" s="41">
        <f t="shared" si="154"/>
        <v>138902.97</v>
      </c>
      <c r="CG75" s="41">
        <f t="shared" si="155"/>
        <v>948470.6</v>
      </c>
      <c r="CH75" s="41">
        <f t="shared" si="156"/>
        <v>631337.67999999993</v>
      </c>
      <c r="CI75" s="291">
        <f t="shared" si="157"/>
        <v>-317133.03000000003</v>
      </c>
      <c r="CJ75" s="109">
        <f t="shared" si="158"/>
        <v>0.66563758539273643</v>
      </c>
      <c r="CK75" s="35">
        <v>374964.92</v>
      </c>
      <c r="CL75" s="41">
        <f>CK75+CD75+BW75+BP75+BI75+BB75+AN75+AG75+Z75+S75+O75+AU75</f>
        <v>1323435.5199999998</v>
      </c>
      <c r="CM75" s="41">
        <v>631337.49</v>
      </c>
      <c r="CN75" s="291">
        <f>CM75-CL75</f>
        <v>-692098.0299999998</v>
      </c>
      <c r="CO75" s="41">
        <v>888135.75</v>
      </c>
      <c r="CP75" s="41">
        <v>1090514.1600000001</v>
      </c>
      <c r="CQ75" s="41">
        <v>297500.01</v>
      </c>
      <c r="CR75" s="41">
        <v>0</v>
      </c>
      <c r="CS75" s="41">
        <v>0</v>
      </c>
      <c r="CT75" s="41">
        <v>0</v>
      </c>
      <c r="CU75" s="41">
        <v>0</v>
      </c>
      <c r="CV75" s="41">
        <v>2975000</v>
      </c>
      <c r="CW75" s="136" t="s">
        <v>1598</v>
      </c>
    </row>
    <row r="76" spans="1:101" s="10" customFormat="1" ht="23.25" customHeight="1" x14ac:dyDescent="0.2">
      <c r="A76" s="18" t="s">
        <v>57</v>
      </c>
      <c r="B76" s="18" t="s">
        <v>58</v>
      </c>
      <c r="C76" s="19" t="s">
        <v>565</v>
      </c>
      <c r="D76" s="55">
        <v>1</v>
      </c>
      <c r="E76" s="55" t="s">
        <v>35</v>
      </c>
      <c r="F76" s="55" t="s">
        <v>5</v>
      </c>
      <c r="G76" s="55" t="s">
        <v>1486</v>
      </c>
      <c r="H76" s="43">
        <f>SUBTOTAL(103, $CI$9:$CI76)*1</f>
        <v>68</v>
      </c>
      <c r="I76" s="70" t="s">
        <v>57</v>
      </c>
      <c r="J76" s="128" t="s">
        <v>984</v>
      </c>
      <c r="K76" s="128" t="s">
        <v>986</v>
      </c>
      <c r="L76" s="35">
        <v>0</v>
      </c>
      <c r="M76" s="35">
        <v>0</v>
      </c>
      <c r="N76" s="35">
        <v>0</v>
      </c>
      <c r="O76" s="35">
        <v>0</v>
      </c>
      <c r="P76" s="35"/>
      <c r="Q76" s="41">
        <f t="shared" si="117"/>
        <v>0</v>
      </c>
      <c r="R76" s="197" t="str">
        <f t="shared" si="118"/>
        <v>nebija plānots</v>
      </c>
      <c r="S76" s="35">
        <v>0</v>
      </c>
      <c r="T76" s="35"/>
      <c r="U76" s="35"/>
      <c r="V76" s="41">
        <f t="shared" si="119"/>
        <v>0</v>
      </c>
      <c r="W76" s="41">
        <f t="shared" si="120"/>
        <v>0</v>
      </c>
      <c r="X76" s="41">
        <f t="shared" si="121"/>
        <v>0</v>
      </c>
      <c r="Y76" s="197" t="str">
        <f t="shared" si="122"/>
        <v>nebija plānots</v>
      </c>
      <c r="Z76" s="35">
        <v>0</v>
      </c>
      <c r="AA76" s="35"/>
      <c r="AB76" s="35"/>
      <c r="AC76" s="41">
        <f t="shared" si="123"/>
        <v>0</v>
      </c>
      <c r="AD76" s="41">
        <f t="shared" si="124"/>
        <v>0</v>
      </c>
      <c r="AE76" s="41">
        <f t="shared" si="125"/>
        <v>0</v>
      </c>
      <c r="AF76" s="109" t="str">
        <f t="shared" si="126"/>
        <v>nebija plānots</v>
      </c>
      <c r="AG76" s="35">
        <v>0</v>
      </c>
      <c r="AH76" s="35"/>
      <c r="AI76" s="35"/>
      <c r="AJ76" s="41">
        <f t="shared" si="127"/>
        <v>0</v>
      </c>
      <c r="AK76" s="41">
        <f t="shared" si="128"/>
        <v>0</v>
      </c>
      <c r="AL76" s="41">
        <f t="shared" si="129"/>
        <v>0</v>
      </c>
      <c r="AM76" s="109" t="str">
        <f t="shared" si="130"/>
        <v>nebija plānots</v>
      </c>
      <c r="AN76" s="35">
        <v>0</v>
      </c>
      <c r="AO76" s="35"/>
      <c r="AP76" s="35"/>
      <c r="AQ76" s="41">
        <f t="shared" si="131"/>
        <v>0</v>
      </c>
      <c r="AR76" s="41">
        <f t="shared" si="132"/>
        <v>0</v>
      </c>
      <c r="AS76" s="41">
        <f t="shared" si="133"/>
        <v>0</v>
      </c>
      <c r="AT76" s="109" t="str">
        <f t="shared" si="134"/>
        <v>nebija plānots</v>
      </c>
      <c r="AU76" s="35">
        <v>0</v>
      </c>
      <c r="AV76" s="35"/>
      <c r="AW76" s="35"/>
      <c r="AX76" s="41">
        <f t="shared" si="135"/>
        <v>0</v>
      </c>
      <c r="AY76" s="41">
        <f t="shared" si="136"/>
        <v>0</v>
      </c>
      <c r="AZ76" s="41">
        <f t="shared" si="137"/>
        <v>0</v>
      </c>
      <c r="BA76" s="109" t="str">
        <f t="shared" si="138"/>
        <v>nebija plānots</v>
      </c>
      <c r="BB76" s="35">
        <v>0</v>
      </c>
      <c r="BC76" s="35"/>
      <c r="BD76" s="35"/>
      <c r="BE76" s="41">
        <f t="shared" si="139"/>
        <v>0</v>
      </c>
      <c r="BF76" s="41">
        <f t="shared" si="140"/>
        <v>0</v>
      </c>
      <c r="BG76" s="41">
        <f t="shared" si="141"/>
        <v>0</v>
      </c>
      <c r="BH76" s="109" t="str">
        <f t="shared" si="142"/>
        <v>nebija plānots</v>
      </c>
      <c r="BI76" s="35">
        <v>0</v>
      </c>
      <c r="BJ76" s="35"/>
      <c r="BK76" s="35"/>
      <c r="BL76" s="41">
        <f t="shared" si="143"/>
        <v>0</v>
      </c>
      <c r="BM76" s="41">
        <f t="shared" si="144"/>
        <v>0</v>
      </c>
      <c r="BN76" s="41">
        <f t="shared" si="145"/>
        <v>0</v>
      </c>
      <c r="BO76" s="109" t="str">
        <f t="shared" si="146"/>
        <v>nebija plānots</v>
      </c>
      <c r="BP76" s="35">
        <v>0</v>
      </c>
      <c r="BQ76" s="35"/>
      <c r="BR76" s="35"/>
      <c r="BS76" s="41">
        <f t="shared" si="147"/>
        <v>0</v>
      </c>
      <c r="BT76" s="41">
        <f t="shared" si="148"/>
        <v>0</v>
      </c>
      <c r="BU76" s="41">
        <f t="shared" si="149"/>
        <v>0</v>
      </c>
      <c r="BV76" s="109" t="str">
        <f t="shared" si="150"/>
        <v>nebija plānots</v>
      </c>
      <c r="BW76" s="35">
        <v>0</v>
      </c>
      <c r="BX76" s="41">
        <v>0</v>
      </c>
      <c r="BY76" s="41">
        <f t="shared" si="151"/>
        <v>0</v>
      </c>
      <c r="BZ76" s="35">
        <v>0</v>
      </c>
      <c r="CA76" s="35">
        <v>0</v>
      </c>
      <c r="CB76" s="41">
        <f t="shared" si="152"/>
        <v>0</v>
      </c>
      <c r="CC76" s="109" t="str">
        <f t="shared" si="153"/>
        <v>nebija plānots</v>
      </c>
      <c r="CD76" s="35">
        <v>314406.40000000002</v>
      </c>
      <c r="CE76" s="41">
        <v>0</v>
      </c>
      <c r="CF76" s="41">
        <f t="shared" si="154"/>
        <v>-314406.40000000002</v>
      </c>
      <c r="CG76" s="41">
        <f t="shared" si="155"/>
        <v>314406.40000000002</v>
      </c>
      <c r="CH76" s="41">
        <f t="shared" si="156"/>
        <v>0</v>
      </c>
      <c r="CI76" s="291">
        <f t="shared" si="157"/>
        <v>-314406.40000000002</v>
      </c>
      <c r="CJ76" s="109">
        <f t="shared" si="158"/>
        <v>0</v>
      </c>
      <c r="CK76" s="35">
        <v>471609.59999999998</v>
      </c>
      <c r="CL76" s="35">
        <v>786016</v>
      </c>
      <c r="CM76" s="41">
        <v>0</v>
      </c>
      <c r="CN76" s="293">
        <v>0</v>
      </c>
      <c r="CO76" s="35">
        <v>786016</v>
      </c>
      <c r="CP76" s="35">
        <v>0</v>
      </c>
      <c r="CQ76" s="35">
        <v>0</v>
      </c>
      <c r="CR76" s="35">
        <v>0</v>
      </c>
      <c r="CS76" s="35">
        <v>0</v>
      </c>
      <c r="CT76" s="35">
        <v>0</v>
      </c>
      <c r="CU76" s="35">
        <v>0</v>
      </c>
      <c r="CV76" s="35">
        <v>1516758</v>
      </c>
      <c r="CW76" s="92" t="s">
        <v>1557</v>
      </c>
    </row>
    <row r="77" spans="1:101" s="10" customFormat="1" ht="54" customHeight="1" x14ac:dyDescent="0.2">
      <c r="A77" s="11" t="s">
        <v>133</v>
      </c>
      <c r="B77" s="11" t="s">
        <v>134</v>
      </c>
      <c r="C77" s="14" t="s">
        <v>571</v>
      </c>
      <c r="D77" s="11">
        <v>1</v>
      </c>
      <c r="E77" s="11" t="s">
        <v>35</v>
      </c>
      <c r="F77" s="11" t="s">
        <v>102</v>
      </c>
      <c r="G77" s="44" t="s">
        <v>135</v>
      </c>
      <c r="H77" s="43">
        <f>SUBTOTAL(103, $CI$9:$CI77)*1</f>
        <v>69</v>
      </c>
      <c r="I77" s="43" t="s">
        <v>133</v>
      </c>
      <c r="J77" s="124" t="s">
        <v>136</v>
      </c>
      <c r="K77" s="124" t="s">
        <v>137</v>
      </c>
      <c r="L77" s="41">
        <v>0</v>
      </c>
      <c r="M77" s="41">
        <v>0</v>
      </c>
      <c r="N77" s="41">
        <v>0</v>
      </c>
      <c r="O77" s="41">
        <v>52289.599999999999</v>
      </c>
      <c r="P77" s="41">
        <v>52289.599999999999</v>
      </c>
      <c r="Q77" s="41">
        <f t="shared" si="117"/>
        <v>0</v>
      </c>
      <c r="R77" s="197">
        <f t="shared" si="118"/>
        <v>0</v>
      </c>
      <c r="S77" s="41">
        <v>0</v>
      </c>
      <c r="T77" s="41">
        <v>0</v>
      </c>
      <c r="U77" s="41">
        <f>T77-S77</f>
        <v>0</v>
      </c>
      <c r="V77" s="41">
        <f t="shared" si="119"/>
        <v>52289.599999999999</v>
      </c>
      <c r="W77" s="41">
        <f t="shared" si="120"/>
        <v>52289.599999999999</v>
      </c>
      <c r="X77" s="41">
        <f t="shared" si="121"/>
        <v>0</v>
      </c>
      <c r="Y77" s="197">
        <f t="shared" si="122"/>
        <v>0</v>
      </c>
      <c r="Z77" s="41">
        <v>0</v>
      </c>
      <c r="AA77" s="41">
        <v>0</v>
      </c>
      <c r="AB77" s="41">
        <f>AA77-Z77</f>
        <v>0</v>
      </c>
      <c r="AC77" s="41">
        <f t="shared" si="123"/>
        <v>52289.599999999999</v>
      </c>
      <c r="AD77" s="41">
        <f t="shared" si="124"/>
        <v>52289.599999999999</v>
      </c>
      <c r="AE77" s="41">
        <f t="shared" si="125"/>
        <v>0</v>
      </c>
      <c r="AF77" s="109">
        <f t="shared" si="126"/>
        <v>0</v>
      </c>
      <c r="AG77" s="41">
        <v>25194.14</v>
      </c>
      <c r="AH77" s="41">
        <v>25194.14</v>
      </c>
      <c r="AI77" s="41">
        <f>AH77-AG77</f>
        <v>0</v>
      </c>
      <c r="AJ77" s="41">
        <f t="shared" si="127"/>
        <v>77483.739999999991</v>
      </c>
      <c r="AK77" s="41">
        <f t="shared" si="128"/>
        <v>77483.739999999991</v>
      </c>
      <c r="AL77" s="41">
        <f t="shared" si="129"/>
        <v>0</v>
      </c>
      <c r="AM77" s="109">
        <f t="shared" si="130"/>
        <v>0</v>
      </c>
      <c r="AN77" s="41">
        <v>0</v>
      </c>
      <c r="AO77" s="41">
        <v>0</v>
      </c>
      <c r="AP77" s="41">
        <f>AO77-AN77</f>
        <v>0</v>
      </c>
      <c r="AQ77" s="41">
        <f t="shared" si="131"/>
        <v>77483.739999999991</v>
      </c>
      <c r="AR77" s="41">
        <f t="shared" si="132"/>
        <v>77483.739999999991</v>
      </c>
      <c r="AS77" s="41">
        <f t="shared" si="133"/>
        <v>0</v>
      </c>
      <c r="AT77" s="109">
        <f t="shared" si="134"/>
        <v>0</v>
      </c>
      <c r="AU77" s="41">
        <v>0</v>
      </c>
      <c r="AV77" s="41">
        <v>0</v>
      </c>
      <c r="AW77" s="41">
        <f>AV77-AU77</f>
        <v>0</v>
      </c>
      <c r="AX77" s="41">
        <f t="shared" si="135"/>
        <v>77483.739999999991</v>
      </c>
      <c r="AY77" s="41">
        <f t="shared" si="136"/>
        <v>77483.739999999991</v>
      </c>
      <c r="AZ77" s="41">
        <f t="shared" si="137"/>
        <v>0</v>
      </c>
      <c r="BA77" s="109">
        <f t="shared" si="138"/>
        <v>0</v>
      </c>
      <c r="BB77" s="41">
        <v>668171.78</v>
      </c>
      <c r="BC77" s="41">
        <v>347924.35</v>
      </c>
      <c r="BD77" s="41">
        <f>BC77-BB77</f>
        <v>-320247.43000000005</v>
      </c>
      <c r="BE77" s="41">
        <f t="shared" si="139"/>
        <v>745655.52</v>
      </c>
      <c r="BF77" s="41">
        <f t="shared" si="140"/>
        <v>425408.08999999997</v>
      </c>
      <c r="BG77" s="41">
        <f t="shared" si="141"/>
        <v>-320247</v>
      </c>
      <c r="BH77" s="109">
        <f t="shared" si="142"/>
        <v>0.42948442197544523</v>
      </c>
      <c r="BI77" s="41">
        <v>0</v>
      </c>
      <c r="BJ77" s="41">
        <v>0</v>
      </c>
      <c r="BK77" s="41">
        <f>BJ77-BI77</f>
        <v>0</v>
      </c>
      <c r="BL77" s="41">
        <f t="shared" si="143"/>
        <v>745655.52</v>
      </c>
      <c r="BM77" s="41">
        <f t="shared" si="144"/>
        <v>425408.08999999997</v>
      </c>
      <c r="BN77" s="41">
        <f t="shared" si="145"/>
        <v>-320247</v>
      </c>
      <c r="BO77" s="109">
        <f t="shared" si="146"/>
        <v>0.42948442197544523</v>
      </c>
      <c r="BP77" s="41">
        <v>0</v>
      </c>
      <c r="BQ77" s="41">
        <v>0</v>
      </c>
      <c r="BR77" s="41">
        <f>BQ77-BP77</f>
        <v>0</v>
      </c>
      <c r="BS77" s="41">
        <f t="shared" si="147"/>
        <v>745655.52</v>
      </c>
      <c r="BT77" s="41">
        <f t="shared" si="148"/>
        <v>425408.08999999997</v>
      </c>
      <c r="BU77" s="41">
        <f t="shared" si="149"/>
        <v>-320247</v>
      </c>
      <c r="BV77" s="109">
        <f t="shared" si="150"/>
        <v>0.42948442197544523</v>
      </c>
      <c r="BW77" s="41">
        <v>628831.59</v>
      </c>
      <c r="BX77" s="41"/>
      <c r="BY77" s="41">
        <f t="shared" si="151"/>
        <v>-628831.59</v>
      </c>
      <c r="BZ77" s="41">
        <f t="shared" ref="BZ77:CA79" si="159">BP77+BI77+BB77+AU77+AN77+AG77+Z77+S77+O77+BW77</f>
        <v>1374487.1099999999</v>
      </c>
      <c r="CA77" s="41">
        <f t="shared" si="159"/>
        <v>425408.08999999997</v>
      </c>
      <c r="CB77" s="41">
        <f t="shared" si="152"/>
        <v>-949079</v>
      </c>
      <c r="CC77" s="109">
        <f t="shared" si="153"/>
        <v>0.69049685013051887</v>
      </c>
      <c r="CD77" s="41">
        <v>0</v>
      </c>
      <c r="CE77" s="41">
        <v>638223.44999999995</v>
      </c>
      <c r="CF77" s="41">
        <f t="shared" si="154"/>
        <v>638223.44999999995</v>
      </c>
      <c r="CG77" s="41">
        <f t="shared" si="155"/>
        <v>1374487.1099999999</v>
      </c>
      <c r="CH77" s="41">
        <f t="shared" si="156"/>
        <v>1063631.54</v>
      </c>
      <c r="CI77" s="291">
        <f t="shared" si="157"/>
        <v>-310855.55000000005</v>
      </c>
      <c r="CJ77" s="109">
        <f t="shared" si="158"/>
        <v>0.77383886124621437</v>
      </c>
      <c r="CK77" s="41">
        <v>0</v>
      </c>
      <c r="CL77" s="41">
        <f t="shared" ref="CL77:CL87" si="160">CK77+CD77+BW77+BP77+BI77+BB77+AN77+AG77+Z77+S77+O77+AU77</f>
        <v>1374487.11</v>
      </c>
      <c r="CM77" s="41">
        <v>1063967.1100000001</v>
      </c>
      <c r="CN77" s="36">
        <f t="shared" ref="CN77:CN87" si="161">CM77-CL77</f>
        <v>-310520</v>
      </c>
      <c r="CO77" s="41">
        <v>2539951.9300000002</v>
      </c>
      <c r="CP77" s="41">
        <v>2305179.48</v>
      </c>
      <c r="CQ77" s="41">
        <v>1855381.48</v>
      </c>
      <c r="CR77" s="41">
        <v>0</v>
      </c>
      <c r="CS77" s="41">
        <v>0</v>
      </c>
      <c r="CT77" s="41">
        <v>0</v>
      </c>
      <c r="CU77" s="41">
        <v>0</v>
      </c>
      <c r="CV77" s="41">
        <v>8075000</v>
      </c>
      <c r="CW77" s="136" t="s">
        <v>1553</v>
      </c>
    </row>
    <row r="78" spans="1:101" s="10" customFormat="1" ht="65.25" customHeight="1" x14ac:dyDescent="0.2">
      <c r="A78" s="11" t="s">
        <v>19</v>
      </c>
      <c r="B78" s="11" t="s">
        <v>20</v>
      </c>
      <c r="C78" s="14" t="s">
        <v>560</v>
      </c>
      <c r="D78" s="11" t="s">
        <v>3</v>
      </c>
      <c r="E78" s="11" t="s">
        <v>11</v>
      </c>
      <c r="F78" s="11" t="s">
        <v>5</v>
      </c>
      <c r="G78" s="44" t="s">
        <v>21</v>
      </c>
      <c r="H78" s="43">
        <f>SUBTOTAL(103, $CI$9:$CI78)*1</f>
        <v>70</v>
      </c>
      <c r="I78" s="43" t="s">
        <v>19</v>
      </c>
      <c r="J78" s="124" t="s">
        <v>22</v>
      </c>
      <c r="K78" s="124" t="s">
        <v>23</v>
      </c>
      <c r="L78" s="41">
        <v>0</v>
      </c>
      <c r="M78" s="41">
        <v>0</v>
      </c>
      <c r="N78" s="41">
        <v>281309.15999999997</v>
      </c>
      <c r="O78" s="41">
        <v>0</v>
      </c>
      <c r="P78" s="41">
        <v>0</v>
      </c>
      <c r="Q78" s="41">
        <f t="shared" si="117"/>
        <v>0</v>
      </c>
      <c r="R78" s="197" t="str">
        <f t="shared" si="118"/>
        <v>nebija plānots</v>
      </c>
      <c r="S78" s="41">
        <v>18540.439999999999</v>
      </c>
      <c r="T78" s="41">
        <v>18540.439999999999</v>
      </c>
      <c r="U78" s="41">
        <f>T78-S78</f>
        <v>0</v>
      </c>
      <c r="V78" s="41">
        <f t="shared" si="119"/>
        <v>18540.439999999999</v>
      </c>
      <c r="W78" s="41">
        <f t="shared" si="120"/>
        <v>18540.439999999999</v>
      </c>
      <c r="X78" s="41">
        <f t="shared" si="121"/>
        <v>0</v>
      </c>
      <c r="Y78" s="197">
        <f t="shared" si="122"/>
        <v>0</v>
      </c>
      <c r="Z78" s="41">
        <v>0</v>
      </c>
      <c r="AA78" s="41">
        <v>0</v>
      </c>
      <c r="AB78" s="41">
        <f>AA78-Z78</f>
        <v>0</v>
      </c>
      <c r="AC78" s="41">
        <f t="shared" si="123"/>
        <v>18540.439999999999</v>
      </c>
      <c r="AD78" s="41">
        <f t="shared" si="124"/>
        <v>18540.439999999999</v>
      </c>
      <c r="AE78" s="41">
        <f t="shared" si="125"/>
        <v>0</v>
      </c>
      <c r="AF78" s="109">
        <f t="shared" si="126"/>
        <v>0</v>
      </c>
      <c r="AG78" s="41">
        <v>0</v>
      </c>
      <c r="AH78" s="41">
        <v>0</v>
      </c>
      <c r="AI78" s="41">
        <f>AH78-AG78</f>
        <v>0</v>
      </c>
      <c r="AJ78" s="41">
        <f t="shared" si="127"/>
        <v>18540.439999999999</v>
      </c>
      <c r="AK78" s="41">
        <f t="shared" si="128"/>
        <v>18540.439999999999</v>
      </c>
      <c r="AL78" s="41">
        <f t="shared" si="129"/>
        <v>0</v>
      </c>
      <c r="AM78" s="109">
        <f t="shared" si="130"/>
        <v>0</v>
      </c>
      <c r="AN78" s="41">
        <v>111113.14</v>
      </c>
      <c r="AO78" s="41">
        <v>22630.07</v>
      </c>
      <c r="AP78" s="41">
        <f>AO78-AN78</f>
        <v>-88483.07</v>
      </c>
      <c r="AQ78" s="41">
        <f t="shared" si="131"/>
        <v>129653.58</v>
      </c>
      <c r="AR78" s="41">
        <f t="shared" si="132"/>
        <v>41170.509999999995</v>
      </c>
      <c r="AS78" s="41">
        <f t="shared" si="133"/>
        <v>-88483</v>
      </c>
      <c r="AT78" s="109">
        <f t="shared" si="134"/>
        <v>0.68245759199244638</v>
      </c>
      <c r="AU78" s="41">
        <v>0</v>
      </c>
      <c r="AV78" s="41">
        <v>0</v>
      </c>
      <c r="AW78" s="41">
        <f>AV78-AU78</f>
        <v>0</v>
      </c>
      <c r="AX78" s="41">
        <f t="shared" si="135"/>
        <v>129653.58</v>
      </c>
      <c r="AY78" s="41">
        <f t="shared" si="136"/>
        <v>41170.509999999995</v>
      </c>
      <c r="AZ78" s="41">
        <f t="shared" si="137"/>
        <v>-88483</v>
      </c>
      <c r="BA78" s="109">
        <f t="shared" si="138"/>
        <v>0.68245759199244638</v>
      </c>
      <c r="BB78" s="41">
        <v>0</v>
      </c>
      <c r="BC78" s="41">
        <v>0</v>
      </c>
      <c r="BD78" s="41">
        <f>BC78-BB78</f>
        <v>0</v>
      </c>
      <c r="BE78" s="41">
        <f t="shared" si="139"/>
        <v>129653.58</v>
      </c>
      <c r="BF78" s="41">
        <f t="shared" si="140"/>
        <v>41170.509999999995</v>
      </c>
      <c r="BG78" s="41">
        <f t="shared" si="141"/>
        <v>-88483</v>
      </c>
      <c r="BH78" s="109">
        <f t="shared" si="142"/>
        <v>0.68245759199244638</v>
      </c>
      <c r="BI78" s="41">
        <v>148150.85999999999</v>
      </c>
      <c r="BJ78" s="41">
        <v>47691.35</v>
      </c>
      <c r="BK78" s="41">
        <f>BJ78-BI78</f>
        <v>-100459.50999999998</v>
      </c>
      <c r="BL78" s="41">
        <f t="shared" si="143"/>
        <v>277804.44</v>
      </c>
      <c r="BM78" s="41">
        <f t="shared" si="144"/>
        <v>88861.859999999986</v>
      </c>
      <c r="BN78" s="41">
        <f t="shared" si="145"/>
        <v>-188943</v>
      </c>
      <c r="BO78" s="109">
        <f t="shared" si="146"/>
        <v>0.68012800659341521</v>
      </c>
      <c r="BP78" s="41">
        <v>0</v>
      </c>
      <c r="BQ78" s="41">
        <v>0</v>
      </c>
      <c r="BR78" s="41">
        <f>BQ78-BP78</f>
        <v>0</v>
      </c>
      <c r="BS78" s="41">
        <f t="shared" si="147"/>
        <v>277804.44</v>
      </c>
      <c r="BT78" s="41">
        <f t="shared" si="148"/>
        <v>88861.859999999986</v>
      </c>
      <c r="BU78" s="41">
        <f t="shared" si="149"/>
        <v>-188943</v>
      </c>
      <c r="BV78" s="109">
        <f t="shared" si="150"/>
        <v>0.68012800659341521</v>
      </c>
      <c r="BW78" s="41">
        <v>0</v>
      </c>
      <c r="BX78" s="41">
        <v>0</v>
      </c>
      <c r="BY78" s="41">
        <f t="shared" si="151"/>
        <v>0</v>
      </c>
      <c r="BZ78" s="41">
        <f t="shared" si="159"/>
        <v>277804.44</v>
      </c>
      <c r="CA78" s="41">
        <f t="shared" si="159"/>
        <v>88861.86</v>
      </c>
      <c r="CB78" s="41">
        <f t="shared" si="152"/>
        <v>-188943</v>
      </c>
      <c r="CC78" s="109">
        <f t="shared" si="153"/>
        <v>0.68012800659341521</v>
      </c>
      <c r="CD78" s="41">
        <v>185188.58</v>
      </c>
      <c r="CE78" s="41">
        <v>63835.22</v>
      </c>
      <c r="CF78" s="41">
        <f t="shared" si="154"/>
        <v>-121353.35999999999</v>
      </c>
      <c r="CG78" s="41">
        <f t="shared" si="155"/>
        <v>462993.02</v>
      </c>
      <c r="CH78" s="41">
        <f t="shared" si="156"/>
        <v>152697.08000000002</v>
      </c>
      <c r="CI78" s="291">
        <f t="shared" si="157"/>
        <v>-310296.36</v>
      </c>
      <c r="CJ78" s="109">
        <f t="shared" si="158"/>
        <v>0.3298042808507135</v>
      </c>
      <c r="CK78" s="41">
        <v>0</v>
      </c>
      <c r="CL78" s="41">
        <f t="shared" si="160"/>
        <v>462993.01999999996</v>
      </c>
      <c r="CM78" s="41">
        <v>152697.14000000001</v>
      </c>
      <c r="CN78" s="36">
        <f t="shared" si="161"/>
        <v>-310295.87999999995</v>
      </c>
      <c r="CO78" s="41">
        <v>480078.3</v>
      </c>
      <c r="CP78" s="41">
        <v>515559.2</v>
      </c>
      <c r="CQ78" s="41">
        <v>466315.12</v>
      </c>
      <c r="CR78" s="41">
        <v>76991.86</v>
      </c>
      <c r="CS78" s="41">
        <v>0</v>
      </c>
      <c r="CT78" s="41">
        <v>0</v>
      </c>
      <c r="CU78" s="41">
        <v>0</v>
      </c>
      <c r="CV78" s="41">
        <v>2001937.5</v>
      </c>
      <c r="CW78" s="136" t="s">
        <v>1599</v>
      </c>
    </row>
    <row r="79" spans="1:101" s="10" customFormat="1" ht="102.75" customHeight="1" x14ac:dyDescent="0.2">
      <c r="A79" s="11" t="s">
        <v>608</v>
      </c>
      <c r="B79" s="11" t="s">
        <v>609</v>
      </c>
      <c r="C79" s="14" t="s">
        <v>610</v>
      </c>
      <c r="D79" s="11">
        <v>1</v>
      </c>
      <c r="E79" s="11" t="s">
        <v>342</v>
      </c>
      <c r="F79" s="11" t="s">
        <v>77</v>
      </c>
      <c r="G79" s="44" t="s">
        <v>611</v>
      </c>
      <c r="H79" s="43">
        <f>SUBTOTAL(103, $CI$9:$CI79)*1</f>
        <v>71</v>
      </c>
      <c r="I79" s="43" t="s">
        <v>608</v>
      </c>
      <c r="J79" s="124" t="s">
        <v>612</v>
      </c>
      <c r="K79" s="124" t="s">
        <v>613</v>
      </c>
      <c r="L79" s="41">
        <v>0</v>
      </c>
      <c r="M79" s="41">
        <v>0</v>
      </c>
      <c r="N79" s="41">
        <v>90684.13</v>
      </c>
      <c r="O79" s="41">
        <v>97731.3</v>
      </c>
      <c r="P79" s="41">
        <v>97731.3</v>
      </c>
      <c r="Q79" s="41">
        <f t="shared" si="117"/>
        <v>0</v>
      </c>
      <c r="R79" s="197">
        <f t="shared" si="118"/>
        <v>0</v>
      </c>
      <c r="S79" s="41">
        <v>0</v>
      </c>
      <c r="T79" s="41">
        <v>0</v>
      </c>
      <c r="U79" s="41">
        <f>T79-S79</f>
        <v>0</v>
      </c>
      <c r="V79" s="41">
        <f t="shared" si="119"/>
        <v>97731.3</v>
      </c>
      <c r="W79" s="41">
        <f t="shared" si="120"/>
        <v>97731.3</v>
      </c>
      <c r="X79" s="41">
        <f t="shared" si="121"/>
        <v>0</v>
      </c>
      <c r="Y79" s="197">
        <f t="shared" si="122"/>
        <v>0</v>
      </c>
      <c r="Z79" s="41">
        <v>0</v>
      </c>
      <c r="AA79" s="41">
        <v>0</v>
      </c>
      <c r="AB79" s="41">
        <f>AA79-Z79</f>
        <v>0</v>
      </c>
      <c r="AC79" s="41">
        <f t="shared" si="123"/>
        <v>97731.3</v>
      </c>
      <c r="AD79" s="41">
        <f t="shared" si="124"/>
        <v>97731.3</v>
      </c>
      <c r="AE79" s="41">
        <f t="shared" si="125"/>
        <v>0</v>
      </c>
      <c r="AF79" s="109">
        <f t="shared" si="126"/>
        <v>0</v>
      </c>
      <c r="AG79" s="41">
        <v>0</v>
      </c>
      <c r="AH79" s="41">
        <v>0</v>
      </c>
      <c r="AI79" s="41">
        <f>AH79-AG79</f>
        <v>0</v>
      </c>
      <c r="AJ79" s="41">
        <f t="shared" si="127"/>
        <v>97731.3</v>
      </c>
      <c r="AK79" s="41">
        <f t="shared" si="128"/>
        <v>97731.3</v>
      </c>
      <c r="AL79" s="41">
        <f t="shared" si="129"/>
        <v>0</v>
      </c>
      <c r="AM79" s="109">
        <f t="shared" si="130"/>
        <v>0</v>
      </c>
      <c r="AN79" s="41">
        <v>92440.48</v>
      </c>
      <c r="AO79" s="41">
        <v>94093.99</v>
      </c>
      <c r="AP79" s="41">
        <f>AO79-AN79</f>
        <v>1653.5100000000093</v>
      </c>
      <c r="AQ79" s="41">
        <f t="shared" si="131"/>
        <v>190171.78</v>
      </c>
      <c r="AR79" s="41">
        <f t="shared" si="132"/>
        <v>191825.29</v>
      </c>
      <c r="AS79" s="41">
        <f t="shared" si="133"/>
        <v>1654</v>
      </c>
      <c r="AT79" s="109">
        <f t="shared" si="134"/>
        <v>-8.6948231751315941E-3</v>
      </c>
      <c r="AU79" s="41">
        <v>0</v>
      </c>
      <c r="AV79" s="41">
        <v>0</v>
      </c>
      <c r="AW79" s="41">
        <f>AV79-AU79</f>
        <v>0</v>
      </c>
      <c r="AX79" s="41">
        <f t="shared" si="135"/>
        <v>190171.78</v>
      </c>
      <c r="AY79" s="41">
        <f t="shared" si="136"/>
        <v>191825.29</v>
      </c>
      <c r="AZ79" s="41">
        <f t="shared" si="137"/>
        <v>1654</v>
      </c>
      <c r="BA79" s="109">
        <f t="shared" si="138"/>
        <v>-8.6948231751315941E-3</v>
      </c>
      <c r="BB79" s="41">
        <v>311745.46000000002</v>
      </c>
      <c r="BC79" s="41">
        <v>191838.75</v>
      </c>
      <c r="BD79" s="41">
        <f>BC79-BB79</f>
        <v>-119906.71000000002</v>
      </c>
      <c r="BE79" s="41">
        <f t="shared" si="139"/>
        <v>501917.24</v>
      </c>
      <c r="BF79" s="41">
        <f t="shared" si="140"/>
        <v>383664.04000000004</v>
      </c>
      <c r="BG79" s="41">
        <f t="shared" si="141"/>
        <v>-118253</v>
      </c>
      <c r="BH79" s="109">
        <f t="shared" si="142"/>
        <v>0.23560298506582467</v>
      </c>
      <c r="BI79" s="41">
        <v>0</v>
      </c>
      <c r="BJ79" s="41">
        <v>0</v>
      </c>
      <c r="BK79" s="41">
        <f>BJ79-BI79</f>
        <v>0</v>
      </c>
      <c r="BL79" s="41">
        <f t="shared" si="143"/>
        <v>501917.24</v>
      </c>
      <c r="BM79" s="41">
        <f t="shared" si="144"/>
        <v>383664.04000000004</v>
      </c>
      <c r="BN79" s="41">
        <f t="shared" si="145"/>
        <v>-118253</v>
      </c>
      <c r="BO79" s="109">
        <f t="shared" si="146"/>
        <v>0.23560298506582467</v>
      </c>
      <c r="BP79" s="41">
        <v>0</v>
      </c>
      <c r="BQ79" s="41">
        <v>0</v>
      </c>
      <c r="BR79" s="41">
        <f>BQ79-BP79</f>
        <v>0</v>
      </c>
      <c r="BS79" s="41">
        <f t="shared" si="147"/>
        <v>501917.24</v>
      </c>
      <c r="BT79" s="41">
        <f t="shared" si="148"/>
        <v>383664.04000000004</v>
      </c>
      <c r="BU79" s="41">
        <f t="shared" si="149"/>
        <v>-118253</v>
      </c>
      <c r="BV79" s="109">
        <f t="shared" si="150"/>
        <v>0.23560298506582467</v>
      </c>
      <c r="BW79" s="41">
        <v>566407.87</v>
      </c>
      <c r="BX79" s="41">
        <v>256302.47</v>
      </c>
      <c r="BY79" s="41">
        <f t="shared" si="151"/>
        <v>-310105.40000000002</v>
      </c>
      <c r="BZ79" s="41">
        <f t="shared" si="159"/>
        <v>1068325.1099999999</v>
      </c>
      <c r="CA79" s="41">
        <f t="shared" si="159"/>
        <v>639966.51</v>
      </c>
      <c r="CB79" s="41">
        <f t="shared" si="152"/>
        <v>-428358</v>
      </c>
      <c r="CC79" s="109">
        <f t="shared" si="153"/>
        <v>0.40096277433748595</v>
      </c>
      <c r="CD79" s="41">
        <v>0</v>
      </c>
      <c r="CE79" s="41">
        <v>118744.96000000001</v>
      </c>
      <c r="CF79" s="41">
        <f t="shared" si="154"/>
        <v>118744.96000000001</v>
      </c>
      <c r="CG79" s="41">
        <f t="shared" si="155"/>
        <v>1068325.1099999999</v>
      </c>
      <c r="CH79" s="41">
        <f t="shared" si="156"/>
        <v>758711.47</v>
      </c>
      <c r="CI79" s="291">
        <f t="shared" si="157"/>
        <v>-309613.03999999998</v>
      </c>
      <c r="CJ79" s="109">
        <f t="shared" si="158"/>
        <v>0.71018780977637053</v>
      </c>
      <c r="CK79" s="41">
        <v>0</v>
      </c>
      <c r="CL79" s="41">
        <f t="shared" si="160"/>
        <v>1068325.1100000001</v>
      </c>
      <c r="CM79" s="41">
        <v>1518886.15</v>
      </c>
      <c r="CN79" s="36">
        <f t="shared" si="161"/>
        <v>450561.0399999998</v>
      </c>
      <c r="CO79" s="41">
        <v>2708091.0999999996</v>
      </c>
      <c r="CP79" s="41">
        <v>1534544.32</v>
      </c>
      <c r="CQ79" s="41">
        <v>1352232.17</v>
      </c>
      <c r="CR79" s="41">
        <v>1308388.1600000001</v>
      </c>
      <c r="CS79" s="41">
        <v>733692.38</v>
      </c>
      <c r="CT79" s="41">
        <v>107641.63</v>
      </c>
      <c r="CU79" s="41">
        <v>0</v>
      </c>
      <c r="CV79" s="41">
        <v>8903599</v>
      </c>
      <c r="CW79" s="136" t="s">
        <v>1600</v>
      </c>
    </row>
    <row r="80" spans="1:101" s="10" customFormat="1" ht="55.5" customHeight="1" x14ac:dyDescent="0.2">
      <c r="A80" s="55" t="s">
        <v>1141</v>
      </c>
      <c r="B80" s="55" t="s">
        <v>1143</v>
      </c>
      <c r="C80" s="81" t="s">
        <v>1142</v>
      </c>
      <c r="D80" s="55">
        <v>1</v>
      </c>
      <c r="E80" s="55" t="s">
        <v>4</v>
      </c>
      <c r="F80" s="55" t="s">
        <v>5</v>
      </c>
      <c r="G80" s="55" t="s">
        <v>1495</v>
      </c>
      <c r="H80" s="43">
        <f>SUBTOTAL(103, $CI$9:$CI80)*1</f>
        <v>72</v>
      </c>
      <c r="I80" s="43" t="s">
        <v>1141</v>
      </c>
      <c r="J80" s="128" t="s">
        <v>984</v>
      </c>
      <c r="K80" s="128" t="s">
        <v>1146</v>
      </c>
      <c r="L80" s="35">
        <v>0</v>
      </c>
      <c r="M80" s="35">
        <v>0</v>
      </c>
      <c r="N80" s="35">
        <v>0</v>
      </c>
      <c r="O80" s="35">
        <f>N80+M80+L80</f>
        <v>0</v>
      </c>
      <c r="P80" s="35">
        <f>O80+N80+M80</f>
        <v>0</v>
      </c>
      <c r="Q80" s="41">
        <f t="shared" si="117"/>
        <v>0</v>
      </c>
      <c r="R80" s="197" t="str">
        <f t="shared" si="118"/>
        <v>nebija plānots</v>
      </c>
      <c r="S80" s="35">
        <f>Q80+P80+O80</f>
        <v>0</v>
      </c>
      <c r="T80" s="35">
        <f>S80+Q80+P80</f>
        <v>0</v>
      </c>
      <c r="U80" s="35">
        <f>T80+S80+Q80</f>
        <v>0</v>
      </c>
      <c r="V80" s="41">
        <f t="shared" si="119"/>
        <v>0</v>
      </c>
      <c r="W80" s="41">
        <f t="shared" si="120"/>
        <v>0</v>
      </c>
      <c r="X80" s="41">
        <f t="shared" si="121"/>
        <v>0</v>
      </c>
      <c r="Y80" s="197" t="str">
        <f t="shared" si="122"/>
        <v>nebija plānots</v>
      </c>
      <c r="Z80" s="35">
        <f>U80+T80+S80</f>
        <v>0</v>
      </c>
      <c r="AA80" s="35">
        <f>Z80+U80+T80</f>
        <v>0</v>
      </c>
      <c r="AB80" s="35">
        <f>AA80+Z80+U80</f>
        <v>0</v>
      </c>
      <c r="AC80" s="41">
        <f t="shared" si="123"/>
        <v>0</v>
      </c>
      <c r="AD80" s="41">
        <f t="shared" si="124"/>
        <v>0</v>
      </c>
      <c r="AE80" s="41">
        <f t="shared" si="125"/>
        <v>0</v>
      </c>
      <c r="AF80" s="109" t="str">
        <f t="shared" si="126"/>
        <v>nebija plānots</v>
      </c>
      <c r="AG80" s="35">
        <f>AB80+AA80+Z80</f>
        <v>0</v>
      </c>
      <c r="AH80" s="35">
        <f>AG80+AB80+AA80</f>
        <v>0</v>
      </c>
      <c r="AI80" s="35">
        <f>AH80+AG80+AB80</f>
        <v>0</v>
      </c>
      <c r="AJ80" s="41">
        <f t="shared" si="127"/>
        <v>0</v>
      </c>
      <c r="AK80" s="41">
        <f t="shared" si="128"/>
        <v>0</v>
      </c>
      <c r="AL80" s="41">
        <f t="shared" si="129"/>
        <v>0</v>
      </c>
      <c r="AM80" s="109" t="str">
        <f t="shared" si="130"/>
        <v>nebija plānots</v>
      </c>
      <c r="AN80" s="35">
        <f>AI80+AH80+AG80</f>
        <v>0</v>
      </c>
      <c r="AO80" s="35">
        <f>AN80+AI80+AH80</f>
        <v>0</v>
      </c>
      <c r="AP80" s="35">
        <f>AO80+AN80+AI80</f>
        <v>0</v>
      </c>
      <c r="AQ80" s="41">
        <f t="shared" si="131"/>
        <v>0</v>
      </c>
      <c r="AR80" s="41">
        <f t="shared" si="132"/>
        <v>0</v>
      </c>
      <c r="AS80" s="41">
        <f t="shared" si="133"/>
        <v>0</v>
      </c>
      <c r="AT80" s="109" t="str">
        <f t="shared" si="134"/>
        <v>nebija plānots</v>
      </c>
      <c r="AU80" s="35">
        <f>AP80+AO80+AN80</f>
        <v>0</v>
      </c>
      <c r="AV80" s="35">
        <f>AU80+AP80+AO80</f>
        <v>0</v>
      </c>
      <c r="AW80" s="35">
        <f>AV80+AU80+AP80</f>
        <v>0</v>
      </c>
      <c r="AX80" s="41">
        <f t="shared" si="135"/>
        <v>0</v>
      </c>
      <c r="AY80" s="41">
        <f t="shared" si="136"/>
        <v>0</v>
      </c>
      <c r="AZ80" s="41">
        <f t="shared" si="137"/>
        <v>0</v>
      </c>
      <c r="BA80" s="109" t="str">
        <f t="shared" si="138"/>
        <v>nebija plānots</v>
      </c>
      <c r="BB80" s="35">
        <f>AW80+AV80+AU80</f>
        <v>0</v>
      </c>
      <c r="BC80" s="35">
        <f>BB80+AW80+AV80</f>
        <v>0</v>
      </c>
      <c r="BD80" s="35">
        <f>BC80+BB80+AW80</f>
        <v>0</v>
      </c>
      <c r="BE80" s="41">
        <f t="shared" si="139"/>
        <v>0</v>
      </c>
      <c r="BF80" s="41">
        <f t="shared" si="140"/>
        <v>0</v>
      </c>
      <c r="BG80" s="41">
        <f t="shared" si="141"/>
        <v>0</v>
      </c>
      <c r="BH80" s="109" t="str">
        <f t="shared" si="142"/>
        <v>nebija plānots</v>
      </c>
      <c r="BI80" s="35">
        <f>BD80+BC80+BB80</f>
        <v>0</v>
      </c>
      <c r="BJ80" s="35">
        <f>BI80+BD80+BC80</f>
        <v>0</v>
      </c>
      <c r="BK80" s="35">
        <f>BJ80+BI80+BD80</f>
        <v>0</v>
      </c>
      <c r="BL80" s="41">
        <f t="shared" si="143"/>
        <v>0</v>
      </c>
      <c r="BM80" s="41">
        <f t="shared" si="144"/>
        <v>0</v>
      </c>
      <c r="BN80" s="41">
        <f t="shared" si="145"/>
        <v>0</v>
      </c>
      <c r="BO80" s="109" t="str">
        <f t="shared" si="146"/>
        <v>nebija plānots</v>
      </c>
      <c r="BP80" s="35">
        <f>BK80+BJ80+BI80</f>
        <v>0</v>
      </c>
      <c r="BQ80" s="35">
        <v>0</v>
      </c>
      <c r="BR80" s="35">
        <f>BQ80+BP80+BK80</f>
        <v>0</v>
      </c>
      <c r="BS80" s="41">
        <f t="shared" si="147"/>
        <v>0</v>
      </c>
      <c r="BT80" s="41">
        <f t="shared" si="148"/>
        <v>0</v>
      </c>
      <c r="BU80" s="41">
        <f t="shared" si="149"/>
        <v>0</v>
      </c>
      <c r="BV80" s="109" t="str">
        <f t="shared" si="150"/>
        <v>nebija plānots</v>
      </c>
      <c r="BW80" s="35">
        <v>294330.8</v>
      </c>
      <c r="BX80" s="41">
        <v>0</v>
      </c>
      <c r="BY80" s="41">
        <f t="shared" si="151"/>
        <v>-294330.8</v>
      </c>
      <c r="BZ80" s="41">
        <f t="shared" ref="BZ80:BZ87" si="162">BP80+BI80+BB80+AU80+AN80+AG80+Z80+S80+O80+BW80</f>
        <v>294330.8</v>
      </c>
      <c r="CA80" s="41">
        <f>BQ80+BJ80+BC80+AV80+AO80+-AH80+AA80+T80+P80+BX80</f>
        <v>0</v>
      </c>
      <c r="CB80" s="41">
        <f t="shared" si="152"/>
        <v>-294331</v>
      </c>
      <c r="CC80" s="109">
        <f t="shared" si="153"/>
        <v>1</v>
      </c>
      <c r="CD80" s="35">
        <v>0</v>
      </c>
      <c r="CE80" s="41">
        <v>0</v>
      </c>
      <c r="CF80" s="41">
        <f t="shared" si="154"/>
        <v>0</v>
      </c>
      <c r="CG80" s="41">
        <f t="shared" si="155"/>
        <v>294330.8</v>
      </c>
      <c r="CH80" s="41">
        <f t="shared" si="156"/>
        <v>0</v>
      </c>
      <c r="CI80" s="291">
        <f t="shared" si="157"/>
        <v>-294331</v>
      </c>
      <c r="CJ80" s="109">
        <f t="shared" si="158"/>
        <v>0</v>
      </c>
      <c r="CK80" s="35">
        <v>294330.8</v>
      </c>
      <c r="CL80" s="41">
        <f t="shared" si="160"/>
        <v>588661.6</v>
      </c>
      <c r="CM80" s="41">
        <v>0</v>
      </c>
      <c r="CN80" s="291">
        <f t="shared" si="161"/>
        <v>-588661.6</v>
      </c>
      <c r="CO80" s="35">
        <v>882992.4</v>
      </c>
      <c r="CP80" s="35">
        <v>0</v>
      </c>
      <c r="CQ80" s="35">
        <v>0</v>
      </c>
      <c r="CR80" s="35">
        <v>0</v>
      </c>
      <c r="CS80" s="35">
        <v>0</v>
      </c>
      <c r="CT80" s="35">
        <v>0</v>
      </c>
      <c r="CU80" s="35">
        <v>0</v>
      </c>
      <c r="CV80" s="35">
        <v>1471654</v>
      </c>
      <c r="CW80" s="92" t="s">
        <v>1558</v>
      </c>
    </row>
    <row r="81" spans="1:101" s="10" customFormat="1" ht="122.25" customHeight="1" x14ac:dyDescent="0.2">
      <c r="A81" s="11" t="s">
        <v>119</v>
      </c>
      <c r="B81" s="11" t="s">
        <v>120</v>
      </c>
      <c r="C81" s="14" t="s">
        <v>570</v>
      </c>
      <c r="D81" s="11">
        <v>1</v>
      </c>
      <c r="E81" s="11" t="s">
        <v>35</v>
      </c>
      <c r="F81" s="11" t="s">
        <v>102</v>
      </c>
      <c r="G81" s="44" t="s">
        <v>691</v>
      </c>
      <c r="H81" s="43">
        <f>SUBTOTAL(103, $CI$9:$CI81)*1</f>
        <v>73</v>
      </c>
      <c r="I81" s="43" t="s">
        <v>119</v>
      </c>
      <c r="J81" s="124" t="s">
        <v>692</v>
      </c>
      <c r="K81" s="124" t="s">
        <v>693</v>
      </c>
      <c r="L81" s="41"/>
      <c r="M81" s="41"/>
      <c r="N81" s="41"/>
      <c r="O81" s="41"/>
      <c r="P81" s="41">
        <v>0</v>
      </c>
      <c r="Q81" s="41">
        <f t="shared" si="117"/>
        <v>0</v>
      </c>
      <c r="R81" s="197" t="str">
        <f t="shared" si="118"/>
        <v>nebija plānots</v>
      </c>
      <c r="S81" s="41"/>
      <c r="T81" s="41">
        <v>0</v>
      </c>
      <c r="U81" s="41">
        <f>T81-S81</f>
        <v>0</v>
      </c>
      <c r="V81" s="41">
        <f t="shared" si="119"/>
        <v>0</v>
      </c>
      <c r="W81" s="41">
        <f t="shared" si="120"/>
        <v>0</v>
      </c>
      <c r="X81" s="41">
        <f t="shared" si="121"/>
        <v>0</v>
      </c>
      <c r="Y81" s="197" t="str">
        <f t="shared" si="122"/>
        <v>nebija plānots</v>
      </c>
      <c r="Z81" s="41"/>
      <c r="AA81" s="41">
        <v>0</v>
      </c>
      <c r="AB81" s="41">
        <f>AA81-Z81</f>
        <v>0</v>
      </c>
      <c r="AC81" s="41">
        <f t="shared" si="123"/>
        <v>0</v>
      </c>
      <c r="AD81" s="41">
        <f t="shared" si="124"/>
        <v>0</v>
      </c>
      <c r="AE81" s="41">
        <f t="shared" si="125"/>
        <v>0</v>
      </c>
      <c r="AF81" s="109" t="str">
        <f t="shared" si="126"/>
        <v>nebija plānots</v>
      </c>
      <c r="AG81" s="41"/>
      <c r="AH81" s="41">
        <v>0</v>
      </c>
      <c r="AI81" s="41">
        <f>AH81-AG81</f>
        <v>0</v>
      </c>
      <c r="AJ81" s="41">
        <f t="shared" si="127"/>
        <v>0</v>
      </c>
      <c r="AK81" s="41">
        <f t="shared" si="128"/>
        <v>0</v>
      </c>
      <c r="AL81" s="41">
        <f t="shared" si="129"/>
        <v>0</v>
      </c>
      <c r="AM81" s="109" t="str">
        <f t="shared" si="130"/>
        <v>nebija plānots</v>
      </c>
      <c r="AN81" s="41">
        <v>294236.7</v>
      </c>
      <c r="AO81" s="41">
        <v>294236</v>
      </c>
      <c r="AP81" s="41">
        <f>AO81-AN81</f>
        <v>-0.70000000001164153</v>
      </c>
      <c r="AQ81" s="41">
        <f t="shared" si="131"/>
        <v>294236.7</v>
      </c>
      <c r="AR81" s="41">
        <f t="shared" si="132"/>
        <v>294236</v>
      </c>
      <c r="AS81" s="41">
        <f t="shared" si="133"/>
        <v>-1</v>
      </c>
      <c r="AT81" s="109">
        <f t="shared" si="134"/>
        <v>2.3790370133891514E-6</v>
      </c>
      <c r="AU81" s="41">
        <v>0</v>
      </c>
      <c r="AV81" s="41">
        <v>0</v>
      </c>
      <c r="AW81" s="41">
        <f>AV81-AU81</f>
        <v>0</v>
      </c>
      <c r="AX81" s="41">
        <f t="shared" si="135"/>
        <v>294236.7</v>
      </c>
      <c r="AY81" s="41">
        <f t="shared" si="136"/>
        <v>294236</v>
      </c>
      <c r="AZ81" s="41">
        <f t="shared" si="137"/>
        <v>-1</v>
      </c>
      <c r="BA81" s="109">
        <f t="shared" si="138"/>
        <v>2.3790370133891514E-6</v>
      </c>
      <c r="BB81" s="41">
        <v>92947.6</v>
      </c>
      <c r="BC81" s="41">
        <v>7355.36</v>
      </c>
      <c r="BD81" s="41">
        <f>BC81-BB81</f>
        <v>-85592.24</v>
      </c>
      <c r="BE81" s="41">
        <f t="shared" si="139"/>
        <v>387184.30000000005</v>
      </c>
      <c r="BF81" s="41">
        <f t="shared" si="140"/>
        <v>301591.36</v>
      </c>
      <c r="BG81" s="41">
        <f t="shared" si="141"/>
        <v>-85593</v>
      </c>
      <c r="BH81" s="109">
        <f t="shared" si="142"/>
        <v>0.2210651103363438</v>
      </c>
      <c r="BI81" s="41">
        <v>40507.08</v>
      </c>
      <c r="BJ81" s="41">
        <v>0</v>
      </c>
      <c r="BK81" s="41">
        <f>BJ81-BI81</f>
        <v>-40507.08</v>
      </c>
      <c r="BL81" s="41">
        <f t="shared" si="143"/>
        <v>427691.38000000006</v>
      </c>
      <c r="BM81" s="41">
        <f t="shared" si="144"/>
        <v>301591.36</v>
      </c>
      <c r="BN81" s="41">
        <f t="shared" si="145"/>
        <v>-126100</v>
      </c>
      <c r="BO81" s="109">
        <f t="shared" si="146"/>
        <v>0.29483881578347471</v>
      </c>
      <c r="BP81" s="41">
        <v>112468.83</v>
      </c>
      <c r="BQ81" s="41">
        <v>0</v>
      </c>
      <c r="BR81" s="41">
        <f t="shared" ref="BR81:BR87" si="163">BQ81-BP81</f>
        <v>-112468.83</v>
      </c>
      <c r="BS81" s="41">
        <f t="shared" si="147"/>
        <v>540160.21000000008</v>
      </c>
      <c r="BT81" s="41">
        <f t="shared" si="148"/>
        <v>301591.36</v>
      </c>
      <c r="BU81" s="41">
        <f t="shared" si="149"/>
        <v>-238569</v>
      </c>
      <c r="BV81" s="109">
        <f t="shared" si="150"/>
        <v>0.44166313175863148</v>
      </c>
      <c r="BW81" s="41">
        <v>66215.09</v>
      </c>
      <c r="BX81" s="41">
        <v>29021.54</v>
      </c>
      <c r="BY81" s="41">
        <f t="shared" si="151"/>
        <v>-37193.549999999996</v>
      </c>
      <c r="BZ81" s="41">
        <f t="shared" si="162"/>
        <v>606375.29999999993</v>
      </c>
      <c r="CA81" s="41">
        <f>BQ81+BJ81+BC81+AV81+AO81+-AH81+AA81+T81+P81+BX81</f>
        <v>330612.89999999997</v>
      </c>
      <c r="CB81" s="41">
        <f t="shared" si="152"/>
        <v>-275763</v>
      </c>
      <c r="CC81" s="109">
        <f t="shared" si="153"/>
        <v>0.45477182200528288</v>
      </c>
      <c r="CD81" s="41">
        <v>16544.009999999998</v>
      </c>
      <c r="CE81" s="41">
        <v>0</v>
      </c>
      <c r="CF81" s="41">
        <f t="shared" si="154"/>
        <v>-16544.009999999998</v>
      </c>
      <c r="CG81" s="41">
        <f t="shared" si="155"/>
        <v>622919.30999999994</v>
      </c>
      <c r="CH81" s="41">
        <f t="shared" si="156"/>
        <v>330612.89999999997</v>
      </c>
      <c r="CI81" s="291">
        <f t="shared" si="157"/>
        <v>-292307.01</v>
      </c>
      <c r="CJ81" s="109">
        <f t="shared" si="158"/>
        <v>0.53074755380436034</v>
      </c>
      <c r="CK81" s="41">
        <v>0</v>
      </c>
      <c r="CL81" s="41">
        <f t="shared" si="160"/>
        <v>622919.31000000006</v>
      </c>
      <c r="CM81" s="41">
        <v>385957.4</v>
      </c>
      <c r="CN81" s="36">
        <f t="shared" si="161"/>
        <v>-236961.91000000003</v>
      </c>
      <c r="CO81" s="41">
        <v>554016.5</v>
      </c>
      <c r="CP81" s="41">
        <v>0</v>
      </c>
      <c r="CQ81" s="41">
        <v>0</v>
      </c>
      <c r="CR81" s="41">
        <v>98089.89</v>
      </c>
      <c r="CS81" s="41">
        <v>0</v>
      </c>
      <c r="CT81" s="41">
        <v>0</v>
      </c>
      <c r="CU81" s="41">
        <v>0</v>
      </c>
      <c r="CV81" s="41">
        <v>980789</v>
      </c>
      <c r="CW81" s="136" t="s">
        <v>1554</v>
      </c>
    </row>
    <row r="82" spans="1:101" s="10" customFormat="1" ht="31.5" x14ac:dyDescent="0.2">
      <c r="A82" s="55" t="s">
        <v>138</v>
      </c>
      <c r="B82" s="55" t="s">
        <v>139</v>
      </c>
      <c r="C82" s="81" t="s">
        <v>572</v>
      </c>
      <c r="D82" s="55">
        <v>3</v>
      </c>
      <c r="E82" s="55" t="s">
        <v>35</v>
      </c>
      <c r="F82" s="55" t="s">
        <v>5</v>
      </c>
      <c r="G82" s="55" t="s">
        <v>1095</v>
      </c>
      <c r="H82" s="43">
        <f>SUBTOTAL(103, $CI$9:$CI82)*1</f>
        <v>74</v>
      </c>
      <c r="I82" s="43" t="s">
        <v>138</v>
      </c>
      <c r="J82" s="128" t="s">
        <v>889</v>
      </c>
      <c r="K82" s="128" t="s">
        <v>1096</v>
      </c>
      <c r="L82" s="35">
        <v>0</v>
      </c>
      <c r="M82" s="35">
        <v>0</v>
      </c>
      <c r="N82" s="35">
        <v>0</v>
      </c>
      <c r="O82" s="35">
        <v>0</v>
      </c>
      <c r="P82" s="35"/>
      <c r="Q82" s="41">
        <f t="shared" si="117"/>
        <v>0</v>
      </c>
      <c r="R82" s="197" t="str">
        <f t="shared" si="118"/>
        <v>nebija plānots</v>
      </c>
      <c r="S82" s="35">
        <v>0</v>
      </c>
      <c r="T82" s="35"/>
      <c r="U82" s="35"/>
      <c r="V82" s="41">
        <f t="shared" si="119"/>
        <v>0</v>
      </c>
      <c r="W82" s="41">
        <f t="shared" si="120"/>
        <v>0</v>
      </c>
      <c r="X82" s="41">
        <f t="shared" si="121"/>
        <v>0</v>
      </c>
      <c r="Y82" s="197" t="str">
        <f t="shared" si="122"/>
        <v>nebija plānots</v>
      </c>
      <c r="Z82" s="35">
        <v>0</v>
      </c>
      <c r="AA82" s="35"/>
      <c r="AB82" s="35"/>
      <c r="AC82" s="41">
        <f t="shared" si="123"/>
        <v>0</v>
      </c>
      <c r="AD82" s="41">
        <f t="shared" si="124"/>
        <v>0</v>
      </c>
      <c r="AE82" s="41">
        <f t="shared" si="125"/>
        <v>0</v>
      </c>
      <c r="AF82" s="109" t="str">
        <f t="shared" si="126"/>
        <v>nebija plānots</v>
      </c>
      <c r="AG82" s="35">
        <v>0</v>
      </c>
      <c r="AH82" s="35"/>
      <c r="AI82" s="35">
        <v>0</v>
      </c>
      <c r="AJ82" s="41">
        <f t="shared" si="127"/>
        <v>0</v>
      </c>
      <c r="AK82" s="41">
        <f t="shared" si="128"/>
        <v>0</v>
      </c>
      <c r="AL82" s="41">
        <f t="shared" si="129"/>
        <v>0</v>
      </c>
      <c r="AM82" s="109" t="str">
        <f t="shared" si="130"/>
        <v>nebija plānots</v>
      </c>
      <c r="AN82" s="35"/>
      <c r="AO82" s="35"/>
      <c r="AP82" s="35">
        <v>0</v>
      </c>
      <c r="AQ82" s="41">
        <f t="shared" si="131"/>
        <v>0</v>
      </c>
      <c r="AR82" s="41">
        <f t="shared" si="132"/>
        <v>0</v>
      </c>
      <c r="AS82" s="41">
        <f t="shared" si="133"/>
        <v>0</v>
      </c>
      <c r="AT82" s="109" t="str">
        <f t="shared" si="134"/>
        <v>nebija plānots</v>
      </c>
      <c r="AU82" s="35"/>
      <c r="AV82" s="35"/>
      <c r="AW82" s="35">
        <v>0</v>
      </c>
      <c r="AX82" s="41">
        <f t="shared" si="135"/>
        <v>0</v>
      </c>
      <c r="AY82" s="41">
        <f t="shared" si="136"/>
        <v>0</v>
      </c>
      <c r="AZ82" s="41">
        <f t="shared" si="137"/>
        <v>0</v>
      </c>
      <c r="BA82" s="109" t="str">
        <f t="shared" si="138"/>
        <v>nebija plānots</v>
      </c>
      <c r="BB82" s="35"/>
      <c r="BC82" s="35"/>
      <c r="BD82" s="35">
        <v>0</v>
      </c>
      <c r="BE82" s="41">
        <f t="shared" si="139"/>
        <v>0</v>
      </c>
      <c r="BF82" s="41">
        <f t="shared" si="140"/>
        <v>0</v>
      </c>
      <c r="BG82" s="41">
        <f t="shared" si="141"/>
        <v>0</v>
      </c>
      <c r="BH82" s="109" t="str">
        <f t="shared" si="142"/>
        <v>nebija plānots</v>
      </c>
      <c r="BI82" s="35"/>
      <c r="BJ82" s="35"/>
      <c r="BK82" s="35"/>
      <c r="BL82" s="41">
        <f t="shared" si="143"/>
        <v>0</v>
      </c>
      <c r="BM82" s="41">
        <f t="shared" si="144"/>
        <v>0</v>
      </c>
      <c r="BN82" s="41">
        <f t="shared" si="145"/>
        <v>0</v>
      </c>
      <c r="BO82" s="109" t="str">
        <f t="shared" si="146"/>
        <v>nebija plānots</v>
      </c>
      <c r="BP82" s="35">
        <v>261393.11</v>
      </c>
      <c r="BQ82" s="41">
        <v>0</v>
      </c>
      <c r="BR82" s="41">
        <f t="shared" si="163"/>
        <v>-261393.11</v>
      </c>
      <c r="BS82" s="41">
        <f t="shared" si="147"/>
        <v>261393.11</v>
      </c>
      <c r="BT82" s="41">
        <f t="shared" si="148"/>
        <v>0</v>
      </c>
      <c r="BU82" s="41">
        <f t="shared" si="149"/>
        <v>-261393</v>
      </c>
      <c r="BV82" s="109">
        <f t="shared" si="150"/>
        <v>1</v>
      </c>
      <c r="BW82" s="35">
        <v>0</v>
      </c>
      <c r="BX82" s="41">
        <v>0</v>
      </c>
      <c r="BY82" s="41">
        <f t="shared" si="151"/>
        <v>0</v>
      </c>
      <c r="BZ82" s="41">
        <f t="shared" si="162"/>
        <v>261393.11</v>
      </c>
      <c r="CA82" s="41">
        <f>BQ82+BJ82+BC82+AV82+AO82+-AH82+AA82+T82+P82+BX82</f>
        <v>0</v>
      </c>
      <c r="CB82" s="41">
        <f t="shared" si="152"/>
        <v>-261393</v>
      </c>
      <c r="CC82" s="109">
        <f t="shared" si="153"/>
        <v>1</v>
      </c>
      <c r="CD82" s="35">
        <v>0</v>
      </c>
      <c r="CE82" s="41">
        <v>0</v>
      </c>
      <c r="CF82" s="41">
        <f t="shared" si="154"/>
        <v>0</v>
      </c>
      <c r="CG82" s="41">
        <f t="shared" si="155"/>
        <v>261393.11</v>
      </c>
      <c r="CH82" s="41">
        <f t="shared" si="156"/>
        <v>0</v>
      </c>
      <c r="CI82" s="291">
        <f t="shared" si="157"/>
        <v>-261393</v>
      </c>
      <c r="CJ82" s="109">
        <f t="shared" si="158"/>
        <v>0</v>
      </c>
      <c r="CK82" s="35">
        <v>0</v>
      </c>
      <c r="CL82" s="41">
        <f t="shared" si="160"/>
        <v>261393.11</v>
      </c>
      <c r="CM82" s="41">
        <v>0</v>
      </c>
      <c r="CN82" s="36">
        <f t="shared" si="161"/>
        <v>-261393.11</v>
      </c>
      <c r="CO82" s="35">
        <v>3366697.29</v>
      </c>
      <c r="CP82" s="35">
        <v>0</v>
      </c>
      <c r="CQ82" s="35">
        <v>0</v>
      </c>
      <c r="CR82" s="35">
        <v>0</v>
      </c>
      <c r="CS82" s="35">
        <v>0</v>
      </c>
      <c r="CT82" s="35">
        <v>0</v>
      </c>
      <c r="CU82" s="35">
        <v>0</v>
      </c>
      <c r="CV82" s="35">
        <v>3317646.14</v>
      </c>
      <c r="CW82" s="92" t="s">
        <v>1532</v>
      </c>
    </row>
    <row r="83" spans="1:101" s="10" customFormat="1" ht="81" customHeight="1" x14ac:dyDescent="0.2">
      <c r="A83" s="11" t="s">
        <v>233</v>
      </c>
      <c r="B83" s="11" t="s">
        <v>234</v>
      </c>
      <c r="C83" s="14" t="s">
        <v>579</v>
      </c>
      <c r="D83" s="11">
        <v>1</v>
      </c>
      <c r="E83" s="11" t="s">
        <v>4</v>
      </c>
      <c r="F83" s="11" t="s">
        <v>5</v>
      </c>
      <c r="G83" s="44" t="s">
        <v>264</v>
      </c>
      <c r="H83" s="43">
        <f>SUBTOTAL(103, $CI$9:$CI83)*1</f>
        <v>75</v>
      </c>
      <c r="I83" s="43" t="s">
        <v>233</v>
      </c>
      <c r="J83" s="124" t="s">
        <v>265</v>
      </c>
      <c r="K83" s="124" t="s">
        <v>266</v>
      </c>
      <c r="L83" s="41">
        <v>0</v>
      </c>
      <c r="M83" s="41">
        <v>0</v>
      </c>
      <c r="N83" s="41">
        <v>0</v>
      </c>
      <c r="O83" s="41">
        <v>0</v>
      </c>
      <c r="P83" s="41">
        <v>0</v>
      </c>
      <c r="Q83" s="41">
        <f t="shared" si="117"/>
        <v>0</v>
      </c>
      <c r="R83" s="197" t="str">
        <f t="shared" si="118"/>
        <v>nebija plānots</v>
      </c>
      <c r="S83" s="41">
        <v>21280.2</v>
      </c>
      <c r="T83" s="41">
        <v>21280.210000000003</v>
      </c>
      <c r="U83" s="41">
        <f>T83-S83</f>
        <v>1.0000000002037268E-2</v>
      </c>
      <c r="V83" s="41">
        <f t="shared" si="119"/>
        <v>21280.2</v>
      </c>
      <c r="W83" s="41">
        <f t="shared" si="120"/>
        <v>21280.210000000003</v>
      </c>
      <c r="X83" s="41">
        <f t="shared" si="121"/>
        <v>0</v>
      </c>
      <c r="Y83" s="197">
        <f t="shared" si="122"/>
        <v>-4.6992039548499065E-7</v>
      </c>
      <c r="Z83" s="41">
        <v>0</v>
      </c>
      <c r="AA83" s="41">
        <v>0</v>
      </c>
      <c r="AB83" s="41">
        <f>AA83-Z83</f>
        <v>0</v>
      </c>
      <c r="AC83" s="41">
        <f t="shared" si="123"/>
        <v>21280.2</v>
      </c>
      <c r="AD83" s="41">
        <f t="shared" si="124"/>
        <v>21280.210000000003</v>
      </c>
      <c r="AE83" s="41">
        <f t="shared" si="125"/>
        <v>0</v>
      </c>
      <c r="AF83" s="109">
        <f t="shared" si="126"/>
        <v>-4.6992039548499065E-7</v>
      </c>
      <c r="AG83" s="41">
        <v>0</v>
      </c>
      <c r="AH83" s="41">
        <v>0</v>
      </c>
      <c r="AI83" s="41">
        <f>AH83-AG83</f>
        <v>0</v>
      </c>
      <c r="AJ83" s="41">
        <f t="shared" si="127"/>
        <v>21280.2</v>
      </c>
      <c r="AK83" s="41">
        <f t="shared" si="128"/>
        <v>21280.210000000003</v>
      </c>
      <c r="AL83" s="41">
        <f t="shared" si="129"/>
        <v>0</v>
      </c>
      <c r="AM83" s="109">
        <f t="shared" si="130"/>
        <v>-4.6992039548499065E-7</v>
      </c>
      <c r="AN83" s="41">
        <v>6025.55</v>
      </c>
      <c r="AO83" s="41">
        <v>7921.49</v>
      </c>
      <c r="AP83" s="41">
        <f>AO83-AN83</f>
        <v>1895.9399999999996</v>
      </c>
      <c r="AQ83" s="41">
        <f t="shared" si="131"/>
        <v>27305.75</v>
      </c>
      <c r="AR83" s="41">
        <f t="shared" si="132"/>
        <v>29201.700000000004</v>
      </c>
      <c r="AS83" s="41">
        <f t="shared" si="133"/>
        <v>1896</v>
      </c>
      <c r="AT83" s="109">
        <f t="shared" si="134"/>
        <v>-6.9434093551724585E-2</v>
      </c>
      <c r="AU83" s="41">
        <v>0</v>
      </c>
      <c r="AV83" s="41">
        <v>0</v>
      </c>
      <c r="AW83" s="41">
        <f>AV83-AU83</f>
        <v>0</v>
      </c>
      <c r="AX83" s="41">
        <f t="shared" si="135"/>
        <v>27305.75</v>
      </c>
      <c r="AY83" s="41">
        <f t="shared" si="136"/>
        <v>29201.700000000004</v>
      </c>
      <c r="AZ83" s="41">
        <f t="shared" si="137"/>
        <v>1896</v>
      </c>
      <c r="BA83" s="109">
        <f t="shared" si="138"/>
        <v>-6.9434093551724585E-2</v>
      </c>
      <c r="BB83" s="41">
        <v>0</v>
      </c>
      <c r="BC83" s="41">
        <v>0</v>
      </c>
      <c r="BD83" s="41">
        <f>BC83-BB83</f>
        <v>0</v>
      </c>
      <c r="BE83" s="41">
        <f t="shared" si="139"/>
        <v>27305.75</v>
      </c>
      <c r="BF83" s="41">
        <f t="shared" si="140"/>
        <v>29201.700000000004</v>
      </c>
      <c r="BG83" s="41">
        <f t="shared" si="141"/>
        <v>1896</v>
      </c>
      <c r="BH83" s="109">
        <f t="shared" si="142"/>
        <v>-6.9434093551724585E-2</v>
      </c>
      <c r="BI83" s="41">
        <v>325728.87</v>
      </c>
      <c r="BJ83" s="41">
        <v>90636.21</v>
      </c>
      <c r="BK83" s="41">
        <f>BJ83-BI83</f>
        <v>-235092.65999999997</v>
      </c>
      <c r="BL83" s="41">
        <f t="shared" si="143"/>
        <v>353034.62</v>
      </c>
      <c r="BM83" s="41">
        <f t="shared" si="144"/>
        <v>119837.91</v>
      </c>
      <c r="BN83" s="41">
        <f t="shared" si="145"/>
        <v>-233197</v>
      </c>
      <c r="BO83" s="109">
        <f t="shared" si="146"/>
        <v>0.6605491268816639</v>
      </c>
      <c r="BP83" s="41">
        <v>0</v>
      </c>
      <c r="BQ83" s="41">
        <v>0</v>
      </c>
      <c r="BR83" s="41">
        <f t="shared" si="163"/>
        <v>0</v>
      </c>
      <c r="BS83" s="41">
        <f t="shared" si="147"/>
        <v>353034.62</v>
      </c>
      <c r="BT83" s="41">
        <f t="shared" si="148"/>
        <v>119837.91</v>
      </c>
      <c r="BU83" s="41">
        <f t="shared" si="149"/>
        <v>-233197</v>
      </c>
      <c r="BV83" s="109">
        <f t="shared" si="150"/>
        <v>0.6605491268816639</v>
      </c>
      <c r="BW83" s="41">
        <v>0</v>
      </c>
      <c r="BX83" s="41">
        <v>0</v>
      </c>
      <c r="BY83" s="41">
        <f t="shared" si="151"/>
        <v>0</v>
      </c>
      <c r="BZ83" s="41">
        <f t="shared" si="162"/>
        <v>353034.62</v>
      </c>
      <c r="CA83" s="41">
        <f>BQ83+BJ83+BC83+AV83+AO83+-AH83+AA83+T83+P83+BX83</f>
        <v>119837.91000000002</v>
      </c>
      <c r="CB83" s="41">
        <f t="shared" si="152"/>
        <v>-233197</v>
      </c>
      <c r="CC83" s="109">
        <f t="shared" si="153"/>
        <v>0.6605491268816639</v>
      </c>
      <c r="CD83" s="41">
        <v>106592.85</v>
      </c>
      <c r="CE83" s="41">
        <v>80289.440000000002</v>
      </c>
      <c r="CF83" s="41">
        <f t="shared" si="154"/>
        <v>-26303.410000000003</v>
      </c>
      <c r="CG83" s="41">
        <f t="shared" si="155"/>
        <v>459627.47</v>
      </c>
      <c r="CH83" s="41">
        <f t="shared" si="156"/>
        <v>200127.35000000003</v>
      </c>
      <c r="CI83" s="291">
        <f t="shared" si="157"/>
        <v>-259500.41</v>
      </c>
      <c r="CJ83" s="109">
        <f t="shared" si="158"/>
        <v>0.43541207404335525</v>
      </c>
      <c r="CK83" s="41">
        <v>0</v>
      </c>
      <c r="CL83" s="41">
        <f t="shared" si="160"/>
        <v>459627.47</v>
      </c>
      <c r="CM83" s="41">
        <v>200127.35</v>
      </c>
      <c r="CN83" s="36">
        <f t="shared" si="161"/>
        <v>-259500.11999999997</v>
      </c>
      <c r="CO83" s="41">
        <v>1261548.4700000002</v>
      </c>
      <c r="CP83" s="41">
        <v>1652437.5099999998</v>
      </c>
      <c r="CQ83" s="41">
        <v>0</v>
      </c>
      <c r="CR83" s="41">
        <v>0</v>
      </c>
      <c r="CS83" s="41">
        <v>0</v>
      </c>
      <c r="CT83" s="41">
        <v>0</v>
      </c>
      <c r="CU83" s="41">
        <v>0</v>
      </c>
      <c r="CV83" s="41">
        <v>3373613.45</v>
      </c>
      <c r="CW83" s="136" t="s">
        <v>1601</v>
      </c>
    </row>
    <row r="84" spans="1:101" s="10" customFormat="1" ht="52.5" customHeight="1" x14ac:dyDescent="0.2">
      <c r="A84" s="33" t="s">
        <v>119</v>
      </c>
      <c r="B84" s="33" t="s">
        <v>120</v>
      </c>
      <c r="C84" s="34" t="s">
        <v>570</v>
      </c>
      <c r="D84" s="33">
        <v>1</v>
      </c>
      <c r="E84" s="33" t="s">
        <v>35</v>
      </c>
      <c r="F84" s="33" t="s">
        <v>102</v>
      </c>
      <c r="G84" s="33" t="s">
        <v>1078</v>
      </c>
      <c r="H84" s="43">
        <f>SUBTOTAL(103, $CI$9:$CI84)*1</f>
        <v>76</v>
      </c>
      <c r="I84" s="43" t="s">
        <v>119</v>
      </c>
      <c r="J84" s="126" t="s">
        <v>1079</v>
      </c>
      <c r="K84" s="126" t="s">
        <v>1080</v>
      </c>
      <c r="L84" s="35">
        <v>0</v>
      </c>
      <c r="M84" s="35">
        <v>0</v>
      </c>
      <c r="N84" s="35">
        <v>0</v>
      </c>
      <c r="O84" s="35">
        <v>0</v>
      </c>
      <c r="P84" s="35">
        <v>0</v>
      </c>
      <c r="Q84" s="41">
        <f t="shared" si="117"/>
        <v>0</v>
      </c>
      <c r="R84" s="197" t="str">
        <f t="shared" si="118"/>
        <v>nebija plānots</v>
      </c>
      <c r="S84" s="35">
        <v>0</v>
      </c>
      <c r="T84" s="35">
        <v>0</v>
      </c>
      <c r="U84" s="35">
        <v>0</v>
      </c>
      <c r="V84" s="41">
        <f t="shared" si="119"/>
        <v>0</v>
      </c>
      <c r="W84" s="41">
        <f t="shared" si="120"/>
        <v>0</v>
      </c>
      <c r="X84" s="41">
        <f t="shared" si="121"/>
        <v>0</v>
      </c>
      <c r="Y84" s="197" t="str">
        <f t="shared" si="122"/>
        <v>nebija plānots</v>
      </c>
      <c r="Z84" s="35">
        <v>0</v>
      </c>
      <c r="AA84" s="35">
        <v>0</v>
      </c>
      <c r="AB84" s="35">
        <v>0</v>
      </c>
      <c r="AC84" s="41">
        <f t="shared" si="123"/>
        <v>0</v>
      </c>
      <c r="AD84" s="41">
        <f t="shared" si="124"/>
        <v>0</v>
      </c>
      <c r="AE84" s="41">
        <f t="shared" si="125"/>
        <v>0</v>
      </c>
      <c r="AF84" s="109" t="str">
        <f t="shared" si="126"/>
        <v>nebija plānots</v>
      </c>
      <c r="AG84" s="35">
        <v>0</v>
      </c>
      <c r="AH84" s="35">
        <v>0</v>
      </c>
      <c r="AI84" s="35">
        <v>0</v>
      </c>
      <c r="AJ84" s="41">
        <f t="shared" si="127"/>
        <v>0</v>
      </c>
      <c r="AK84" s="41">
        <f t="shared" si="128"/>
        <v>0</v>
      </c>
      <c r="AL84" s="41">
        <f t="shared" si="129"/>
        <v>0</v>
      </c>
      <c r="AM84" s="109" t="str">
        <f t="shared" si="130"/>
        <v>nebija plānots</v>
      </c>
      <c r="AN84" s="35">
        <v>0</v>
      </c>
      <c r="AO84" s="35">
        <v>0</v>
      </c>
      <c r="AP84" s="35">
        <v>0</v>
      </c>
      <c r="AQ84" s="41">
        <f t="shared" si="131"/>
        <v>0</v>
      </c>
      <c r="AR84" s="41">
        <f t="shared" si="132"/>
        <v>0</v>
      </c>
      <c r="AS84" s="41">
        <f t="shared" si="133"/>
        <v>0</v>
      </c>
      <c r="AT84" s="109" t="str">
        <f t="shared" si="134"/>
        <v>nebija plānots</v>
      </c>
      <c r="AU84" s="35">
        <v>0</v>
      </c>
      <c r="AV84" s="35">
        <v>0</v>
      </c>
      <c r="AW84" s="35">
        <v>0</v>
      </c>
      <c r="AX84" s="41">
        <f t="shared" si="135"/>
        <v>0</v>
      </c>
      <c r="AY84" s="41">
        <f t="shared" si="136"/>
        <v>0</v>
      </c>
      <c r="AZ84" s="41">
        <f t="shared" si="137"/>
        <v>0</v>
      </c>
      <c r="BA84" s="109" t="str">
        <f t="shared" si="138"/>
        <v>nebija plānots</v>
      </c>
      <c r="BB84" s="35">
        <v>0</v>
      </c>
      <c r="BC84" s="35">
        <v>0</v>
      </c>
      <c r="BD84" s="35">
        <v>0</v>
      </c>
      <c r="BE84" s="41">
        <f t="shared" si="139"/>
        <v>0</v>
      </c>
      <c r="BF84" s="41">
        <f t="shared" si="140"/>
        <v>0</v>
      </c>
      <c r="BG84" s="41">
        <f t="shared" si="141"/>
        <v>0</v>
      </c>
      <c r="BH84" s="109" t="str">
        <f t="shared" si="142"/>
        <v>nebija plānots</v>
      </c>
      <c r="BI84" s="37">
        <v>203179.96</v>
      </c>
      <c r="BJ84" s="41">
        <v>0</v>
      </c>
      <c r="BK84" s="41">
        <f>BJ84-BI84</f>
        <v>-203179.96</v>
      </c>
      <c r="BL84" s="41">
        <f t="shared" si="143"/>
        <v>203179.96</v>
      </c>
      <c r="BM84" s="41">
        <f t="shared" si="144"/>
        <v>0</v>
      </c>
      <c r="BN84" s="41">
        <f t="shared" si="145"/>
        <v>-203180</v>
      </c>
      <c r="BO84" s="109">
        <f t="shared" si="146"/>
        <v>1</v>
      </c>
      <c r="BP84" s="37"/>
      <c r="BQ84" s="41">
        <v>3700</v>
      </c>
      <c r="BR84" s="41">
        <f t="shared" si="163"/>
        <v>3700</v>
      </c>
      <c r="BS84" s="41">
        <f t="shared" si="147"/>
        <v>203179.96</v>
      </c>
      <c r="BT84" s="41">
        <f t="shared" si="148"/>
        <v>3700</v>
      </c>
      <c r="BU84" s="41">
        <f t="shared" si="149"/>
        <v>-199480</v>
      </c>
      <c r="BV84" s="109">
        <f t="shared" si="150"/>
        <v>0.98178954263009011</v>
      </c>
      <c r="BW84" s="37"/>
      <c r="BX84" s="41">
        <v>0</v>
      </c>
      <c r="BY84" s="41">
        <f t="shared" si="151"/>
        <v>0</v>
      </c>
      <c r="BZ84" s="41">
        <f t="shared" si="162"/>
        <v>203179.96</v>
      </c>
      <c r="CA84" s="41">
        <f>BQ84+BJ84+BC84+AV84+AO84+-AH84+AA84+T84+P84+BX84</f>
        <v>3700</v>
      </c>
      <c r="CB84" s="41">
        <f t="shared" si="152"/>
        <v>-199480</v>
      </c>
      <c r="CC84" s="109">
        <f t="shared" si="153"/>
        <v>0.98178954263009011</v>
      </c>
      <c r="CD84" s="37">
        <v>75403.91</v>
      </c>
      <c r="CE84" s="41">
        <v>15647.25</v>
      </c>
      <c r="CF84" s="41">
        <f t="shared" si="154"/>
        <v>-59756.66</v>
      </c>
      <c r="CG84" s="41">
        <f t="shared" si="155"/>
        <v>278583.87</v>
      </c>
      <c r="CH84" s="41">
        <f t="shared" si="156"/>
        <v>19347.25</v>
      </c>
      <c r="CI84" s="291">
        <f t="shared" si="157"/>
        <v>-259236.66</v>
      </c>
      <c r="CJ84" s="109">
        <f t="shared" si="158"/>
        <v>6.9448564986910405E-2</v>
      </c>
      <c r="CK84" s="37"/>
      <c r="CL84" s="41">
        <f t="shared" si="160"/>
        <v>278583.87</v>
      </c>
      <c r="CM84" s="41">
        <v>60448.24</v>
      </c>
      <c r="CN84" s="36">
        <f t="shared" si="161"/>
        <v>-218135.63</v>
      </c>
      <c r="CO84" s="37">
        <v>612688.5</v>
      </c>
      <c r="CP84" s="37">
        <v>0</v>
      </c>
      <c r="CQ84" s="37">
        <v>0</v>
      </c>
      <c r="CR84" s="37">
        <v>0</v>
      </c>
      <c r="CS84" s="37">
        <v>54272.59</v>
      </c>
      <c r="CT84" s="37"/>
      <c r="CU84" s="37"/>
      <c r="CV84" s="37">
        <v>742365</v>
      </c>
      <c r="CW84" s="136" t="s">
        <v>1555</v>
      </c>
    </row>
    <row r="85" spans="1:101" s="10" customFormat="1" ht="54.75" customHeight="1" x14ac:dyDescent="0.2">
      <c r="A85" s="11" t="s">
        <v>106</v>
      </c>
      <c r="B85" s="11" t="s">
        <v>107</v>
      </c>
      <c r="C85" s="14" t="s">
        <v>108</v>
      </c>
      <c r="D85" s="11">
        <v>1</v>
      </c>
      <c r="E85" s="11" t="s">
        <v>109</v>
      </c>
      <c r="F85" s="11" t="s">
        <v>5</v>
      </c>
      <c r="G85" s="44" t="s">
        <v>110</v>
      </c>
      <c r="H85" s="43">
        <f>SUBTOTAL(103, $CI$9:$CI85)*1</f>
        <v>77</v>
      </c>
      <c r="I85" s="43" t="s">
        <v>106</v>
      </c>
      <c r="J85" s="124" t="s">
        <v>111</v>
      </c>
      <c r="K85" s="124" t="s">
        <v>112</v>
      </c>
      <c r="L85" s="41">
        <v>0</v>
      </c>
      <c r="M85" s="41">
        <v>0</v>
      </c>
      <c r="N85" s="41">
        <v>0</v>
      </c>
      <c r="O85" s="41">
        <v>0</v>
      </c>
      <c r="P85" s="41">
        <v>0</v>
      </c>
      <c r="Q85" s="41">
        <f t="shared" si="117"/>
        <v>0</v>
      </c>
      <c r="R85" s="197" t="str">
        <f t="shared" si="118"/>
        <v>nebija plānots</v>
      </c>
      <c r="S85" s="41">
        <v>0</v>
      </c>
      <c r="T85" s="41">
        <v>0</v>
      </c>
      <c r="U85" s="41">
        <f>T85-S85</f>
        <v>0</v>
      </c>
      <c r="V85" s="41">
        <f t="shared" si="119"/>
        <v>0</v>
      </c>
      <c r="W85" s="41">
        <f t="shared" si="120"/>
        <v>0</v>
      </c>
      <c r="X85" s="41">
        <f t="shared" si="121"/>
        <v>0</v>
      </c>
      <c r="Y85" s="197" t="str">
        <f t="shared" si="122"/>
        <v>nebija plānots</v>
      </c>
      <c r="Z85" s="41">
        <v>0</v>
      </c>
      <c r="AA85" s="41">
        <v>0</v>
      </c>
      <c r="AB85" s="41">
        <f>AA85-Z85</f>
        <v>0</v>
      </c>
      <c r="AC85" s="41">
        <f t="shared" si="123"/>
        <v>0</v>
      </c>
      <c r="AD85" s="41">
        <f t="shared" si="124"/>
        <v>0</v>
      </c>
      <c r="AE85" s="41">
        <f t="shared" si="125"/>
        <v>0</v>
      </c>
      <c r="AF85" s="109" t="str">
        <f t="shared" si="126"/>
        <v>nebija plānots</v>
      </c>
      <c r="AG85" s="41">
        <v>76778.12</v>
      </c>
      <c r="AH85" s="41">
        <v>76778.12</v>
      </c>
      <c r="AI85" s="41">
        <f>AH85-AG85</f>
        <v>0</v>
      </c>
      <c r="AJ85" s="41">
        <f t="shared" si="127"/>
        <v>76778.12</v>
      </c>
      <c r="AK85" s="41">
        <f t="shared" si="128"/>
        <v>76778.12</v>
      </c>
      <c r="AL85" s="41">
        <f t="shared" si="129"/>
        <v>0</v>
      </c>
      <c r="AM85" s="109">
        <f t="shared" si="130"/>
        <v>0</v>
      </c>
      <c r="AN85" s="41">
        <v>44072.73</v>
      </c>
      <c r="AO85" s="41">
        <v>0</v>
      </c>
      <c r="AP85" s="41">
        <f>AO85-AN85</f>
        <v>-44072.73</v>
      </c>
      <c r="AQ85" s="41">
        <f t="shared" si="131"/>
        <v>120850.85</v>
      </c>
      <c r="AR85" s="41">
        <f t="shared" si="132"/>
        <v>76778.12</v>
      </c>
      <c r="AS85" s="41">
        <f t="shared" si="133"/>
        <v>-44073</v>
      </c>
      <c r="AT85" s="109">
        <f t="shared" si="134"/>
        <v>0.36468696744789142</v>
      </c>
      <c r="AU85" s="41">
        <v>269046</v>
      </c>
      <c r="AV85" s="41">
        <v>283518.98</v>
      </c>
      <c r="AW85" s="41">
        <f>AV85-AU85</f>
        <v>14472.979999999981</v>
      </c>
      <c r="AX85" s="41">
        <f t="shared" si="135"/>
        <v>389896.85</v>
      </c>
      <c r="AY85" s="41">
        <f t="shared" si="136"/>
        <v>360297.1</v>
      </c>
      <c r="AZ85" s="41">
        <f t="shared" si="137"/>
        <v>-29600</v>
      </c>
      <c r="BA85" s="109">
        <f t="shared" si="138"/>
        <v>7.591687391165125E-2</v>
      </c>
      <c r="BB85" s="41">
        <v>0</v>
      </c>
      <c r="BC85" s="41">
        <v>0</v>
      </c>
      <c r="BD85" s="41">
        <f>BC85-BB85</f>
        <v>0</v>
      </c>
      <c r="BE85" s="41">
        <f t="shared" si="139"/>
        <v>389896.85</v>
      </c>
      <c r="BF85" s="41">
        <f t="shared" si="140"/>
        <v>360297.1</v>
      </c>
      <c r="BG85" s="41">
        <f t="shared" si="141"/>
        <v>-29600</v>
      </c>
      <c r="BH85" s="109">
        <f t="shared" si="142"/>
        <v>7.591687391165125E-2</v>
      </c>
      <c r="BI85" s="41">
        <v>0</v>
      </c>
      <c r="BJ85" s="41">
        <v>0</v>
      </c>
      <c r="BK85" s="41">
        <f>BJ85-BI85</f>
        <v>0</v>
      </c>
      <c r="BL85" s="41">
        <f t="shared" si="143"/>
        <v>389896.85</v>
      </c>
      <c r="BM85" s="41">
        <f t="shared" si="144"/>
        <v>360297.1</v>
      </c>
      <c r="BN85" s="41">
        <f t="shared" si="145"/>
        <v>-29600</v>
      </c>
      <c r="BO85" s="109">
        <f t="shared" si="146"/>
        <v>7.591687391165125E-2</v>
      </c>
      <c r="BP85" s="35">
        <v>339944.68</v>
      </c>
      <c r="BQ85" s="41">
        <v>4222.05</v>
      </c>
      <c r="BR85" s="41">
        <f t="shared" si="163"/>
        <v>-335722.63</v>
      </c>
      <c r="BS85" s="41">
        <f t="shared" si="147"/>
        <v>729841.53</v>
      </c>
      <c r="BT85" s="41">
        <f t="shared" si="148"/>
        <v>364519.14999999997</v>
      </c>
      <c r="BU85" s="41">
        <f t="shared" si="149"/>
        <v>-365323</v>
      </c>
      <c r="BV85" s="109">
        <f t="shared" si="150"/>
        <v>0.50055027698958154</v>
      </c>
      <c r="BW85" s="35">
        <v>0</v>
      </c>
      <c r="BX85" s="41">
        <v>107231.03999999999</v>
      </c>
      <c r="BY85" s="41">
        <f t="shared" si="151"/>
        <v>107231.03999999999</v>
      </c>
      <c r="BZ85" s="41">
        <f t="shared" si="162"/>
        <v>729841.52999999991</v>
      </c>
      <c r="CA85" s="41">
        <f>BQ85+BJ85+BC85+AV85+AO85+AH85+AA85+T85+P85+BX85</f>
        <v>471750.18999999994</v>
      </c>
      <c r="CB85" s="41">
        <f t="shared" si="152"/>
        <v>-258092</v>
      </c>
      <c r="CC85" s="109">
        <f t="shared" si="153"/>
        <v>0.35362654684777939</v>
      </c>
      <c r="CD85" s="35">
        <v>0</v>
      </c>
      <c r="CE85" s="41">
        <v>0</v>
      </c>
      <c r="CF85" s="41">
        <f t="shared" si="154"/>
        <v>0</v>
      </c>
      <c r="CG85" s="41">
        <f t="shared" si="155"/>
        <v>729841.52999999991</v>
      </c>
      <c r="CH85" s="41">
        <f t="shared" si="156"/>
        <v>471750.18999999994</v>
      </c>
      <c r="CI85" s="291">
        <f t="shared" si="157"/>
        <v>-258092</v>
      </c>
      <c r="CJ85" s="109">
        <f t="shared" si="158"/>
        <v>0.64637345315222061</v>
      </c>
      <c r="CK85" s="35">
        <v>227900.03000000003</v>
      </c>
      <c r="CL85" s="41">
        <f t="shared" si="160"/>
        <v>957741.55999999994</v>
      </c>
      <c r="CM85" s="41">
        <v>787906.53999999992</v>
      </c>
      <c r="CN85" s="36">
        <f t="shared" si="161"/>
        <v>-169835.02000000002</v>
      </c>
      <c r="CO85" s="35">
        <v>188822.79</v>
      </c>
      <c r="CP85" s="41">
        <v>0</v>
      </c>
      <c r="CQ85" s="41">
        <v>0</v>
      </c>
      <c r="CR85" s="41">
        <v>0</v>
      </c>
      <c r="CS85" s="41">
        <v>0</v>
      </c>
      <c r="CT85" s="41">
        <v>0</v>
      </c>
      <c r="CU85" s="41">
        <v>0</v>
      </c>
      <c r="CV85" s="41">
        <v>595318.30000000005</v>
      </c>
      <c r="CW85" s="136" t="s">
        <v>1602</v>
      </c>
    </row>
    <row r="86" spans="1:101" s="10" customFormat="1" ht="84.75" customHeight="1" x14ac:dyDescent="0.2">
      <c r="A86" s="11" t="s">
        <v>326</v>
      </c>
      <c r="B86" s="11" t="s">
        <v>327</v>
      </c>
      <c r="C86" s="14" t="s">
        <v>590</v>
      </c>
      <c r="D86" s="11" t="s">
        <v>3</v>
      </c>
      <c r="E86" s="11" t="s">
        <v>4</v>
      </c>
      <c r="F86" s="11" t="s">
        <v>77</v>
      </c>
      <c r="G86" s="44" t="s">
        <v>328</v>
      </c>
      <c r="H86" s="43">
        <f>SUBTOTAL(103, $CI$9:$CI86)*1</f>
        <v>78</v>
      </c>
      <c r="I86" s="43" t="s">
        <v>326</v>
      </c>
      <c r="J86" s="124" t="s">
        <v>285</v>
      </c>
      <c r="K86" s="124" t="s">
        <v>329</v>
      </c>
      <c r="L86" s="41">
        <v>0</v>
      </c>
      <c r="M86" s="41">
        <v>0</v>
      </c>
      <c r="N86" s="41">
        <v>0</v>
      </c>
      <c r="O86" s="41">
        <v>32952.800000000003</v>
      </c>
      <c r="P86" s="41">
        <v>32952.879999999997</v>
      </c>
      <c r="Q86" s="41">
        <f t="shared" si="117"/>
        <v>0</v>
      </c>
      <c r="R86" s="197">
        <f t="shared" si="118"/>
        <v>-2.4277147918638775E-6</v>
      </c>
      <c r="S86" s="41">
        <v>0</v>
      </c>
      <c r="T86" s="41">
        <v>0</v>
      </c>
      <c r="U86" s="41">
        <f>T86-S86</f>
        <v>0</v>
      </c>
      <c r="V86" s="41">
        <f t="shared" si="119"/>
        <v>32952.800000000003</v>
      </c>
      <c r="W86" s="41">
        <f t="shared" si="120"/>
        <v>32952.879999999997</v>
      </c>
      <c r="X86" s="41">
        <f t="shared" si="121"/>
        <v>0</v>
      </c>
      <c r="Y86" s="197">
        <f t="shared" si="122"/>
        <v>-2.4277147918638775E-6</v>
      </c>
      <c r="Z86" s="41">
        <v>0</v>
      </c>
      <c r="AA86" s="41">
        <v>0</v>
      </c>
      <c r="AB86" s="41">
        <f>AA86-Z86</f>
        <v>0</v>
      </c>
      <c r="AC86" s="41">
        <f t="shared" si="123"/>
        <v>32952.800000000003</v>
      </c>
      <c r="AD86" s="41">
        <f t="shared" si="124"/>
        <v>32952.879999999997</v>
      </c>
      <c r="AE86" s="41">
        <f t="shared" si="125"/>
        <v>0</v>
      </c>
      <c r="AF86" s="109">
        <f t="shared" si="126"/>
        <v>-2.4277147918638775E-6</v>
      </c>
      <c r="AG86" s="41">
        <v>256394.85</v>
      </c>
      <c r="AH86" s="41">
        <v>115962.45</v>
      </c>
      <c r="AI86" s="41">
        <f>AH86-AG86</f>
        <v>-140432.40000000002</v>
      </c>
      <c r="AJ86" s="41">
        <f t="shared" si="127"/>
        <v>289347.65000000002</v>
      </c>
      <c r="AK86" s="41">
        <f t="shared" si="128"/>
        <v>148915.32999999999</v>
      </c>
      <c r="AL86" s="41">
        <f t="shared" si="129"/>
        <v>-140432</v>
      </c>
      <c r="AM86" s="109">
        <f t="shared" si="130"/>
        <v>0.48534114584998367</v>
      </c>
      <c r="AN86" s="41">
        <v>0</v>
      </c>
      <c r="AO86" s="41">
        <v>0</v>
      </c>
      <c r="AP86" s="41">
        <f>AO86-AN86</f>
        <v>0</v>
      </c>
      <c r="AQ86" s="41">
        <f t="shared" si="131"/>
        <v>289347.65000000002</v>
      </c>
      <c r="AR86" s="41">
        <f t="shared" si="132"/>
        <v>148915.32999999999</v>
      </c>
      <c r="AS86" s="41">
        <f t="shared" si="133"/>
        <v>-140432</v>
      </c>
      <c r="AT86" s="109">
        <f t="shared" si="134"/>
        <v>0.48534114584998367</v>
      </c>
      <c r="AU86" s="41">
        <v>0</v>
      </c>
      <c r="AV86" s="41">
        <v>0</v>
      </c>
      <c r="AW86" s="41">
        <f>AV86-AU86</f>
        <v>0</v>
      </c>
      <c r="AX86" s="41">
        <f t="shared" si="135"/>
        <v>289347.65000000002</v>
      </c>
      <c r="AY86" s="41">
        <f t="shared" si="136"/>
        <v>148915.32999999999</v>
      </c>
      <c r="AZ86" s="41">
        <f t="shared" si="137"/>
        <v>-140432</v>
      </c>
      <c r="BA86" s="109">
        <f t="shared" si="138"/>
        <v>0.48534114584998367</v>
      </c>
      <c r="BB86" s="41">
        <v>178701.45</v>
      </c>
      <c r="BC86" s="41">
        <v>101518.07</v>
      </c>
      <c r="BD86" s="41">
        <f>BC86-BB86</f>
        <v>-77183.38</v>
      </c>
      <c r="BE86" s="41">
        <f t="shared" si="139"/>
        <v>468049.10000000003</v>
      </c>
      <c r="BF86" s="41">
        <f t="shared" si="140"/>
        <v>250433.4</v>
      </c>
      <c r="BG86" s="41">
        <f t="shared" si="141"/>
        <v>-217615</v>
      </c>
      <c r="BH86" s="109">
        <f t="shared" si="142"/>
        <v>0.46494203279100421</v>
      </c>
      <c r="BI86" s="41">
        <v>0</v>
      </c>
      <c r="BJ86" s="41">
        <v>0</v>
      </c>
      <c r="BK86" s="41">
        <f>BJ86-BI86</f>
        <v>0</v>
      </c>
      <c r="BL86" s="41">
        <f t="shared" si="143"/>
        <v>468049.10000000003</v>
      </c>
      <c r="BM86" s="41">
        <f t="shared" si="144"/>
        <v>250433.4</v>
      </c>
      <c r="BN86" s="41">
        <f t="shared" si="145"/>
        <v>-217615</v>
      </c>
      <c r="BO86" s="109">
        <f t="shared" si="146"/>
        <v>0.46494203279100421</v>
      </c>
      <c r="BP86" s="41">
        <v>0</v>
      </c>
      <c r="BQ86" s="41">
        <v>0</v>
      </c>
      <c r="BR86" s="41">
        <f t="shared" si="163"/>
        <v>0</v>
      </c>
      <c r="BS86" s="41">
        <f t="shared" si="147"/>
        <v>468049.10000000003</v>
      </c>
      <c r="BT86" s="41">
        <f t="shared" si="148"/>
        <v>250433.4</v>
      </c>
      <c r="BU86" s="41">
        <f t="shared" si="149"/>
        <v>-217615</v>
      </c>
      <c r="BV86" s="109">
        <f t="shared" si="150"/>
        <v>0.46494203279100421</v>
      </c>
      <c r="BW86" s="41">
        <v>153296.65</v>
      </c>
      <c r="BX86" s="41">
        <v>120371.44</v>
      </c>
      <c r="BY86" s="41">
        <f t="shared" si="151"/>
        <v>-32925.209999999992</v>
      </c>
      <c r="BZ86" s="41">
        <f t="shared" si="162"/>
        <v>621345.75</v>
      </c>
      <c r="CA86" s="41">
        <f>BQ86+BJ86+BC86+AV86+AO86+AH86+AA86+T86+P86+BX86</f>
        <v>370804.84</v>
      </c>
      <c r="CB86" s="41">
        <f t="shared" si="152"/>
        <v>-250540</v>
      </c>
      <c r="CC86" s="109">
        <f t="shared" si="153"/>
        <v>0.40322302035541402</v>
      </c>
      <c r="CD86" s="41">
        <v>0</v>
      </c>
      <c r="CE86" s="41">
        <v>0</v>
      </c>
      <c r="CF86" s="41">
        <f t="shared" si="154"/>
        <v>0</v>
      </c>
      <c r="CG86" s="41">
        <f t="shared" si="155"/>
        <v>621345.75</v>
      </c>
      <c r="CH86" s="41">
        <f t="shared" si="156"/>
        <v>370804.84</v>
      </c>
      <c r="CI86" s="291">
        <f t="shared" si="157"/>
        <v>-250540</v>
      </c>
      <c r="CJ86" s="109">
        <f t="shared" si="158"/>
        <v>0.59677697964458598</v>
      </c>
      <c r="CK86" s="41">
        <v>0</v>
      </c>
      <c r="CL86" s="41">
        <f t="shared" si="160"/>
        <v>621345.75</v>
      </c>
      <c r="CM86" s="41">
        <v>571776.38</v>
      </c>
      <c r="CN86" s="36">
        <f t="shared" si="161"/>
        <v>-49569.369999999995</v>
      </c>
      <c r="CO86" s="41">
        <v>886513.45</v>
      </c>
      <c r="CP86" s="41">
        <v>960999.8</v>
      </c>
      <c r="CQ86" s="41">
        <v>1039217.65</v>
      </c>
      <c r="CR86" s="41">
        <v>807905.45</v>
      </c>
      <c r="CS86" s="41">
        <v>714584.8</v>
      </c>
      <c r="CT86" s="41">
        <v>142963.1</v>
      </c>
      <c r="CU86" s="41">
        <v>0</v>
      </c>
      <c r="CV86" s="41">
        <v>5173529.9999999991</v>
      </c>
      <c r="CW86" s="136" t="s">
        <v>1419</v>
      </c>
    </row>
    <row r="87" spans="1:101" s="10" customFormat="1" ht="100.5" customHeight="1" x14ac:dyDescent="0.2">
      <c r="A87" s="11" t="s">
        <v>485</v>
      </c>
      <c r="B87" s="11" t="s">
        <v>486</v>
      </c>
      <c r="C87" s="14" t="s">
        <v>606</v>
      </c>
      <c r="D87" s="11">
        <v>1</v>
      </c>
      <c r="E87" s="11" t="s">
        <v>454</v>
      </c>
      <c r="F87" s="11" t="s">
        <v>5</v>
      </c>
      <c r="G87" s="44" t="s">
        <v>510</v>
      </c>
      <c r="H87" s="43">
        <f>SUBTOTAL(103, $CI$9:$CI87)*1</f>
        <v>79</v>
      </c>
      <c r="I87" s="43" t="s">
        <v>485</v>
      </c>
      <c r="J87" s="124" t="s">
        <v>311</v>
      </c>
      <c r="K87" s="124" t="s">
        <v>511</v>
      </c>
      <c r="L87" s="41">
        <v>0</v>
      </c>
      <c r="M87" s="41">
        <v>0</v>
      </c>
      <c r="N87" s="41">
        <v>1329358.2399999998</v>
      </c>
      <c r="O87" s="41">
        <v>0</v>
      </c>
      <c r="P87" s="41">
        <v>0</v>
      </c>
      <c r="Q87" s="41">
        <f t="shared" si="117"/>
        <v>0</v>
      </c>
      <c r="R87" s="197" t="str">
        <f t="shared" si="118"/>
        <v>nebija plānots</v>
      </c>
      <c r="S87" s="41">
        <v>330778.94</v>
      </c>
      <c r="T87" s="41">
        <v>330778.94</v>
      </c>
      <c r="U87" s="41">
        <f>T87-S87</f>
        <v>0</v>
      </c>
      <c r="V87" s="41">
        <f t="shared" si="119"/>
        <v>330778.94</v>
      </c>
      <c r="W87" s="41">
        <f t="shared" si="120"/>
        <v>330778.94</v>
      </c>
      <c r="X87" s="41">
        <f t="shared" si="121"/>
        <v>0</v>
      </c>
      <c r="Y87" s="197">
        <f t="shared" si="122"/>
        <v>0</v>
      </c>
      <c r="Z87" s="41">
        <v>0</v>
      </c>
      <c r="AA87" s="41">
        <v>0</v>
      </c>
      <c r="AB87" s="41">
        <f>AA87-Z87</f>
        <v>0</v>
      </c>
      <c r="AC87" s="41">
        <f t="shared" si="123"/>
        <v>330778.94</v>
      </c>
      <c r="AD87" s="41">
        <f t="shared" si="124"/>
        <v>330778.94</v>
      </c>
      <c r="AE87" s="41">
        <f t="shared" si="125"/>
        <v>0</v>
      </c>
      <c r="AF87" s="109">
        <f t="shared" si="126"/>
        <v>0</v>
      </c>
      <c r="AG87" s="41">
        <v>0</v>
      </c>
      <c r="AH87" s="41">
        <v>0</v>
      </c>
      <c r="AI87" s="41">
        <f>AH87-AG87</f>
        <v>0</v>
      </c>
      <c r="AJ87" s="41">
        <f t="shared" si="127"/>
        <v>330778.94</v>
      </c>
      <c r="AK87" s="41">
        <f t="shared" si="128"/>
        <v>330778.94</v>
      </c>
      <c r="AL87" s="41">
        <f t="shared" si="129"/>
        <v>0</v>
      </c>
      <c r="AM87" s="109">
        <f t="shared" si="130"/>
        <v>0</v>
      </c>
      <c r="AN87" s="41">
        <v>313395.31</v>
      </c>
      <c r="AO87" s="41">
        <v>209375.03</v>
      </c>
      <c r="AP87" s="41">
        <f>AO87-AN87</f>
        <v>-104020.28</v>
      </c>
      <c r="AQ87" s="41">
        <f t="shared" si="131"/>
        <v>644174.25</v>
      </c>
      <c r="AR87" s="41">
        <f t="shared" si="132"/>
        <v>540153.97</v>
      </c>
      <c r="AS87" s="41">
        <f t="shared" si="133"/>
        <v>-104020</v>
      </c>
      <c r="AT87" s="109">
        <f t="shared" si="134"/>
        <v>0.16147848194801329</v>
      </c>
      <c r="AU87" s="41">
        <v>0</v>
      </c>
      <c r="AV87" s="41">
        <v>0</v>
      </c>
      <c r="AW87" s="41">
        <f>AV87-AU87</f>
        <v>0</v>
      </c>
      <c r="AX87" s="41">
        <f t="shared" si="135"/>
        <v>644174.25</v>
      </c>
      <c r="AY87" s="41">
        <f t="shared" si="136"/>
        <v>540153.97</v>
      </c>
      <c r="AZ87" s="41">
        <f t="shared" si="137"/>
        <v>-104020</v>
      </c>
      <c r="BA87" s="109">
        <f t="shared" si="138"/>
        <v>0.16147848194801329</v>
      </c>
      <c r="BB87" s="41">
        <v>0</v>
      </c>
      <c r="BC87" s="41">
        <v>0</v>
      </c>
      <c r="BD87" s="41">
        <f>BC87-BB87</f>
        <v>0</v>
      </c>
      <c r="BE87" s="41">
        <f t="shared" si="139"/>
        <v>644174.25</v>
      </c>
      <c r="BF87" s="41">
        <f t="shared" si="140"/>
        <v>540153.97</v>
      </c>
      <c r="BG87" s="41">
        <f t="shared" si="141"/>
        <v>-104020</v>
      </c>
      <c r="BH87" s="109">
        <f t="shared" si="142"/>
        <v>0.16147848194801329</v>
      </c>
      <c r="BI87" s="41">
        <v>344261.62</v>
      </c>
      <c r="BJ87" s="41">
        <v>258201.06</v>
      </c>
      <c r="BK87" s="41">
        <f>BJ87-BI87</f>
        <v>-86060.56</v>
      </c>
      <c r="BL87" s="41">
        <f t="shared" si="143"/>
        <v>988435.87</v>
      </c>
      <c r="BM87" s="41">
        <f t="shared" si="144"/>
        <v>798355.03</v>
      </c>
      <c r="BN87" s="41">
        <f t="shared" si="145"/>
        <v>-190081</v>
      </c>
      <c r="BO87" s="109">
        <f t="shared" si="146"/>
        <v>0.19230467627606429</v>
      </c>
      <c r="BP87" s="41">
        <v>0</v>
      </c>
      <c r="BQ87" s="41">
        <v>0</v>
      </c>
      <c r="BR87" s="41">
        <f t="shared" si="163"/>
        <v>0</v>
      </c>
      <c r="BS87" s="41">
        <f t="shared" si="147"/>
        <v>988435.87</v>
      </c>
      <c r="BT87" s="41">
        <f t="shared" si="148"/>
        <v>798355.03</v>
      </c>
      <c r="BU87" s="41">
        <f t="shared" si="149"/>
        <v>-190081</v>
      </c>
      <c r="BV87" s="109">
        <f t="shared" si="150"/>
        <v>0.19230467627606429</v>
      </c>
      <c r="BW87" s="41">
        <v>0</v>
      </c>
      <c r="BX87" s="41">
        <v>233817.63</v>
      </c>
      <c r="BY87" s="41">
        <f t="shared" si="151"/>
        <v>233817.63</v>
      </c>
      <c r="BZ87" s="41">
        <f t="shared" si="162"/>
        <v>988435.86999999988</v>
      </c>
      <c r="CA87" s="41">
        <f>BQ87+BJ87+BC87+AV87+AO87+-AH87+AA87+T87+P87+BX87</f>
        <v>1032172.66</v>
      </c>
      <c r="CB87" s="41">
        <f t="shared" si="152"/>
        <v>43737</v>
      </c>
      <c r="CC87" s="109">
        <f t="shared" si="153"/>
        <v>-4.4248485235567347E-2</v>
      </c>
      <c r="CD87" s="41">
        <v>348378.45</v>
      </c>
      <c r="CE87" s="41">
        <v>54329.89</v>
      </c>
      <c r="CF87" s="41">
        <f t="shared" si="154"/>
        <v>-294048.56</v>
      </c>
      <c r="CG87" s="41">
        <f t="shared" si="155"/>
        <v>1336814.3199999998</v>
      </c>
      <c r="CH87" s="41">
        <f t="shared" si="156"/>
        <v>1086502.55</v>
      </c>
      <c r="CI87" s="291">
        <f t="shared" si="157"/>
        <v>-250311.56</v>
      </c>
      <c r="CJ87" s="109">
        <f t="shared" si="158"/>
        <v>0.81275502045788994</v>
      </c>
      <c r="CK87" s="41">
        <v>0</v>
      </c>
      <c r="CL87" s="41">
        <f t="shared" si="160"/>
        <v>1336814.32</v>
      </c>
      <c r="CM87" s="41">
        <v>1086502.55</v>
      </c>
      <c r="CN87" s="36">
        <f t="shared" si="161"/>
        <v>-250311.77000000002</v>
      </c>
      <c r="CO87" s="41">
        <v>1192445.79</v>
      </c>
      <c r="CP87" s="41">
        <v>285981.65000000002</v>
      </c>
      <c r="CQ87" s="41">
        <v>0</v>
      </c>
      <c r="CR87" s="41">
        <v>0</v>
      </c>
      <c r="CS87" s="41">
        <v>0</v>
      </c>
      <c r="CT87" s="41">
        <v>0</v>
      </c>
      <c r="CU87" s="41">
        <v>0</v>
      </c>
      <c r="CV87" s="41">
        <v>4144599.9999999995</v>
      </c>
      <c r="CW87" s="136" t="s">
        <v>1603</v>
      </c>
    </row>
    <row r="88" spans="1:101" s="10" customFormat="1" ht="41.25" customHeight="1" x14ac:dyDescent="0.2">
      <c r="A88" s="20" t="s">
        <v>119</v>
      </c>
      <c r="B88" s="20" t="s">
        <v>120</v>
      </c>
      <c r="C88" s="21" t="s">
        <v>570</v>
      </c>
      <c r="D88" s="20">
        <v>1</v>
      </c>
      <c r="E88" s="20" t="s">
        <v>35</v>
      </c>
      <c r="F88" s="20" t="s">
        <v>102</v>
      </c>
      <c r="G88" s="20" t="s">
        <v>1075</v>
      </c>
      <c r="H88" s="43">
        <f>SUBTOTAL(103, $CI$9:$CI88)*1</f>
        <v>80</v>
      </c>
      <c r="I88" s="42" t="s">
        <v>119</v>
      </c>
      <c r="J88" s="126" t="s">
        <v>1076</v>
      </c>
      <c r="K88" s="126" t="s">
        <v>1077</v>
      </c>
      <c r="L88" s="37"/>
      <c r="M88" s="37"/>
      <c r="N88" s="37"/>
      <c r="O88" s="37"/>
      <c r="P88" s="37"/>
      <c r="Q88" s="41">
        <f t="shared" si="117"/>
        <v>0</v>
      </c>
      <c r="R88" s="197" t="str">
        <f t="shared" si="118"/>
        <v>nebija plānots</v>
      </c>
      <c r="S88" s="37"/>
      <c r="T88" s="37"/>
      <c r="U88" s="37"/>
      <c r="V88" s="41">
        <f t="shared" si="119"/>
        <v>0</v>
      </c>
      <c r="W88" s="41">
        <f t="shared" si="120"/>
        <v>0</v>
      </c>
      <c r="X88" s="41">
        <f t="shared" si="121"/>
        <v>0</v>
      </c>
      <c r="Y88" s="197" t="str">
        <f t="shared" si="122"/>
        <v>nebija plānots</v>
      </c>
      <c r="Z88" s="37"/>
      <c r="AA88" s="37"/>
      <c r="AB88" s="37"/>
      <c r="AC88" s="41">
        <f t="shared" si="123"/>
        <v>0</v>
      </c>
      <c r="AD88" s="41">
        <f t="shared" si="124"/>
        <v>0</v>
      </c>
      <c r="AE88" s="41">
        <f t="shared" si="125"/>
        <v>0</v>
      </c>
      <c r="AF88" s="109" t="str">
        <f t="shared" si="126"/>
        <v>nebija plānots</v>
      </c>
      <c r="AG88" s="37"/>
      <c r="AH88" s="37"/>
      <c r="AI88" s="37"/>
      <c r="AJ88" s="41">
        <f t="shared" si="127"/>
        <v>0</v>
      </c>
      <c r="AK88" s="41">
        <f t="shared" si="128"/>
        <v>0</v>
      </c>
      <c r="AL88" s="41">
        <f t="shared" si="129"/>
        <v>0</v>
      </c>
      <c r="AM88" s="109" t="str">
        <f t="shared" si="130"/>
        <v>nebija plānots</v>
      </c>
      <c r="AN88" s="37"/>
      <c r="AO88" s="37"/>
      <c r="AP88" s="37"/>
      <c r="AQ88" s="41">
        <f t="shared" si="131"/>
        <v>0</v>
      </c>
      <c r="AR88" s="41">
        <f t="shared" si="132"/>
        <v>0</v>
      </c>
      <c r="AS88" s="41">
        <f t="shared" si="133"/>
        <v>0</v>
      </c>
      <c r="AT88" s="109" t="str">
        <f t="shared" si="134"/>
        <v>nebija plānots</v>
      </c>
      <c r="AU88" s="37"/>
      <c r="AV88" s="37"/>
      <c r="AW88" s="37"/>
      <c r="AX88" s="41">
        <f t="shared" si="135"/>
        <v>0</v>
      </c>
      <c r="AY88" s="41">
        <f t="shared" si="136"/>
        <v>0</v>
      </c>
      <c r="AZ88" s="41">
        <f t="shared" si="137"/>
        <v>0</v>
      </c>
      <c r="BA88" s="109" t="str">
        <f t="shared" si="138"/>
        <v>nebija plānots</v>
      </c>
      <c r="BB88" s="37"/>
      <c r="BC88" s="37"/>
      <c r="BD88" s="37"/>
      <c r="BE88" s="41">
        <f t="shared" si="139"/>
        <v>0</v>
      </c>
      <c r="BF88" s="41">
        <f t="shared" si="140"/>
        <v>0</v>
      </c>
      <c r="BG88" s="41">
        <f t="shared" si="141"/>
        <v>0</v>
      </c>
      <c r="BH88" s="109" t="str">
        <f t="shared" si="142"/>
        <v>nebija plānots</v>
      </c>
      <c r="BI88" s="37"/>
      <c r="BJ88" s="37"/>
      <c r="BK88" s="37"/>
      <c r="BL88" s="41">
        <f t="shared" si="143"/>
        <v>0</v>
      </c>
      <c r="BM88" s="41">
        <f t="shared" si="144"/>
        <v>0</v>
      </c>
      <c r="BN88" s="41">
        <f t="shared" si="145"/>
        <v>0</v>
      </c>
      <c r="BO88" s="109" t="str">
        <f t="shared" si="146"/>
        <v>nebija plānots</v>
      </c>
      <c r="BP88" s="37"/>
      <c r="BQ88" s="37"/>
      <c r="BR88" s="37"/>
      <c r="BS88" s="41">
        <f t="shared" si="147"/>
        <v>0</v>
      </c>
      <c r="BT88" s="41">
        <f t="shared" si="148"/>
        <v>0</v>
      </c>
      <c r="BU88" s="41">
        <f t="shared" si="149"/>
        <v>0</v>
      </c>
      <c r="BV88" s="109" t="str">
        <f t="shared" si="150"/>
        <v>nebija plānots</v>
      </c>
      <c r="BW88" s="37"/>
      <c r="BX88" s="41">
        <v>0</v>
      </c>
      <c r="BY88" s="41">
        <f t="shared" si="151"/>
        <v>0</v>
      </c>
      <c r="BZ88" s="35">
        <v>0</v>
      </c>
      <c r="CA88" s="35">
        <v>0</v>
      </c>
      <c r="CB88" s="41">
        <f t="shared" si="152"/>
        <v>0</v>
      </c>
      <c r="CC88" s="109" t="str">
        <f t="shared" si="153"/>
        <v>nebija plānots</v>
      </c>
      <c r="CD88" s="37">
        <v>244955</v>
      </c>
      <c r="CE88" s="41">
        <v>0</v>
      </c>
      <c r="CF88" s="41">
        <f t="shared" si="154"/>
        <v>-244955</v>
      </c>
      <c r="CG88" s="41">
        <f t="shared" si="155"/>
        <v>244955</v>
      </c>
      <c r="CH88" s="41">
        <f t="shared" si="156"/>
        <v>0</v>
      </c>
      <c r="CI88" s="291">
        <f t="shared" si="157"/>
        <v>-244955</v>
      </c>
      <c r="CJ88" s="109">
        <f t="shared" si="158"/>
        <v>0</v>
      </c>
      <c r="CK88" s="37"/>
      <c r="CL88" s="37">
        <v>244955</v>
      </c>
      <c r="CM88" s="41">
        <v>0</v>
      </c>
      <c r="CN88" s="293">
        <v>0</v>
      </c>
      <c r="CO88" s="37">
        <v>886480</v>
      </c>
      <c r="CP88" s="37">
        <v>215793.84</v>
      </c>
      <c r="CQ88" s="37">
        <v>0</v>
      </c>
      <c r="CR88" s="37">
        <v>0</v>
      </c>
      <c r="CS88" s="37">
        <v>122502.16</v>
      </c>
      <c r="CT88" s="37">
        <v>0</v>
      </c>
      <c r="CU88" s="37">
        <v>0</v>
      </c>
      <c r="CV88" s="37">
        <v>1224776</v>
      </c>
      <c r="CW88" s="90" t="s">
        <v>1604</v>
      </c>
    </row>
    <row r="89" spans="1:101" ht="78.75" customHeight="1" x14ac:dyDescent="0.25">
      <c r="A89" s="54" t="s">
        <v>485</v>
      </c>
      <c r="B89" s="11" t="s">
        <v>486</v>
      </c>
      <c r="C89" s="14" t="s">
        <v>606</v>
      </c>
      <c r="D89" s="11">
        <v>1</v>
      </c>
      <c r="E89" s="11" t="s">
        <v>454</v>
      </c>
      <c r="F89" s="11" t="s">
        <v>5</v>
      </c>
      <c r="G89" s="44" t="s">
        <v>512</v>
      </c>
      <c r="H89" s="43">
        <f>SUBTOTAL(103, $CI$9:$CI89)*1</f>
        <v>81</v>
      </c>
      <c r="I89" s="43" t="s">
        <v>485</v>
      </c>
      <c r="J89" s="124" t="s">
        <v>13</v>
      </c>
      <c r="K89" s="124" t="s">
        <v>513</v>
      </c>
      <c r="L89" s="41">
        <v>0</v>
      </c>
      <c r="M89" s="41">
        <v>0</v>
      </c>
      <c r="N89" s="41">
        <v>1045198.4199999999</v>
      </c>
      <c r="O89" s="41">
        <v>0</v>
      </c>
      <c r="P89" s="41">
        <v>0</v>
      </c>
      <c r="Q89" s="41">
        <f t="shared" si="117"/>
        <v>0</v>
      </c>
      <c r="R89" s="197" t="str">
        <f t="shared" si="118"/>
        <v>nebija plānots</v>
      </c>
      <c r="S89" s="41">
        <v>227568.15</v>
      </c>
      <c r="T89" s="41">
        <v>227568.15</v>
      </c>
      <c r="U89" s="41">
        <f>T89-S89</f>
        <v>0</v>
      </c>
      <c r="V89" s="41">
        <f t="shared" si="119"/>
        <v>227568.15</v>
      </c>
      <c r="W89" s="41">
        <f t="shared" si="120"/>
        <v>227568.15</v>
      </c>
      <c r="X89" s="41">
        <f t="shared" si="121"/>
        <v>0</v>
      </c>
      <c r="Y89" s="197">
        <f t="shared" si="122"/>
        <v>0</v>
      </c>
      <c r="Z89" s="41">
        <v>0</v>
      </c>
      <c r="AA89" s="41">
        <v>0</v>
      </c>
      <c r="AB89" s="41">
        <f>AA89-Z89</f>
        <v>0</v>
      </c>
      <c r="AC89" s="41">
        <f t="shared" si="123"/>
        <v>227568.15</v>
      </c>
      <c r="AD89" s="41">
        <f t="shared" si="124"/>
        <v>227568.15</v>
      </c>
      <c r="AE89" s="41">
        <f t="shared" si="125"/>
        <v>0</v>
      </c>
      <c r="AF89" s="109">
        <f t="shared" si="126"/>
        <v>0</v>
      </c>
      <c r="AG89" s="41">
        <v>0</v>
      </c>
      <c r="AH89" s="41">
        <v>0</v>
      </c>
      <c r="AI89" s="41">
        <f>AH89-AG89</f>
        <v>0</v>
      </c>
      <c r="AJ89" s="41">
        <f t="shared" si="127"/>
        <v>227568.15</v>
      </c>
      <c r="AK89" s="41">
        <f t="shared" si="128"/>
        <v>227568.15</v>
      </c>
      <c r="AL89" s="41">
        <f t="shared" si="129"/>
        <v>0</v>
      </c>
      <c r="AM89" s="109">
        <f t="shared" si="130"/>
        <v>0</v>
      </c>
      <c r="AN89" s="41">
        <v>252110</v>
      </c>
      <c r="AO89" s="41">
        <v>196256.29</v>
      </c>
      <c r="AP89" s="41">
        <f>AO89-AN89</f>
        <v>-55853.709999999992</v>
      </c>
      <c r="AQ89" s="41">
        <f t="shared" si="131"/>
        <v>479678.15</v>
      </c>
      <c r="AR89" s="41">
        <f t="shared" si="132"/>
        <v>423824.44</v>
      </c>
      <c r="AS89" s="41">
        <f t="shared" si="133"/>
        <v>-55854</v>
      </c>
      <c r="AT89" s="109">
        <f t="shared" si="134"/>
        <v>0.11643997125989591</v>
      </c>
      <c r="AU89" s="41">
        <v>0</v>
      </c>
      <c r="AV89" s="41">
        <v>0</v>
      </c>
      <c r="AW89" s="41">
        <f>AV89-AU89</f>
        <v>0</v>
      </c>
      <c r="AX89" s="41">
        <f t="shared" si="135"/>
        <v>479678.15</v>
      </c>
      <c r="AY89" s="41">
        <f t="shared" si="136"/>
        <v>423824.44</v>
      </c>
      <c r="AZ89" s="41">
        <f t="shared" si="137"/>
        <v>-55854</v>
      </c>
      <c r="BA89" s="109">
        <f t="shared" si="138"/>
        <v>0.11643997125989591</v>
      </c>
      <c r="BB89" s="41">
        <v>0</v>
      </c>
      <c r="BC89" s="41">
        <v>0</v>
      </c>
      <c r="BD89" s="41">
        <f>BC89-BB89</f>
        <v>0</v>
      </c>
      <c r="BE89" s="41">
        <f t="shared" si="139"/>
        <v>479678.15</v>
      </c>
      <c r="BF89" s="41">
        <f t="shared" si="140"/>
        <v>423824.44</v>
      </c>
      <c r="BG89" s="41">
        <f t="shared" si="141"/>
        <v>-55854</v>
      </c>
      <c r="BH89" s="109">
        <f t="shared" si="142"/>
        <v>0.11643997125989591</v>
      </c>
      <c r="BI89" s="41">
        <v>252110</v>
      </c>
      <c r="BJ89" s="41">
        <v>176332.85</v>
      </c>
      <c r="BK89" s="41">
        <f>BJ89-BI89</f>
        <v>-75777.149999999994</v>
      </c>
      <c r="BL89" s="41">
        <f t="shared" si="143"/>
        <v>731788.15</v>
      </c>
      <c r="BM89" s="41">
        <f t="shared" si="144"/>
        <v>600157.29</v>
      </c>
      <c r="BN89" s="41">
        <f t="shared" si="145"/>
        <v>-131631</v>
      </c>
      <c r="BO89" s="109">
        <f t="shared" si="146"/>
        <v>0.17987563750519875</v>
      </c>
      <c r="BP89" s="41">
        <v>0</v>
      </c>
      <c r="BQ89" s="41">
        <v>0</v>
      </c>
      <c r="BR89" s="41">
        <f>BQ89-BP89</f>
        <v>0</v>
      </c>
      <c r="BS89" s="41">
        <f t="shared" si="147"/>
        <v>731788.15</v>
      </c>
      <c r="BT89" s="41">
        <f t="shared" si="148"/>
        <v>600157.29</v>
      </c>
      <c r="BU89" s="41">
        <f t="shared" si="149"/>
        <v>-131631</v>
      </c>
      <c r="BV89" s="109">
        <f t="shared" si="150"/>
        <v>0.17987563750519875</v>
      </c>
      <c r="BW89" s="41">
        <v>0</v>
      </c>
      <c r="BX89" s="41">
        <v>0</v>
      </c>
      <c r="BY89" s="41">
        <f t="shared" si="151"/>
        <v>0</v>
      </c>
      <c r="BZ89" s="41">
        <f>BP89+BI89+BB89+AU89+AN89+AG89+Z89+S89+O89+BW89</f>
        <v>731788.15</v>
      </c>
      <c r="CA89" s="41">
        <f>BQ89+BJ89+BC89+AV89+AO89+-AH89+AA89+T89+P89+BX89</f>
        <v>600157.29</v>
      </c>
      <c r="CB89" s="41">
        <f t="shared" si="152"/>
        <v>-131631</v>
      </c>
      <c r="CC89" s="109">
        <f t="shared" si="153"/>
        <v>0.17987563750519875</v>
      </c>
      <c r="CD89" s="41">
        <v>253810</v>
      </c>
      <c r="CE89" s="41">
        <v>153447.89000000001</v>
      </c>
      <c r="CF89" s="41">
        <f t="shared" si="154"/>
        <v>-100362.10999999999</v>
      </c>
      <c r="CG89" s="41">
        <f t="shared" si="155"/>
        <v>985598.15</v>
      </c>
      <c r="CH89" s="41">
        <f t="shared" si="156"/>
        <v>753605.18</v>
      </c>
      <c r="CI89" s="291">
        <f t="shared" si="157"/>
        <v>-231993.11</v>
      </c>
      <c r="CJ89" s="109">
        <f t="shared" si="158"/>
        <v>0.76461708050081068</v>
      </c>
      <c r="CK89" s="41">
        <v>0</v>
      </c>
      <c r="CL89" s="41">
        <f>CK89+CD89+BW89+BP89+BI89+BB89+AN89+AG89+Z89+S89+O89+AU89</f>
        <v>985598.15</v>
      </c>
      <c r="CM89" s="41">
        <v>753605.18</v>
      </c>
      <c r="CN89" s="36">
        <f>CM89-CL89</f>
        <v>-231992.96999999997</v>
      </c>
      <c r="CO89" s="41">
        <v>534665.1</v>
      </c>
      <c r="CP89" s="41">
        <v>157377.32999999999</v>
      </c>
      <c r="CQ89" s="41">
        <v>0</v>
      </c>
      <c r="CR89" s="41">
        <v>0</v>
      </c>
      <c r="CS89" s="41">
        <v>0</v>
      </c>
      <c r="CT89" s="41">
        <v>0</v>
      </c>
      <c r="CU89" s="41">
        <v>0</v>
      </c>
      <c r="CV89" s="41">
        <v>2722839</v>
      </c>
      <c r="CW89" s="136" t="s">
        <v>1605</v>
      </c>
    </row>
    <row r="90" spans="1:101" s="29" customFormat="1" ht="98.25" customHeight="1" x14ac:dyDescent="0.25">
      <c r="A90" s="54" t="s">
        <v>233</v>
      </c>
      <c r="B90" s="11" t="s">
        <v>234</v>
      </c>
      <c r="C90" s="14" t="s">
        <v>579</v>
      </c>
      <c r="D90" s="11">
        <v>1</v>
      </c>
      <c r="E90" s="11" t="s">
        <v>4</v>
      </c>
      <c r="F90" s="11" t="s">
        <v>5</v>
      </c>
      <c r="G90" s="44" t="s">
        <v>247</v>
      </c>
      <c r="H90" s="43">
        <f>SUBTOTAL(103, $CI$9:$CI90)*1</f>
        <v>82</v>
      </c>
      <c r="I90" s="43" t="s">
        <v>233</v>
      </c>
      <c r="J90" s="124" t="s">
        <v>248</v>
      </c>
      <c r="K90" s="124" t="s">
        <v>249</v>
      </c>
      <c r="L90" s="41">
        <v>0</v>
      </c>
      <c r="M90" s="41">
        <v>0</v>
      </c>
      <c r="N90" s="41">
        <v>0</v>
      </c>
      <c r="O90" s="41">
        <v>8152.88</v>
      </c>
      <c r="P90" s="41">
        <v>8152.86</v>
      </c>
      <c r="Q90" s="41">
        <f t="shared" si="117"/>
        <v>0</v>
      </c>
      <c r="R90" s="197">
        <f t="shared" si="118"/>
        <v>2.4531208604461341E-6</v>
      </c>
      <c r="S90" s="41">
        <v>0</v>
      </c>
      <c r="T90" s="41">
        <v>0</v>
      </c>
      <c r="U90" s="41">
        <f>T90-S90</f>
        <v>0</v>
      </c>
      <c r="V90" s="41">
        <f t="shared" si="119"/>
        <v>8152.88</v>
      </c>
      <c r="W90" s="41">
        <f t="shared" si="120"/>
        <v>8152.86</v>
      </c>
      <c r="X90" s="41">
        <f t="shared" si="121"/>
        <v>0</v>
      </c>
      <c r="Y90" s="197">
        <f t="shared" si="122"/>
        <v>2.4531208604461341E-6</v>
      </c>
      <c r="Z90" s="41">
        <v>0</v>
      </c>
      <c r="AA90" s="41">
        <v>0</v>
      </c>
      <c r="AB90" s="41">
        <f>AA90-Z90</f>
        <v>0</v>
      </c>
      <c r="AC90" s="41">
        <f t="shared" si="123"/>
        <v>8152.88</v>
      </c>
      <c r="AD90" s="41">
        <f t="shared" si="124"/>
        <v>8152.86</v>
      </c>
      <c r="AE90" s="41">
        <f t="shared" si="125"/>
        <v>0</v>
      </c>
      <c r="AF90" s="109">
        <f t="shared" si="126"/>
        <v>2.4531208604461341E-6</v>
      </c>
      <c r="AG90" s="41">
        <v>11511.6</v>
      </c>
      <c r="AH90" s="41">
        <v>5932.87</v>
      </c>
      <c r="AI90" s="41">
        <f>AH90-AG90</f>
        <v>-5578.7300000000005</v>
      </c>
      <c r="AJ90" s="41">
        <f t="shared" si="127"/>
        <v>19664.48</v>
      </c>
      <c r="AK90" s="41">
        <f t="shared" si="128"/>
        <v>14085.73</v>
      </c>
      <c r="AL90" s="41">
        <f t="shared" si="129"/>
        <v>-5579</v>
      </c>
      <c r="AM90" s="109">
        <f t="shared" si="130"/>
        <v>0.28369679747443111</v>
      </c>
      <c r="AN90" s="41">
        <v>0</v>
      </c>
      <c r="AO90" s="41">
        <v>0</v>
      </c>
      <c r="AP90" s="41">
        <f>AO90-AN90</f>
        <v>0</v>
      </c>
      <c r="AQ90" s="41">
        <f t="shared" si="131"/>
        <v>19664.48</v>
      </c>
      <c r="AR90" s="41">
        <f t="shared" si="132"/>
        <v>14085.73</v>
      </c>
      <c r="AS90" s="41">
        <f t="shared" si="133"/>
        <v>-5579</v>
      </c>
      <c r="AT90" s="109">
        <f t="shared" si="134"/>
        <v>0.28369679747443111</v>
      </c>
      <c r="AU90" s="41">
        <v>0</v>
      </c>
      <c r="AV90" s="41">
        <v>0</v>
      </c>
      <c r="AW90" s="41">
        <f>AV90-AU90</f>
        <v>0</v>
      </c>
      <c r="AX90" s="41">
        <f t="shared" si="135"/>
        <v>19664.48</v>
      </c>
      <c r="AY90" s="41">
        <f t="shared" si="136"/>
        <v>14085.73</v>
      </c>
      <c r="AZ90" s="41">
        <f t="shared" si="137"/>
        <v>-5579</v>
      </c>
      <c r="BA90" s="109">
        <f t="shared" si="138"/>
        <v>0.28369679747443111</v>
      </c>
      <c r="BB90" s="41">
        <v>66414.61</v>
      </c>
      <c r="BC90" s="41">
        <v>4999.38</v>
      </c>
      <c r="BD90" s="41">
        <f>BC90-BB90</f>
        <v>-61415.23</v>
      </c>
      <c r="BE90" s="41">
        <f t="shared" si="139"/>
        <v>86079.09</v>
      </c>
      <c r="BF90" s="41">
        <f t="shared" si="140"/>
        <v>19085.11</v>
      </c>
      <c r="BG90" s="41">
        <f t="shared" si="141"/>
        <v>-66994</v>
      </c>
      <c r="BH90" s="109">
        <f t="shared" si="142"/>
        <v>0.77828401764005639</v>
      </c>
      <c r="BI90" s="41">
        <v>0</v>
      </c>
      <c r="BJ90" s="41">
        <v>0</v>
      </c>
      <c r="BK90" s="41">
        <f>BJ90-BI90</f>
        <v>0</v>
      </c>
      <c r="BL90" s="41">
        <f t="shared" si="143"/>
        <v>86079.09</v>
      </c>
      <c r="BM90" s="41">
        <f t="shared" si="144"/>
        <v>19085.11</v>
      </c>
      <c r="BN90" s="41">
        <f t="shared" si="145"/>
        <v>-66994</v>
      </c>
      <c r="BO90" s="109">
        <f t="shared" si="146"/>
        <v>0.77828401764005639</v>
      </c>
      <c r="BP90" s="41">
        <v>0</v>
      </c>
      <c r="BQ90" s="41">
        <v>0</v>
      </c>
      <c r="BR90" s="41">
        <f>BQ90-BP90</f>
        <v>0</v>
      </c>
      <c r="BS90" s="41">
        <f t="shared" si="147"/>
        <v>86079.09</v>
      </c>
      <c r="BT90" s="41">
        <f t="shared" si="148"/>
        <v>19085.11</v>
      </c>
      <c r="BU90" s="41">
        <f t="shared" si="149"/>
        <v>-66994</v>
      </c>
      <c r="BV90" s="109">
        <f t="shared" si="150"/>
        <v>0.77828401764005639</v>
      </c>
      <c r="BW90" s="41">
        <v>168189.49</v>
      </c>
      <c r="BX90" s="41">
        <v>0</v>
      </c>
      <c r="BY90" s="41">
        <f t="shared" si="151"/>
        <v>-168189.49</v>
      </c>
      <c r="BZ90" s="41">
        <f>BP90+BI90+BB90+AU90+AN90+AG90+Z90+S90+O90+BW90</f>
        <v>254268.58000000002</v>
      </c>
      <c r="CA90" s="41">
        <f>BQ90+BJ90+BC90+AV90+AO90+AH90+AA90+T90+P90+BX90</f>
        <v>19085.11</v>
      </c>
      <c r="CB90" s="41">
        <f t="shared" si="152"/>
        <v>-235183</v>
      </c>
      <c r="CC90" s="109">
        <f t="shared" si="153"/>
        <v>0.92494113901135566</v>
      </c>
      <c r="CD90" s="41">
        <v>0</v>
      </c>
      <c r="CE90" s="41">
        <v>19500.16</v>
      </c>
      <c r="CF90" s="41">
        <f t="shared" si="154"/>
        <v>19500.16</v>
      </c>
      <c r="CG90" s="41">
        <f t="shared" si="155"/>
        <v>254268.58000000002</v>
      </c>
      <c r="CH90" s="41">
        <f t="shared" si="156"/>
        <v>38585.270000000004</v>
      </c>
      <c r="CI90" s="291">
        <f t="shared" si="157"/>
        <v>-215682.84</v>
      </c>
      <c r="CJ90" s="109">
        <f t="shared" si="158"/>
        <v>0.15175005106804781</v>
      </c>
      <c r="CK90" s="41">
        <v>0</v>
      </c>
      <c r="CL90" s="41">
        <f>CK90+CD90+BW90+BP90+BI90+BB90+AN90+AG90+Z90+S90+O90+AU90</f>
        <v>254268.58</v>
      </c>
      <c r="CM90" s="41">
        <v>38585.269999999997</v>
      </c>
      <c r="CN90" s="36">
        <f>CM90-CL90</f>
        <v>-215683.31</v>
      </c>
      <c r="CO90" s="41">
        <v>680047.14</v>
      </c>
      <c r="CP90" s="41">
        <v>584370.78</v>
      </c>
      <c r="CQ90" s="41">
        <v>0</v>
      </c>
      <c r="CR90" s="41">
        <v>0</v>
      </c>
      <c r="CS90" s="41">
        <v>0</v>
      </c>
      <c r="CT90" s="41">
        <v>0</v>
      </c>
      <c r="CU90" s="41">
        <v>0</v>
      </c>
      <c r="CV90" s="41">
        <v>1518686.5</v>
      </c>
      <c r="CW90" s="136" t="s">
        <v>1606</v>
      </c>
    </row>
    <row r="91" spans="1:101" s="10" customFormat="1" ht="69" customHeight="1" x14ac:dyDescent="0.2">
      <c r="A91" s="11" t="s">
        <v>57</v>
      </c>
      <c r="B91" s="11" t="s">
        <v>58</v>
      </c>
      <c r="C91" s="14" t="s">
        <v>565</v>
      </c>
      <c r="D91" s="11">
        <v>1</v>
      </c>
      <c r="E91" s="11" t="s">
        <v>35</v>
      </c>
      <c r="F91" s="11" t="s">
        <v>5</v>
      </c>
      <c r="G91" s="44" t="s">
        <v>59</v>
      </c>
      <c r="H91" s="43">
        <f>SUBTOTAL(103, $CI$9:$CI91)*1</f>
        <v>83</v>
      </c>
      <c r="I91" s="43" t="s">
        <v>57</v>
      </c>
      <c r="J91" s="124" t="s">
        <v>60</v>
      </c>
      <c r="K91" s="124" t="s">
        <v>61</v>
      </c>
      <c r="L91" s="41">
        <v>0</v>
      </c>
      <c r="M91" s="41">
        <v>0</v>
      </c>
      <c r="N91" s="41">
        <v>2754851.19</v>
      </c>
      <c r="O91" s="41">
        <v>0</v>
      </c>
      <c r="P91" s="41">
        <v>0</v>
      </c>
      <c r="Q91" s="41">
        <f t="shared" si="117"/>
        <v>0</v>
      </c>
      <c r="R91" s="197" t="str">
        <f t="shared" si="118"/>
        <v>nebija plānots</v>
      </c>
      <c r="S91" s="41">
        <v>0</v>
      </c>
      <c r="T91" s="41">
        <v>0</v>
      </c>
      <c r="U91" s="41">
        <f>T91-S91</f>
        <v>0</v>
      </c>
      <c r="V91" s="41">
        <f t="shared" si="119"/>
        <v>0</v>
      </c>
      <c r="W91" s="41">
        <f t="shared" si="120"/>
        <v>0</v>
      </c>
      <c r="X91" s="41">
        <f t="shared" si="121"/>
        <v>0</v>
      </c>
      <c r="Y91" s="197" t="str">
        <f t="shared" si="122"/>
        <v>nebija plānots</v>
      </c>
      <c r="Z91" s="41">
        <v>1955000</v>
      </c>
      <c r="AA91" s="41">
        <v>1993365.96</v>
      </c>
      <c r="AB91" s="41">
        <f>AA91-Z91</f>
        <v>38365.959999999963</v>
      </c>
      <c r="AC91" s="41">
        <f t="shared" si="123"/>
        <v>1955000</v>
      </c>
      <c r="AD91" s="41">
        <f t="shared" si="124"/>
        <v>1993365.96</v>
      </c>
      <c r="AE91" s="41">
        <f t="shared" si="125"/>
        <v>38366</v>
      </c>
      <c r="AF91" s="109">
        <f t="shared" si="126"/>
        <v>-1.9624531969309356E-2</v>
      </c>
      <c r="AG91" s="41">
        <v>0</v>
      </c>
      <c r="AH91" s="41">
        <v>0</v>
      </c>
      <c r="AI91" s="41">
        <f>AH91-AG91</f>
        <v>0</v>
      </c>
      <c r="AJ91" s="41">
        <f t="shared" si="127"/>
        <v>1955000</v>
      </c>
      <c r="AK91" s="41">
        <f t="shared" si="128"/>
        <v>1993365.96</v>
      </c>
      <c r="AL91" s="41">
        <f t="shared" si="129"/>
        <v>38366</v>
      </c>
      <c r="AM91" s="109">
        <f t="shared" si="130"/>
        <v>-1.9624531969309356E-2</v>
      </c>
      <c r="AN91" s="41">
        <v>0</v>
      </c>
      <c r="AO91" s="41">
        <v>0</v>
      </c>
      <c r="AP91" s="41">
        <f>AO91-AN91</f>
        <v>0</v>
      </c>
      <c r="AQ91" s="41">
        <f t="shared" si="131"/>
        <v>1955000</v>
      </c>
      <c r="AR91" s="41">
        <f t="shared" si="132"/>
        <v>1993365.96</v>
      </c>
      <c r="AS91" s="41">
        <f t="shared" si="133"/>
        <v>38366</v>
      </c>
      <c r="AT91" s="109">
        <f t="shared" si="134"/>
        <v>-1.9624531969309356E-2</v>
      </c>
      <c r="AU91" s="41">
        <v>386623.51</v>
      </c>
      <c r="AV91" s="41">
        <v>49134.6</v>
      </c>
      <c r="AW91" s="41">
        <f>AV91-AU91</f>
        <v>-337488.91000000003</v>
      </c>
      <c r="AX91" s="41">
        <f t="shared" si="135"/>
        <v>2341623.5099999998</v>
      </c>
      <c r="AY91" s="41">
        <f t="shared" si="136"/>
        <v>2042500.56</v>
      </c>
      <c r="AZ91" s="41">
        <f t="shared" si="137"/>
        <v>-299123</v>
      </c>
      <c r="BA91" s="109">
        <f t="shared" si="138"/>
        <v>0.12774169234404376</v>
      </c>
      <c r="BB91" s="41">
        <v>0</v>
      </c>
      <c r="BC91" s="41">
        <v>0</v>
      </c>
      <c r="BD91" s="41">
        <f>BC91-BB91</f>
        <v>0</v>
      </c>
      <c r="BE91" s="41">
        <f t="shared" si="139"/>
        <v>2341623.5099999998</v>
      </c>
      <c r="BF91" s="41">
        <f t="shared" si="140"/>
        <v>2042500.56</v>
      </c>
      <c r="BG91" s="41">
        <f t="shared" si="141"/>
        <v>-299123</v>
      </c>
      <c r="BH91" s="109">
        <f t="shared" si="142"/>
        <v>0.12774169234404376</v>
      </c>
      <c r="BI91" s="41">
        <v>0</v>
      </c>
      <c r="BJ91" s="41">
        <v>0</v>
      </c>
      <c r="BK91" s="41">
        <f>BJ91-BI91</f>
        <v>0</v>
      </c>
      <c r="BL91" s="41">
        <f t="shared" si="143"/>
        <v>2341623.5099999998</v>
      </c>
      <c r="BM91" s="41">
        <f t="shared" si="144"/>
        <v>2042500.56</v>
      </c>
      <c r="BN91" s="41">
        <f t="shared" si="145"/>
        <v>-299123</v>
      </c>
      <c r="BO91" s="109">
        <f t="shared" si="146"/>
        <v>0.12774169234404376</v>
      </c>
      <c r="BP91" s="41">
        <v>719322.26</v>
      </c>
      <c r="BQ91" s="41">
        <v>0</v>
      </c>
      <c r="BR91" s="41">
        <f>BQ91-BP91</f>
        <v>-719322.26</v>
      </c>
      <c r="BS91" s="41">
        <f t="shared" si="147"/>
        <v>3060945.7699999996</v>
      </c>
      <c r="BT91" s="41">
        <f t="shared" si="148"/>
        <v>2042500.56</v>
      </c>
      <c r="BU91" s="41">
        <f t="shared" si="149"/>
        <v>-1018445</v>
      </c>
      <c r="BV91" s="109">
        <f t="shared" si="150"/>
        <v>0.33272239579729623</v>
      </c>
      <c r="BW91" s="41">
        <v>0</v>
      </c>
      <c r="BX91" s="41">
        <v>809083.95</v>
      </c>
      <c r="BY91" s="41">
        <f t="shared" si="151"/>
        <v>809083.95</v>
      </c>
      <c r="BZ91" s="41">
        <f>BP91+BI91+BB91+AU91+AN91+AG91+Z91+S91+O91+BW91</f>
        <v>3060945.77</v>
      </c>
      <c r="CA91" s="41">
        <f>BQ91+BJ91+BC91+AV91+AO91+-AH91+AA91+T91+P91+BX91</f>
        <v>2851584.51</v>
      </c>
      <c r="CB91" s="41">
        <f t="shared" si="152"/>
        <v>-209361</v>
      </c>
      <c r="CC91" s="109">
        <f t="shared" si="153"/>
        <v>6.8397572427426612E-2</v>
      </c>
      <c r="CD91" s="41">
        <v>0</v>
      </c>
      <c r="CE91" s="41">
        <v>0</v>
      </c>
      <c r="CF91" s="41">
        <f t="shared" si="154"/>
        <v>0</v>
      </c>
      <c r="CG91" s="41">
        <f t="shared" si="155"/>
        <v>3060945.77</v>
      </c>
      <c r="CH91" s="41">
        <f t="shared" si="156"/>
        <v>2851584.51</v>
      </c>
      <c r="CI91" s="291">
        <f t="shared" si="157"/>
        <v>-209361</v>
      </c>
      <c r="CJ91" s="109">
        <f t="shared" si="158"/>
        <v>0.93160242757257339</v>
      </c>
      <c r="CK91" s="41">
        <v>0</v>
      </c>
      <c r="CL91" s="41">
        <f>CK91+CD91+BW91+BP91+BI91+BB91+AN91+AG91+Z91+S91+O91+AU91</f>
        <v>3060945.7699999996</v>
      </c>
      <c r="CM91" s="41">
        <v>2851584.51</v>
      </c>
      <c r="CN91" s="36">
        <f>CM91-CL91</f>
        <v>-209361.25999999978</v>
      </c>
      <c r="CO91" s="41">
        <v>0</v>
      </c>
      <c r="CP91" s="41">
        <v>0</v>
      </c>
      <c r="CQ91" s="41">
        <v>0</v>
      </c>
      <c r="CR91" s="41">
        <v>0</v>
      </c>
      <c r="CS91" s="41">
        <v>0</v>
      </c>
      <c r="CT91" s="41">
        <v>0</v>
      </c>
      <c r="CU91" s="41">
        <v>0</v>
      </c>
      <c r="CV91" s="41">
        <v>3060945.7699999996</v>
      </c>
      <c r="CW91" s="136" t="s">
        <v>1607</v>
      </c>
    </row>
    <row r="92" spans="1:101" ht="47.25" x14ac:dyDescent="0.25">
      <c r="A92" s="18" t="s">
        <v>150</v>
      </c>
      <c r="B92" s="18" t="s">
        <v>151</v>
      </c>
      <c r="C92" s="19" t="s">
        <v>574</v>
      </c>
      <c r="D92" s="55" t="s">
        <v>3</v>
      </c>
      <c r="E92" s="55" t="s">
        <v>29</v>
      </c>
      <c r="F92" s="55" t="s">
        <v>102</v>
      </c>
      <c r="G92" s="55" t="s">
        <v>1312</v>
      </c>
      <c r="H92" s="43">
        <f>SUBTOTAL(103, $CI$9:$CI92)*1</f>
        <v>84</v>
      </c>
      <c r="I92" s="43" t="s">
        <v>150</v>
      </c>
      <c r="J92" s="128" t="s">
        <v>98</v>
      </c>
      <c r="K92" s="128" t="s">
        <v>1118</v>
      </c>
      <c r="L92" s="35">
        <v>0</v>
      </c>
      <c r="M92" s="35">
        <v>0</v>
      </c>
      <c r="N92" s="35">
        <v>0</v>
      </c>
      <c r="O92" s="35">
        <f>N92+M92+L92</f>
        <v>0</v>
      </c>
      <c r="P92" s="35"/>
      <c r="Q92" s="41">
        <f t="shared" si="117"/>
        <v>0</v>
      </c>
      <c r="R92" s="197" t="str">
        <f t="shared" si="118"/>
        <v>nebija plānots</v>
      </c>
      <c r="S92" s="35">
        <v>0</v>
      </c>
      <c r="T92" s="35"/>
      <c r="U92" s="35"/>
      <c r="V92" s="41">
        <f t="shared" si="119"/>
        <v>0</v>
      </c>
      <c r="W92" s="41">
        <f t="shared" si="120"/>
        <v>0</v>
      </c>
      <c r="X92" s="41">
        <f t="shared" si="121"/>
        <v>0</v>
      </c>
      <c r="Y92" s="197" t="str">
        <f t="shared" si="122"/>
        <v>nebija plānots</v>
      </c>
      <c r="Z92" s="35">
        <v>0</v>
      </c>
      <c r="AA92" s="35"/>
      <c r="AB92" s="35"/>
      <c r="AC92" s="41">
        <f t="shared" si="123"/>
        <v>0</v>
      </c>
      <c r="AD92" s="41">
        <f t="shared" si="124"/>
        <v>0</v>
      </c>
      <c r="AE92" s="41">
        <f t="shared" si="125"/>
        <v>0</v>
      </c>
      <c r="AF92" s="109" t="str">
        <f t="shared" si="126"/>
        <v>nebija plānots</v>
      </c>
      <c r="AG92" s="35">
        <v>0</v>
      </c>
      <c r="AH92" s="35"/>
      <c r="AI92" s="35"/>
      <c r="AJ92" s="41">
        <f t="shared" si="127"/>
        <v>0</v>
      </c>
      <c r="AK92" s="41">
        <f t="shared" si="128"/>
        <v>0</v>
      </c>
      <c r="AL92" s="41">
        <f t="shared" si="129"/>
        <v>0</v>
      </c>
      <c r="AM92" s="109" t="str">
        <f t="shared" si="130"/>
        <v>nebija plānots</v>
      </c>
      <c r="AN92" s="35">
        <v>0</v>
      </c>
      <c r="AO92" s="35"/>
      <c r="AP92" s="35"/>
      <c r="AQ92" s="41">
        <f t="shared" si="131"/>
        <v>0</v>
      </c>
      <c r="AR92" s="41">
        <f t="shared" si="132"/>
        <v>0</v>
      </c>
      <c r="AS92" s="41">
        <f t="shared" si="133"/>
        <v>0</v>
      </c>
      <c r="AT92" s="109" t="str">
        <f t="shared" si="134"/>
        <v>nebija plānots</v>
      </c>
      <c r="AU92" s="35">
        <v>0</v>
      </c>
      <c r="AV92" s="35"/>
      <c r="AW92" s="35"/>
      <c r="AX92" s="41">
        <f t="shared" si="135"/>
        <v>0</v>
      </c>
      <c r="AY92" s="41">
        <f t="shared" si="136"/>
        <v>0</v>
      </c>
      <c r="AZ92" s="41">
        <f t="shared" si="137"/>
        <v>0</v>
      </c>
      <c r="BA92" s="109" t="str">
        <f t="shared" si="138"/>
        <v>nebija plānots</v>
      </c>
      <c r="BB92" s="35">
        <v>0</v>
      </c>
      <c r="BC92" s="35"/>
      <c r="BD92" s="35"/>
      <c r="BE92" s="41">
        <f t="shared" si="139"/>
        <v>0</v>
      </c>
      <c r="BF92" s="41">
        <f t="shared" si="140"/>
        <v>0</v>
      </c>
      <c r="BG92" s="41">
        <f t="shared" si="141"/>
        <v>0</v>
      </c>
      <c r="BH92" s="109" t="str">
        <f t="shared" si="142"/>
        <v>nebija plānots</v>
      </c>
      <c r="BI92" s="35">
        <v>0</v>
      </c>
      <c r="BJ92" s="35"/>
      <c r="BK92" s="35"/>
      <c r="BL92" s="41">
        <f t="shared" si="143"/>
        <v>0</v>
      </c>
      <c r="BM92" s="41">
        <f t="shared" si="144"/>
        <v>0</v>
      </c>
      <c r="BN92" s="41">
        <f t="shared" si="145"/>
        <v>0</v>
      </c>
      <c r="BO92" s="109" t="str">
        <f t="shared" si="146"/>
        <v>nebija plānots</v>
      </c>
      <c r="BP92" s="35">
        <v>0</v>
      </c>
      <c r="BQ92" s="35"/>
      <c r="BR92" s="35"/>
      <c r="BS92" s="41">
        <f t="shared" si="147"/>
        <v>0</v>
      </c>
      <c r="BT92" s="41">
        <f t="shared" si="148"/>
        <v>0</v>
      </c>
      <c r="BU92" s="41">
        <f t="shared" si="149"/>
        <v>0</v>
      </c>
      <c r="BV92" s="109" t="str">
        <f t="shared" si="150"/>
        <v>nebija plānots</v>
      </c>
      <c r="BW92" s="35">
        <v>0</v>
      </c>
      <c r="BX92" s="41">
        <v>3581.83</v>
      </c>
      <c r="BY92" s="41">
        <f t="shared" si="151"/>
        <v>3581.83</v>
      </c>
      <c r="BZ92" s="41">
        <f>BP92+BI92+BB92+AU92+AN92+AG92+Z92+S92+O92+BW92</f>
        <v>0</v>
      </c>
      <c r="CA92" s="41">
        <f>BQ92+BJ92+BC92+AV92+AO92+-AH92+AA92+T92+P92+BX92</f>
        <v>3581.83</v>
      </c>
      <c r="CB92" s="41">
        <f t="shared" si="152"/>
        <v>3582</v>
      </c>
      <c r="CC92" s="109" t="str">
        <f t="shared" si="153"/>
        <v>nebija plānots</v>
      </c>
      <c r="CD92" s="35">
        <v>0</v>
      </c>
      <c r="CE92" s="41">
        <v>0</v>
      </c>
      <c r="CF92" s="41">
        <f t="shared" si="154"/>
        <v>0</v>
      </c>
      <c r="CG92" s="41">
        <f t="shared" si="155"/>
        <v>0</v>
      </c>
      <c r="CH92" s="41">
        <f t="shared" si="156"/>
        <v>3581.83</v>
      </c>
      <c r="CI92" s="41">
        <f t="shared" si="157"/>
        <v>3582</v>
      </c>
      <c r="CJ92" s="109" t="str">
        <f t="shared" si="158"/>
        <v>nebija plānots</v>
      </c>
      <c r="CK92" s="35">
        <v>887400</v>
      </c>
      <c r="CL92" s="41">
        <f>CK92+CD92+BW92+BP92+BI92+BB92+AN92+AG92+Z92+S92+O92+AU92</f>
        <v>887400</v>
      </c>
      <c r="CM92" s="41">
        <v>3581.83</v>
      </c>
      <c r="CN92" s="291">
        <f>CM92-CL92</f>
        <v>-883818.17</v>
      </c>
      <c r="CO92" s="35">
        <v>4042600</v>
      </c>
      <c r="CP92" s="35"/>
      <c r="CQ92" s="35">
        <v>0</v>
      </c>
      <c r="CR92" s="35">
        <v>0</v>
      </c>
      <c r="CS92" s="35">
        <v>0</v>
      </c>
      <c r="CT92" s="35">
        <v>0</v>
      </c>
      <c r="CU92" s="35">
        <v>0</v>
      </c>
      <c r="CV92" s="35">
        <v>5539805.21</v>
      </c>
      <c r="CW92" s="90" t="s">
        <v>1437</v>
      </c>
    </row>
    <row r="93" spans="1:101" ht="31.5" x14ac:dyDescent="0.25">
      <c r="A93" s="18" t="s">
        <v>1286</v>
      </c>
      <c r="B93" s="18" t="s">
        <v>1288</v>
      </c>
      <c r="C93" s="19" t="s">
        <v>1287</v>
      </c>
      <c r="D93" s="55" t="s">
        <v>3</v>
      </c>
      <c r="E93" s="55" t="s">
        <v>402</v>
      </c>
      <c r="F93" s="55" t="s">
        <v>77</v>
      </c>
      <c r="G93" s="55" t="s">
        <v>1389</v>
      </c>
      <c r="H93" s="43">
        <f>SUBTOTAL(103, $CI$9:$CI93)*1</f>
        <v>85</v>
      </c>
      <c r="I93" s="43" t="s">
        <v>1286</v>
      </c>
      <c r="J93" s="128" t="s">
        <v>409</v>
      </c>
      <c r="K93" s="124" t="s">
        <v>1289</v>
      </c>
      <c r="L93" s="35">
        <v>0</v>
      </c>
      <c r="M93" s="35">
        <v>0</v>
      </c>
      <c r="N93" s="35">
        <v>0</v>
      </c>
      <c r="O93" s="35">
        <v>0</v>
      </c>
      <c r="P93" s="35"/>
      <c r="Q93" s="41">
        <f t="shared" si="117"/>
        <v>0</v>
      </c>
      <c r="R93" s="197" t="str">
        <f t="shared" si="118"/>
        <v>nebija plānots</v>
      </c>
      <c r="S93" s="35">
        <v>0</v>
      </c>
      <c r="T93" s="35"/>
      <c r="U93" s="35"/>
      <c r="V93" s="41">
        <f t="shared" si="119"/>
        <v>0</v>
      </c>
      <c r="W93" s="41">
        <f t="shared" si="120"/>
        <v>0</v>
      </c>
      <c r="X93" s="41">
        <f t="shared" si="121"/>
        <v>0</v>
      </c>
      <c r="Y93" s="197" t="str">
        <f t="shared" si="122"/>
        <v>nebija plānots</v>
      </c>
      <c r="Z93" s="35">
        <v>0</v>
      </c>
      <c r="AA93" s="35"/>
      <c r="AB93" s="35"/>
      <c r="AC93" s="41">
        <f t="shared" si="123"/>
        <v>0</v>
      </c>
      <c r="AD93" s="41">
        <f t="shared" si="124"/>
        <v>0</v>
      </c>
      <c r="AE93" s="41">
        <f t="shared" si="125"/>
        <v>0</v>
      </c>
      <c r="AF93" s="109" t="str">
        <f t="shared" si="126"/>
        <v>nebija plānots</v>
      </c>
      <c r="AG93" s="35">
        <v>0</v>
      </c>
      <c r="AH93" s="35"/>
      <c r="AI93" s="35"/>
      <c r="AJ93" s="41">
        <f t="shared" si="127"/>
        <v>0</v>
      </c>
      <c r="AK93" s="41">
        <f t="shared" si="128"/>
        <v>0</v>
      </c>
      <c r="AL93" s="41">
        <f t="shared" si="129"/>
        <v>0</v>
      </c>
      <c r="AM93" s="109" t="str">
        <f t="shared" si="130"/>
        <v>nebija plānots</v>
      </c>
      <c r="AN93" s="35">
        <v>0</v>
      </c>
      <c r="AO93" s="35"/>
      <c r="AP93" s="35"/>
      <c r="AQ93" s="41">
        <f t="shared" si="131"/>
        <v>0</v>
      </c>
      <c r="AR93" s="41">
        <f t="shared" si="132"/>
        <v>0</v>
      </c>
      <c r="AS93" s="41">
        <f t="shared" si="133"/>
        <v>0</v>
      </c>
      <c r="AT93" s="109" t="str">
        <f t="shared" si="134"/>
        <v>nebija plānots</v>
      </c>
      <c r="AU93" s="35">
        <v>0</v>
      </c>
      <c r="AV93" s="35"/>
      <c r="AW93" s="35"/>
      <c r="AX93" s="41">
        <f t="shared" si="135"/>
        <v>0</v>
      </c>
      <c r="AY93" s="41">
        <f t="shared" si="136"/>
        <v>0</v>
      </c>
      <c r="AZ93" s="41">
        <f t="shared" si="137"/>
        <v>0</v>
      </c>
      <c r="BA93" s="109" t="str">
        <f t="shared" si="138"/>
        <v>nebija plānots</v>
      </c>
      <c r="BB93" s="35">
        <v>0</v>
      </c>
      <c r="BC93" s="35"/>
      <c r="BD93" s="35"/>
      <c r="BE93" s="41">
        <f t="shared" si="139"/>
        <v>0</v>
      </c>
      <c r="BF93" s="41">
        <f t="shared" si="140"/>
        <v>0</v>
      </c>
      <c r="BG93" s="41">
        <f t="shared" si="141"/>
        <v>0</v>
      </c>
      <c r="BH93" s="109" t="str">
        <f t="shared" si="142"/>
        <v>nebija plānots</v>
      </c>
      <c r="BI93" s="35">
        <v>0</v>
      </c>
      <c r="BJ93" s="35"/>
      <c r="BK93" s="35"/>
      <c r="BL93" s="41">
        <f t="shared" si="143"/>
        <v>0</v>
      </c>
      <c r="BM93" s="41">
        <f t="shared" si="144"/>
        <v>0</v>
      </c>
      <c r="BN93" s="41">
        <f t="shared" si="145"/>
        <v>0</v>
      </c>
      <c r="BO93" s="109" t="str">
        <f t="shared" si="146"/>
        <v>nebija plānots</v>
      </c>
      <c r="BP93" s="35">
        <v>0</v>
      </c>
      <c r="BQ93" s="35"/>
      <c r="BR93" s="35"/>
      <c r="BS93" s="41">
        <f t="shared" si="147"/>
        <v>0</v>
      </c>
      <c r="BT93" s="41">
        <f t="shared" si="148"/>
        <v>0</v>
      </c>
      <c r="BU93" s="41">
        <f t="shared" si="149"/>
        <v>0</v>
      </c>
      <c r="BV93" s="109" t="str">
        <f t="shared" si="150"/>
        <v>nebija plānots</v>
      </c>
      <c r="BW93" s="35">
        <v>0</v>
      </c>
      <c r="BX93" s="41">
        <v>7069.51</v>
      </c>
      <c r="BY93" s="41">
        <f t="shared" si="151"/>
        <v>7069.51</v>
      </c>
      <c r="BZ93" s="41">
        <f>BP93+BI93+BB93+AU93+AN93+AG93+Z93+S93+O93+BW93</f>
        <v>0</v>
      </c>
      <c r="CA93" s="41">
        <f>BQ93+BJ93+BC93+AV93+AO93+-AH93+AA93+T93+P93+BX93</f>
        <v>7069.51</v>
      </c>
      <c r="CB93" s="40">
        <f>BR93+BK93+BD93+AW93+AP93+AI93+AB93+U93+Q93+BY93</f>
        <v>7069.51</v>
      </c>
      <c r="CC93" s="109" t="str">
        <f t="shared" si="153"/>
        <v>nebija plānots</v>
      </c>
      <c r="CD93" s="35">
        <v>0</v>
      </c>
      <c r="CE93" s="41">
        <v>0</v>
      </c>
      <c r="CF93" s="41">
        <f t="shared" si="154"/>
        <v>0</v>
      </c>
      <c r="CG93" s="41">
        <f t="shared" si="155"/>
        <v>0</v>
      </c>
      <c r="CH93" s="41">
        <f t="shared" si="156"/>
        <v>7069.51</v>
      </c>
      <c r="CI93" s="41">
        <f t="shared" si="157"/>
        <v>7069.51</v>
      </c>
      <c r="CJ93" s="109" t="str">
        <f t="shared" si="158"/>
        <v>nebija plānots</v>
      </c>
      <c r="CK93" s="35">
        <v>567976</v>
      </c>
      <c r="CL93" s="41">
        <f>CK93+CD93+BW93+BP93+BI93+BB93+AN93+AG93+Z93+S93+O93+AU93</f>
        <v>567976</v>
      </c>
      <c r="CM93" s="41">
        <v>7069.51</v>
      </c>
      <c r="CN93" s="291">
        <f>CM93-CL93</f>
        <v>-560906.49</v>
      </c>
      <c r="CO93" s="35">
        <v>567976</v>
      </c>
      <c r="CP93" s="35">
        <v>4036519</v>
      </c>
      <c r="CQ93" s="35">
        <v>3365506</v>
      </c>
      <c r="CR93" s="35">
        <v>3495915</v>
      </c>
      <c r="CS93" s="35">
        <v>3413164</v>
      </c>
      <c r="CT93" s="35">
        <v>4471975</v>
      </c>
      <c r="CU93" s="35">
        <v>0</v>
      </c>
      <c r="CV93" s="35">
        <v>19351057</v>
      </c>
      <c r="CW93" s="90" t="s">
        <v>1608</v>
      </c>
    </row>
    <row r="94" spans="1:101" x14ac:dyDescent="0.25">
      <c r="A94" s="150"/>
      <c r="B94" s="150"/>
      <c r="C94" s="151"/>
      <c r="D94" s="116"/>
      <c r="E94" s="116"/>
      <c r="F94" s="116"/>
      <c r="G94" s="116"/>
      <c r="H94" s="166" t="s">
        <v>1377</v>
      </c>
      <c r="I94" s="151"/>
      <c r="J94" s="171"/>
      <c r="K94" s="171"/>
      <c r="L94" s="88"/>
      <c r="M94" s="148"/>
      <c r="N94" s="115"/>
      <c r="O94" s="115"/>
      <c r="P94" s="115"/>
      <c r="Q94" s="115"/>
      <c r="R94" s="115"/>
      <c r="S94" s="115"/>
      <c r="T94" s="115"/>
      <c r="U94" s="115"/>
      <c r="V94" s="115"/>
      <c r="W94" s="115"/>
      <c r="X94" s="115"/>
      <c r="Y94" s="202"/>
      <c r="Z94" s="115"/>
      <c r="AA94" s="115"/>
      <c r="AB94" s="115"/>
      <c r="AC94" s="115"/>
      <c r="AD94" s="115"/>
      <c r="AE94" s="115"/>
      <c r="AF94" s="194"/>
      <c r="AG94" s="115"/>
      <c r="AH94" s="115"/>
      <c r="AI94" s="115"/>
      <c r="AJ94" s="115"/>
      <c r="AK94" s="115"/>
      <c r="AL94" s="115"/>
      <c r="AM94" s="194"/>
      <c r="AN94" s="115"/>
      <c r="AO94" s="115"/>
      <c r="AP94" s="115"/>
      <c r="AQ94" s="115"/>
      <c r="AR94" s="115"/>
      <c r="AS94" s="115"/>
      <c r="AT94" s="194"/>
      <c r="AU94" s="115"/>
      <c r="AV94" s="115"/>
      <c r="AW94" s="115"/>
      <c r="AX94" s="115"/>
      <c r="AY94" s="115"/>
      <c r="AZ94" s="115"/>
      <c r="BA94" s="194"/>
      <c r="BB94" s="115"/>
      <c r="BC94" s="115"/>
      <c r="BD94" s="115"/>
      <c r="BE94" s="115"/>
      <c r="BF94" s="115"/>
      <c r="BG94" s="115"/>
      <c r="BH94" s="194"/>
      <c r="BI94" s="115"/>
      <c r="BJ94" s="115"/>
    </row>
    <row r="95" spans="1:101" x14ac:dyDescent="0.25">
      <c r="A95" s="150"/>
      <c r="B95" s="150"/>
      <c r="C95" s="151"/>
      <c r="D95" s="116"/>
      <c r="E95" s="116"/>
      <c r="F95" s="116"/>
      <c r="G95" s="116"/>
      <c r="H95" s="166" t="s">
        <v>1378</v>
      </c>
      <c r="I95" s="151"/>
      <c r="J95" s="171"/>
      <c r="K95" s="171"/>
      <c r="L95" s="88"/>
      <c r="M95" s="148"/>
      <c r="N95" s="115"/>
      <c r="O95" s="115"/>
      <c r="P95" s="115"/>
      <c r="Q95" s="115"/>
      <c r="R95" s="115"/>
      <c r="S95" s="115"/>
      <c r="T95" s="115"/>
      <c r="U95" s="115"/>
      <c r="V95" s="115"/>
      <c r="W95" s="115"/>
      <c r="X95" s="115"/>
      <c r="Y95" s="202"/>
      <c r="Z95" s="115"/>
      <c r="AA95" s="115"/>
      <c r="AB95" s="115"/>
      <c r="AC95" s="115"/>
      <c r="AD95" s="115"/>
      <c r="AE95" s="115"/>
      <c r="AF95" s="194"/>
      <c r="AG95" s="115"/>
      <c r="AH95" s="115"/>
      <c r="AI95" s="115"/>
      <c r="AJ95" s="115"/>
      <c r="AK95" s="115"/>
      <c r="AL95" s="115"/>
      <c r="AM95" s="194"/>
      <c r="AN95" s="115"/>
      <c r="AO95" s="115"/>
      <c r="AP95" s="115"/>
      <c r="AQ95" s="115"/>
      <c r="AR95" s="115"/>
      <c r="AS95" s="115"/>
      <c r="AT95" s="194"/>
      <c r="AU95" s="115"/>
      <c r="AV95" s="115"/>
      <c r="AW95" s="115"/>
      <c r="AX95" s="115"/>
      <c r="AY95" s="115"/>
      <c r="AZ95" s="115"/>
      <c r="BA95" s="194"/>
      <c r="BB95" s="115"/>
      <c r="BC95" s="115"/>
      <c r="BD95" s="115"/>
      <c r="BE95" s="115"/>
      <c r="BF95" s="115"/>
      <c r="BG95" s="115"/>
      <c r="BH95" s="194"/>
      <c r="BI95" s="115"/>
      <c r="BJ95" s="115"/>
    </row>
    <row r="97" spans="10:100" x14ac:dyDescent="0.25">
      <c r="BP97" s="8" t="s">
        <v>1322</v>
      </c>
      <c r="BW97" s="8" t="s">
        <v>1322</v>
      </c>
      <c r="CG97" s="12" t="s">
        <v>1321</v>
      </c>
      <c r="CV97" s="8" t="s">
        <v>1322</v>
      </c>
    </row>
    <row r="102" spans="10:100" x14ac:dyDescent="0.25">
      <c r="J102" s="8" t="s">
        <v>1319</v>
      </c>
    </row>
    <row r="103" spans="10:100" x14ac:dyDescent="0.25">
      <c r="J103" s="8" t="s">
        <v>1320</v>
      </c>
    </row>
  </sheetData>
  <autoFilter ref="A8:CW95">
    <sortState ref="A12:CW468">
      <sortCondition ref="CI12"/>
    </sortState>
  </autoFilter>
  <mergeCells count="47">
    <mergeCell ref="H1:J1"/>
    <mergeCell ref="B2:E2"/>
    <mergeCell ref="H2:CW2"/>
    <mergeCell ref="A3:C3"/>
    <mergeCell ref="F3:F7"/>
    <mergeCell ref="G3:G7"/>
    <mergeCell ref="H3:H7"/>
    <mergeCell ref="I3:I7"/>
    <mergeCell ref="J3:J7"/>
    <mergeCell ref="K3:K4"/>
    <mergeCell ref="AN4:AP4"/>
    <mergeCell ref="L3:CN3"/>
    <mergeCell ref="CV3:CV7"/>
    <mergeCell ref="CW3:CW7"/>
    <mergeCell ref="A4:A7"/>
    <mergeCell ref="B4:B7"/>
    <mergeCell ref="C4:C7"/>
    <mergeCell ref="D4:D7"/>
    <mergeCell ref="E4:E7"/>
    <mergeCell ref="O4:Q4"/>
    <mergeCell ref="S4:U4"/>
    <mergeCell ref="V4:Y4"/>
    <mergeCell ref="Z4:AB4"/>
    <mergeCell ref="AC4:AF4"/>
    <mergeCell ref="AG4:AI4"/>
    <mergeCell ref="AJ4:AM4"/>
    <mergeCell ref="CD4:CF4"/>
    <mergeCell ref="AQ4:AT4"/>
    <mergeCell ref="AU4:AW4"/>
    <mergeCell ref="AX4:BA4"/>
    <mergeCell ref="BB4:BD4"/>
    <mergeCell ref="BE4:BH4"/>
    <mergeCell ref="BI4:BK4"/>
    <mergeCell ref="BL4:BO4"/>
    <mergeCell ref="BP4:BR4"/>
    <mergeCell ref="BS4:BV4"/>
    <mergeCell ref="BW4:BY4"/>
    <mergeCell ref="BZ4:CC4"/>
    <mergeCell ref="CS4:CS5"/>
    <mergeCell ref="CT4:CT5"/>
    <mergeCell ref="CU4:CU5"/>
    <mergeCell ref="CG4:CJ4"/>
    <mergeCell ref="CM4:CN4"/>
    <mergeCell ref="CO4:CO5"/>
    <mergeCell ref="CP4:CP5"/>
    <mergeCell ref="CQ4:CQ5"/>
    <mergeCell ref="CR4:CR5"/>
  </mergeCells>
  <conditionalFormatting sqref="G94:G1048576 G3:G56 G59:G69 G71 G73:G91">
    <cfRule type="duplicateValues" dxfId="12" priority="5"/>
  </conditionalFormatting>
  <conditionalFormatting sqref="G72">
    <cfRule type="duplicateValues" dxfId="11" priority="3"/>
  </conditionalFormatting>
  <conditionalFormatting sqref="G72">
    <cfRule type="duplicateValues" dxfId="10" priority="4"/>
  </conditionalFormatting>
  <conditionalFormatting sqref="G1:G1048576">
    <cfRule type="duplicateValues" dxfId="9" priority="7"/>
  </conditionalFormatting>
  <conditionalFormatting sqref="G94:G1048576 AW8:BA8 G3:G56 G59:G69 G71 G73:G89 G91">
    <cfRule type="duplicateValues" dxfId="8" priority="8"/>
  </conditionalFormatting>
  <pageMargins left="0.31496062992125984" right="0.31496062992125984" top="0.74803149606299213" bottom="0.74803149606299213" header="0.31496062992125984" footer="0.31496062992125984"/>
  <pageSetup paperSize="9" scale="46" fitToHeight="0" orientation="landscape" r:id="rId1"/>
  <headerFooter>
    <oddFooter>&amp;L&amp;F&amp;C&amp;P no &amp;[15</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K476"/>
  <sheetViews>
    <sheetView view="pageBreakPreview" zoomScale="62" zoomScaleNormal="70" zoomScaleSheetLayoutView="62" workbookViewId="0">
      <pane xSplit="10" ySplit="15" topLeftCell="K28" activePane="bottomRight" state="frozen"/>
      <selection pane="topRight" activeCell="K1" sqref="K1"/>
      <selection pane="bottomLeft" activeCell="A12" sqref="A12"/>
      <selection pane="bottomRight" activeCell="K12" sqref="K12"/>
    </sheetView>
  </sheetViews>
  <sheetFormatPr defaultRowHeight="15.75" outlineLevelCol="1" x14ac:dyDescent="0.25"/>
  <cols>
    <col min="1" max="1" width="4.75" style="8" hidden="1" customWidth="1" outlineLevel="1"/>
    <col min="2" max="2" width="6.25" style="8" hidden="1" customWidth="1" outlineLevel="1"/>
    <col min="3" max="3" width="16.375" style="12" hidden="1" customWidth="1" outlineLevel="1"/>
    <col min="4" max="4" width="2.875" style="8" hidden="1" customWidth="1" outlineLevel="1"/>
    <col min="5" max="5" width="9" style="8" hidden="1" customWidth="1" outlineLevel="1"/>
    <col min="6" max="6" width="5.75" style="8" hidden="1" customWidth="1" outlineLevel="1"/>
    <col min="7" max="7" width="15.25" style="8" hidden="1" customWidth="1" outlineLevel="1"/>
    <col min="8" max="8" width="8.125" style="284" customWidth="1" collapsed="1"/>
    <col min="9" max="9" width="7.5" style="284" customWidth="1"/>
    <col min="10" max="10" width="50.75" style="283" customWidth="1"/>
    <col min="11" max="11" width="79.375" style="283" customWidth="1"/>
    <col min="12" max="12" width="9" style="284" hidden="1" customWidth="1" outlineLevel="1"/>
    <col min="13" max="13" width="14.375" style="284" hidden="1" customWidth="1" outlineLevel="1"/>
    <col min="14" max="14" width="12.125" style="284" hidden="1" customWidth="1" outlineLevel="1"/>
    <col min="15" max="15" width="14.625" style="284" hidden="1" customWidth="1" outlineLevel="1"/>
    <col min="16" max="16" width="11.125" style="284" hidden="1" customWidth="1" outlineLevel="1"/>
    <col min="17" max="17" width="16.875" style="284" hidden="1" customWidth="1" outlineLevel="1"/>
    <col min="18" max="18" width="16.5" style="284" hidden="1" customWidth="1" outlineLevel="1"/>
    <col min="19" max="19" width="11.25" style="284" hidden="1" customWidth="1" outlineLevel="1"/>
    <col min="20" max="20" width="11.125" style="284" hidden="1" customWidth="1" outlineLevel="1"/>
    <col min="21" max="24" width="11.5" style="284" hidden="1" customWidth="1" outlineLevel="1"/>
    <col min="25" max="25" width="11.5" style="285" hidden="1" customWidth="1" outlineLevel="1"/>
    <col min="26" max="27" width="11.125" style="284" hidden="1" customWidth="1" outlineLevel="1"/>
    <col min="28" max="31" width="11.375" style="284" hidden="1" customWidth="1" outlineLevel="1"/>
    <col min="32" max="32" width="11.375" style="286" hidden="1" customWidth="1" outlineLevel="1"/>
    <col min="33" max="34" width="11.125" style="284" hidden="1" customWidth="1" outlineLevel="1"/>
    <col min="35" max="38" width="10.75" style="284" hidden="1" customWidth="1" outlineLevel="1"/>
    <col min="39" max="39" width="10.75" style="286" hidden="1" customWidth="1" outlineLevel="1"/>
    <col min="40" max="41" width="11.125" style="284" hidden="1" customWidth="1" outlineLevel="1"/>
    <col min="42" max="45" width="12" style="284" hidden="1" customWidth="1" outlineLevel="1"/>
    <col min="46" max="46" width="12" style="286" hidden="1" customWidth="1" outlineLevel="1"/>
    <col min="47" max="47" width="13.875" style="284" hidden="1" customWidth="1" outlineLevel="1"/>
    <col min="48" max="48" width="13.25" style="284" hidden="1" customWidth="1" outlineLevel="1"/>
    <col min="49" max="52" width="10.625" style="284" hidden="1" customWidth="1" outlineLevel="1"/>
    <col min="53" max="53" width="10.625" style="286" hidden="1" customWidth="1" outlineLevel="1"/>
    <col min="54" max="54" width="11.75" style="284" hidden="1" customWidth="1" outlineLevel="1" collapsed="1"/>
    <col min="55" max="55" width="12.875" style="284" hidden="1" customWidth="1" outlineLevel="1"/>
    <col min="56" max="59" width="13.375" style="284" hidden="1" customWidth="1" outlineLevel="1"/>
    <col min="60" max="60" width="13.375" style="286" hidden="1" customWidth="1" outlineLevel="1"/>
    <col min="61" max="66" width="14.75" style="284" hidden="1" customWidth="1" outlineLevel="1"/>
    <col min="67" max="67" width="14.75" style="286" hidden="1" customWidth="1" outlineLevel="1"/>
    <col min="68" max="73" width="14.75" style="284" hidden="1" customWidth="1" outlineLevel="1"/>
    <col min="74" max="74" width="14.75" style="286" hidden="1" customWidth="1" outlineLevel="1"/>
    <col min="75" max="81" width="14.75" style="284" hidden="1" customWidth="1" outlineLevel="1"/>
    <col min="82" max="82" width="14.75" style="284" hidden="1" customWidth="1" collapsed="1"/>
    <col min="83" max="84" width="14.75" style="284" hidden="1" customWidth="1"/>
    <col min="85" max="85" width="17" style="284" customWidth="1"/>
    <col min="86" max="86" width="15.75" style="284" customWidth="1"/>
    <col min="87" max="87" width="19.625" style="284" customWidth="1"/>
    <col min="88" max="88" width="19.375" style="284" customWidth="1"/>
    <col min="89" max="89" width="14.75" style="284" hidden="1" customWidth="1"/>
    <col min="90" max="90" width="15" style="284" hidden="1" customWidth="1"/>
    <col min="91" max="91" width="16" style="284" hidden="1" customWidth="1"/>
    <col min="92" max="93" width="17.375" style="287" hidden="1" customWidth="1"/>
    <col min="94" max="95" width="13.75" style="284" hidden="1" customWidth="1" outlineLevel="1"/>
    <col min="96" max="96" width="13.875" style="288" hidden="1" customWidth="1" outlineLevel="1"/>
    <col min="97" max="97" width="14.75" style="284" hidden="1" customWidth="1" outlineLevel="1"/>
    <col min="98" max="98" width="12.125" style="284" hidden="1" customWidth="1" outlineLevel="1"/>
    <col min="99" max="99" width="12.625" style="284" hidden="1" customWidth="1" outlineLevel="1"/>
    <col min="100" max="100" width="12.125" style="284" hidden="1" customWidth="1" outlineLevel="1"/>
    <col min="101" max="101" width="18.25" style="284" hidden="1" customWidth="1" collapsed="1"/>
    <col min="102" max="102" width="64.625" style="8" hidden="1" customWidth="1"/>
    <col min="103" max="16384" width="9" style="8"/>
  </cols>
  <sheetData>
    <row r="1" spans="1:102" ht="15.75" customHeight="1" x14ac:dyDescent="0.25">
      <c r="H1" s="362"/>
      <c r="I1" s="362"/>
      <c r="J1" s="362"/>
      <c r="CG1" s="361" t="s">
        <v>1564</v>
      </c>
      <c r="CH1" s="361"/>
      <c r="CI1" s="361"/>
      <c r="CJ1" s="361"/>
      <c r="CK1" s="315"/>
      <c r="CL1" s="315"/>
      <c r="CM1" s="315"/>
      <c r="CN1" s="315"/>
      <c r="CO1" s="315"/>
      <c r="CP1" s="315"/>
      <c r="CQ1" s="315"/>
      <c r="CR1" s="315"/>
      <c r="CS1" s="315"/>
      <c r="CT1" s="315"/>
    </row>
    <row r="2" spans="1:102" x14ac:dyDescent="0.25">
      <c r="H2" s="306"/>
      <c r="I2" s="306"/>
      <c r="J2" s="306"/>
      <c r="CG2" s="361"/>
      <c r="CH2" s="361"/>
      <c r="CI2" s="361"/>
      <c r="CJ2" s="361"/>
      <c r="CK2" s="315"/>
      <c r="CL2" s="315"/>
      <c r="CM2" s="315"/>
      <c r="CN2" s="315"/>
      <c r="CO2" s="315"/>
      <c r="CP2" s="315"/>
      <c r="CQ2" s="315"/>
      <c r="CR2" s="315"/>
      <c r="CS2" s="315"/>
      <c r="CT2" s="315"/>
    </row>
    <row r="3" spans="1:102" x14ac:dyDescent="0.25">
      <c r="H3" s="306"/>
      <c r="I3" s="306"/>
      <c r="J3" s="306"/>
      <c r="CG3" s="361"/>
      <c r="CH3" s="361"/>
      <c r="CI3" s="361"/>
      <c r="CJ3" s="361"/>
      <c r="CK3" s="315"/>
      <c r="CL3" s="315"/>
      <c r="CM3" s="315"/>
      <c r="CN3" s="315"/>
      <c r="CO3" s="315"/>
      <c r="CP3" s="315"/>
      <c r="CQ3" s="315"/>
      <c r="CR3" s="315"/>
      <c r="CS3" s="315"/>
      <c r="CT3" s="315"/>
    </row>
    <row r="4" spans="1:102" ht="24" thickBot="1" x14ac:dyDescent="0.4">
      <c r="B4" s="333"/>
      <c r="C4" s="334"/>
      <c r="D4" s="334"/>
      <c r="E4" s="335"/>
      <c r="H4" s="342" t="s">
        <v>1566</v>
      </c>
      <c r="I4" s="342"/>
      <c r="J4" s="342"/>
      <c r="K4" s="342"/>
      <c r="L4" s="342"/>
      <c r="M4" s="342"/>
      <c r="N4" s="342"/>
      <c r="O4" s="342"/>
      <c r="P4" s="342"/>
      <c r="Q4" s="342"/>
      <c r="R4" s="342"/>
      <c r="S4" s="342"/>
      <c r="T4" s="342"/>
      <c r="U4" s="342"/>
      <c r="V4" s="342"/>
      <c r="W4" s="342"/>
      <c r="X4" s="342"/>
      <c r="Y4" s="343"/>
      <c r="Z4" s="342"/>
      <c r="AA4" s="342"/>
      <c r="AB4" s="342"/>
      <c r="AC4" s="342"/>
      <c r="AD4" s="342"/>
      <c r="AE4" s="342"/>
      <c r="AF4" s="342"/>
      <c r="AG4" s="342"/>
      <c r="AH4" s="342"/>
      <c r="AI4" s="342"/>
      <c r="AJ4" s="342"/>
      <c r="AK4" s="342"/>
      <c r="AL4" s="342"/>
      <c r="AM4" s="342"/>
      <c r="AN4" s="342"/>
      <c r="AO4" s="342"/>
      <c r="AP4" s="342"/>
      <c r="AQ4" s="342"/>
      <c r="AR4" s="342"/>
      <c r="AS4" s="342"/>
      <c r="AT4" s="342"/>
      <c r="AU4" s="342"/>
      <c r="AV4" s="342"/>
      <c r="AW4" s="342"/>
      <c r="AX4" s="342"/>
      <c r="AY4" s="342"/>
      <c r="AZ4" s="342"/>
      <c r="BA4" s="342"/>
      <c r="BB4" s="342"/>
      <c r="BC4" s="342"/>
      <c r="BD4" s="342"/>
      <c r="BE4" s="342"/>
      <c r="BF4" s="342"/>
      <c r="BG4" s="342"/>
      <c r="BH4" s="342"/>
      <c r="BI4" s="342"/>
      <c r="BJ4" s="342"/>
      <c r="BK4" s="342"/>
      <c r="BL4" s="342"/>
      <c r="BM4" s="342"/>
      <c r="BN4" s="342"/>
      <c r="BO4" s="342"/>
      <c r="BP4" s="342"/>
      <c r="BQ4" s="342"/>
      <c r="BR4" s="342"/>
      <c r="BS4" s="342"/>
      <c r="BT4" s="342"/>
      <c r="BU4" s="342"/>
      <c r="BV4" s="342"/>
      <c r="BW4" s="342"/>
      <c r="BX4" s="342"/>
      <c r="BY4" s="342"/>
      <c r="BZ4" s="342"/>
      <c r="CA4" s="342"/>
      <c r="CB4" s="342"/>
      <c r="CC4" s="342"/>
      <c r="CD4" s="342"/>
      <c r="CE4" s="342"/>
      <c r="CF4" s="342"/>
      <c r="CG4" s="342"/>
      <c r="CH4" s="342"/>
      <c r="CI4" s="342"/>
      <c r="CJ4" s="342"/>
      <c r="CK4" s="342"/>
      <c r="CL4" s="342"/>
      <c r="CM4" s="342"/>
      <c r="CN4" s="344"/>
      <c r="CO4" s="344"/>
      <c r="CP4" s="342"/>
      <c r="CQ4" s="342"/>
      <c r="CR4" s="342"/>
      <c r="CS4" s="342"/>
      <c r="CT4" s="342"/>
      <c r="CU4" s="342"/>
      <c r="CV4" s="342"/>
      <c r="CW4" s="342"/>
      <c r="CX4" s="342"/>
    </row>
    <row r="5" spans="1:102" s="4" customFormat="1" ht="15.75" customHeight="1" x14ac:dyDescent="0.25">
      <c r="A5" s="348" t="s">
        <v>638</v>
      </c>
      <c r="B5" s="349"/>
      <c r="C5" s="350"/>
      <c r="D5" s="23"/>
      <c r="E5" s="23"/>
      <c r="F5" s="351" t="s">
        <v>551</v>
      </c>
      <c r="G5" s="352" t="s">
        <v>552</v>
      </c>
      <c r="H5" s="366" t="s">
        <v>639</v>
      </c>
      <c r="I5" s="366" t="s">
        <v>640</v>
      </c>
      <c r="J5" s="369" t="s">
        <v>553</v>
      </c>
      <c r="K5" s="341" t="s">
        <v>554</v>
      </c>
      <c r="L5" s="324" t="s">
        <v>854</v>
      </c>
      <c r="M5" s="325"/>
      <c r="N5" s="325"/>
      <c r="O5" s="325"/>
      <c r="P5" s="325"/>
      <c r="Q5" s="325"/>
      <c r="R5" s="325"/>
      <c r="S5" s="325"/>
      <c r="T5" s="325"/>
      <c r="U5" s="325"/>
      <c r="V5" s="325"/>
      <c r="W5" s="325"/>
      <c r="X5" s="325"/>
      <c r="Y5" s="325"/>
      <c r="Z5" s="325"/>
      <c r="AA5" s="325"/>
      <c r="AB5" s="325"/>
      <c r="AC5" s="325"/>
      <c r="AD5" s="325"/>
      <c r="AE5" s="325"/>
      <c r="AF5" s="325"/>
      <c r="AG5" s="325"/>
      <c r="AH5" s="325"/>
      <c r="AI5" s="325"/>
      <c r="AJ5" s="325"/>
      <c r="AK5" s="325"/>
      <c r="AL5" s="325"/>
      <c r="AM5" s="325"/>
      <c r="AN5" s="325"/>
      <c r="AO5" s="325"/>
      <c r="AP5" s="325"/>
      <c r="AQ5" s="325"/>
      <c r="AR5" s="325"/>
      <c r="AS5" s="325"/>
      <c r="AT5" s="325"/>
      <c r="AU5" s="325"/>
      <c r="AV5" s="325"/>
      <c r="AW5" s="325"/>
      <c r="AX5" s="325"/>
      <c r="AY5" s="325"/>
      <c r="AZ5" s="325"/>
      <c r="BA5" s="325"/>
      <c r="BB5" s="325"/>
      <c r="BC5" s="325"/>
      <c r="BD5" s="325"/>
      <c r="BE5" s="325"/>
      <c r="BF5" s="325"/>
      <c r="BG5" s="325"/>
      <c r="BH5" s="325"/>
      <c r="BI5" s="325"/>
      <c r="BJ5" s="325"/>
      <c r="BK5" s="325"/>
      <c r="BL5" s="325"/>
      <c r="BM5" s="325"/>
      <c r="BN5" s="325"/>
      <c r="BO5" s="325"/>
      <c r="BP5" s="325"/>
      <c r="BQ5" s="325"/>
      <c r="BR5" s="325"/>
      <c r="BS5" s="325"/>
      <c r="BT5" s="325"/>
      <c r="BU5" s="325"/>
      <c r="BV5" s="325"/>
      <c r="BW5" s="325"/>
      <c r="BX5" s="325"/>
      <c r="BY5" s="325"/>
      <c r="BZ5" s="325"/>
      <c r="CA5" s="325"/>
      <c r="CB5" s="325"/>
      <c r="CC5" s="325"/>
      <c r="CD5" s="325"/>
      <c r="CE5" s="325"/>
      <c r="CF5" s="325"/>
      <c r="CG5" s="325"/>
      <c r="CH5" s="325"/>
      <c r="CI5" s="325"/>
      <c r="CJ5" s="325"/>
      <c r="CK5" s="325"/>
      <c r="CL5" s="325"/>
      <c r="CM5" s="325"/>
      <c r="CN5" s="325"/>
      <c r="CO5" s="372"/>
      <c r="CP5" s="241"/>
      <c r="CQ5" s="241"/>
      <c r="CR5" s="241"/>
      <c r="CS5" s="241"/>
      <c r="CT5" s="241"/>
      <c r="CU5" s="241"/>
      <c r="CV5" s="241"/>
      <c r="CW5" s="358" t="s">
        <v>1326</v>
      </c>
      <c r="CX5" s="320" t="s">
        <v>1505</v>
      </c>
    </row>
    <row r="6" spans="1:102" s="5" customFormat="1" ht="15.75" customHeight="1" x14ac:dyDescent="0.25">
      <c r="A6" s="345" t="s">
        <v>640</v>
      </c>
      <c r="B6" s="355" t="s">
        <v>549</v>
      </c>
      <c r="C6" s="336" t="s">
        <v>641</v>
      </c>
      <c r="D6" s="355" t="s">
        <v>550</v>
      </c>
      <c r="E6" s="336" t="s">
        <v>642</v>
      </c>
      <c r="F6" s="337"/>
      <c r="G6" s="353"/>
      <c r="H6" s="367"/>
      <c r="I6" s="367"/>
      <c r="J6" s="370"/>
      <c r="K6" s="341"/>
      <c r="L6" s="241">
        <v>2014</v>
      </c>
      <c r="M6" s="241">
        <v>2015</v>
      </c>
      <c r="N6" s="241">
        <v>2016</v>
      </c>
      <c r="O6" s="341" t="s">
        <v>634</v>
      </c>
      <c r="P6" s="341"/>
      <c r="Q6" s="341"/>
      <c r="R6" s="241"/>
      <c r="S6" s="341" t="s">
        <v>635</v>
      </c>
      <c r="T6" s="341"/>
      <c r="U6" s="341"/>
      <c r="V6" s="321" t="s">
        <v>1506</v>
      </c>
      <c r="W6" s="322"/>
      <c r="X6" s="322"/>
      <c r="Y6" s="332"/>
      <c r="Z6" s="341" t="s">
        <v>636</v>
      </c>
      <c r="AA6" s="341"/>
      <c r="AB6" s="341"/>
      <c r="AC6" s="321" t="s">
        <v>1507</v>
      </c>
      <c r="AD6" s="322"/>
      <c r="AE6" s="322"/>
      <c r="AF6" s="323"/>
      <c r="AG6" s="341" t="s">
        <v>637</v>
      </c>
      <c r="AH6" s="341"/>
      <c r="AI6" s="341"/>
      <c r="AJ6" s="321" t="s">
        <v>1508</v>
      </c>
      <c r="AK6" s="322"/>
      <c r="AL6" s="322"/>
      <c r="AM6" s="323"/>
      <c r="AN6" s="341" t="s">
        <v>648</v>
      </c>
      <c r="AO6" s="341"/>
      <c r="AP6" s="341"/>
      <c r="AQ6" s="321" t="s">
        <v>1509</v>
      </c>
      <c r="AR6" s="322"/>
      <c r="AS6" s="322"/>
      <c r="AT6" s="323"/>
      <c r="AU6" s="340" t="s">
        <v>766</v>
      </c>
      <c r="AV6" s="340"/>
      <c r="AW6" s="340"/>
      <c r="AX6" s="321" t="s">
        <v>1510</v>
      </c>
      <c r="AY6" s="322"/>
      <c r="AZ6" s="322"/>
      <c r="BA6" s="323"/>
      <c r="BB6" s="321" t="s">
        <v>886</v>
      </c>
      <c r="BC6" s="322"/>
      <c r="BD6" s="323"/>
      <c r="BE6" s="321" t="s">
        <v>1511</v>
      </c>
      <c r="BF6" s="322"/>
      <c r="BG6" s="322"/>
      <c r="BH6" s="323"/>
      <c r="BI6" s="321" t="s">
        <v>1309</v>
      </c>
      <c r="BJ6" s="322"/>
      <c r="BK6" s="323"/>
      <c r="BL6" s="321" t="s">
        <v>1512</v>
      </c>
      <c r="BM6" s="322"/>
      <c r="BN6" s="322"/>
      <c r="BO6" s="323"/>
      <c r="BP6" s="321" t="s">
        <v>1332</v>
      </c>
      <c r="BQ6" s="322"/>
      <c r="BR6" s="323"/>
      <c r="BS6" s="321" t="s">
        <v>1513</v>
      </c>
      <c r="BT6" s="322"/>
      <c r="BU6" s="322"/>
      <c r="BV6" s="323"/>
      <c r="BW6" s="321" t="s">
        <v>1380</v>
      </c>
      <c r="BX6" s="322"/>
      <c r="BY6" s="323"/>
      <c r="BZ6" s="321" t="s">
        <v>1397</v>
      </c>
      <c r="CA6" s="322"/>
      <c r="CB6" s="322"/>
      <c r="CC6" s="323"/>
      <c r="CD6" s="328" t="s">
        <v>1468</v>
      </c>
      <c r="CE6" s="329"/>
      <c r="CF6" s="330"/>
      <c r="CG6" s="363" t="s">
        <v>1567</v>
      </c>
      <c r="CH6" s="364"/>
      <c r="CI6" s="364"/>
      <c r="CJ6" s="365"/>
      <c r="CK6" s="245">
        <v>2017</v>
      </c>
      <c r="CL6" s="321" t="s">
        <v>555</v>
      </c>
      <c r="CM6" s="322"/>
      <c r="CN6" s="322"/>
      <c r="CO6" s="323"/>
      <c r="CP6" s="340">
        <v>2018</v>
      </c>
      <c r="CQ6" s="340">
        <v>2019</v>
      </c>
      <c r="CR6" s="340">
        <v>2020</v>
      </c>
      <c r="CS6" s="340">
        <v>2021</v>
      </c>
      <c r="CT6" s="340">
        <v>2022</v>
      </c>
      <c r="CU6" s="340">
        <v>2023</v>
      </c>
      <c r="CV6" s="340">
        <v>2024</v>
      </c>
      <c r="CW6" s="359"/>
      <c r="CX6" s="320"/>
    </row>
    <row r="7" spans="1:102" s="6" customFormat="1" ht="27" customHeight="1" x14ac:dyDescent="0.25">
      <c r="A7" s="346"/>
      <c r="B7" s="356"/>
      <c r="C7" s="337"/>
      <c r="D7" s="356"/>
      <c r="E7" s="337"/>
      <c r="F7" s="337"/>
      <c r="G7" s="353"/>
      <c r="H7" s="367"/>
      <c r="I7" s="367"/>
      <c r="J7" s="370"/>
      <c r="K7" s="241"/>
      <c r="L7" s="241"/>
      <c r="M7" s="241"/>
      <c r="N7" s="241"/>
      <c r="O7" s="241" t="s">
        <v>633</v>
      </c>
      <c r="P7" s="241" t="s">
        <v>632</v>
      </c>
      <c r="Q7" s="241" t="s">
        <v>649</v>
      </c>
      <c r="R7" s="241" t="s">
        <v>643</v>
      </c>
      <c r="S7" s="241" t="s">
        <v>633</v>
      </c>
      <c r="T7" s="241" t="s">
        <v>632</v>
      </c>
      <c r="U7" s="241" t="s">
        <v>649</v>
      </c>
      <c r="V7" s="245" t="s">
        <v>633</v>
      </c>
      <c r="W7" s="245" t="s">
        <v>632</v>
      </c>
      <c r="X7" s="245" t="s">
        <v>649</v>
      </c>
      <c r="Y7" s="200" t="s">
        <v>643</v>
      </c>
      <c r="Z7" s="241" t="s">
        <v>633</v>
      </c>
      <c r="AA7" s="241" t="s">
        <v>632</v>
      </c>
      <c r="AB7" s="241" t="s">
        <v>649</v>
      </c>
      <c r="AC7" s="245" t="s">
        <v>633</v>
      </c>
      <c r="AD7" s="245" t="s">
        <v>632</v>
      </c>
      <c r="AE7" s="245" t="s">
        <v>649</v>
      </c>
      <c r="AF7" s="192" t="s">
        <v>643</v>
      </c>
      <c r="AG7" s="241" t="s">
        <v>633</v>
      </c>
      <c r="AH7" s="241" t="s">
        <v>632</v>
      </c>
      <c r="AI7" s="241" t="s">
        <v>649</v>
      </c>
      <c r="AJ7" s="245" t="s">
        <v>633</v>
      </c>
      <c r="AK7" s="245" t="s">
        <v>632</v>
      </c>
      <c r="AL7" s="245" t="s">
        <v>649</v>
      </c>
      <c r="AM7" s="192" t="s">
        <v>643</v>
      </c>
      <c r="AN7" s="241" t="s">
        <v>633</v>
      </c>
      <c r="AO7" s="241" t="s">
        <v>632</v>
      </c>
      <c r="AP7" s="241" t="s">
        <v>649</v>
      </c>
      <c r="AQ7" s="245" t="s">
        <v>633</v>
      </c>
      <c r="AR7" s="245" t="s">
        <v>632</v>
      </c>
      <c r="AS7" s="245" t="s">
        <v>649</v>
      </c>
      <c r="AT7" s="192" t="s">
        <v>643</v>
      </c>
      <c r="AU7" s="245" t="s">
        <v>633</v>
      </c>
      <c r="AV7" s="245" t="s">
        <v>632</v>
      </c>
      <c r="AW7" s="245" t="s">
        <v>649</v>
      </c>
      <c r="AX7" s="245" t="s">
        <v>633</v>
      </c>
      <c r="AY7" s="245" t="s">
        <v>632</v>
      </c>
      <c r="AZ7" s="245" t="s">
        <v>649</v>
      </c>
      <c r="BA7" s="192" t="s">
        <v>643</v>
      </c>
      <c r="BB7" s="245" t="s">
        <v>633</v>
      </c>
      <c r="BC7" s="245" t="s">
        <v>632</v>
      </c>
      <c r="BD7" s="245" t="s">
        <v>649</v>
      </c>
      <c r="BE7" s="245" t="s">
        <v>633</v>
      </c>
      <c r="BF7" s="245" t="s">
        <v>632</v>
      </c>
      <c r="BG7" s="245" t="s">
        <v>649</v>
      </c>
      <c r="BH7" s="192" t="s">
        <v>643</v>
      </c>
      <c r="BI7" s="245" t="s">
        <v>633</v>
      </c>
      <c r="BJ7" s="245" t="s">
        <v>632</v>
      </c>
      <c r="BK7" s="245" t="s">
        <v>649</v>
      </c>
      <c r="BL7" s="245" t="s">
        <v>633</v>
      </c>
      <c r="BM7" s="245" t="s">
        <v>632</v>
      </c>
      <c r="BN7" s="245" t="s">
        <v>649</v>
      </c>
      <c r="BO7" s="192" t="s">
        <v>643</v>
      </c>
      <c r="BP7" s="245" t="s">
        <v>633</v>
      </c>
      <c r="BQ7" s="245" t="s">
        <v>632</v>
      </c>
      <c r="BR7" s="245" t="s">
        <v>649</v>
      </c>
      <c r="BS7" s="245" t="s">
        <v>633</v>
      </c>
      <c r="BT7" s="245" t="s">
        <v>632</v>
      </c>
      <c r="BU7" s="245" t="s">
        <v>649</v>
      </c>
      <c r="BV7" s="192" t="s">
        <v>643</v>
      </c>
      <c r="BW7" s="245" t="s">
        <v>633</v>
      </c>
      <c r="BX7" s="245" t="s">
        <v>632</v>
      </c>
      <c r="BY7" s="245" t="s">
        <v>649</v>
      </c>
      <c r="BZ7" s="245" t="s">
        <v>633</v>
      </c>
      <c r="CA7" s="245" t="s">
        <v>632</v>
      </c>
      <c r="CB7" s="245" t="s">
        <v>649</v>
      </c>
      <c r="CC7" s="245" t="s">
        <v>643</v>
      </c>
      <c r="CD7" s="246" t="s">
        <v>633</v>
      </c>
      <c r="CE7" s="246" t="s">
        <v>632</v>
      </c>
      <c r="CF7" s="246" t="s">
        <v>649</v>
      </c>
      <c r="CG7" s="316" t="s">
        <v>633</v>
      </c>
      <c r="CH7" s="316" t="s">
        <v>632</v>
      </c>
      <c r="CI7" s="316" t="s">
        <v>649</v>
      </c>
      <c r="CJ7" s="316" t="s">
        <v>1562</v>
      </c>
      <c r="CK7" s="245" t="s">
        <v>556</v>
      </c>
      <c r="CL7" s="245" t="s">
        <v>557</v>
      </c>
      <c r="CM7" s="245" t="s">
        <v>1398</v>
      </c>
      <c r="CN7" s="247" t="s">
        <v>645</v>
      </c>
      <c r="CO7" s="299" t="s">
        <v>1561</v>
      </c>
      <c r="CP7" s="340"/>
      <c r="CQ7" s="340"/>
      <c r="CR7" s="340"/>
      <c r="CS7" s="340"/>
      <c r="CT7" s="340"/>
      <c r="CU7" s="340"/>
      <c r="CV7" s="340"/>
      <c r="CW7" s="359"/>
      <c r="CX7" s="320"/>
    </row>
    <row r="8" spans="1:102" s="6" customFormat="1" x14ac:dyDescent="0.25">
      <c r="A8" s="346"/>
      <c r="B8" s="356"/>
      <c r="C8" s="337"/>
      <c r="D8" s="356"/>
      <c r="E8" s="337"/>
      <c r="F8" s="337"/>
      <c r="G8" s="353"/>
      <c r="H8" s="367"/>
      <c r="I8" s="367"/>
      <c r="J8" s="370"/>
      <c r="K8" s="307" t="s">
        <v>1541</v>
      </c>
      <c r="L8" s="241"/>
      <c r="M8" s="245">
        <f>SUM(M16:M3063)</f>
        <v>42421376.329999998</v>
      </c>
      <c r="N8" s="245">
        <f>SUM(N16:N2343)</f>
        <v>227924564.2700001</v>
      </c>
      <c r="O8" s="245">
        <f>SUM(O16:O3063)</f>
        <v>20584858.750000007</v>
      </c>
      <c r="P8" s="245">
        <f>SUM(P16:P3063)</f>
        <v>21194422.389999997</v>
      </c>
      <c r="Q8" s="245"/>
      <c r="R8" s="245"/>
      <c r="S8" s="245">
        <f t="shared" ref="S8:AX8" si="0">SUM(S16:S3160)</f>
        <v>18206655.110000003</v>
      </c>
      <c r="T8" s="245">
        <f t="shared" si="0"/>
        <v>13796863.190000003</v>
      </c>
      <c r="U8" s="245">
        <f t="shared" si="0"/>
        <v>-4409791.9200000009</v>
      </c>
      <c r="V8" s="245">
        <f t="shared" si="0"/>
        <v>38791513.859999985</v>
      </c>
      <c r="W8" s="245">
        <f t="shared" si="0"/>
        <v>34991285.579999983</v>
      </c>
      <c r="X8" s="245">
        <f t="shared" si="0"/>
        <v>-3800228</v>
      </c>
      <c r="Y8" s="245">
        <f t="shared" si="0"/>
        <v>6.8645234161219335</v>
      </c>
      <c r="Z8" s="245">
        <f t="shared" si="0"/>
        <v>21580358.419999998</v>
      </c>
      <c r="AA8" s="245">
        <f t="shared" si="0"/>
        <v>22370777.27</v>
      </c>
      <c r="AB8" s="245">
        <f t="shared" si="0"/>
        <v>790418.84999999963</v>
      </c>
      <c r="AC8" s="245">
        <f t="shared" si="0"/>
        <v>60371872.279999979</v>
      </c>
      <c r="AD8" s="245">
        <f t="shared" si="0"/>
        <v>57362062.849999994</v>
      </c>
      <c r="AE8" s="245">
        <f t="shared" si="0"/>
        <v>-3009810</v>
      </c>
      <c r="AF8" s="245">
        <f t="shared" si="0"/>
        <v>5.889659115376837</v>
      </c>
      <c r="AG8" s="245">
        <f t="shared" si="0"/>
        <v>24849965.43</v>
      </c>
      <c r="AH8" s="245">
        <f t="shared" si="0"/>
        <v>23820210.084762909</v>
      </c>
      <c r="AI8" s="245">
        <f t="shared" si="0"/>
        <v>-1029755.3452370958</v>
      </c>
      <c r="AJ8" s="245">
        <f t="shared" si="0"/>
        <v>85221837.709999993</v>
      </c>
      <c r="AK8" s="245">
        <f t="shared" si="0"/>
        <v>81182272.93476291</v>
      </c>
      <c r="AL8" s="245">
        <f t="shared" si="0"/>
        <v>-4039567</v>
      </c>
      <c r="AM8" s="245">
        <f t="shared" si="0"/>
        <v>18.53925792571086</v>
      </c>
      <c r="AN8" s="245">
        <f t="shared" si="0"/>
        <v>18900125.360000003</v>
      </c>
      <c r="AO8" s="245">
        <f t="shared" si="0"/>
        <v>11806269.720000001</v>
      </c>
      <c r="AP8" s="245">
        <f t="shared" si="0"/>
        <v>-7093855.6400000025</v>
      </c>
      <c r="AQ8" s="245">
        <f t="shared" si="0"/>
        <v>104121963.06999998</v>
      </c>
      <c r="AR8" s="245">
        <f t="shared" si="0"/>
        <v>92988542.654762939</v>
      </c>
      <c r="AS8" s="245">
        <f t="shared" si="0"/>
        <v>-11133423</v>
      </c>
      <c r="AT8" s="245">
        <f t="shared" si="0"/>
        <v>37.744595520046452</v>
      </c>
      <c r="AU8" s="245">
        <f t="shared" si="0"/>
        <v>18564954.789999999</v>
      </c>
      <c r="AV8" s="245">
        <f t="shared" si="0"/>
        <v>21708882.350000001</v>
      </c>
      <c r="AW8" s="245">
        <f t="shared" si="0"/>
        <v>3143927.560000001</v>
      </c>
      <c r="AX8" s="245">
        <f t="shared" si="0"/>
        <v>122686917.85999997</v>
      </c>
      <c r="AY8" s="245">
        <f t="shared" ref="AY8:CB8" si="1">SUM(AY16:AY3160)</f>
        <v>114697425.00476289</v>
      </c>
      <c r="AZ8" s="245">
        <f t="shared" si="1"/>
        <v>-7989494</v>
      </c>
      <c r="BA8" s="245">
        <f t="shared" si="1"/>
        <v>-20.206227247395624</v>
      </c>
      <c r="BB8" s="245">
        <f t="shared" si="1"/>
        <v>45132593.68999999</v>
      </c>
      <c r="BC8" s="245">
        <f t="shared" si="1"/>
        <v>26243062.520000003</v>
      </c>
      <c r="BD8" s="245">
        <f t="shared" si="1"/>
        <v>-18889531.169999994</v>
      </c>
      <c r="BE8" s="245">
        <f t="shared" si="1"/>
        <v>167819511.55000004</v>
      </c>
      <c r="BF8" s="245">
        <f t="shared" si="1"/>
        <v>140940487.52476293</v>
      </c>
      <c r="BG8" s="245">
        <f t="shared" si="1"/>
        <v>-26879024</v>
      </c>
      <c r="BH8" s="245">
        <f t="shared" si="1"/>
        <v>-203.96276119675065</v>
      </c>
      <c r="BI8" s="245">
        <f t="shared" si="1"/>
        <v>24358543.970000003</v>
      </c>
      <c r="BJ8" s="245">
        <f t="shared" si="1"/>
        <v>26265275.040000007</v>
      </c>
      <c r="BK8" s="245">
        <f t="shared" si="1"/>
        <v>1905541.0699999998</v>
      </c>
      <c r="BL8" s="245">
        <f t="shared" si="1"/>
        <v>192178055.52000004</v>
      </c>
      <c r="BM8" s="245">
        <f t="shared" si="1"/>
        <v>167205762.5647631</v>
      </c>
      <c r="BN8" s="245">
        <f t="shared" si="1"/>
        <v>-24973486</v>
      </c>
      <c r="BO8" s="245">
        <f t="shared" si="1"/>
        <v>-352.14551714814684</v>
      </c>
      <c r="BP8" s="245">
        <f t="shared" si="1"/>
        <v>40708409.610000007</v>
      </c>
      <c r="BQ8" s="245">
        <f t="shared" si="1"/>
        <v>33575837.500000007</v>
      </c>
      <c r="BR8" s="245">
        <f t="shared" si="1"/>
        <v>-7132572.1099999882</v>
      </c>
      <c r="BS8" s="245">
        <f t="shared" si="1"/>
        <v>232886465.12999997</v>
      </c>
      <c r="BT8" s="245">
        <f t="shared" si="1"/>
        <v>200781600.06476304</v>
      </c>
      <c r="BU8" s="245">
        <f t="shared" si="1"/>
        <v>-32106059</v>
      </c>
      <c r="BV8" s="245">
        <f t="shared" si="1"/>
        <v>-356.78246384281078</v>
      </c>
      <c r="BW8" s="245">
        <f t="shared" si="1"/>
        <v>68803651.816499978</v>
      </c>
      <c r="BX8" s="245">
        <f t="shared" si="1"/>
        <v>60148706.26000002</v>
      </c>
      <c r="BY8" s="245">
        <f t="shared" si="1"/>
        <v>-8654945.5564999934</v>
      </c>
      <c r="BZ8" s="245">
        <f t="shared" si="1"/>
        <v>301690116.94650012</v>
      </c>
      <c r="CA8" s="245">
        <f t="shared" si="1"/>
        <v>260930306.32476309</v>
      </c>
      <c r="CB8" s="245">
        <f t="shared" si="1"/>
        <v>-40761007.540000059</v>
      </c>
      <c r="CC8" s="245">
        <f>CA8/BZ8</f>
        <v>0.86489510815176907</v>
      </c>
      <c r="CD8" s="246">
        <f>SUM(CD16:CD3294)</f>
        <v>32077225.481999997</v>
      </c>
      <c r="CE8" s="246">
        <v>45764560.090000018</v>
      </c>
      <c r="CF8" s="246">
        <f>SUM(CF16:CF3294)</f>
        <v>13687334.607999995</v>
      </c>
      <c r="CG8" s="316">
        <f>SUMIF($CJ:$CJ, "&lt;=25%",CG:CG)</f>
        <v>30215168.188499995</v>
      </c>
      <c r="CH8" s="316">
        <f>SUMIF($CJ:$CJ, "&lt;=25%",CH:CH)</f>
        <v>3295839.1100000003</v>
      </c>
      <c r="CI8" s="316">
        <f>SUMIF($CJ:$CJ, "&lt;=25%",CI:CI)</f>
        <v>-26919331.592</v>
      </c>
      <c r="CJ8" s="316">
        <f>COUNTIF(CJ16:CJ111092,"&lt;25%")</f>
        <v>63</v>
      </c>
      <c r="CK8" s="245"/>
      <c r="CL8" s="245" t="s">
        <v>3</v>
      </c>
      <c r="CM8" s="245" t="s">
        <v>3</v>
      </c>
      <c r="CN8" s="247" t="s">
        <v>3</v>
      </c>
      <c r="CO8" s="299" t="s">
        <v>3</v>
      </c>
      <c r="CP8" s="299" t="s">
        <v>3</v>
      </c>
      <c r="CQ8" s="299" t="s">
        <v>3</v>
      </c>
      <c r="CR8" s="299" t="s">
        <v>3</v>
      </c>
      <c r="CS8" s="299" t="s">
        <v>3</v>
      </c>
      <c r="CT8" s="299" t="s">
        <v>3</v>
      </c>
      <c r="CU8" s="299" t="s">
        <v>3</v>
      </c>
      <c r="CV8" s="299" t="s">
        <v>3</v>
      </c>
      <c r="CW8" s="359"/>
      <c r="CX8" s="320"/>
    </row>
    <row r="9" spans="1:102" s="6" customFormat="1" x14ac:dyDescent="0.25">
      <c r="A9" s="346"/>
      <c r="B9" s="356"/>
      <c r="C9" s="337"/>
      <c r="D9" s="356"/>
      <c r="E9" s="337"/>
      <c r="F9" s="337"/>
      <c r="G9" s="353"/>
      <c r="H9" s="367"/>
      <c r="I9" s="367"/>
      <c r="J9" s="370"/>
      <c r="K9" s="307" t="s">
        <v>1542</v>
      </c>
      <c r="L9" s="241"/>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c r="CA9" s="245"/>
      <c r="CB9" s="245"/>
      <c r="CC9" s="245"/>
      <c r="CD9" s="246"/>
      <c r="CE9" s="246"/>
      <c r="CF9" s="246"/>
      <c r="CG9" s="316">
        <f>SUMIFS(CG:CG,$CJ:$CJ,"&lt;=50%",$CJ:$CJ,"&gt;25%")</f>
        <v>78713767.810000002</v>
      </c>
      <c r="CH9" s="316">
        <f>SUMIFS(CH:CH,$CJ:$CJ,"&lt;=50%",$CJ:$CJ,"&gt;25%")</f>
        <v>30099660.854762904</v>
      </c>
      <c r="CI9" s="316">
        <f>SUMIFS(CI:CI,$CJ:$CJ,"&lt;=50%",$CJ:$CJ,"&gt;25%")</f>
        <v>-48614108.889999993</v>
      </c>
      <c r="CJ9" s="316">
        <f>COUNTIFS(CJ16:CJ111092,"&lt;=50%", CJ16:CJ111092, "&gt;25%")</f>
        <v>39</v>
      </c>
      <c r="CK9" s="245"/>
      <c r="CL9" s="297" t="s">
        <v>3</v>
      </c>
      <c r="CM9" s="297" t="s">
        <v>3</v>
      </c>
      <c r="CN9" s="298" t="s">
        <v>3</v>
      </c>
      <c r="CO9" s="299" t="s">
        <v>3</v>
      </c>
      <c r="CP9" s="299" t="s">
        <v>3</v>
      </c>
      <c r="CQ9" s="299" t="s">
        <v>3</v>
      </c>
      <c r="CR9" s="299" t="s">
        <v>3</v>
      </c>
      <c r="CS9" s="299" t="s">
        <v>3</v>
      </c>
      <c r="CT9" s="299" t="s">
        <v>3</v>
      </c>
      <c r="CU9" s="299" t="s">
        <v>3</v>
      </c>
      <c r="CV9" s="299" t="s">
        <v>3</v>
      </c>
      <c r="CW9" s="359"/>
      <c r="CX9" s="320"/>
    </row>
    <row r="10" spans="1:102" s="6" customFormat="1" x14ac:dyDescent="0.25">
      <c r="A10" s="346"/>
      <c r="B10" s="356"/>
      <c r="C10" s="337"/>
      <c r="D10" s="356"/>
      <c r="E10" s="337"/>
      <c r="F10" s="337"/>
      <c r="G10" s="353"/>
      <c r="H10" s="367"/>
      <c r="I10" s="367"/>
      <c r="J10" s="370"/>
      <c r="K10" s="307" t="s">
        <v>1543</v>
      </c>
      <c r="L10" s="241"/>
      <c r="M10" s="245"/>
      <c r="N10" s="245"/>
      <c r="O10" s="245"/>
      <c r="P10" s="245"/>
      <c r="Q10" s="245"/>
      <c r="R10" s="245"/>
      <c r="S10" s="245"/>
      <c r="T10" s="245"/>
      <c r="U10" s="245"/>
      <c r="V10" s="245"/>
      <c r="W10" s="245"/>
      <c r="X10" s="245"/>
      <c r="Y10" s="245"/>
      <c r="Z10" s="245"/>
      <c r="AA10" s="245"/>
      <c r="AB10" s="245"/>
      <c r="AC10" s="245"/>
      <c r="AD10" s="245"/>
      <c r="AE10" s="245"/>
      <c r="AF10" s="245"/>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c r="CA10" s="245"/>
      <c r="CB10" s="245"/>
      <c r="CC10" s="245"/>
      <c r="CD10" s="246"/>
      <c r="CE10" s="246"/>
      <c r="CF10" s="246"/>
      <c r="CG10" s="316">
        <f>SUMIFS(CG:CG,$CJ:$CJ,"&lt;=75%",$CJ:$CJ,"&gt;50%")</f>
        <v>55116766.430000007</v>
      </c>
      <c r="CH10" s="316">
        <f>SUMIFS(CH:CH,$CJ:$CJ,"&lt;=75%",$CJ:$CJ,"&gt;50%")</f>
        <v>34268958.939999998</v>
      </c>
      <c r="CI10" s="316">
        <f>SUMIFS(CI:CI,$CJ:$CJ,"&lt;=75%",$CJ:$CJ,"&gt;50%")</f>
        <v>-20847810.589999996</v>
      </c>
      <c r="CJ10" s="316">
        <f>COUNTIFS(CJ16:CJ111093,"&lt;=75%", CJ16:CJ111093, "&gt;50%")</f>
        <v>47</v>
      </c>
      <c r="CK10" s="245"/>
      <c r="CL10" s="297" t="s">
        <v>3</v>
      </c>
      <c r="CM10" s="297" t="s">
        <v>3</v>
      </c>
      <c r="CN10" s="298" t="s">
        <v>3</v>
      </c>
      <c r="CO10" s="299" t="s">
        <v>3</v>
      </c>
      <c r="CP10" s="299" t="s">
        <v>3</v>
      </c>
      <c r="CQ10" s="299" t="s">
        <v>3</v>
      </c>
      <c r="CR10" s="299" t="s">
        <v>3</v>
      </c>
      <c r="CS10" s="299" t="s">
        <v>3</v>
      </c>
      <c r="CT10" s="299" t="s">
        <v>3</v>
      </c>
      <c r="CU10" s="299" t="s">
        <v>3</v>
      </c>
      <c r="CV10" s="299" t="s">
        <v>3</v>
      </c>
      <c r="CW10" s="359"/>
      <c r="CX10" s="320"/>
    </row>
    <row r="11" spans="1:102" s="6" customFormat="1" x14ac:dyDescent="0.25">
      <c r="A11" s="346"/>
      <c r="B11" s="356"/>
      <c r="C11" s="337"/>
      <c r="D11" s="356"/>
      <c r="E11" s="337"/>
      <c r="F11" s="337"/>
      <c r="G11" s="353"/>
      <c r="H11" s="367"/>
      <c r="I11" s="367"/>
      <c r="J11" s="370"/>
      <c r="K11" s="318" t="s">
        <v>1570</v>
      </c>
      <c r="L11" s="314"/>
      <c r="M11" s="313"/>
      <c r="N11" s="313"/>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3"/>
      <c r="AL11" s="313"/>
      <c r="AM11" s="313"/>
      <c r="AN11" s="313"/>
      <c r="AO11" s="313"/>
      <c r="AP11" s="313"/>
      <c r="AQ11" s="313"/>
      <c r="AR11" s="313"/>
      <c r="AS11" s="313"/>
      <c r="AT11" s="313"/>
      <c r="AU11" s="313"/>
      <c r="AV11" s="313"/>
      <c r="AW11" s="313"/>
      <c r="AX11" s="313"/>
      <c r="AY11" s="313"/>
      <c r="AZ11" s="313"/>
      <c r="BA11" s="313"/>
      <c r="BB11" s="313"/>
      <c r="BC11" s="313"/>
      <c r="BD11" s="313"/>
      <c r="BE11" s="313"/>
      <c r="BF11" s="313"/>
      <c r="BG11" s="313"/>
      <c r="BH11" s="313"/>
      <c r="BI11" s="313"/>
      <c r="BJ11" s="313"/>
      <c r="BK11" s="313"/>
      <c r="BL11" s="313"/>
      <c r="BM11" s="313"/>
      <c r="BN11" s="313"/>
      <c r="BO11" s="313"/>
      <c r="BP11" s="313"/>
      <c r="BQ11" s="313"/>
      <c r="BR11" s="313"/>
      <c r="BS11" s="313"/>
      <c r="BT11" s="313"/>
      <c r="BU11" s="313"/>
      <c r="BV11" s="313"/>
      <c r="BW11" s="313"/>
      <c r="BX11" s="313"/>
      <c r="BY11" s="313"/>
      <c r="BZ11" s="313"/>
      <c r="CA11" s="313"/>
      <c r="CB11" s="313"/>
      <c r="CC11" s="313"/>
      <c r="CD11" s="312"/>
      <c r="CE11" s="312"/>
      <c r="CF11" s="312"/>
      <c r="CG11" s="316">
        <f>CG8+CG9+CG10</f>
        <v>164045702.4285</v>
      </c>
      <c r="CH11" s="316">
        <f>CH10+CH9+CH8</f>
        <v>67664458.904762909</v>
      </c>
      <c r="CI11" s="316">
        <f>CI10+CI9+CI8</f>
        <v>-96381251.071999997</v>
      </c>
      <c r="CJ11" s="316">
        <f>CJ10+CJ9+CJ8</f>
        <v>149</v>
      </c>
      <c r="CK11" s="313"/>
      <c r="CL11" s="313"/>
      <c r="CM11" s="313"/>
      <c r="CN11" s="311"/>
      <c r="CO11" s="311"/>
      <c r="CP11" s="311"/>
      <c r="CQ11" s="311"/>
      <c r="CR11" s="311"/>
      <c r="CS11" s="311"/>
      <c r="CT11" s="311"/>
      <c r="CU11" s="311"/>
      <c r="CV11" s="311"/>
      <c r="CW11" s="359"/>
      <c r="CX11" s="320"/>
    </row>
    <row r="12" spans="1:102" s="7" customFormat="1" x14ac:dyDescent="0.25">
      <c r="A12" s="347"/>
      <c r="B12" s="357"/>
      <c r="C12" s="338"/>
      <c r="D12" s="357"/>
      <c r="E12" s="338"/>
      <c r="F12" s="338"/>
      <c r="G12" s="353"/>
      <c r="H12" s="367"/>
      <c r="I12" s="367"/>
      <c r="J12" s="370"/>
      <c r="K12" s="307" t="s">
        <v>1544</v>
      </c>
      <c r="L12" s="241"/>
      <c r="M12" s="241"/>
      <c r="N12" s="241"/>
      <c r="O12" s="241"/>
      <c r="P12" s="241"/>
      <c r="Q12" s="241"/>
      <c r="R12" s="241"/>
      <c r="S12" s="241"/>
      <c r="T12" s="241"/>
      <c r="U12" s="241"/>
      <c r="V12" s="241"/>
      <c r="W12" s="241"/>
      <c r="X12" s="241"/>
      <c r="Y12" s="200"/>
      <c r="Z12" s="241"/>
      <c r="AA12" s="241"/>
      <c r="AB12" s="241"/>
      <c r="AC12" s="241"/>
      <c r="AD12" s="241"/>
      <c r="AE12" s="241"/>
      <c r="AF12" s="192"/>
      <c r="AG12" s="241"/>
      <c r="AH12" s="241"/>
      <c r="AI12" s="241"/>
      <c r="AJ12" s="241"/>
      <c r="AK12" s="241"/>
      <c r="AL12" s="241"/>
      <c r="AM12" s="192"/>
      <c r="AN12" s="245"/>
      <c r="AO12" s="245"/>
      <c r="AP12" s="245"/>
      <c r="AQ12" s="245"/>
      <c r="AR12" s="245"/>
      <c r="AS12" s="245"/>
      <c r="AT12" s="192"/>
      <c r="AU12" s="245"/>
      <c r="AV12" s="245"/>
      <c r="AW12" s="245"/>
      <c r="AX12" s="245"/>
      <c r="AY12" s="245"/>
      <c r="AZ12" s="245"/>
      <c r="BA12" s="192"/>
      <c r="BB12" s="245"/>
      <c r="BC12" s="245"/>
      <c r="BD12" s="245"/>
      <c r="BE12" s="245"/>
      <c r="BF12" s="245"/>
      <c r="BG12" s="245"/>
      <c r="BH12" s="192"/>
      <c r="BI12" s="245"/>
      <c r="BJ12" s="245"/>
      <c r="BK12" s="245"/>
      <c r="BL12" s="245"/>
      <c r="BM12" s="245"/>
      <c r="BN12" s="245"/>
      <c r="BO12" s="192"/>
      <c r="BP12" s="245"/>
      <c r="BQ12" s="245"/>
      <c r="BR12" s="245"/>
      <c r="BS12" s="245"/>
      <c r="BT12" s="245"/>
      <c r="BU12" s="245"/>
      <c r="BV12" s="192"/>
      <c r="BW12" s="245"/>
      <c r="BX12" s="245"/>
      <c r="BY12" s="245"/>
      <c r="BZ12" s="245">
        <f>SUM(BZ16:BZ76)</f>
        <v>23764936.1065</v>
      </c>
      <c r="CA12" s="245">
        <f>SUM(CA16:CA76)</f>
        <v>2294856.23</v>
      </c>
      <c r="CB12" s="245">
        <f>SUM(CB16:CB94)</f>
        <v>-41956765</v>
      </c>
      <c r="CC12" s="245">
        <f>CA12/BZ12</f>
        <v>9.6564796964563632E-2</v>
      </c>
      <c r="CD12" s="246"/>
      <c r="CE12" s="246"/>
      <c r="CF12" s="246"/>
      <c r="CG12" s="302">
        <f>SUMIFS(CG:CG,$CJ:$CJ,"&lt;=100%",$CJ:$CJ,"&gt;75%")</f>
        <v>130778935.95999999</v>
      </c>
      <c r="CH12" s="302">
        <f>SUMIFS(CH:CH,$CJ:$CJ,"&lt;=100%",$CJ:$CJ,"&gt;75%")</f>
        <v>115810626.26999995</v>
      </c>
      <c r="CI12" s="302">
        <f>SUMIFS(CI:CI,$CJ:$CJ,"&lt;=100%",$CJ:$CJ,"&gt;75%")</f>
        <v>-14968311.039999997</v>
      </c>
      <c r="CJ12" s="302">
        <f>COUNTIFS(CJ16:CJ111094,"&lt;=100%", CJ16:CJ111094, "&gt;75%")</f>
        <v>105</v>
      </c>
      <c r="CK12" s="245"/>
      <c r="CL12" s="297" t="s">
        <v>3</v>
      </c>
      <c r="CM12" s="297" t="s">
        <v>3</v>
      </c>
      <c r="CN12" s="298" t="s">
        <v>3</v>
      </c>
      <c r="CO12" s="299" t="s">
        <v>3</v>
      </c>
      <c r="CP12" s="299" t="s">
        <v>3</v>
      </c>
      <c r="CQ12" s="299" t="s">
        <v>3</v>
      </c>
      <c r="CR12" s="299" t="s">
        <v>3</v>
      </c>
      <c r="CS12" s="299" t="s">
        <v>3</v>
      </c>
      <c r="CT12" s="299" t="s">
        <v>3</v>
      </c>
      <c r="CU12" s="299" t="s">
        <v>3</v>
      </c>
      <c r="CV12" s="299" t="s">
        <v>3</v>
      </c>
      <c r="CW12" s="359"/>
      <c r="CX12" s="320"/>
    </row>
    <row r="13" spans="1:102" s="7" customFormat="1" x14ac:dyDescent="0.25">
      <c r="A13" s="240"/>
      <c r="B13" s="244"/>
      <c r="C13" s="242"/>
      <c r="D13" s="244"/>
      <c r="E13" s="242"/>
      <c r="F13" s="242"/>
      <c r="G13" s="243"/>
      <c r="H13" s="367"/>
      <c r="I13" s="367"/>
      <c r="J13" s="370"/>
      <c r="K13" s="307" t="s">
        <v>1545</v>
      </c>
      <c r="L13" s="257"/>
      <c r="M13" s="257"/>
      <c r="N13" s="257"/>
      <c r="O13" s="257"/>
      <c r="P13" s="257"/>
      <c r="Q13" s="257"/>
      <c r="R13" s="257"/>
      <c r="S13" s="257"/>
      <c r="T13" s="257"/>
      <c r="U13" s="257"/>
      <c r="V13" s="257"/>
      <c r="W13" s="257"/>
      <c r="X13" s="257"/>
      <c r="Y13" s="258"/>
      <c r="Z13" s="257"/>
      <c r="AA13" s="257"/>
      <c r="AB13" s="257"/>
      <c r="AC13" s="257"/>
      <c r="AD13" s="257"/>
      <c r="AE13" s="257"/>
      <c r="AF13" s="259"/>
      <c r="AG13" s="257"/>
      <c r="AH13" s="257"/>
      <c r="AI13" s="257"/>
      <c r="AJ13" s="257"/>
      <c r="AK13" s="257"/>
      <c r="AL13" s="257"/>
      <c r="AM13" s="259"/>
      <c r="AN13" s="260"/>
      <c r="AO13" s="260"/>
      <c r="AP13" s="260"/>
      <c r="AQ13" s="260"/>
      <c r="AR13" s="260"/>
      <c r="AS13" s="260"/>
      <c r="AT13" s="259"/>
      <c r="AU13" s="260"/>
      <c r="AV13" s="260"/>
      <c r="AW13" s="260"/>
      <c r="AX13" s="260"/>
      <c r="AY13" s="260"/>
      <c r="AZ13" s="260"/>
      <c r="BA13" s="259"/>
      <c r="BB13" s="260"/>
      <c r="BC13" s="260"/>
      <c r="BD13" s="260"/>
      <c r="BE13" s="260"/>
      <c r="BF13" s="260"/>
      <c r="BG13" s="260"/>
      <c r="BH13" s="259"/>
      <c r="BI13" s="260"/>
      <c r="BJ13" s="260"/>
      <c r="BK13" s="260"/>
      <c r="BL13" s="260"/>
      <c r="BM13" s="260"/>
      <c r="BN13" s="260"/>
      <c r="BO13" s="259"/>
      <c r="BP13" s="260"/>
      <c r="BQ13" s="260"/>
      <c r="BR13" s="260"/>
      <c r="BS13" s="260"/>
      <c r="BT13" s="260"/>
      <c r="BU13" s="260"/>
      <c r="BV13" s="259"/>
      <c r="BW13" s="260"/>
      <c r="BX13" s="260"/>
      <c r="BY13" s="260"/>
      <c r="BZ13" s="260"/>
      <c r="CA13" s="260"/>
      <c r="CB13" s="260"/>
      <c r="CC13" s="260"/>
      <c r="CD13" s="256"/>
      <c r="CE13" s="256"/>
      <c r="CF13" s="256"/>
      <c r="CG13" s="302">
        <f>SUMIF($CJ:$CJ, "izpilde virs 100%",CG:CG)</f>
        <v>38074876.25999999</v>
      </c>
      <c r="CH13" s="302">
        <f>SUMIF($CJ:$CJ, "izpilde virs 100%",CH:CH)</f>
        <v>122351947.52000001</v>
      </c>
      <c r="CI13" s="302">
        <f>SUMIF($CJ:$CJ, "izpilde virs 100%",CI:CI)</f>
        <v>84275883.13000001</v>
      </c>
      <c r="CJ13" s="302">
        <f>COUNTIF(CJ16:CJ11092,"izpilde virs 100%")</f>
        <v>201</v>
      </c>
      <c r="CK13" s="260"/>
      <c r="CL13" s="297" t="s">
        <v>3</v>
      </c>
      <c r="CM13" s="297" t="s">
        <v>3</v>
      </c>
      <c r="CN13" s="298" t="s">
        <v>3</v>
      </c>
      <c r="CO13" s="299" t="s">
        <v>3</v>
      </c>
      <c r="CP13" s="299" t="s">
        <v>3</v>
      </c>
      <c r="CQ13" s="299" t="s">
        <v>3</v>
      </c>
      <c r="CR13" s="299" t="s">
        <v>3</v>
      </c>
      <c r="CS13" s="299" t="s">
        <v>3</v>
      </c>
      <c r="CT13" s="299" t="s">
        <v>3</v>
      </c>
      <c r="CU13" s="299" t="s">
        <v>3</v>
      </c>
      <c r="CV13" s="299" t="s">
        <v>3</v>
      </c>
      <c r="CW13" s="359"/>
      <c r="CX13" s="261"/>
    </row>
    <row r="14" spans="1:102" s="7" customFormat="1" x14ac:dyDescent="0.25">
      <c r="A14" s="303"/>
      <c r="B14" s="305"/>
      <c r="C14" s="301"/>
      <c r="D14" s="305"/>
      <c r="E14" s="301"/>
      <c r="F14" s="301"/>
      <c r="G14" s="304"/>
      <c r="H14" s="368"/>
      <c r="I14" s="368"/>
      <c r="J14" s="371"/>
      <c r="K14" s="308" t="s">
        <v>1559</v>
      </c>
      <c r="L14" s="257"/>
      <c r="M14" s="257"/>
      <c r="N14" s="257"/>
      <c r="O14" s="257"/>
      <c r="P14" s="257"/>
      <c r="Q14" s="257"/>
      <c r="R14" s="257"/>
      <c r="S14" s="257"/>
      <c r="T14" s="257"/>
      <c r="U14" s="257"/>
      <c r="V14" s="257"/>
      <c r="W14" s="257"/>
      <c r="X14" s="257"/>
      <c r="Y14" s="258"/>
      <c r="Z14" s="257"/>
      <c r="AA14" s="257"/>
      <c r="AB14" s="257"/>
      <c r="AC14" s="257"/>
      <c r="AD14" s="257"/>
      <c r="AE14" s="257"/>
      <c r="AF14" s="259"/>
      <c r="AG14" s="257"/>
      <c r="AH14" s="257"/>
      <c r="AI14" s="257"/>
      <c r="AJ14" s="257"/>
      <c r="AK14" s="257"/>
      <c r="AL14" s="257"/>
      <c r="AM14" s="259"/>
      <c r="AN14" s="260"/>
      <c r="AO14" s="260"/>
      <c r="AP14" s="260"/>
      <c r="AQ14" s="260"/>
      <c r="AR14" s="260"/>
      <c r="AS14" s="260"/>
      <c r="AT14" s="259"/>
      <c r="AU14" s="260"/>
      <c r="AV14" s="260"/>
      <c r="AW14" s="260"/>
      <c r="AX14" s="260"/>
      <c r="AY14" s="260"/>
      <c r="AZ14" s="260"/>
      <c r="BA14" s="259"/>
      <c r="BB14" s="260"/>
      <c r="BC14" s="260"/>
      <c r="BD14" s="260"/>
      <c r="BE14" s="260"/>
      <c r="BF14" s="260"/>
      <c r="BG14" s="260"/>
      <c r="BH14" s="259"/>
      <c r="BI14" s="260"/>
      <c r="BJ14" s="260"/>
      <c r="BK14" s="260"/>
      <c r="BL14" s="260"/>
      <c r="BM14" s="260"/>
      <c r="BN14" s="260"/>
      <c r="BO14" s="259"/>
      <c r="BP14" s="260"/>
      <c r="BQ14" s="260"/>
      <c r="BR14" s="260"/>
      <c r="BS14" s="260"/>
      <c r="BT14" s="260"/>
      <c r="BU14" s="260"/>
      <c r="BV14" s="259"/>
      <c r="BW14" s="260"/>
      <c r="BX14" s="260"/>
      <c r="BY14" s="260"/>
      <c r="BZ14" s="260"/>
      <c r="CA14" s="260"/>
      <c r="CB14" s="260"/>
      <c r="CC14" s="260"/>
      <c r="CD14" s="256"/>
      <c r="CE14" s="256"/>
      <c r="CF14" s="256"/>
      <c r="CG14" s="260">
        <f>CG8+CG9+CG10+CG12+CG13</f>
        <v>332899514.64849997</v>
      </c>
      <c r="CH14" s="260">
        <f t="shared" ref="CH14:CI14" si="2">CH8+CH9+CH10+CH12+CH13</f>
        <v>305827032.69476283</v>
      </c>
      <c r="CI14" s="260">
        <f t="shared" si="2"/>
        <v>-27073678.981999978</v>
      </c>
      <c r="CJ14" s="260" t="s">
        <v>3</v>
      </c>
      <c r="CK14" s="260"/>
      <c r="CL14" s="260">
        <f>SUM(CL16:CL472)</f>
        <v>365573295.41300017</v>
      </c>
      <c r="CM14" s="260">
        <f t="shared" ref="CM14:CN14" si="3">SUM(CM16:CM472)</f>
        <v>365850862.74000049</v>
      </c>
      <c r="CN14" s="300">
        <f t="shared" si="3"/>
        <v>-66755820.363000005</v>
      </c>
      <c r="CO14" s="260" t="s">
        <v>3</v>
      </c>
      <c r="CP14" s="260"/>
      <c r="CQ14" s="260"/>
      <c r="CR14" s="260"/>
      <c r="CS14" s="260"/>
      <c r="CT14" s="260"/>
      <c r="CU14" s="260"/>
      <c r="CV14" s="260"/>
      <c r="CW14" s="360"/>
      <c r="CX14" s="261"/>
    </row>
    <row r="15" spans="1:102" s="1" customFormat="1" x14ac:dyDescent="0.2">
      <c r="A15" s="9">
        <v>1</v>
      </c>
      <c r="B15" s="9">
        <v>2</v>
      </c>
      <c r="C15" s="13">
        <v>3</v>
      </c>
      <c r="D15" s="9">
        <v>4</v>
      </c>
      <c r="E15" s="9">
        <v>5</v>
      </c>
      <c r="F15" s="9">
        <v>6</v>
      </c>
      <c r="G15" s="30">
        <v>1</v>
      </c>
      <c r="H15" s="68">
        <v>1</v>
      </c>
      <c r="I15" s="68">
        <v>2</v>
      </c>
      <c r="J15" s="69">
        <v>3</v>
      </c>
      <c r="K15" s="69">
        <v>4</v>
      </c>
      <c r="L15" s="68" t="s">
        <v>887</v>
      </c>
      <c r="M15" s="68" t="s">
        <v>887</v>
      </c>
      <c r="N15" s="68" t="s">
        <v>887</v>
      </c>
      <c r="O15" s="68" t="s">
        <v>887</v>
      </c>
      <c r="P15" s="68" t="s">
        <v>887</v>
      </c>
      <c r="Q15" s="68" t="s">
        <v>887</v>
      </c>
      <c r="R15" s="68"/>
      <c r="S15" s="68" t="s">
        <v>887</v>
      </c>
      <c r="T15" s="68" t="s">
        <v>887</v>
      </c>
      <c r="U15" s="68" t="s">
        <v>887</v>
      </c>
      <c r="V15" s="68"/>
      <c r="W15" s="68"/>
      <c r="X15" s="68"/>
      <c r="Y15" s="201"/>
      <c r="Z15" s="68" t="s">
        <v>887</v>
      </c>
      <c r="AA15" s="68" t="s">
        <v>887</v>
      </c>
      <c r="AB15" s="68" t="s">
        <v>887</v>
      </c>
      <c r="AC15" s="68"/>
      <c r="AD15" s="68"/>
      <c r="AE15" s="68"/>
      <c r="AF15" s="193"/>
      <c r="AG15" s="68" t="s">
        <v>887</v>
      </c>
      <c r="AH15" s="68" t="s">
        <v>887</v>
      </c>
      <c r="AI15" s="68" t="s">
        <v>887</v>
      </c>
      <c r="AJ15" s="68"/>
      <c r="AK15" s="68"/>
      <c r="AL15" s="68"/>
      <c r="AM15" s="193"/>
      <c r="AN15" s="68" t="s">
        <v>887</v>
      </c>
      <c r="AO15" s="69" t="s">
        <v>887</v>
      </c>
      <c r="AP15" s="68" t="s">
        <v>887</v>
      </c>
      <c r="AQ15" s="68"/>
      <c r="AR15" s="68"/>
      <c r="AS15" s="68"/>
      <c r="AT15" s="193"/>
      <c r="AU15" s="68" t="s">
        <v>887</v>
      </c>
      <c r="AV15" s="68" t="s">
        <v>887</v>
      </c>
      <c r="AW15" s="68" t="s">
        <v>887</v>
      </c>
      <c r="AX15" s="68"/>
      <c r="AY15" s="68"/>
      <c r="AZ15" s="68"/>
      <c r="BA15" s="193"/>
      <c r="BB15" s="68" t="s">
        <v>887</v>
      </c>
      <c r="BC15" s="68" t="s">
        <v>887</v>
      </c>
      <c r="BD15" s="68" t="s">
        <v>887</v>
      </c>
      <c r="BE15" s="68"/>
      <c r="BF15" s="68"/>
      <c r="BG15" s="68"/>
      <c r="BH15" s="193"/>
      <c r="BI15" s="68" t="s">
        <v>887</v>
      </c>
      <c r="BJ15" s="68" t="s">
        <v>887</v>
      </c>
      <c r="BK15" s="68" t="s">
        <v>887</v>
      </c>
      <c r="BL15" s="68"/>
      <c r="BM15" s="68"/>
      <c r="BN15" s="68"/>
      <c r="BO15" s="193"/>
      <c r="BP15" s="68" t="s">
        <v>887</v>
      </c>
      <c r="BQ15" s="68" t="s">
        <v>887</v>
      </c>
      <c r="BR15" s="68" t="s">
        <v>887</v>
      </c>
      <c r="BS15" s="68"/>
      <c r="BT15" s="68"/>
      <c r="BU15" s="68"/>
      <c r="BV15" s="193"/>
      <c r="BW15" s="68" t="s">
        <v>887</v>
      </c>
      <c r="BX15" s="68" t="s">
        <v>887</v>
      </c>
      <c r="BY15" s="68" t="s">
        <v>887</v>
      </c>
      <c r="BZ15" s="68">
        <v>5</v>
      </c>
      <c r="CA15" s="68">
        <v>6</v>
      </c>
      <c r="CB15" s="68" t="s">
        <v>1316</v>
      </c>
      <c r="CC15" s="68" t="s">
        <v>1317</v>
      </c>
      <c r="CD15" s="68" t="s">
        <v>887</v>
      </c>
      <c r="CE15" s="68" t="s">
        <v>887</v>
      </c>
      <c r="CF15" s="68" t="s">
        <v>887</v>
      </c>
      <c r="CG15" s="68">
        <v>5</v>
      </c>
      <c r="CH15" s="68">
        <v>6</v>
      </c>
      <c r="CI15" s="68" t="s">
        <v>1316</v>
      </c>
      <c r="CJ15" s="68" t="s">
        <v>1317</v>
      </c>
      <c r="CK15" s="68" t="s">
        <v>887</v>
      </c>
      <c r="CL15" s="68">
        <v>9</v>
      </c>
      <c r="CM15" s="68">
        <v>10</v>
      </c>
      <c r="CN15" s="157">
        <v>11</v>
      </c>
      <c r="CO15" s="157" t="s">
        <v>1560</v>
      </c>
      <c r="CP15" s="68" t="s">
        <v>887</v>
      </c>
      <c r="CQ15" s="68" t="s">
        <v>887</v>
      </c>
      <c r="CR15" s="68" t="s">
        <v>887</v>
      </c>
      <c r="CS15" s="68" t="s">
        <v>887</v>
      </c>
      <c r="CT15" s="68" t="s">
        <v>887</v>
      </c>
      <c r="CU15" s="68" t="s">
        <v>887</v>
      </c>
      <c r="CV15" s="68" t="s">
        <v>887</v>
      </c>
      <c r="CW15" s="68">
        <v>13</v>
      </c>
      <c r="CX15" s="68">
        <v>13</v>
      </c>
    </row>
    <row r="16" spans="1:102" s="10" customFormat="1" ht="37.5" customHeight="1" x14ac:dyDescent="0.2">
      <c r="A16" s="11" t="s">
        <v>89</v>
      </c>
      <c r="B16" s="11" t="s">
        <v>90</v>
      </c>
      <c r="C16" s="14" t="s">
        <v>567</v>
      </c>
      <c r="D16" s="11" t="s">
        <v>3</v>
      </c>
      <c r="E16" s="11" t="s">
        <v>11</v>
      </c>
      <c r="F16" s="11" t="s">
        <v>5</v>
      </c>
      <c r="G16" s="44" t="s">
        <v>93</v>
      </c>
      <c r="H16" s="43">
        <f>SUBTOTAL(103, $CI$16:$CI16)*1</f>
        <v>1</v>
      </c>
      <c r="I16" s="43" t="s">
        <v>172</v>
      </c>
      <c r="J16" s="126" t="s">
        <v>98</v>
      </c>
      <c r="K16" s="126" t="s">
        <v>863</v>
      </c>
      <c r="L16" s="94"/>
      <c r="M16" s="37">
        <v>0</v>
      </c>
      <c r="N16" s="37">
        <v>0</v>
      </c>
      <c r="O16" s="37">
        <v>0</v>
      </c>
      <c r="P16" s="37"/>
      <c r="Q16" s="41">
        <f t="shared" ref="Q16:Q79" si="4">ROUND(P16-O16,0)</f>
        <v>0</v>
      </c>
      <c r="R16" s="197" t="str">
        <f t="shared" ref="R16:R79" si="5">IFERROR(1-(P16/O16),"nebija plānots")</f>
        <v>nebija plānots</v>
      </c>
      <c r="S16" s="37">
        <v>0</v>
      </c>
      <c r="T16" s="37"/>
      <c r="U16" s="37"/>
      <c r="V16" s="41">
        <f t="shared" ref="V16:V79" si="6">S16+O16</f>
        <v>0</v>
      </c>
      <c r="W16" s="41">
        <f t="shared" ref="W16:W79" si="7">T16+P16</f>
        <v>0</v>
      </c>
      <c r="X16" s="41">
        <f t="shared" ref="X16:X79" si="8">ROUND(U16+Q16,0)</f>
        <v>0</v>
      </c>
      <c r="Y16" s="197" t="str">
        <f t="shared" ref="Y16:Y79" si="9">IFERROR(1-(W16/V16),"nebija plānots")</f>
        <v>nebija plānots</v>
      </c>
      <c r="Z16" s="37">
        <v>0</v>
      </c>
      <c r="AA16" s="37"/>
      <c r="AB16" s="37"/>
      <c r="AC16" s="41">
        <f t="shared" ref="AC16:AC79" si="10">V16+Z16</f>
        <v>0</v>
      </c>
      <c r="AD16" s="41">
        <f t="shared" ref="AD16:AD79" si="11">W16+AA16</f>
        <v>0</v>
      </c>
      <c r="AE16" s="41">
        <f t="shared" ref="AE16:AE79" si="12">ROUND(X16+AB16,0)</f>
        <v>0</v>
      </c>
      <c r="AF16" s="109" t="str">
        <f t="shared" ref="AF16:AF79" si="13">IFERROR(1-(AD16/AC16),"nebija plānots")</f>
        <v>nebija plānots</v>
      </c>
      <c r="AG16" s="37">
        <v>0</v>
      </c>
      <c r="AH16" s="37"/>
      <c r="AI16" s="37"/>
      <c r="AJ16" s="41">
        <f t="shared" ref="AJ16:AJ79" si="14">AG16+AC16</f>
        <v>0</v>
      </c>
      <c r="AK16" s="41">
        <f t="shared" ref="AK16:AK79" si="15">AH16+AD16</f>
        <v>0</v>
      </c>
      <c r="AL16" s="41">
        <f t="shared" ref="AL16:AL79" si="16">ROUND(AI16+AE16,0)</f>
        <v>0</v>
      </c>
      <c r="AM16" s="109" t="str">
        <f t="shared" ref="AM16:AM79" si="17">IFERROR(1-(AK16/AJ16),"nebija plānots")</f>
        <v>nebija plānots</v>
      </c>
      <c r="AN16" s="37">
        <v>0</v>
      </c>
      <c r="AO16" s="37"/>
      <c r="AP16" s="37"/>
      <c r="AQ16" s="41">
        <f t="shared" ref="AQ16:AQ79" si="18">AN16+AJ16</f>
        <v>0</v>
      </c>
      <c r="AR16" s="41">
        <f t="shared" ref="AR16:AR79" si="19">AO16+AK16</f>
        <v>0</v>
      </c>
      <c r="AS16" s="41">
        <f t="shared" ref="AS16:AS79" si="20">ROUND(AP16+AL16,0)</f>
        <v>0</v>
      </c>
      <c r="AT16" s="109" t="str">
        <f t="shared" ref="AT16:AT79" si="21">IFERROR(1-(AR16/AQ16),"nebija plānots")</f>
        <v>nebija plānots</v>
      </c>
      <c r="AU16" s="37">
        <v>0</v>
      </c>
      <c r="AV16" s="37"/>
      <c r="AW16" s="37"/>
      <c r="AX16" s="41">
        <f t="shared" ref="AX16:AX79" si="22">AU16+AQ16</f>
        <v>0</v>
      </c>
      <c r="AY16" s="41">
        <f t="shared" ref="AY16:AY79" si="23">AV16+AR16</f>
        <v>0</v>
      </c>
      <c r="AZ16" s="41">
        <f t="shared" ref="AZ16:AZ79" si="24">ROUND(AW16+AS16,0)</f>
        <v>0</v>
      </c>
      <c r="BA16" s="109" t="str">
        <f t="shared" ref="BA16:BA79" si="25">IFERROR(1-(AY16/AX16),"nebija plānots")</f>
        <v>nebija plānots</v>
      </c>
      <c r="BB16" s="37">
        <v>1273054.3500000001</v>
      </c>
      <c r="BC16" s="41">
        <v>0</v>
      </c>
      <c r="BD16" s="41">
        <f>BC16-BB16</f>
        <v>-1273054.3500000001</v>
      </c>
      <c r="BE16" s="41">
        <f t="shared" ref="BE16:BE79" si="26">BB16+AX16</f>
        <v>1273054.3500000001</v>
      </c>
      <c r="BF16" s="41">
        <f t="shared" ref="BF16:BF79" si="27">BC16+AY16</f>
        <v>0</v>
      </c>
      <c r="BG16" s="41">
        <f t="shared" ref="BG16:BG79" si="28">ROUND(BD16+AZ16,0)</f>
        <v>-1273054</v>
      </c>
      <c r="BH16" s="109">
        <f t="shared" ref="BH16:BH79" si="29">IFERROR(1-(BF16/BE16),"nebija plānots")</f>
        <v>1</v>
      </c>
      <c r="BI16" s="37">
        <v>0</v>
      </c>
      <c r="BJ16" s="41">
        <v>0</v>
      </c>
      <c r="BK16" s="41">
        <f>BJ16-BI16</f>
        <v>0</v>
      </c>
      <c r="BL16" s="41">
        <f t="shared" ref="BL16:BL79" si="30">BI16+BE16</f>
        <v>1273054.3500000001</v>
      </c>
      <c r="BM16" s="41">
        <f t="shared" ref="BM16:BM79" si="31">BJ16+BF16</f>
        <v>0</v>
      </c>
      <c r="BN16" s="41">
        <f t="shared" ref="BN16:BN79" si="32">ROUND(BK16+BG16,0)</f>
        <v>-1273054</v>
      </c>
      <c r="BO16" s="109">
        <f t="shared" ref="BO16:BO79" si="33">IFERROR(1-(BM16/BL16),"nebija plānots")</f>
        <v>1</v>
      </c>
      <c r="BP16" s="37">
        <v>0</v>
      </c>
      <c r="BQ16" s="41">
        <v>0</v>
      </c>
      <c r="BR16" s="41">
        <f>BQ16-BP16</f>
        <v>0</v>
      </c>
      <c r="BS16" s="41">
        <f t="shared" ref="BS16:BS79" si="34">BP16+BL16</f>
        <v>1273054.3500000001</v>
      </c>
      <c r="BT16" s="41">
        <f t="shared" ref="BT16:BT79" si="35">BQ16+BM16</f>
        <v>0</v>
      </c>
      <c r="BU16" s="41">
        <f t="shared" ref="BU16:BU79" si="36">ROUND(BR16+BN16,0)</f>
        <v>-1273054</v>
      </c>
      <c r="BV16" s="109">
        <f t="shared" ref="BV16:BV79" si="37">IFERROR(1-(BT16/BS16),"nebija plānots")</f>
        <v>1</v>
      </c>
      <c r="BW16" s="37">
        <v>581343.9</v>
      </c>
      <c r="BX16" s="41">
        <v>0</v>
      </c>
      <c r="BY16" s="41">
        <f t="shared" ref="BY16:BY79" si="38">BX16-BW16</f>
        <v>-581343.9</v>
      </c>
      <c r="BZ16" s="41">
        <f t="shared" ref="BZ16:BZ21" si="39">BP16+BI16+BB16+AU16+AN16+AG16+Z16+S16+O16+BW16</f>
        <v>1854398.25</v>
      </c>
      <c r="CA16" s="41">
        <f t="shared" ref="CA16:CA21" si="40">BQ16+BJ16+BC16+AV16+AO16+-AH16+AA16+T16+P16+BX16</f>
        <v>0</v>
      </c>
      <c r="CB16" s="41">
        <f t="shared" ref="CB16:CB47" si="41">ROUND(BU16+BY16,0)</f>
        <v>-1854398</v>
      </c>
      <c r="CC16" s="109">
        <f t="shared" ref="CC16:CC79" si="42">IFERROR(1-(CA16/BZ16),"nebija plānots")</f>
        <v>1</v>
      </c>
      <c r="CD16" s="37">
        <v>0</v>
      </c>
      <c r="CE16" s="41">
        <v>0</v>
      </c>
      <c r="CF16" s="41">
        <f t="shared" ref="CF16:CF79" si="43">CE16-CD16</f>
        <v>0</v>
      </c>
      <c r="CG16" s="41">
        <f t="shared" ref="CG16:CG79" si="44">BZ16+CD16</f>
        <v>1854398.25</v>
      </c>
      <c r="CH16" s="317">
        <f t="shared" ref="CH16:CH79" si="45">CA16+CE16</f>
        <v>0</v>
      </c>
      <c r="CI16" s="179">
        <f t="shared" ref="CI16:CI79" si="46">CB16+CF16</f>
        <v>-1854398</v>
      </c>
      <c r="CJ16" s="278">
        <f t="shared" ref="CJ16:CJ79" si="47">IFERROR(CH16/CG16, "nebija plānots")</f>
        <v>0</v>
      </c>
      <c r="CK16" s="37">
        <v>0</v>
      </c>
      <c r="CL16" s="40">
        <f t="shared" ref="CL16:CL21" si="48">CK16+CD16+BW16+BP16+BI16+BB16+AN16+AG16+Z16+S16+O16+AU16</f>
        <v>1854398.25</v>
      </c>
      <c r="CM16" s="40">
        <v>0</v>
      </c>
      <c r="CN16" s="158">
        <f t="shared" ref="CN16:CN21" si="49">CM16-CL16</f>
        <v>-1854398.25</v>
      </c>
      <c r="CO16" s="310">
        <f>CM16/CL16</f>
        <v>0</v>
      </c>
      <c r="CP16" s="37">
        <v>4345000.25</v>
      </c>
      <c r="CQ16" s="37">
        <v>593128.51</v>
      </c>
      <c r="CR16" s="37">
        <v>0</v>
      </c>
      <c r="CS16" s="37">
        <v>0</v>
      </c>
      <c r="CT16" s="37">
        <v>0</v>
      </c>
      <c r="CU16" s="37">
        <v>0</v>
      </c>
      <c r="CV16" s="37">
        <v>0</v>
      </c>
      <c r="CW16" s="37">
        <v>6792527.0099999998</v>
      </c>
      <c r="CX16" s="167" t="s">
        <v>1451</v>
      </c>
    </row>
    <row r="17" spans="1:102" s="17" customFormat="1" ht="21.75" customHeight="1" x14ac:dyDescent="0.2">
      <c r="A17" s="11" t="s">
        <v>46</v>
      </c>
      <c r="B17" s="11" t="s">
        <v>656</v>
      </c>
      <c r="C17" s="14" t="s">
        <v>47</v>
      </c>
      <c r="D17" s="11" t="s">
        <v>3</v>
      </c>
      <c r="E17" s="11" t="s">
        <v>11</v>
      </c>
      <c r="F17" s="11" t="s">
        <v>5</v>
      </c>
      <c r="G17" s="44" t="s">
        <v>48</v>
      </c>
      <c r="H17" s="43">
        <f>SUBTOTAL(103, $CI$16:$CI17)*1</f>
        <v>2</v>
      </c>
      <c r="I17" s="43" t="s">
        <v>1141</v>
      </c>
      <c r="J17" s="128" t="s">
        <v>1147</v>
      </c>
      <c r="K17" s="128" t="s">
        <v>1328</v>
      </c>
      <c r="L17" s="79"/>
      <c r="M17" s="79">
        <v>0</v>
      </c>
      <c r="N17" s="79">
        <v>0</v>
      </c>
      <c r="O17" s="79">
        <v>0</v>
      </c>
      <c r="P17" s="79"/>
      <c r="Q17" s="41">
        <f t="shared" si="4"/>
        <v>0</v>
      </c>
      <c r="R17" s="197" t="str">
        <f t="shared" si="5"/>
        <v>nebija plānots</v>
      </c>
      <c r="S17" s="79">
        <v>0</v>
      </c>
      <c r="T17" s="79"/>
      <c r="U17" s="79"/>
      <c r="V17" s="41">
        <f t="shared" si="6"/>
        <v>0</v>
      </c>
      <c r="W17" s="41">
        <f t="shared" si="7"/>
        <v>0</v>
      </c>
      <c r="X17" s="41">
        <f t="shared" si="8"/>
        <v>0</v>
      </c>
      <c r="Y17" s="197" t="str">
        <f t="shared" si="9"/>
        <v>nebija plānots</v>
      </c>
      <c r="Z17" s="79">
        <v>0</v>
      </c>
      <c r="AA17" s="79"/>
      <c r="AB17" s="79"/>
      <c r="AC17" s="41">
        <f t="shared" si="10"/>
        <v>0</v>
      </c>
      <c r="AD17" s="41">
        <f t="shared" si="11"/>
        <v>0</v>
      </c>
      <c r="AE17" s="41">
        <f t="shared" si="12"/>
        <v>0</v>
      </c>
      <c r="AF17" s="109" t="str">
        <f t="shared" si="13"/>
        <v>nebija plānots</v>
      </c>
      <c r="AG17" s="79">
        <v>0</v>
      </c>
      <c r="AH17" s="79"/>
      <c r="AI17" s="79">
        <v>0</v>
      </c>
      <c r="AJ17" s="41">
        <f t="shared" si="14"/>
        <v>0</v>
      </c>
      <c r="AK17" s="41">
        <f t="shared" si="15"/>
        <v>0</v>
      </c>
      <c r="AL17" s="41">
        <f t="shared" si="16"/>
        <v>0</v>
      </c>
      <c r="AM17" s="109" t="str">
        <f t="shared" si="17"/>
        <v>nebija plānots</v>
      </c>
      <c r="AN17" s="79"/>
      <c r="AO17" s="148"/>
      <c r="AP17" s="79">
        <v>0</v>
      </c>
      <c r="AQ17" s="41">
        <f t="shared" si="18"/>
        <v>0</v>
      </c>
      <c r="AR17" s="41">
        <f t="shared" si="19"/>
        <v>0</v>
      </c>
      <c r="AS17" s="41">
        <f t="shared" si="20"/>
        <v>0</v>
      </c>
      <c r="AT17" s="109" t="str">
        <f t="shared" si="21"/>
        <v>nebija plānots</v>
      </c>
      <c r="AU17" s="79"/>
      <c r="AV17" s="79"/>
      <c r="AW17" s="79">
        <v>0</v>
      </c>
      <c r="AX17" s="41">
        <f t="shared" si="22"/>
        <v>0</v>
      </c>
      <c r="AY17" s="41">
        <f t="shared" si="23"/>
        <v>0</v>
      </c>
      <c r="AZ17" s="41">
        <f t="shared" si="24"/>
        <v>0</v>
      </c>
      <c r="BA17" s="109" t="str">
        <f t="shared" si="25"/>
        <v>nebija plānots</v>
      </c>
      <c r="BB17" s="79"/>
      <c r="BC17" s="79"/>
      <c r="BD17" s="79">
        <v>0</v>
      </c>
      <c r="BE17" s="41">
        <f t="shared" si="26"/>
        <v>0</v>
      </c>
      <c r="BF17" s="41">
        <f t="shared" si="27"/>
        <v>0</v>
      </c>
      <c r="BG17" s="41">
        <f t="shared" si="28"/>
        <v>0</v>
      </c>
      <c r="BH17" s="109" t="str">
        <f t="shared" si="29"/>
        <v>nebija plānots</v>
      </c>
      <c r="BI17" s="79"/>
      <c r="BJ17" s="79"/>
      <c r="BK17" s="79"/>
      <c r="BL17" s="41">
        <f t="shared" si="30"/>
        <v>0</v>
      </c>
      <c r="BM17" s="41">
        <f t="shared" si="31"/>
        <v>0</v>
      </c>
      <c r="BN17" s="41">
        <f t="shared" si="32"/>
        <v>0</v>
      </c>
      <c r="BO17" s="109" t="str">
        <f t="shared" si="33"/>
        <v>nebija plānots</v>
      </c>
      <c r="BP17" s="79">
        <v>560000</v>
      </c>
      <c r="BQ17" s="41">
        <v>0</v>
      </c>
      <c r="BR17" s="41">
        <f>BQ17-BP17</f>
        <v>-560000</v>
      </c>
      <c r="BS17" s="41">
        <f t="shared" si="34"/>
        <v>560000</v>
      </c>
      <c r="BT17" s="41">
        <f t="shared" si="35"/>
        <v>0</v>
      </c>
      <c r="BU17" s="41">
        <f t="shared" si="36"/>
        <v>-560000</v>
      </c>
      <c r="BV17" s="109">
        <f t="shared" si="37"/>
        <v>1</v>
      </c>
      <c r="BW17" s="79">
        <v>0</v>
      </c>
      <c r="BX17" s="41">
        <v>0</v>
      </c>
      <c r="BY17" s="41">
        <f t="shared" si="38"/>
        <v>0</v>
      </c>
      <c r="BZ17" s="41">
        <f t="shared" si="39"/>
        <v>560000</v>
      </c>
      <c r="CA17" s="41">
        <f t="shared" si="40"/>
        <v>0</v>
      </c>
      <c r="CB17" s="41">
        <f t="shared" si="41"/>
        <v>-560000</v>
      </c>
      <c r="CC17" s="109">
        <f t="shared" si="42"/>
        <v>1</v>
      </c>
      <c r="CD17" s="79">
        <v>50000</v>
      </c>
      <c r="CE17" s="41">
        <v>0</v>
      </c>
      <c r="CF17" s="41">
        <f t="shared" si="43"/>
        <v>-50000</v>
      </c>
      <c r="CG17" s="41">
        <f t="shared" si="44"/>
        <v>610000</v>
      </c>
      <c r="CH17" s="317">
        <f t="shared" si="45"/>
        <v>0</v>
      </c>
      <c r="CI17" s="179">
        <f t="shared" si="46"/>
        <v>-610000</v>
      </c>
      <c r="CJ17" s="278">
        <f t="shared" si="47"/>
        <v>0</v>
      </c>
      <c r="CK17" s="83">
        <v>100000</v>
      </c>
      <c r="CL17" s="40">
        <f t="shared" si="48"/>
        <v>710000</v>
      </c>
      <c r="CM17" s="40">
        <v>0</v>
      </c>
      <c r="CN17" s="267">
        <f t="shared" si="49"/>
        <v>-710000</v>
      </c>
      <c r="CO17" s="310">
        <f t="shared" ref="CO17:CO80" si="50">CM17/CL17</f>
        <v>0</v>
      </c>
      <c r="CP17" s="83">
        <v>1650000</v>
      </c>
      <c r="CQ17" s="83">
        <v>669878</v>
      </c>
      <c r="CR17" s="83">
        <v>0</v>
      </c>
      <c r="CS17" s="83">
        <v>0</v>
      </c>
      <c r="CT17" s="83">
        <v>0</v>
      </c>
      <c r="CU17" s="83">
        <v>0</v>
      </c>
      <c r="CV17" s="83">
        <v>0</v>
      </c>
      <c r="CW17" s="83">
        <v>3029878</v>
      </c>
      <c r="CX17" s="170" t="s">
        <v>1428</v>
      </c>
    </row>
    <row r="18" spans="1:102" s="17" customFormat="1" ht="15.75" customHeight="1" x14ac:dyDescent="0.2">
      <c r="A18" s="11" t="s">
        <v>106</v>
      </c>
      <c r="B18" s="11" t="s">
        <v>107</v>
      </c>
      <c r="C18" s="14" t="s">
        <v>108</v>
      </c>
      <c r="D18" s="11">
        <v>1</v>
      </c>
      <c r="E18" s="11" t="s">
        <v>109</v>
      </c>
      <c r="F18" s="11" t="s">
        <v>5</v>
      </c>
      <c r="G18" s="44" t="s">
        <v>621</v>
      </c>
      <c r="H18" s="43">
        <f>SUBTOTAL(103, $CI$16:$CI18)*1</f>
        <v>3</v>
      </c>
      <c r="I18" s="43" t="s">
        <v>119</v>
      </c>
      <c r="J18" s="128" t="s">
        <v>1082</v>
      </c>
      <c r="K18" s="128" t="s">
        <v>1083</v>
      </c>
      <c r="L18" s="79">
        <v>0</v>
      </c>
      <c r="M18" s="79">
        <v>0</v>
      </c>
      <c r="N18" s="79">
        <v>0</v>
      </c>
      <c r="O18" s="79">
        <f>N18+M18+L18</f>
        <v>0</v>
      </c>
      <c r="P18" s="79">
        <f>O18+N18+M18</f>
        <v>0</v>
      </c>
      <c r="Q18" s="41">
        <f t="shared" si="4"/>
        <v>0</v>
      </c>
      <c r="R18" s="197" t="str">
        <f t="shared" si="5"/>
        <v>nebija plānots</v>
      </c>
      <c r="S18" s="79">
        <f>Q18+P18+O18</f>
        <v>0</v>
      </c>
      <c r="T18" s="79">
        <f>S18+Q18+P18</f>
        <v>0</v>
      </c>
      <c r="U18" s="79">
        <f>T18+S18+Q18</f>
        <v>0</v>
      </c>
      <c r="V18" s="41">
        <f t="shared" si="6"/>
        <v>0</v>
      </c>
      <c r="W18" s="41">
        <f t="shared" si="7"/>
        <v>0</v>
      </c>
      <c r="X18" s="41">
        <f t="shared" si="8"/>
        <v>0</v>
      </c>
      <c r="Y18" s="197" t="str">
        <f t="shared" si="9"/>
        <v>nebija plānots</v>
      </c>
      <c r="Z18" s="79">
        <f>U18+T18+S18</f>
        <v>0</v>
      </c>
      <c r="AA18" s="79">
        <f>Z18+U18+T18</f>
        <v>0</v>
      </c>
      <c r="AB18" s="79">
        <f>AA18+Z18+U18</f>
        <v>0</v>
      </c>
      <c r="AC18" s="41">
        <f t="shared" si="10"/>
        <v>0</v>
      </c>
      <c r="AD18" s="41">
        <f t="shared" si="11"/>
        <v>0</v>
      </c>
      <c r="AE18" s="41">
        <f t="shared" si="12"/>
        <v>0</v>
      </c>
      <c r="AF18" s="109" t="str">
        <f t="shared" si="13"/>
        <v>nebija plānots</v>
      </c>
      <c r="AG18" s="79">
        <f>AB18+AA18+Z18</f>
        <v>0</v>
      </c>
      <c r="AH18" s="79">
        <f>AG18+AB18+AA18</f>
        <v>0</v>
      </c>
      <c r="AI18" s="79">
        <f>AH18+AG18+AB18</f>
        <v>0</v>
      </c>
      <c r="AJ18" s="41">
        <f t="shared" si="14"/>
        <v>0</v>
      </c>
      <c r="AK18" s="41">
        <f t="shared" si="15"/>
        <v>0</v>
      </c>
      <c r="AL18" s="41">
        <f t="shared" si="16"/>
        <v>0</v>
      </c>
      <c r="AM18" s="109" t="str">
        <f t="shared" si="17"/>
        <v>nebija plānots</v>
      </c>
      <c r="AN18" s="79">
        <f>AI18+AH18+AG18</f>
        <v>0</v>
      </c>
      <c r="AO18" s="79">
        <f>AN18+AI18+AH18</f>
        <v>0</v>
      </c>
      <c r="AP18" s="79">
        <f>AO18+AN18+AI18</f>
        <v>0</v>
      </c>
      <c r="AQ18" s="41">
        <f t="shared" si="18"/>
        <v>0</v>
      </c>
      <c r="AR18" s="41">
        <f t="shared" si="19"/>
        <v>0</v>
      </c>
      <c r="AS18" s="41">
        <f t="shared" si="20"/>
        <v>0</v>
      </c>
      <c r="AT18" s="109" t="str">
        <f t="shared" si="21"/>
        <v>nebija plānots</v>
      </c>
      <c r="AU18" s="79">
        <f>AP18+AO18+AN18</f>
        <v>0</v>
      </c>
      <c r="AV18" s="79">
        <f>AU18+AP18+AO18</f>
        <v>0</v>
      </c>
      <c r="AW18" s="79">
        <f>AV18+AU18+AP18</f>
        <v>0</v>
      </c>
      <c r="AX18" s="41">
        <f t="shared" si="22"/>
        <v>0</v>
      </c>
      <c r="AY18" s="41">
        <f t="shared" si="23"/>
        <v>0</v>
      </c>
      <c r="AZ18" s="41">
        <f t="shared" si="24"/>
        <v>0</v>
      </c>
      <c r="BA18" s="109" t="str">
        <f t="shared" si="25"/>
        <v>nebija plānots</v>
      </c>
      <c r="BB18" s="79">
        <f>AW18+AV18+AU18</f>
        <v>0</v>
      </c>
      <c r="BC18" s="79">
        <f>BB18+AW18+AV18</f>
        <v>0</v>
      </c>
      <c r="BD18" s="79">
        <f>BC18+BB18+AW18</f>
        <v>0</v>
      </c>
      <c r="BE18" s="41">
        <f t="shared" si="26"/>
        <v>0</v>
      </c>
      <c r="BF18" s="41">
        <f t="shared" si="27"/>
        <v>0</v>
      </c>
      <c r="BG18" s="41">
        <f t="shared" si="28"/>
        <v>0</v>
      </c>
      <c r="BH18" s="109" t="str">
        <f t="shared" si="29"/>
        <v>nebija plānots</v>
      </c>
      <c r="BI18" s="79">
        <f>BD18+BC18+BB18</f>
        <v>0</v>
      </c>
      <c r="BJ18" s="79">
        <f>BI18+BD18+BC18</f>
        <v>0</v>
      </c>
      <c r="BK18" s="79">
        <f>BJ18+BI18+BD18</f>
        <v>0</v>
      </c>
      <c r="BL18" s="41">
        <f t="shared" si="30"/>
        <v>0</v>
      </c>
      <c r="BM18" s="41">
        <f t="shared" si="31"/>
        <v>0</v>
      </c>
      <c r="BN18" s="41">
        <f t="shared" si="32"/>
        <v>0</v>
      </c>
      <c r="BO18" s="109" t="str">
        <f t="shared" si="33"/>
        <v>nebija plānots</v>
      </c>
      <c r="BP18" s="79">
        <f>BK18+BJ18+BI18</f>
        <v>0</v>
      </c>
      <c r="BQ18" s="79">
        <v>0</v>
      </c>
      <c r="BR18" s="79">
        <f>BQ18+BP18+BK18</f>
        <v>0</v>
      </c>
      <c r="BS18" s="41">
        <f t="shared" si="34"/>
        <v>0</v>
      </c>
      <c r="BT18" s="41">
        <f t="shared" si="35"/>
        <v>0</v>
      </c>
      <c r="BU18" s="41">
        <f t="shared" si="36"/>
        <v>0</v>
      </c>
      <c r="BV18" s="109" t="str">
        <f t="shared" si="37"/>
        <v>nebija plānots</v>
      </c>
      <c r="BW18" s="79">
        <v>462713</v>
      </c>
      <c r="BX18" s="41">
        <v>0</v>
      </c>
      <c r="BY18" s="41">
        <f t="shared" si="38"/>
        <v>-462713</v>
      </c>
      <c r="BZ18" s="41">
        <f t="shared" si="39"/>
        <v>462713</v>
      </c>
      <c r="CA18" s="41">
        <f t="shared" si="40"/>
        <v>0</v>
      </c>
      <c r="CB18" s="41">
        <f t="shared" si="41"/>
        <v>-462713</v>
      </c>
      <c r="CC18" s="109">
        <f t="shared" si="42"/>
        <v>1</v>
      </c>
      <c r="CD18" s="79">
        <v>140000</v>
      </c>
      <c r="CE18" s="41">
        <v>0</v>
      </c>
      <c r="CF18" s="41">
        <f t="shared" si="43"/>
        <v>-140000</v>
      </c>
      <c r="CG18" s="41">
        <f t="shared" si="44"/>
        <v>602713</v>
      </c>
      <c r="CH18" s="317">
        <f t="shared" si="45"/>
        <v>0</v>
      </c>
      <c r="CI18" s="179">
        <f t="shared" si="46"/>
        <v>-602713</v>
      </c>
      <c r="CJ18" s="278">
        <f t="shared" si="47"/>
        <v>0</v>
      </c>
      <c r="CK18" s="83">
        <v>140000</v>
      </c>
      <c r="CL18" s="40">
        <f t="shared" si="48"/>
        <v>742713</v>
      </c>
      <c r="CM18" s="40">
        <v>35300</v>
      </c>
      <c r="CN18" s="267">
        <f t="shared" si="49"/>
        <v>-707413</v>
      </c>
      <c r="CO18" s="310">
        <f t="shared" si="50"/>
        <v>4.7528453117152925E-2</v>
      </c>
      <c r="CP18" s="83">
        <v>405565</v>
      </c>
      <c r="CQ18" s="83">
        <v>0</v>
      </c>
      <c r="CR18" s="83">
        <v>0</v>
      </c>
      <c r="CS18" s="83">
        <v>0</v>
      </c>
      <c r="CT18" s="83">
        <v>0</v>
      </c>
      <c r="CU18" s="83">
        <v>0</v>
      </c>
      <c r="CV18" s="83">
        <v>0</v>
      </c>
      <c r="CW18" s="83">
        <v>1148277.1200000001</v>
      </c>
      <c r="CX18" s="238" t="s">
        <v>1425</v>
      </c>
    </row>
    <row r="19" spans="1:102" s="17" customFormat="1" ht="15.75" customHeight="1" x14ac:dyDescent="0.2">
      <c r="A19" s="11" t="s">
        <v>106</v>
      </c>
      <c r="B19" s="11" t="s">
        <v>107</v>
      </c>
      <c r="C19" s="14" t="s">
        <v>108</v>
      </c>
      <c r="D19" s="11">
        <v>1</v>
      </c>
      <c r="E19" s="11" t="s">
        <v>109</v>
      </c>
      <c r="F19" s="11" t="s">
        <v>5</v>
      </c>
      <c r="G19" s="44" t="s">
        <v>619</v>
      </c>
      <c r="H19" s="43">
        <f>SUBTOTAL(103, $CI$16:$CI19)*1</f>
        <v>4</v>
      </c>
      <c r="I19" s="43" t="s">
        <v>1141</v>
      </c>
      <c r="J19" s="128" t="s">
        <v>1152</v>
      </c>
      <c r="K19" s="128" t="s">
        <v>1153</v>
      </c>
      <c r="L19" s="79">
        <v>0</v>
      </c>
      <c r="M19" s="79">
        <v>0</v>
      </c>
      <c r="N19" s="79">
        <v>0</v>
      </c>
      <c r="O19" s="79">
        <v>0</v>
      </c>
      <c r="P19" s="79">
        <v>0</v>
      </c>
      <c r="Q19" s="41">
        <f t="shared" si="4"/>
        <v>0</v>
      </c>
      <c r="R19" s="197" t="str">
        <f t="shared" si="5"/>
        <v>nebija plānots</v>
      </c>
      <c r="S19" s="79">
        <v>0</v>
      </c>
      <c r="T19" s="79">
        <v>0</v>
      </c>
      <c r="U19" s="79">
        <v>0</v>
      </c>
      <c r="V19" s="41">
        <f t="shared" si="6"/>
        <v>0</v>
      </c>
      <c r="W19" s="41">
        <f t="shared" si="7"/>
        <v>0</v>
      </c>
      <c r="X19" s="41">
        <f t="shared" si="8"/>
        <v>0</v>
      </c>
      <c r="Y19" s="197" t="str">
        <f t="shared" si="9"/>
        <v>nebija plānots</v>
      </c>
      <c r="Z19" s="79">
        <v>0</v>
      </c>
      <c r="AA19" s="79">
        <v>0</v>
      </c>
      <c r="AB19" s="79">
        <v>0</v>
      </c>
      <c r="AC19" s="41">
        <f t="shared" si="10"/>
        <v>0</v>
      </c>
      <c r="AD19" s="41">
        <f t="shared" si="11"/>
        <v>0</v>
      </c>
      <c r="AE19" s="41">
        <f t="shared" si="12"/>
        <v>0</v>
      </c>
      <c r="AF19" s="109" t="str">
        <f t="shared" si="13"/>
        <v>nebija plānots</v>
      </c>
      <c r="AG19" s="79">
        <v>0</v>
      </c>
      <c r="AH19" s="79">
        <v>0</v>
      </c>
      <c r="AI19" s="79">
        <v>0</v>
      </c>
      <c r="AJ19" s="41">
        <f t="shared" si="14"/>
        <v>0</v>
      </c>
      <c r="AK19" s="41">
        <f t="shared" si="15"/>
        <v>0</v>
      </c>
      <c r="AL19" s="41">
        <f t="shared" si="16"/>
        <v>0</v>
      </c>
      <c r="AM19" s="109" t="str">
        <f t="shared" si="17"/>
        <v>nebija plānots</v>
      </c>
      <c r="AN19" s="79">
        <v>0</v>
      </c>
      <c r="AO19" s="79">
        <v>0</v>
      </c>
      <c r="AP19" s="79">
        <v>0</v>
      </c>
      <c r="AQ19" s="41">
        <f t="shared" si="18"/>
        <v>0</v>
      </c>
      <c r="AR19" s="41">
        <f t="shared" si="19"/>
        <v>0</v>
      </c>
      <c r="AS19" s="41">
        <f t="shared" si="20"/>
        <v>0</v>
      </c>
      <c r="AT19" s="109" t="str">
        <f t="shared" si="21"/>
        <v>nebija plānots</v>
      </c>
      <c r="AU19" s="79">
        <v>0</v>
      </c>
      <c r="AV19" s="79">
        <v>0</v>
      </c>
      <c r="AW19" s="79">
        <v>0</v>
      </c>
      <c r="AX19" s="41">
        <f t="shared" si="22"/>
        <v>0</v>
      </c>
      <c r="AY19" s="41">
        <f t="shared" si="23"/>
        <v>0</v>
      </c>
      <c r="AZ19" s="41">
        <f t="shared" si="24"/>
        <v>0</v>
      </c>
      <c r="BA19" s="109" t="str">
        <f t="shared" si="25"/>
        <v>nebija plānots</v>
      </c>
      <c r="BB19" s="79">
        <v>0</v>
      </c>
      <c r="BC19" s="79">
        <v>0</v>
      </c>
      <c r="BD19" s="79">
        <v>0</v>
      </c>
      <c r="BE19" s="41">
        <f t="shared" si="26"/>
        <v>0</v>
      </c>
      <c r="BF19" s="41">
        <f t="shared" si="27"/>
        <v>0</v>
      </c>
      <c r="BG19" s="41">
        <f t="shared" si="28"/>
        <v>0</v>
      </c>
      <c r="BH19" s="109" t="str">
        <f t="shared" si="29"/>
        <v>nebija plānots</v>
      </c>
      <c r="BI19" s="79">
        <v>0</v>
      </c>
      <c r="BJ19" s="79">
        <v>0</v>
      </c>
      <c r="BK19" s="79">
        <v>0</v>
      </c>
      <c r="BL19" s="41">
        <f t="shared" si="30"/>
        <v>0</v>
      </c>
      <c r="BM19" s="41">
        <f t="shared" si="31"/>
        <v>0</v>
      </c>
      <c r="BN19" s="41">
        <f t="shared" si="32"/>
        <v>0</v>
      </c>
      <c r="BO19" s="109" t="str">
        <f t="shared" si="33"/>
        <v>nebija plānots</v>
      </c>
      <c r="BP19" s="79">
        <v>0</v>
      </c>
      <c r="BQ19" s="79">
        <v>0</v>
      </c>
      <c r="BR19" s="79">
        <v>0</v>
      </c>
      <c r="BS19" s="41">
        <f t="shared" si="34"/>
        <v>0</v>
      </c>
      <c r="BT19" s="41">
        <f t="shared" si="35"/>
        <v>0</v>
      </c>
      <c r="BU19" s="41">
        <f t="shared" si="36"/>
        <v>0</v>
      </c>
      <c r="BV19" s="109" t="str">
        <f t="shared" si="37"/>
        <v>nebija plānots</v>
      </c>
      <c r="BW19" s="79">
        <v>300000</v>
      </c>
      <c r="BX19" s="41">
        <v>0</v>
      </c>
      <c r="BY19" s="41">
        <f t="shared" si="38"/>
        <v>-300000</v>
      </c>
      <c r="BZ19" s="41">
        <f t="shared" si="39"/>
        <v>300000</v>
      </c>
      <c r="CA19" s="41">
        <f t="shared" si="40"/>
        <v>0</v>
      </c>
      <c r="CB19" s="41">
        <f t="shared" si="41"/>
        <v>-300000</v>
      </c>
      <c r="CC19" s="109">
        <f t="shared" si="42"/>
        <v>1</v>
      </c>
      <c r="CD19" s="79">
        <v>300000</v>
      </c>
      <c r="CE19" s="41">
        <v>0</v>
      </c>
      <c r="CF19" s="41">
        <f t="shared" si="43"/>
        <v>-300000</v>
      </c>
      <c r="CG19" s="41">
        <f t="shared" si="44"/>
        <v>600000</v>
      </c>
      <c r="CH19" s="317">
        <f t="shared" si="45"/>
        <v>0</v>
      </c>
      <c r="CI19" s="179">
        <f t="shared" si="46"/>
        <v>-600000</v>
      </c>
      <c r="CJ19" s="278">
        <f t="shared" si="47"/>
        <v>0</v>
      </c>
      <c r="CK19" s="83">
        <v>300000</v>
      </c>
      <c r="CL19" s="40">
        <f t="shared" si="48"/>
        <v>900000</v>
      </c>
      <c r="CM19" s="40">
        <v>0</v>
      </c>
      <c r="CN19" s="158">
        <f t="shared" si="49"/>
        <v>-900000</v>
      </c>
      <c r="CO19" s="310">
        <f t="shared" si="50"/>
        <v>0</v>
      </c>
      <c r="CP19" s="83">
        <v>1068659</v>
      </c>
      <c r="CQ19" s="83">
        <v>0</v>
      </c>
      <c r="CR19" s="83">
        <v>0</v>
      </c>
      <c r="CS19" s="83">
        <v>0</v>
      </c>
      <c r="CT19" s="83">
        <v>0</v>
      </c>
      <c r="CU19" s="83">
        <v>0</v>
      </c>
      <c r="CV19" s="83">
        <v>0</v>
      </c>
      <c r="CW19" s="83">
        <v>1968659</v>
      </c>
      <c r="CX19" s="170" t="s">
        <v>1534</v>
      </c>
    </row>
    <row r="20" spans="1:102" s="17" customFormat="1" ht="18" customHeight="1" x14ac:dyDescent="0.2">
      <c r="A20" s="11" t="s">
        <v>172</v>
      </c>
      <c r="B20" s="11" t="s">
        <v>173</v>
      </c>
      <c r="C20" s="14" t="s">
        <v>575</v>
      </c>
      <c r="D20" s="11" t="s">
        <v>3</v>
      </c>
      <c r="E20" s="11" t="s">
        <v>29</v>
      </c>
      <c r="F20" s="11" t="s">
        <v>5</v>
      </c>
      <c r="G20" s="44" t="s">
        <v>182</v>
      </c>
      <c r="H20" s="43">
        <f>SUBTOTAL(103, $CI$16:$CI20)*1</f>
        <v>5</v>
      </c>
      <c r="I20" s="43" t="s">
        <v>1100</v>
      </c>
      <c r="J20" s="128" t="s">
        <v>1103</v>
      </c>
      <c r="K20" s="128" t="s">
        <v>1104</v>
      </c>
      <c r="L20" s="79">
        <v>0</v>
      </c>
      <c r="M20" s="79">
        <v>0</v>
      </c>
      <c r="N20" s="79">
        <v>0</v>
      </c>
      <c r="O20" s="79">
        <f>N20+M20+L20</f>
        <v>0</v>
      </c>
      <c r="P20" s="79">
        <f>O20+N20+M20</f>
        <v>0</v>
      </c>
      <c r="Q20" s="41">
        <f t="shared" si="4"/>
        <v>0</v>
      </c>
      <c r="R20" s="197" t="str">
        <f t="shared" si="5"/>
        <v>nebija plānots</v>
      </c>
      <c r="S20" s="79">
        <f>Q20+P20+O20</f>
        <v>0</v>
      </c>
      <c r="T20" s="79">
        <f>S20+Q20+P20</f>
        <v>0</v>
      </c>
      <c r="U20" s="79">
        <f>T20+S20+Q20</f>
        <v>0</v>
      </c>
      <c r="V20" s="41">
        <f t="shared" si="6"/>
        <v>0</v>
      </c>
      <c r="W20" s="41">
        <f t="shared" si="7"/>
        <v>0</v>
      </c>
      <c r="X20" s="41">
        <f t="shared" si="8"/>
        <v>0</v>
      </c>
      <c r="Y20" s="197" t="str">
        <f t="shared" si="9"/>
        <v>nebija plānots</v>
      </c>
      <c r="Z20" s="79">
        <f>U20+T20+S20</f>
        <v>0</v>
      </c>
      <c r="AA20" s="79">
        <f>Z20+U20+T20</f>
        <v>0</v>
      </c>
      <c r="AB20" s="79">
        <f>AA20+Z20+U20</f>
        <v>0</v>
      </c>
      <c r="AC20" s="41">
        <f t="shared" si="10"/>
        <v>0</v>
      </c>
      <c r="AD20" s="41">
        <f t="shared" si="11"/>
        <v>0</v>
      </c>
      <c r="AE20" s="41">
        <f t="shared" si="12"/>
        <v>0</v>
      </c>
      <c r="AF20" s="109" t="str">
        <f t="shared" si="13"/>
        <v>nebija plānots</v>
      </c>
      <c r="AG20" s="79">
        <f>AB20+AA20+Z20</f>
        <v>0</v>
      </c>
      <c r="AH20" s="79">
        <f>AG20+AB20+AA20</f>
        <v>0</v>
      </c>
      <c r="AI20" s="79">
        <f>AH20+AG20+AB20</f>
        <v>0</v>
      </c>
      <c r="AJ20" s="41">
        <f t="shared" si="14"/>
        <v>0</v>
      </c>
      <c r="AK20" s="41">
        <f t="shared" si="15"/>
        <v>0</v>
      </c>
      <c r="AL20" s="41">
        <f t="shared" si="16"/>
        <v>0</v>
      </c>
      <c r="AM20" s="109" t="str">
        <f t="shared" si="17"/>
        <v>nebija plānots</v>
      </c>
      <c r="AN20" s="79">
        <f>AI20+AH20+AG20</f>
        <v>0</v>
      </c>
      <c r="AO20" s="79">
        <f>AN20+AI20+AH20</f>
        <v>0</v>
      </c>
      <c r="AP20" s="79">
        <f>AO20+AN20+AI20</f>
        <v>0</v>
      </c>
      <c r="AQ20" s="41">
        <f t="shared" si="18"/>
        <v>0</v>
      </c>
      <c r="AR20" s="41">
        <f t="shared" si="19"/>
        <v>0</v>
      </c>
      <c r="AS20" s="41">
        <f t="shared" si="20"/>
        <v>0</v>
      </c>
      <c r="AT20" s="109" t="str">
        <f t="shared" si="21"/>
        <v>nebija plānots</v>
      </c>
      <c r="AU20" s="79">
        <f>AP20+AO20+AN20</f>
        <v>0</v>
      </c>
      <c r="AV20" s="79">
        <f>AU20+AP20+AO20</f>
        <v>0</v>
      </c>
      <c r="AW20" s="79">
        <f>AV20+AU20+AP20</f>
        <v>0</v>
      </c>
      <c r="AX20" s="41">
        <f t="shared" si="22"/>
        <v>0</v>
      </c>
      <c r="AY20" s="41">
        <f t="shared" si="23"/>
        <v>0</v>
      </c>
      <c r="AZ20" s="41">
        <f t="shared" si="24"/>
        <v>0</v>
      </c>
      <c r="BA20" s="109" t="str">
        <f t="shared" si="25"/>
        <v>nebija plānots</v>
      </c>
      <c r="BB20" s="79">
        <f>AW20+AV20+AU20</f>
        <v>0</v>
      </c>
      <c r="BC20" s="79">
        <f>BB20+AW20+AV20</f>
        <v>0</v>
      </c>
      <c r="BD20" s="79">
        <f>BC20+BB20+AW20</f>
        <v>0</v>
      </c>
      <c r="BE20" s="41">
        <f t="shared" si="26"/>
        <v>0</v>
      </c>
      <c r="BF20" s="41">
        <f t="shared" si="27"/>
        <v>0</v>
      </c>
      <c r="BG20" s="41">
        <f t="shared" si="28"/>
        <v>0</v>
      </c>
      <c r="BH20" s="109" t="str">
        <f t="shared" si="29"/>
        <v>nebija plānots</v>
      </c>
      <c r="BI20" s="79">
        <f>BD20+BC20+BB20</f>
        <v>0</v>
      </c>
      <c r="BJ20" s="79">
        <f>BI20+BD20+BC20</f>
        <v>0</v>
      </c>
      <c r="BK20" s="79">
        <f>BJ20+BI20+BD20</f>
        <v>0</v>
      </c>
      <c r="BL20" s="41">
        <f t="shared" si="30"/>
        <v>0</v>
      </c>
      <c r="BM20" s="41">
        <f t="shared" si="31"/>
        <v>0</v>
      </c>
      <c r="BN20" s="41">
        <f t="shared" si="32"/>
        <v>0</v>
      </c>
      <c r="BO20" s="109" t="str">
        <f t="shared" si="33"/>
        <v>nebija plānots</v>
      </c>
      <c r="BP20" s="79">
        <f>BK20+BJ20+BI20</f>
        <v>0</v>
      </c>
      <c r="BQ20" s="79">
        <v>0</v>
      </c>
      <c r="BR20" s="79">
        <f>BQ20+BP20+BK20</f>
        <v>0</v>
      </c>
      <c r="BS20" s="41">
        <f t="shared" si="34"/>
        <v>0</v>
      </c>
      <c r="BT20" s="41">
        <f t="shared" si="35"/>
        <v>0</v>
      </c>
      <c r="BU20" s="41">
        <f t="shared" si="36"/>
        <v>0</v>
      </c>
      <c r="BV20" s="109" t="str">
        <f t="shared" si="37"/>
        <v>nebija plānots</v>
      </c>
      <c r="BW20" s="145">
        <v>542638.03650000005</v>
      </c>
      <c r="BX20" s="41">
        <v>0</v>
      </c>
      <c r="BY20" s="41">
        <f t="shared" si="38"/>
        <v>-542638.03650000005</v>
      </c>
      <c r="BZ20" s="41">
        <f t="shared" si="39"/>
        <v>542638.03650000005</v>
      </c>
      <c r="CA20" s="41">
        <f t="shared" si="40"/>
        <v>0</v>
      </c>
      <c r="CB20" s="41">
        <f t="shared" si="41"/>
        <v>-542638</v>
      </c>
      <c r="CC20" s="109">
        <f t="shared" si="42"/>
        <v>1</v>
      </c>
      <c r="CD20" s="145">
        <v>7911.2219999999998</v>
      </c>
      <c r="CE20" s="41">
        <v>0</v>
      </c>
      <c r="CF20" s="41">
        <f t="shared" si="43"/>
        <v>-7911.2219999999998</v>
      </c>
      <c r="CG20" s="41">
        <f t="shared" si="44"/>
        <v>550549.2585</v>
      </c>
      <c r="CH20" s="317">
        <f t="shared" si="45"/>
        <v>0</v>
      </c>
      <c r="CI20" s="179">
        <f t="shared" si="46"/>
        <v>-550549.22199999995</v>
      </c>
      <c r="CJ20" s="278">
        <f t="shared" si="47"/>
        <v>0</v>
      </c>
      <c r="CK20" s="268">
        <v>7911.2219999999998</v>
      </c>
      <c r="CL20" s="40">
        <f t="shared" si="48"/>
        <v>558460.48050000006</v>
      </c>
      <c r="CM20" s="40">
        <v>0</v>
      </c>
      <c r="CN20" s="267">
        <f t="shared" si="49"/>
        <v>-558460.48050000006</v>
      </c>
      <c r="CO20" s="310">
        <f t="shared" si="50"/>
        <v>0</v>
      </c>
      <c r="CP20" s="83">
        <v>7778423.9084999999</v>
      </c>
      <c r="CQ20" s="83">
        <v>7518650</v>
      </c>
      <c r="CR20" s="83">
        <v>9013554</v>
      </c>
      <c r="CS20" s="83">
        <v>0</v>
      </c>
      <c r="CT20" s="83">
        <v>0</v>
      </c>
      <c r="CU20" s="83">
        <v>0</v>
      </c>
      <c r="CV20" s="83">
        <v>0</v>
      </c>
      <c r="CW20" s="83">
        <v>24869084.609999999</v>
      </c>
      <c r="CX20" s="170" t="s">
        <v>1426</v>
      </c>
    </row>
    <row r="21" spans="1:102" s="17" customFormat="1" ht="16.5" customHeight="1" x14ac:dyDescent="0.2">
      <c r="A21" s="11" t="s">
        <v>330</v>
      </c>
      <c r="B21" s="11" t="s">
        <v>334</v>
      </c>
      <c r="C21" s="14" t="s">
        <v>333</v>
      </c>
      <c r="D21" s="11" t="s">
        <v>3</v>
      </c>
      <c r="E21" s="11" t="s">
        <v>210</v>
      </c>
      <c r="F21" s="11" t="s">
        <v>77</v>
      </c>
      <c r="G21" s="44" t="s">
        <v>335</v>
      </c>
      <c r="H21" s="43">
        <f>SUBTOTAL(103, $CI$16:$CI21)*1</f>
        <v>6</v>
      </c>
      <c r="I21" s="43" t="s">
        <v>119</v>
      </c>
      <c r="J21" s="128" t="s">
        <v>1081</v>
      </c>
      <c r="K21" s="128" t="s">
        <v>1396</v>
      </c>
      <c r="L21" s="79">
        <v>0</v>
      </c>
      <c r="M21" s="79">
        <v>0</v>
      </c>
      <c r="N21" s="79">
        <v>0</v>
      </c>
      <c r="O21" s="79">
        <v>0</v>
      </c>
      <c r="P21" s="79">
        <v>0</v>
      </c>
      <c r="Q21" s="41">
        <f t="shared" si="4"/>
        <v>0</v>
      </c>
      <c r="R21" s="197" t="str">
        <f t="shared" si="5"/>
        <v>nebija plānots</v>
      </c>
      <c r="S21" s="79">
        <v>0</v>
      </c>
      <c r="T21" s="79">
        <v>0</v>
      </c>
      <c r="U21" s="79">
        <v>0</v>
      </c>
      <c r="V21" s="41">
        <f t="shared" si="6"/>
        <v>0</v>
      </c>
      <c r="W21" s="41">
        <f t="shared" si="7"/>
        <v>0</v>
      </c>
      <c r="X21" s="41">
        <f t="shared" si="8"/>
        <v>0</v>
      </c>
      <c r="Y21" s="197" t="str">
        <f t="shared" si="9"/>
        <v>nebija plānots</v>
      </c>
      <c r="Z21" s="79">
        <v>0</v>
      </c>
      <c r="AA21" s="79">
        <v>0</v>
      </c>
      <c r="AB21" s="79">
        <v>0</v>
      </c>
      <c r="AC21" s="41">
        <f t="shared" si="10"/>
        <v>0</v>
      </c>
      <c r="AD21" s="41">
        <f t="shared" si="11"/>
        <v>0</v>
      </c>
      <c r="AE21" s="41">
        <f t="shared" si="12"/>
        <v>0</v>
      </c>
      <c r="AF21" s="109" t="str">
        <f t="shared" si="13"/>
        <v>nebija plānots</v>
      </c>
      <c r="AG21" s="79">
        <v>0</v>
      </c>
      <c r="AH21" s="79">
        <v>0</v>
      </c>
      <c r="AI21" s="79">
        <v>0</v>
      </c>
      <c r="AJ21" s="41">
        <f t="shared" si="14"/>
        <v>0</v>
      </c>
      <c r="AK21" s="41">
        <f t="shared" si="15"/>
        <v>0</v>
      </c>
      <c r="AL21" s="41">
        <f t="shared" si="16"/>
        <v>0</v>
      </c>
      <c r="AM21" s="109" t="str">
        <f t="shared" si="17"/>
        <v>nebija plānots</v>
      </c>
      <c r="AN21" s="79">
        <v>0</v>
      </c>
      <c r="AO21" s="79">
        <v>0</v>
      </c>
      <c r="AP21" s="79">
        <v>0</v>
      </c>
      <c r="AQ21" s="41">
        <f t="shared" si="18"/>
        <v>0</v>
      </c>
      <c r="AR21" s="41">
        <f t="shared" si="19"/>
        <v>0</v>
      </c>
      <c r="AS21" s="41">
        <f t="shared" si="20"/>
        <v>0</v>
      </c>
      <c r="AT21" s="109" t="str">
        <f t="shared" si="21"/>
        <v>nebija plānots</v>
      </c>
      <c r="AU21" s="79">
        <v>0</v>
      </c>
      <c r="AV21" s="79">
        <v>0</v>
      </c>
      <c r="AW21" s="79">
        <v>0</v>
      </c>
      <c r="AX21" s="41">
        <f t="shared" si="22"/>
        <v>0</v>
      </c>
      <c r="AY21" s="41">
        <f t="shared" si="23"/>
        <v>0</v>
      </c>
      <c r="AZ21" s="41">
        <f t="shared" si="24"/>
        <v>0</v>
      </c>
      <c r="BA21" s="109" t="str">
        <f t="shared" si="25"/>
        <v>nebija plānots</v>
      </c>
      <c r="BB21" s="79">
        <v>0</v>
      </c>
      <c r="BC21" s="79">
        <v>0</v>
      </c>
      <c r="BD21" s="79">
        <v>0</v>
      </c>
      <c r="BE21" s="41">
        <f t="shared" si="26"/>
        <v>0</v>
      </c>
      <c r="BF21" s="41">
        <f t="shared" si="27"/>
        <v>0</v>
      </c>
      <c r="BG21" s="41">
        <f t="shared" si="28"/>
        <v>0</v>
      </c>
      <c r="BH21" s="109" t="str">
        <f t="shared" si="29"/>
        <v>nebija plānots</v>
      </c>
      <c r="BI21" s="79">
        <v>0</v>
      </c>
      <c r="BJ21" s="79">
        <v>0</v>
      </c>
      <c r="BK21" s="79">
        <v>0</v>
      </c>
      <c r="BL21" s="41">
        <f t="shared" si="30"/>
        <v>0</v>
      </c>
      <c r="BM21" s="41">
        <f t="shared" si="31"/>
        <v>0</v>
      </c>
      <c r="BN21" s="41">
        <f t="shared" si="32"/>
        <v>0</v>
      </c>
      <c r="BO21" s="109" t="str">
        <f t="shared" si="33"/>
        <v>nebija plānots</v>
      </c>
      <c r="BP21" s="79">
        <v>0</v>
      </c>
      <c r="BQ21" s="79">
        <v>0</v>
      </c>
      <c r="BR21" s="79">
        <v>0</v>
      </c>
      <c r="BS21" s="41">
        <f t="shared" si="34"/>
        <v>0</v>
      </c>
      <c r="BT21" s="41">
        <f t="shared" si="35"/>
        <v>0</v>
      </c>
      <c r="BU21" s="41">
        <f t="shared" si="36"/>
        <v>0</v>
      </c>
      <c r="BV21" s="109" t="str">
        <f t="shared" si="37"/>
        <v>nebija plānots</v>
      </c>
      <c r="BW21" s="79">
        <v>300000</v>
      </c>
      <c r="BX21" s="41">
        <v>0</v>
      </c>
      <c r="BY21" s="41">
        <f t="shared" si="38"/>
        <v>-300000</v>
      </c>
      <c r="BZ21" s="41">
        <f t="shared" si="39"/>
        <v>300000</v>
      </c>
      <c r="CA21" s="41">
        <f t="shared" si="40"/>
        <v>0</v>
      </c>
      <c r="CB21" s="41">
        <f t="shared" si="41"/>
        <v>-300000</v>
      </c>
      <c r="CC21" s="109">
        <f t="shared" si="42"/>
        <v>1</v>
      </c>
      <c r="CD21" s="79">
        <v>200000</v>
      </c>
      <c r="CE21" s="41">
        <v>0</v>
      </c>
      <c r="CF21" s="41">
        <f t="shared" si="43"/>
        <v>-200000</v>
      </c>
      <c r="CG21" s="41">
        <f t="shared" si="44"/>
        <v>500000</v>
      </c>
      <c r="CH21" s="317">
        <f t="shared" si="45"/>
        <v>0</v>
      </c>
      <c r="CI21" s="179">
        <f t="shared" si="46"/>
        <v>-500000</v>
      </c>
      <c r="CJ21" s="278">
        <f t="shared" si="47"/>
        <v>0</v>
      </c>
      <c r="CK21" s="83">
        <v>300000</v>
      </c>
      <c r="CL21" s="40">
        <f t="shared" si="48"/>
        <v>800000</v>
      </c>
      <c r="CM21" s="40">
        <v>0</v>
      </c>
      <c r="CN21" s="158">
        <f t="shared" si="49"/>
        <v>-800000</v>
      </c>
      <c r="CO21" s="310">
        <f t="shared" si="50"/>
        <v>0</v>
      </c>
      <c r="CP21" s="83">
        <v>2516362</v>
      </c>
      <c r="CQ21" s="83">
        <v>0</v>
      </c>
      <c r="CR21" s="83">
        <v>0</v>
      </c>
      <c r="CS21" s="83">
        <v>0</v>
      </c>
      <c r="CT21" s="83">
        <v>0</v>
      </c>
      <c r="CU21" s="83">
        <v>0</v>
      </c>
      <c r="CV21" s="83">
        <v>0</v>
      </c>
      <c r="CW21" s="83">
        <v>3316362</v>
      </c>
      <c r="CX21" s="170" t="s">
        <v>1533</v>
      </c>
    </row>
    <row r="22" spans="1:102" s="17" customFormat="1" ht="31.5" x14ac:dyDescent="0.2">
      <c r="A22" s="11" t="s">
        <v>9</v>
      </c>
      <c r="B22" s="11" t="s">
        <v>15</v>
      </c>
      <c r="C22" s="14" t="s">
        <v>559</v>
      </c>
      <c r="D22" s="11" t="s">
        <v>3</v>
      </c>
      <c r="E22" s="11" t="s">
        <v>11</v>
      </c>
      <c r="F22" s="11" t="s">
        <v>5</v>
      </c>
      <c r="G22" s="44" t="s">
        <v>16</v>
      </c>
      <c r="H22" s="43">
        <f>SUBTOTAL(103, $CI$16:$CI22)*1</f>
        <v>7</v>
      </c>
      <c r="I22" s="55" t="s">
        <v>838</v>
      </c>
      <c r="J22" s="128" t="s">
        <v>69</v>
      </c>
      <c r="K22" s="128" t="s">
        <v>1467</v>
      </c>
      <c r="L22" s="79">
        <v>0</v>
      </c>
      <c r="M22" s="79">
        <v>0</v>
      </c>
      <c r="N22" s="79">
        <v>0</v>
      </c>
      <c r="O22" s="79">
        <v>0</v>
      </c>
      <c r="P22" s="79"/>
      <c r="Q22" s="41">
        <f t="shared" si="4"/>
        <v>0</v>
      </c>
      <c r="R22" s="197" t="str">
        <f t="shared" si="5"/>
        <v>nebija plānots</v>
      </c>
      <c r="S22" s="79">
        <v>0</v>
      </c>
      <c r="T22" s="79"/>
      <c r="U22" s="79"/>
      <c r="V22" s="41">
        <f t="shared" si="6"/>
        <v>0</v>
      </c>
      <c r="W22" s="41">
        <f t="shared" si="7"/>
        <v>0</v>
      </c>
      <c r="X22" s="41">
        <f t="shared" si="8"/>
        <v>0</v>
      </c>
      <c r="Y22" s="197" t="str">
        <f t="shared" si="9"/>
        <v>nebija plānots</v>
      </c>
      <c r="Z22" s="79">
        <v>0</v>
      </c>
      <c r="AA22" s="79"/>
      <c r="AB22" s="79"/>
      <c r="AC22" s="41">
        <f t="shared" si="10"/>
        <v>0</v>
      </c>
      <c r="AD22" s="41">
        <f t="shared" si="11"/>
        <v>0</v>
      </c>
      <c r="AE22" s="41">
        <f t="shared" si="12"/>
        <v>0</v>
      </c>
      <c r="AF22" s="109" t="str">
        <f t="shared" si="13"/>
        <v>nebija plānots</v>
      </c>
      <c r="AG22" s="79">
        <v>0</v>
      </c>
      <c r="AH22" s="79"/>
      <c r="AI22" s="79"/>
      <c r="AJ22" s="41">
        <f t="shared" si="14"/>
        <v>0</v>
      </c>
      <c r="AK22" s="41">
        <f t="shared" si="15"/>
        <v>0</v>
      </c>
      <c r="AL22" s="41">
        <f t="shared" si="16"/>
        <v>0</v>
      </c>
      <c r="AM22" s="109" t="str">
        <f t="shared" si="17"/>
        <v>nebija plānots</v>
      </c>
      <c r="AN22" s="79">
        <v>0</v>
      </c>
      <c r="AO22" s="79"/>
      <c r="AP22" s="79"/>
      <c r="AQ22" s="41">
        <f t="shared" si="18"/>
        <v>0</v>
      </c>
      <c r="AR22" s="41">
        <f t="shared" si="19"/>
        <v>0</v>
      </c>
      <c r="AS22" s="41">
        <f t="shared" si="20"/>
        <v>0</v>
      </c>
      <c r="AT22" s="109" t="str">
        <f t="shared" si="21"/>
        <v>nebija plānots</v>
      </c>
      <c r="AU22" s="79">
        <v>0</v>
      </c>
      <c r="AV22" s="79"/>
      <c r="AW22" s="79"/>
      <c r="AX22" s="41">
        <f t="shared" si="22"/>
        <v>0</v>
      </c>
      <c r="AY22" s="41">
        <f t="shared" si="23"/>
        <v>0</v>
      </c>
      <c r="AZ22" s="41">
        <f t="shared" si="24"/>
        <v>0</v>
      </c>
      <c r="BA22" s="109" t="str">
        <f t="shared" si="25"/>
        <v>nebija plānots</v>
      </c>
      <c r="BB22" s="79">
        <v>0</v>
      </c>
      <c r="BC22" s="79"/>
      <c r="BD22" s="79"/>
      <c r="BE22" s="41">
        <f t="shared" si="26"/>
        <v>0</v>
      </c>
      <c r="BF22" s="41">
        <f t="shared" si="27"/>
        <v>0</v>
      </c>
      <c r="BG22" s="41">
        <f t="shared" si="28"/>
        <v>0</v>
      </c>
      <c r="BH22" s="109" t="str">
        <f t="shared" si="29"/>
        <v>nebija plānots</v>
      </c>
      <c r="BI22" s="79">
        <v>0</v>
      </c>
      <c r="BJ22" s="79"/>
      <c r="BK22" s="79"/>
      <c r="BL22" s="41">
        <f t="shared" si="30"/>
        <v>0</v>
      </c>
      <c r="BM22" s="41">
        <f t="shared" si="31"/>
        <v>0</v>
      </c>
      <c r="BN22" s="41">
        <f t="shared" si="32"/>
        <v>0</v>
      </c>
      <c r="BO22" s="109" t="str">
        <f t="shared" si="33"/>
        <v>nebija plānots</v>
      </c>
      <c r="BP22" s="79">
        <v>0</v>
      </c>
      <c r="BQ22" s="79"/>
      <c r="BR22" s="79"/>
      <c r="BS22" s="41">
        <f t="shared" si="34"/>
        <v>0</v>
      </c>
      <c r="BT22" s="41">
        <f t="shared" si="35"/>
        <v>0</v>
      </c>
      <c r="BU22" s="41">
        <f t="shared" si="36"/>
        <v>0</v>
      </c>
      <c r="BV22" s="109" t="str">
        <f t="shared" si="37"/>
        <v>nebija plānots</v>
      </c>
      <c r="BW22" s="79">
        <v>0</v>
      </c>
      <c r="BX22" s="41">
        <v>0</v>
      </c>
      <c r="BY22" s="41">
        <f t="shared" si="38"/>
        <v>0</v>
      </c>
      <c r="BZ22" s="79">
        <v>0</v>
      </c>
      <c r="CA22" s="79">
        <v>0</v>
      </c>
      <c r="CB22" s="41">
        <f t="shared" si="41"/>
        <v>0</v>
      </c>
      <c r="CC22" s="109" t="str">
        <f t="shared" si="42"/>
        <v>nebija plānots</v>
      </c>
      <c r="CD22" s="79">
        <v>347580</v>
      </c>
      <c r="CE22" s="41">
        <v>0</v>
      </c>
      <c r="CF22" s="41">
        <f t="shared" si="43"/>
        <v>-347580</v>
      </c>
      <c r="CG22" s="41">
        <f t="shared" si="44"/>
        <v>347580</v>
      </c>
      <c r="CH22" s="317">
        <f t="shared" si="45"/>
        <v>0</v>
      </c>
      <c r="CI22" s="179">
        <f t="shared" si="46"/>
        <v>-347580</v>
      </c>
      <c r="CJ22" s="278">
        <f t="shared" si="47"/>
        <v>0</v>
      </c>
      <c r="CK22" s="83">
        <v>0</v>
      </c>
      <c r="CL22" s="83">
        <v>347580</v>
      </c>
      <c r="CM22" s="40">
        <v>0</v>
      </c>
      <c r="CN22" s="267">
        <f t="shared" ref="CN22:CN23" si="51">CM22-CL22</f>
        <v>-347580</v>
      </c>
      <c r="CO22" s="310">
        <f t="shared" si="50"/>
        <v>0</v>
      </c>
      <c r="CP22" s="83">
        <v>38620</v>
      </c>
      <c r="CQ22" s="83">
        <v>0</v>
      </c>
      <c r="CR22" s="83">
        <v>0</v>
      </c>
      <c r="CS22" s="83">
        <v>0</v>
      </c>
      <c r="CT22" s="83">
        <v>0</v>
      </c>
      <c r="CU22" s="83">
        <v>0</v>
      </c>
      <c r="CV22" s="83">
        <v>0</v>
      </c>
      <c r="CW22" s="83">
        <v>386200</v>
      </c>
      <c r="CX22" s="40"/>
    </row>
    <row r="23" spans="1:102" s="10" customFormat="1" ht="17.25" customHeight="1" x14ac:dyDescent="0.2">
      <c r="A23" s="20" t="s">
        <v>172</v>
      </c>
      <c r="B23" s="20" t="s">
        <v>173</v>
      </c>
      <c r="C23" s="21" t="s">
        <v>575</v>
      </c>
      <c r="D23" s="20" t="s">
        <v>3</v>
      </c>
      <c r="E23" s="20" t="s">
        <v>29</v>
      </c>
      <c r="F23" s="20" t="s">
        <v>5</v>
      </c>
      <c r="G23" s="20" t="s">
        <v>861</v>
      </c>
      <c r="H23" s="43">
        <f>SUBTOTAL(103, $CI$16:$CI23)*1</f>
        <v>8</v>
      </c>
      <c r="I23" s="55" t="s">
        <v>57</v>
      </c>
      <c r="J23" s="128" t="s">
        <v>984</v>
      </c>
      <c r="K23" s="128" t="s">
        <v>986</v>
      </c>
      <c r="L23" s="79">
        <v>0</v>
      </c>
      <c r="M23" s="79">
        <v>0</v>
      </c>
      <c r="N23" s="79">
        <v>0</v>
      </c>
      <c r="O23" s="79">
        <v>0</v>
      </c>
      <c r="P23" s="79"/>
      <c r="Q23" s="41">
        <f t="shared" si="4"/>
        <v>0</v>
      </c>
      <c r="R23" s="197" t="str">
        <f t="shared" si="5"/>
        <v>nebija plānots</v>
      </c>
      <c r="S23" s="79">
        <v>0</v>
      </c>
      <c r="T23" s="79"/>
      <c r="U23" s="79"/>
      <c r="V23" s="41">
        <f t="shared" si="6"/>
        <v>0</v>
      </c>
      <c r="W23" s="41">
        <f t="shared" si="7"/>
        <v>0</v>
      </c>
      <c r="X23" s="41">
        <f t="shared" si="8"/>
        <v>0</v>
      </c>
      <c r="Y23" s="197" t="str">
        <f t="shared" si="9"/>
        <v>nebija plānots</v>
      </c>
      <c r="Z23" s="79">
        <v>0</v>
      </c>
      <c r="AA23" s="79"/>
      <c r="AB23" s="79"/>
      <c r="AC23" s="41">
        <f t="shared" si="10"/>
        <v>0</v>
      </c>
      <c r="AD23" s="41">
        <f t="shared" si="11"/>
        <v>0</v>
      </c>
      <c r="AE23" s="41">
        <f t="shared" si="12"/>
        <v>0</v>
      </c>
      <c r="AF23" s="109" t="str">
        <f t="shared" si="13"/>
        <v>nebija plānots</v>
      </c>
      <c r="AG23" s="79">
        <v>0</v>
      </c>
      <c r="AH23" s="79"/>
      <c r="AI23" s="79"/>
      <c r="AJ23" s="41">
        <f t="shared" si="14"/>
        <v>0</v>
      </c>
      <c r="AK23" s="41">
        <f t="shared" si="15"/>
        <v>0</v>
      </c>
      <c r="AL23" s="41">
        <f t="shared" si="16"/>
        <v>0</v>
      </c>
      <c r="AM23" s="109" t="str">
        <f t="shared" si="17"/>
        <v>nebija plānots</v>
      </c>
      <c r="AN23" s="79">
        <v>0</v>
      </c>
      <c r="AO23" s="79"/>
      <c r="AP23" s="79"/>
      <c r="AQ23" s="41">
        <f t="shared" si="18"/>
        <v>0</v>
      </c>
      <c r="AR23" s="41">
        <f t="shared" si="19"/>
        <v>0</v>
      </c>
      <c r="AS23" s="41">
        <f t="shared" si="20"/>
        <v>0</v>
      </c>
      <c r="AT23" s="109" t="str">
        <f t="shared" si="21"/>
        <v>nebija plānots</v>
      </c>
      <c r="AU23" s="79">
        <v>0</v>
      </c>
      <c r="AV23" s="79"/>
      <c r="AW23" s="79"/>
      <c r="AX23" s="41">
        <f t="shared" si="22"/>
        <v>0</v>
      </c>
      <c r="AY23" s="41">
        <f t="shared" si="23"/>
        <v>0</v>
      </c>
      <c r="AZ23" s="41">
        <f t="shared" si="24"/>
        <v>0</v>
      </c>
      <c r="BA23" s="109" t="str">
        <f t="shared" si="25"/>
        <v>nebija plānots</v>
      </c>
      <c r="BB23" s="79">
        <v>0</v>
      </c>
      <c r="BC23" s="79"/>
      <c r="BD23" s="79"/>
      <c r="BE23" s="41">
        <f t="shared" si="26"/>
        <v>0</v>
      </c>
      <c r="BF23" s="41">
        <f t="shared" si="27"/>
        <v>0</v>
      </c>
      <c r="BG23" s="41">
        <f t="shared" si="28"/>
        <v>0</v>
      </c>
      <c r="BH23" s="109" t="str">
        <f t="shared" si="29"/>
        <v>nebija plānots</v>
      </c>
      <c r="BI23" s="79">
        <v>0</v>
      </c>
      <c r="BJ23" s="79"/>
      <c r="BK23" s="79"/>
      <c r="BL23" s="41">
        <f t="shared" si="30"/>
        <v>0</v>
      </c>
      <c r="BM23" s="41">
        <f t="shared" si="31"/>
        <v>0</v>
      </c>
      <c r="BN23" s="41">
        <f t="shared" si="32"/>
        <v>0</v>
      </c>
      <c r="BO23" s="109" t="str">
        <f t="shared" si="33"/>
        <v>nebija plānots</v>
      </c>
      <c r="BP23" s="79">
        <v>0</v>
      </c>
      <c r="BQ23" s="79"/>
      <c r="BR23" s="79"/>
      <c r="BS23" s="41">
        <f t="shared" si="34"/>
        <v>0</v>
      </c>
      <c r="BT23" s="41">
        <f t="shared" si="35"/>
        <v>0</v>
      </c>
      <c r="BU23" s="41">
        <f t="shared" si="36"/>
        <v>0</v>
      </c>
      <c r="BV23" s="109" t="str">
        <f t="shared" si="37"/>
        <v>nebija plānots</v>
      </c>
      <c r="BW23" s="79">
        <v>0</v>
      </c>
      <c r="BX23" s="41">
        <v>0</v>
      </c>
      <c r="BY23" s="41">
        <f t="shared" si="38"/>
        <v>0</v>
      </c>
      <c r="BZ23" s="79">
        <v>0</v>
      </c>
      <c r="CA23" s="79">
        <v>0</v>
      </c>
      <c r="CB23" s="41">
        <f t="shared" si="41"/>
        <v>0</v>
      </c>
      <c r="CC23" s="109" t="str">
        <f t="shared" si="42"/>
        <v>nebija plānots</v>
      </c>
      <c r="CD23" s="79">
        <v>314406.40000000002</v>
      </c>
      <c r="CE23" s="41">
        <v>0</v>
      </c>
      <c r="CF23" s="41">
        <f t="shared" si="43"/>
        <v>-314406.40000000002</v>
      </c>
      <c r="CG23" s="41">
        <f t="shared" si="44"/>
        <v>314406.40000000002</v>
      </c>
      <c r="CH23" s="317">
        <f t="shared" si="45"/>
        <v>0</v>
      </c>
      <c r="CI23" s="179">
        <f t="shared" si="46"/>
        <v>-314406.40000000002</v>
      </c>
      <c r="CJ23" s="278">
        <f t="shared" si="47"/>
        <v>0</v>
      </c>
      <c r="CK23" s="83">
        <v>471609.59999999998</v>
      </c>
      <c r="CL23" s="83">
        <v>786016</v>
      </c>
      <c r="CM23" s="40">
        <v>0</v>
      </c>
      <c r="CN23" s="267">
        <f t="shared" si="51"/>
        <v>-786016</v>
      </c>
      <c r="CO23" s="310">
        <f t="shared" si="50"/>
        <v>0</v>
      </c>
      <c r="CP23" s="83">
        <v>786016</v>
      </c>
      <c r="CQ23" s="83">
        <v>0</v>
      </c>
      <c r="CR23" s="83">
        <v>0</v>
      </c>
      <c r="CS23" s="83">
        <v>0</v>
      </c>
      <c r="CT23" s="83">
        <v>0</v>
      </c>
      <c r="CU23" s="83">
        <v>0</v>
      </c>
      <c r="CV23" s="83">
        <v>0</v>
      </c>
      <c r="CW23" s="83">
        <v>1516758</v>
      </c>
      <c r="CX23" s="40"/>
    </row>
    <row r="24" spans="1:102" s="10" customFormat="1" x14ac:dyDescent="0.2">
      <c r="A24" s="20" t="s">
        <v>119</v>
      </c>
      <c r="B24" s="20" t="s">
        <v>120</v>
      </c>
      <c r="C24" s="21" t="s">
        <v>570</v>
      </c>
      <c r="D24" s="20">
        <v>1</v>
      </c>
      <c r="E24" s="20" t="s">
        <v>35</v>
      </c>
      <c r="F24" s="20" t="s">
        <v>102</v>
      </c>
      <c r="G24" s="20" t="s">
        <v>748</v>
      </c>
      <c r="H24" s="43">
        <f>SUBTOTAL(103, $CI$16:$CI24)*1</f>
        <v>9</v>
      </c>
      <c r="I24" s="43" t="s">
        <v>1141</v>
      </c>
      <c r="J24" s="128" t="s">
        <v>984</v>
      </c>
      <c r="K24" s="128" t="s">
        <v>1146</v>
      </c>
      <c r="L24" s="79">
        <v>0</v>
      </c>
      <c r="M24" s="79">
        <v>0</v>
      </c>
      <c r="N24" s="79">
        <v>0</v>
      </c>
      <c r="O24" s="79">
        <f>N24+M24+L24</f>
        <v>0</v>
      </c>
      <c r="P24" s="79">
        <f>O24+N24+M24</f>
        <v>0</v>
      </c>
      <c r="Q24" s="41">
        <f t="shared" si="4"/>
        <v>0</v>
      </c>
      <c r="R24" s="197" t="str">
        <f t="shared" si="5"/>
        <v>nebija plānots</v>
      </c>
      <c r="S24" s="79">
        <f>Q24+P24+O24</f>
        <v>0</v>
      </c>
      <c r="T24" s="79">
        <f>S24+Q24+P24</f>
        <v>0</v>
      </c>
      <c r="U24" s="79">
        <f>T24+S24+Q24</f>
        <v>0</v>
      </c>
      <c r="V24" s="41">
        <f t="shared" si="6"/>
        <v>0</v>
      </c>
      <c r="W24" s="41">
        <f t="shared" si="7"/>
        <v>0</v>
      </c>
      <c r="X24" s="41">
        <f t="shared" si="8"/>
        <v>0</v>
      </c>
      <c r="Y24" s="197" t="str">
        <f t="shared" si="9"/>
        <v>nebija plānots</v>
      </c>
      <c r="Z24" s="79">
        <f>U24+T24+S24</f>
        <v>0</v>
      </c>
      <c r="AA24" s="79">
        <f>Z24+U24+T24</f>
        <v>0</v>
      </c>
      <c r="AB24" s="79">
        <f>AA24+Z24+U24</f>
        <v>0</v>
      </c>
      <c r="AC24" s="41">
        <f t="shared" si="10"/>
        <v>0</v>
      </c>
      <c r="AD24" s="41">
        <f t="shared" si="11"/>
        <v>0</v>
      </c>
      <c r="AE24" s="41">
        <f t="shared" si="12"/>
        <v>0</v>
      </c>
      <c r="AF24" s="109" t="str">
        <f t="shared" si="13"/>
        <v>nebija plānots</v>
      </c>
      <c r="AG24" s="79">
        <f>AB24+AA24+Z24</f>
        <v>0</v>
      </c>
      <c r="AH24" s="79">
        <f>AG24+AB24+AA24</f>
        <v>0</v>
      </c>
      <c r="AI24" s="79">
        <f>AH24+AG24+AB24</f>
        <v>0</v>
      </c>
      <c r="AJ24" s="41">
        <f t="shared" si="14"/>
        <v>0</v>
      </c>
      <c r="AK24" s="41">
        <f t="shared" si="15"/>
        <v>0</v>
      </c>
      <c r="AL24" s="41">
        <f t="shared" si="16"/>
        <v>0</v>
      </c>
      <c r="AM24" s="109" t="str">
        <f t="shared" si="17"/>
        <v>nebija plānots</v>
      </c>
      <c r="AN24" s="79">
        <f>AI24+AH24+AG24</f>
        <v>0</v>
      </c>
      <c r="AO24" s="79">
        <f>AN24+AI24+AH24</f>
        <v>0</v>
      </c>
      <c r="AP24" s="79">
        <f>AO24+AN24+AI24</f>
        <v>0</v>
      </c>
      <c r="AQ24" s="41">
        <f t="shared" si="18"/>
        <v>0</v>
      </c>
      <c r="AR24" s="41">
        <f t="shared" si="19"/>
        <v>0</v>
      </c>
      <c r="AS24" s="41">
        <f t="shared" si="20"/>
        <v>0</v>
      </c>
      <c r="AT24" s="109" t="str">
        <f t="shared" si="21"/>
        <v>nebija plānots</v>
      </c>
      <c r="AU24" s="79">
        <f>AP24+AO24+AN24</f>
        <v>0</v>
      </c>
      <c r="AV24" s="79">
        <f>AU24+AP24+AO24</f>
        <v>0</v>
      </c>
      <c r="AW24" s="79">
        <f>AV24+AU24+AP24</f>
        <v>0</v>
      </c>
      <c r="AX24" s="41">
        <f t="shared" si="22"/>
        <v>0</v>
      </c>
      <c r="AY24" s="41">
        <f t="shared" si="23"/>
        <v>0</v>
      </c>
      <c r="AZ24" s="41">
        <f t="shared" si="24"/>
        <v>0</v>
      </c>
      <c r="BA24" s="109" t="str">
        <f t="shared" si="25"/>
        <v>nebija plānots</v>
      </c>
      <c r="BB24" s="79">
        <f>AW24+AV24+AU24</f>
        <v>0</v>
      </c>
      <c r="BC24" s="79">
        <f>BB24+AW24+AV24</f>
        <v>0</v>
      </c>
      <c r="BD24" s="79">
        <f>BC24+BB24+AW24</f>
        <v>0</v>
      </c>
      <c r="BE24" s="41">
        <f t="shared" si="26"/>
        <v>0</v>
      </c>
      <c r="BF24" s="41">
        <f t="shared" si="27"/>
        <v>0</v>
      </c>
      <c r="BG24" s="41">
        <f t="shared" si="28"/>
        <v>0</v>
      </c>
      <c r="BH24" s="109" t="str">
        <f t="shared" si="29"/>
        <v>nebija plānots</v>
      </c>
      <c r="BI24" s="79">
        <f>BD24+BC24+BB24</f>
        <v>0</v>
      </c>
      <c r="BJ24" s="79">
        <f>BI24+BD24+BC24</f>
        <v>0</v>
      </c>
      <c r="BK24" s="79">
        <f>BJ24+BI24+BD24</f>
        <v>0</v>
      </c>
      <c r="BL24" s="41">
        <f t="shared" si="30"/>
        <v>0</v>
      </c>
      <c r="BM24" s="41">
        <f t="shared" si="31"/>
        <v>0</v>
      </c>
      <c r="BN24" s="41">
        <f t="shared" si="32"/>
        <v>0</v>
      </c>
      <c r="BO24" s="109" t="str">
        <f t="shared" si="33"/>
        <v>nebija plānots</v>
      </c>
      <c r="BP24" s="79">
        <f>BK24+BJ24+BI24</f>
        <v>0</v>
      </c>
      <c r="BQ24" s="79">
        <v>0</v>
      </c>
      <c r="BR24" s="79">
        <f>BQ24+BP24+BK24</f>
        <v>0</v>
      </c>
      <c r="BS24" s="41">
        <f t="shared" si="34"/>
        <v>0</v>
      </c>
      <c r="BT24" s="41">
        <f t="shared" si="35"/>
        <v>0</v>
      </c>
      <c r="BU24" s="41">
        <f t="shared" si="36"/>
        <v>0</v>
      </c>
      <c r="BV24" s="109" t="str">
        <f t="shared" si="37"/>
        <v>nebija plānots</v>
      </c>
      <c r="BW24" s="79">
        <v>294330.8</v>
      </c>
      <c r="BX24" s="41">
        <v>0</v>
      </c>
      <c r="BY24" s="41">
        <f t="shared" si="38"/>
        <v>-294330.8</v>
      </c>
      <c r="BZ24" s="41">
        <f>BP24+BI24+BB24+AU24+AN24+AG24+Z24+S24+O24+BW24</f>
        <v>294330.8</v>
      </c>
      <c r="CA24" s="41">
        <f>BQ24+BJ24+BC24+AV24+AO24+-AH24+AA24+T24+P24+BX24</f>
        <v>0</v>
      </c>
      <c r="CB24" s="41">
        <f t="shared" si="41"/>
        <v>-294331</v>
      </c>
      <c r="CC24" s="109">
        <f t="shared" si="42"/>
        <v>1</v>
      </c>
      <c r="CD24" s="79">
        <v>0</v>
      </c>
      <c r="CE24" s="41">
        <v>0</v>
      </c>
      <c r="CF24" s="41">
        <f t="shared" si="43"/>
        <v>0</v>
      </c>
      <c r="CG24" s="41">
        <f t="shared" si="44"/>
        <v>294330.8</v>
      </c>
      <c r="CH24" s="317">
        <f t="shared" si="45"/>
        <v>0</v>
      </c>
      <c r="CI24" s="179">
        <f t="shared" si="46"/>
        <v>-294331</v>
      </c>
      <c r="CJ24" s="278">
        <f t="shared" si="47"/>
        <v>0</v>
      </c>
      <c r="CK24" s="83">
        <v>294330.8</v>
      </c>
      <c r="CL24" s="40">
        <f>CK24+CD24+BW24+BP24+BI24+BB24+AN24+AG24+Z24+S24+O24+AU24</f>
        <v>588661.6</v>
      </c>
      <c r="CM24" s="40">
        <v>0</v>
      </c>
      <c r="CN24" s="158">
        <f>CM24-CL24</f>
        <v>-588661.6</v>
      </c>
      <c r="CO24" s="310">
        <f t="shared" si="50"/>
        <v>0</v>
      </c>
      <c r="CP24" s="83">
        <v>882992.4</v>
      </c>
      <c r="CQ24" s="83">
        <v>0</v>
      </c>
      <c r="CR24" s="83">
        <v>0</v>
      </c>
      <c r="CS24" s="83">
        <v>0</v>
      </c>
      <c r="CT24" s="83">
        <v>0</v>
      </c>
      <c r="CU24" s="83">
        <v>0</v>
      </c>
      <c r="CV24" s="83">
        <v>0</v>
      </c>
      <c r="CW24" s="83">
        <v>1471654</v>
      </c>
      <c r="CX24" s="170" t="s">
        <v>1429</v>
      </c>
    </row>
    <row r="25" spans="1:102" s="10" customFormat="1" ht="31.5" x14ac:dyDescent="0.25">
      <c r="A25" s="24" t="s">
        <v>150</v>
      </c>
      <c r="B25" s="24" t="s">
        <v>151</v>
      </c>
      <c r="C25" s="25" t="s">
        <v>574</v>
      </c>
      <c r="D25" s="24" t="s">
        <v>3</v>
      </c>
      <c r="E25" s="24" t="s">
        <v>29</v>
      </c>
      <c r="F25" s="24" t="s">
        <v>102</v>
      </c>
      <c r="G25" s="45" t="s">
        <v>168</v>
      </c>
      <c r="H25" s="43">
        <f>SUBTOTAL(103, $CI$16:$CI25)*1</f>
        <v>10</v>
      </c>
      <c r="I25" s="43" t="s">
        <v>138</v>
      </c>
      <c r="J25" s="128" t="s">
        <v>889</v>
      </c>
      <c r="K25" s="128" t="s">
        <v>1096</v>
      </c>
      <c r="L25" s="79">
        <v>0</v>
      </c>
      <c r="M25" s="79">
        <v>0</v>
      </c>
      <c r="N25" s="79">
        <v>0</v>
      </c>
      <c r="O25" s="79">
        <v>0</v>
      </c>
      <c r="P25" s="79"/>
      <c r="Q25" s="41">
        <f t="shared" si="4"/>
        <v>0</v>
      </c>
      <c r="R25" s="197" t="str">
        <f t="shared" si="5"/>
        <v>nebija plānots</v>
      </c>
      <c r="S25" s="79">
        <v>0</v>
      </c>
      <c r="T25" s="79"/>
      <c r="U25" s="79"/>
      <c r="V25" s="41">
        <f t="shared" si="6"/>
        <v>0</v>
      </c>
      <c r="W25" s="41">
        <f t="shared" si="7"/>
        <v>0</v>
      </c>
      <c r="X25" s="41">
        <f t="shared" si="8"/>
        <v>0</v>
      </c>
      <c r="Y25" s="197" t="str">
        <f t="shared" si="9"/>
        <v>nebija plānots</v>
      </c>
      <c r="Z25" s="79">
        <v>0</v>
      </c>
      <c r="AA25" s="79"/>
      <c r="AB25" s="79"/>
      <c r="AC25" s="41">
        <f t="shared" si="10"/>
        <v>0</v>
      </c>
      <c r="AD25" s="41">
        <f t="shared" si="11"/>
        <v>0</v>
      </c>
      <c r="AE25" s="41">
        <f t="shared" si="12"/>
        <v>0</v>
      </c>
      <c r="AF25" s="109" t="str">
        <f t="shared" si="13"/>
        <v>nebija plānots</v>
      </c>
      <c r="AG25" s="79">
        <v>0</v>
      </c>
      <c r="AH25" s="79"/>
      <c r="AI25" s="79">
        <v>0</v>
      </c>
      <c r="AJ25" s="41">
        <f t="shared" si="14"/>
        <v>0</v>
      </c>
      <c r="AK25" s="41">
        <f t="shared" si="15"/>
        <v>0</v>
      </c>
      <c r="AL25" s="41">
        <f t="shared" si="16"/>
        <v>0</v>
      </c>
      <c r="AM25" s="109" t="str">
        <f t="shared" si="17"/>
        <v>nebija plānots</v>
      </c>
      <c r="AN25" s="79"/>
      <c r="AO25" s="79"/>
      <c r="AP25" s="79">
        <v>0</v>
      </c>
      <c r="AQ25" s="41">
        <f t="shared" si="18"/>
        <v>0</v>
      </c>
      <c r="AR25" s="41">
        <f t="shared" si="19"/>
        <v>0</v>
      </c>
      <c r="AS25" s="41">
        <f t="shared" si="20"/>
        <v>0</v>
      </c>
      <c r="AT25" s="109" t="str">
        <f t="shared" si="21"/>
        <v>nebija plānots</v>
      </c>
      <c r="AU25" s="79"/>
      <c r="AV25" s="79"/>
      <c r="AW25" s="79">
        <v>0</v>
      </c>
      <c r="AX25" s="41">
        <f t="shared" si="22"/>
        <v>0</v>
      </c>
      <c r="AY25" s="41">
        <f t="shared" si="23"/>
        <v>0</v>
      </c>
      <c r="AZ25" s="41">
        <f t="shared" si="24"/>
        <v>0</v>
      </c>
      <c r="BA25" s="109" t="str">
        <f t="shared" si="25"/>
        <v>nebija plānots</v>
      </c>
      <c r="BB25" s="79"/>
      <c r="BC25" s="79"/>
      <c r="BD25" s="79">
        <v>0</v>
      </c>
      <c r="BE25" s="41">
        <f t="shared" si="26"/>
        <v>0</v>
      </c>
      <c r="BF25" s="41">
        <f t="shared" si="27"/>
        <v>0</v>
      </c>
      <c r="BG25" s="41">
        <f t="shared" si="28"/>
        <v>0</v>
      </c>
      <c r="BH25" s="109" t="str">
        <f t="shared" si="29"/>
        <v>nebija plānots</v>
      </c>
      <c r="BI25" s="79"/>
      <c r="BJ25" s="79"/>
      <c r="BK25" s="79"/>
      <c r="BL25" s="41">
        <f t="shared" si="30"/>
        <v>0</v>
      </c>
      <c r="BM25" s="41">
        <f t="shared" si="31"/>
        <v>0</v>
      </c>
      <c r="BN25" s="41">
        <f t="shared" si="32"/>
        <v>0</v>
      </c>
      <c r="BO25" s="109" t="str">
        <f t="shared" si="33"/>
        <v>nebija plānots</v>
      </c>
      <c r="BP25" s="79">
        <v>261393.11</v>
      </c>
      <c r="BQ25" s="41">
        <v>0</v>
      </c>
      <c r="BR25" s="41">
        <f>BQ25-BP25</f>
        <v>-261393.11</v>
      </c>
      <c r="BS25" s="41">
        <f t="shared" si="34"/>
        <v>261393.11</v>
      </c>
      <c r="BT25" s="41">
        <f t="shared" si="35"/>
        <v>0</v>
      </c>
      <c r="BU25" s="41">
        <f t="shared" si="36"/>
        <v>-261393</v>
      </c>
      <c r="BV25" s="109">
        <f t="shared" si="37"/>
        <v>1</v>
      </c>
      <c r="BW25" s="79">
        <v>0</v>
      </c>
      <c r="BX25" s="41">
        <v>0</v>
      </c>
      <c r="BY25" s="41">
        <f t="shared" si="38"/>
        <v>0</v>
      </c>
      <c r="BZ25" s="41">
        <f>BP25+BI25+BB25+AU25+AN25+AG25+Z25+S25+O25+BW25</f>
        <v>261393.11</v>
      </c>
      <c r="CA25" s="41">
        <f>BQ25+BJ25+BC25+AV25+AO25+-AH25+AA25+T25+P25+BX25</f>
        <v>0</v>
      </c>
      <c r="CB25" s="41">
        <f t="shared" si="41"/>
        <v>-261393</v>
      </c>
      <c r="CC25" s="109">
        <f t="shared" si="42"/>
        <v>1</v>
      </c>
      <c r="CD25" s="79">
        <v>0</v>
      </c>
      <c r="CE25" s="41">
        <v>0</v>
      </c>
      <c r="CF25" s="41">
        <f t="shared" si="43"/>
        <v>0</v>
      </c>
      <c r="CG25" s="41">
        <f t="shared" si="44"/>
        <v>261393.11</v>
      </c>
      <c r="CH25" s="317">
        <f t="shared" si="45"/>
        <v>0</v>
      </c>
      <c r="CI25" s="179">
        <f t="shared" si="46"/>
        <v>-261393</v>
      </c>
      <c r="CJ25" s="278">
        <f t="shared" si="47"/>
        <v>0</v>
      </c>
      <c r="CK25" s="83">
        <v>0</v>
      </c>
      <c r="CL25" s="40">
        <f>CK25+CD25+BW25+BP25+BI25+BB25+AN25+AG25+Z25+S25+O25+AU25</f>
        <v>261393.11</v>
      </c>
      <c r="CM25" s="40">
        <v>0</v>
      </c>
      <c r="CN25" s="158">
        <f>CM25-CL25</f>
        <v>-261393.11</v>
      </c>
      <c r="CO25" s="310">
        <f t="shared" si="50"/>
        <v>0</v>
      </c>
      <c r="CP25" s="83">
        <v>3366697.29</v>
      </c>
      <c r="CQ25" s="83">
        <v>0</v>
      </c>
      <c r="CR25" s="83">
        <v>0</v>
      </c>
      <c r="CS25" s="83">
        <v>0</v>
      </c>
      <c r="CT25" s="83">
        <v>0</v>
      </c>
      <c r="CU25" s="83">
        <v>0</v>
      </c>
      <c r="CV25" s="83">
        <v>0</v>
      </c>
      <c r="CW25" s="83">
        <v>3317646.14</v>
      </c>
      <c r="CX25" s="170" t="s">
        <v>1427</v>
      </c>
    </row>
    <row r="26" spans="1:102" s="10" customFormat="1" x14ac:dyDescent="0.2">
      <c r="A26" s="11" t="s">
        <v>800</v>
      </c>
      <c r="B26" s="11" t="s">
        <v>801</v>
      </c>
      <c r="C26" s="14" t="s">
        <v>802</v>
      </c>
      <c r="D26" s="11" t="s">
        <v>3</v>
      </c>
      <c r="E26" s="11" t="s">
        <v>803</v>
      </c>
      <c r="F26" s="11" t="s">
        <v>5</v>
      </c>
      <c r="G26" s="44" t="s">
        <v>773</v>
      </c>
      <c r="H26" s="43">
        <f>SUBTOTAL(103, $CI$16:$CI26)*1</f>
        <v>11</v>
      </c>
      <c r="I26" s="52" t="s">
        <v>119</v>
      </c>
      <c r="J26" s="126" t="s">
        <v>1076</v>
      </c>
      <c r="K26" s="126" t="s">
        <v>1077</v>
      </c>
      <c r="L26" s="83"/>
      <c r="M26" s="83"/>
      <c r="N26" s="83"/>
      <c r="O26" s="83"/>
      <c r="P26" s="83"/>
      <c r="Q26" s="41">
        <f t="shared" si="4"/>
        <v>0</v>
      </c>
      <c r="R26" s="197" t="str">
        <f t="shared" si="5"/>
        <v>nebija plānots</v>
      </c>
      <c r="S26" s="83"/>
      <c r="T26" s="83"/>
      <c r="U26" s="83"/>
      <c r="V26" s="41">
        <f t="shared" si="6"/>
        <v>0</v>
      </c>
      <c r="W26" s="41">
        <f t="shared" si="7"/>
        <v>0</v>
      </c>
      <c r="X26" s="41">
        <f t="shared" si="8"/>
        <v>0</v>
      </c>
      <c r="Y26" s="197" t="str">
        <f t="shared" si="9"/>
        <v>nebija plānots</v>
      </c>
      <c r="Z26" s="83"/>
      <c r="AA26" s="83"/>
      <c r="AB26" s="83"/>
      <c r="AC26" s="41">
        <f t="shared" si="10"/>
        <v>0</v>
      </c>
      <c r="AD26" s="41">
        <f t="shared" si="11"/>
        <v>0</v>
      </c>
      <c r="AE26" s="41">
        <f t="shared" si="12"/>
        <v>0</v>
      </c>
      <c r="AF26" s="109" t="str">
        <f t="shared" si="13"/>
        <v>nebija plānots</v>
      </c>
      <c r="AG26" s="83"/>
      <c r="AH26" s="83"/>
      <c r="AI26" s="83"/>
      <c r="AJ26" s="41">
        <f t="shared" si="14"/>
        <v>0</v>
      </c>
      <c r="AK26" s="41">
        <f t="shared" si="15"/>
        <v>0</v>
      </c>
      <c r="AL26" s="41">
        <f t="shared" si="16"/>
        <v>0</v>
      </c>
      <c r="AM26" s="109" t="str">
        <f t="shared" si="17"/>
        <v>nebija plānots</v>
      </c>
      <c r="AN26" s="83"/>
      <c r="AO26" s="83"/>
      <c r="AP26" s="83"/>
      <c r="AQ26" s="41">
        <f t="shared" si="18"/>
        <v>0</v>
      </c>
      <c r="AR26" s="41">
        <f t="shared" si="19"/>
        <v>0</v>
      </c>
      <c r="AS26" s="41">
        <f t="shared" si="20"/>
        <v>0</v>
      </c>
      <c r="AT26" s="109" t="str">
        <f t="shared" si="21"/>
        <v>nebija plānots</v>
      </c>
      <c r="AU26" s="83"/>
      <c r="AV26" s="83"/>
      <c r="AW26" s="83"/>
      <c r="AX26" s="41">
        <f t="shared" si="22"/>
        <v>0</v>
      </c>
      <c r="AY26" s="41">
        <f t="shared" si="23"/>
        <v>0</v>
      </c>
      <c r="AZ26" s="41">
        <f t="shared" si="24"/>
        <v>0</v>
      </c>
      <c r="BA26" s="109" t="str">
        <f t="shared" si="25"/>
        <v>nebija plānots</v>
      </c>
      <c r="BB26" s="83"/>
      <c r="BC26" s="83"/>
      <c r="BD26" s="83"/>
      <c r="BE26" s="41">
        <f t="shared" si="26"/>
        <v>0</v>
      </c>
      <c r="BF26" s="41">
        <f t="shared" si="27"/>
        <v>0</v>
      </c>
      <c r="BG26" s="41">
        <f t="shared" si="28"/>
        <v>0</v>
      </c>
      <c r="BH26" s="109" t="str">
        <f t="shared" si="29"/>
        <v>nebija plānots</v>
      </c>
      <c r="BI26" s="83"/>
      <c r="BJ26" s="83"/>
      <c r="BK26" s="83"/>
      <c r="BL26" s="41">
        <f t="shared" si="30"/>
        <v>0</v>
      </c>
      <c r="BM26" s="41">
        <f t="shared" si="31"/>
        <v>0</v>
      </c>
      <c r="BN26" s="41">
        <f t="shared" si="32"/>
        <v>0</v>
      </c>
      <c r="BO26" s="109" t="str">
        <f t="shared" si="33"/>
        <v>nebija plānots</v>
      </c>
      <c r="BP26" s="83"/>
      <c r="BQ26" s="83"/>
      <c r="BR26" s="83"/>
      <c r="BS26" s="41">
        <f t="shared" si="34"/>
        <v>0</v>
      </c>
      <c r="BT26" s="41">
        <f t="shared" si="35"/>
        <v>0</v>
      </c>
      <c r="BU26" s="41">
        <f t="shared" si="36"/>
        <v>0</v>
      </c>
      <c r="BV26" s="109" t="str">
        <f t="shared" si="37"/>
        <v>nebija plānots</v>
      </c>
      <c r="BW26" s="83"/>
      <c r="BX26" s="41">
        <v>0</v>
      </c>
      <c r="BY26" s="41">
        <f t="shared" si="38"/>
        <v>0</v>
      </c>
      <c r="BZ26" s="79">
        <v>0</v>
      </c>
      <c r="CA26" s="79">
        <v>0</v>
      </c>
      <c r="CB26" s="41">
        <f t="shared" si="41"/>
        <v>0</v>
      </c>
      <c r="CC26" s="109" t="str">
        <f t="shared" si="42"/>
        <v>nebija plānots</v>
      </c>
      <c r="CD26" s="83">
        <v>244955</v>
      </c>
      <c r="CE26" s="41">
        <v>0</v>
      </c>
      <c r="CF26" s="41">
        <f t="shared" si="43"/>
        <v>-244955</v>
      </c>
      <c r="CG26" s="41">
        <f t="shared" si="44"/>
        <v>244955</v>
      </c>
      <c r="CH26" s="317">
        <f t="shared" si="45"/>
        <v>0</v>
      </c>
      <c r="CI26" s="179">
        <f t="shared" si="46"/>
        <v>-244955</v>
      </c>
      <c r="CJ26" s="278">
        <f t="shared" si="47"/>
        <v>0</v>
      </c>
      <c r="CK26" s="83"/>
      <c r="CL26" s="83">
        <v>244955</v>
      </c>
      <c r="CM26" s="40">
        <v>0</v>
      </c>
      <c r="CN26" s="267">
        <f>CM26-CL26</f>
        <v>-244955</v>
      </c>
      <c r="CO26" s="310">
        <f t="shared" si="50"/>
        <v>0</v>
      </c>
      <c r="CP26" s="83">
        <v>886480</v>
      </c>
      <c r="CQ26" s="83">
        <v>215793.84</v>
      </c>
      <c r="CR26" s="83">
        <v>0</v>
      </c>
      <c r="CS26" s="83">
        <v>0</v>
      </c>
      <c r="CT26" s="83">
        <v>122502.16</v>
      </c>
      <c r="CU26" s="83">
        <v>0</v>
      </c>
      <c r="CV26" s="83">
        <v>0</v>
      </c>
      <c r="CW26" s="83">
        <v>1224776</v>
      </c>
      <c r="CX26" s="83"/>
    </row>
    <row r="27" spans="1:102" s="10" customFormat="1" x14ac:dyDescent="0.2">
      <c r="A27" s="18" t="s">
        <v>100</v>
      </c>
      <c r="B27" s="18" t="s">
        <v>101</v>
      </c>
      <c r="C27" s="19" t="s">
        <v>569</v>
      </c>
      <c r="D27" s="18" t="s">
        <v>3</v>
      </c>
      <c r="E27" s="18" t="s">
        <v>29</v>
      </c>
      <c r="F27" s="18" t="s">
        <v>102</v>
      </c>
      <c r="G27" s="18" t="s">
        <v>745</v>
      </c>
      <c r="H27" s="43">
        <f>SUBTOTAL(103, $CI$16:$CI27)*1</f>
        <v>12</v>
      </c>
      <c r="I27" s="43" t="s">
        <v>754</v>
      </c>
      <c r="J27" s="128" t="s">
        <v>857</v>
      </c>
      <c r="K27" s="128" t="s">
        <v>1105</v>
      </c>
      <c r="L27" s="35">
        <v>0</v>
      </c>
      <c r="M27" s="35">
        <v>0</v>
      </c>
      <c r="N27" s="35">
        <v>0</v>
      </c>
      <c r="O27" s="35">
        <v>0</v>
      </c>
      <c r="P27" s="35">
        <v>0</v>
      </c>
      <c r="Q27" s="41">
        <f t="shared" si="4"/>
        <v>0</v>
      </c>
      <c r="R27" s="197" t="str">
        <f t="shared" si="5"/>
        <v>nebija plānots</v>
      </c>
      <c r="S27" s="35">
        <v>0</v>
      </c>
      <c r="T27" s="35">
        <v>0</v>
      </c>
      <c r="U27" s="35">
        <v>0</v>
      </c>
      <c r="V27" s="41">
        <f t="shared" si="6"/>
        <v>0</v>
      </c>
      <c r="W27" s="41">
        <f t="shared" si="7"/>
        <v>0</v>
      </c>
      <c r="X27" s="41">
        <f t="shared" si="8"/>
        <v>0</v>
      </c>
      <c r="Y27" s="197" t="str">
        <f t="shared" si="9"/>
        <v>nebija plānots</v>
      </c>
      <c r="Z27" s="35">
        <v>0</v>
      </c>
      <c r="AA27" s="35">
        <v>0</v>
      </c>
      <c r="AB27" s="35">
        <v>0</v>
      </c>
      <c r="AC27" s="41">
        <f t="shared" si="10"/>
        <v>0</v>
      </c>
      <c r="AD27" s="41">
        <f t="shared" si="11"/>
        <v>0</v>
      </c>
      <c r="AE27" s="41">
        <f t="shared" si="12"/>
        <v>0</v>
      </c>
      <c r="AF27" s="109" t="str">
        <f t="shared" si="13"/>
        <v>nebija plānots</v>
      </c>
      <c r="AG27" s="35">
        <v>0</v>
      </c>
      <c r="AH27" s="35">
        <v>0</v>
      </c>
      <c r="AI27" s="35">
        <v>0</v>
      </c>
      <c r="AJ27" s="41">
        <f t="shared" si="14"/>
        <v>0</v>
      </c>
      <c r="AK27" s="41">
        <f t="shared" si="15"/>
        <v>0</v>
      </c>
      <c r="AL27" s="41">
        <f t="shared" si="16"/>
        <v>0</v>
      </c>
      <c r="AM27" s="109" t="str">
        <f t="shared" si="17"/>
        <v>nebija plānots</v>
      </c>
      <c r="AN27" s="35">
        <v>0</v>
      </c>
      <c r="AO27" s="35">
        <v>0</v>
      </c>
      <c r="AP27" s="35">
        <v>0</v>
      </c>
      <c r="AQ27" s="41">
        <f t="shared" si="18"/>
        <v>0</v>
      </c>
      <c r="AR27" s="41">
        <f t="shared" si="19"/>
        <v>0</v>
      </c>
      <c r="AS27" s="41">
        <f t="shared" si="20"/>
        <v>0</v>
      </c>
      <c r="AT27" s="109" t="str">
        <f t="shared" si="21"/>
        <v>nebija plānots</v>
      </c>
      <c r="AU27" s="35">
        <v>0</v>
      </c>
      <c r="AV27" s="35">
        <v>0</v>
      </c>
      <c r="AW27" s="35">
        <v>0</v>
      </c>
      <c r="AX27" s="41">
        <f t="shared" si="22"/>
        <v>0</v>
      </c>
      <c r="AY27" s="41">
        <f t="shared" si="23"/>
        <v>0</v>
      </c>
      <c r="AZ27" s="41">
        <f t="shared" si="24"/>
        <v>0</v>
      </c>
      <c r="BA27" s="109" t="str">
        <f t="shared" si="25"/>
        <v>nebija plānots</v>
      </c>
      <c r="BB27" s="35">
        <v>0</v>
      </c>
      <c r="BC27" s="35">
        <v>0</v>
      </c>
      <c r="BD27" s="35">
        <v>0</v>
      </c>
      <c r="BE27" s="41">
        <f t="shared" si="26"/>
        <v>0</v>
      </c>
      <c r="BF27" s="41">
        <f t="shared" si="27"/>
        <v>0</v>
      </c>
      <c r="BG27" s="41">
        <f t="shared" si="28"/>
        <v>0</v>
      </c>
      <c r="BH27" s="109" t="str">
        <f t="shared" si="29"/>
        <v>nebija plānots</v>
      </c>
      <c r="BI27" s="37">
        <v>164000</v>
      </c>
      <c r="BJ27" s="41">
        <v>0</v>
      </c>
      <c r="BK27" s="41">
        <f>BJ27-BI27</f>
        <v>-164000</v>
      </c>
      <c r="BL27" s="41">
        <f t="shared" si="30"/>
        <v>164000</v>
      </c>
      <c r="BM27" s="41">
        <f t="shared" si="31"/>
        <v>0</v>
      </c>
      <c r="BN27" s="41">
        <f t="shared" si="32"/>
        <v>-164000</v>
      </c>
      <c r="BO27" s="109">
        <f t="shared" si="33"/>
        <v>1</v>
      </c>
      <c r="BP27" s="41"/>
      <c r="BQ27" s="41">
        <v>0</v>
      </c>
      <c r="BR27" s="41">
        <f>BQ27-BP27</f>
        <v>0</v>
      </c>
      <c r="BS27" s="41">
        <f t="shared" si="34"/>
        <v>164000</v>
      </c>
      <c r="BT27" s="41">
        <f t="shared" si="35"/>
        <v>0</v>
      </c>
      <c r="BU27" s="41">
        <f t="shared" si="36"/>
        <v>-164000</v>
      </c>
      <c r="BV27" s="109">
        <f t="shared" si="37"/>
        <v>1</v>
      </c>
      <c r="BW27" s="35">
        <v>0</v>
      </c>
      <c r="BX27" s="41">
        <v>0</v>
      </c>
      <c r="BY27" s="41">
        <f t="shared" si="38"/>
        <v>0</v>
      </c>
      <c r="BZ27" s="41">
        <f>BP27+BI27+BB27+AU27+AN27+AG27+Z27+S27+O27+BW27</f>
        <v>164000</v>
      </c>
      <c r="CA27" s="41">
        <f>BQ27+BJ27+BC27+AV27+AO27+-AH27+AA27+T27+P27+BX27</f>
        <v>0</v>
      </c>
      <c r="CB27" s="41">
        <f t="shared" si="41"/>
        <v>-164000</v>
      </c>
      <c r="CC27" s="109">
        <f t="shared" si="42"/>
        <v>1</v>
      </c>
      <c r="CD27" s="35">
        <v>0</v>
      </c>
      <c r="CE27" s="41">
        <v>0</v>
      </c>
      <c r="CF27" s="41">
        <f t="shared" si="43"/>
        <v>0</v>
      </c>
      <c r="CG27" s="41">
        <f t="shared" si="44"/>
        <v>164000</v>
      </c>
      <c r="CH27" s="317">
        <f t="shared" si="45"/>
        <v>0</v>
      </c>
      <c r="CI27" s="180">
        <f t="shared" si="46"/>
        <v>-164000</v>
      </c>
      <c r="CJ27" s="278">
        <f t="shared" si="47"/>
        <v>0</v>
      </c>
      <c r="CK27" s="37">
        <v>164000</v>
      </c>
      <c r="CL27" s="40">
        <f>CK27+CD27+BW27+BP27+BI27+BB27+AN27+AG27+Z27+S27+O27+AU27</f>
        <v>328000</v>
      </c>
      <c r="CM27" s="40">
        <v>0</v>
      </c>
      <c r="CN27" s="162">
        <v>0</v>
      </c>
      <c r="CO27" s="310">
        <f t="shared" si="50"/>
        <v>0</v>
      </c>
      <c r="CP27" s="90">
        <v>12300000</v>
      </c>
      <c r="CQ27" s="90">
        <v>350208</v>
      </c>
      <c r="CR27" s="37">
        <v>0</v>
      </c>
      <c r="CS27" s="37">
        <v>0</v>
      </c>
      <c r="CT27" s="37">
        <v>0</v>
      </c>
      <c r="CU27" s="37">
        <v>0</v>
      </c>
      <c r="CV27" s="37">
        <v>0</v>
      </c>
      <c r="CW27" s="37">
        <v>22894923.379999999</v>
      </c>
      <c r="CX27" s="15"/>
    </row>
    <row r="28" spans="1:102" s="10" customFormat="1" ht="38.25" x14ac:dyDescent="0.2">
      <c r="A28" s="11" t="s">
        <v>299</v>
      </c>
      <c r="B28" s="11" t="s">
        <v>300</v>
      </c>
      <c r="C28" s="14" t="s">
        <v>584</v>
      </c>
      <c r="D28" s="11" t="s">
        <v>3</v>
      </c>
      <c r="E28" s="11" t="s">
        <v>4</v>
      </c>
      <c r="F28" s="11" t="s">
        <v>77</v>
      </c>
      <c r="G28" s="44" t="s">
        <v>301</v>
      </c>
      <c r="H28" s="43">
        <f>SUBTOTAL(103, $CI$16:$CI28)*1</f>
        <v>13</v>
      </c>
      <c r="I28" s="43" t="s">
        <v>838</v>
      </c>
      <c r="J28" s="128" t="s">
        <v>499</v>
      </c>
      <c r="K28" s="128" t="s">
        <v>1023</v>
      </c>
      <c r="L28" s="79">
        <v>0</v>
      </c>
      <c r="M28" s="79">
        <v>0</v>
      </c>
      <c r="N28" s="79">
        <v>0</v>
      </c>
      <c r="O28" s="79">
        <f>N28+M28+L28</f>
        <v>0</v>
      </c>
      <c r="P28" s="79">
        <f>O28+N28+M28</f>
        <v>0</v>
      </c>
      <c r="Q28" s="41">
        <f t="shared" si="4"/>
        <v>0</v>
      </c>
      <c r="R28" s="197" t="str">
        <f t="shared" si="5"/>
        <v>nebija plānots</v>
      </c>
      <c r="S28" s="79">
        <f>Q28+P28+O28</f>
        <v>0</v>
      </c>
      <c r="T28" s="79">
        <f>S28+Q28+P28</f>
        <v>0</v>
      </c>
      <c r="U28" s="79">
        <f>T28+S28+Q28</f>
        <v>0</v>
      </c>
      <c r="V28" s="41">
        <f t="shared" si="6"/>
        <v>0</v>
      </c>
      <c r="W28" s="41">
        <f t="shared" si="7"/>
        <v>0</v>
      </c>
      <c r="X28" s="41">
        <f t="shared" si="8"/>
        <v>0</v>
      </c>
      <c r="Y28" s="197" t="str">
        <f t="shared" si="9"/>
        <v>nebija plānots</v>
      </c>
      <c r="Z28" s="79">
        <f>U28+T28+S28</f>
        <v>0</v>
      </c>
      <c r="AA28" s="79">
        <f>Z28+U28+T28</f>
        <v>0</v>
      </c>
      <c r="AB28" s="79">
        <f>AA28+Z28+U28</f>
        <v>0</v>
      </c>
      <c r="AC28" s="41">
        <f t="shared" si="10"/>
        <v>0</v>
      </c>
      <c r="AD28" s="41">
        <f t="shared" si="11"/>
        <v>0</v>
      </c>
      <c r="AE28" s="41">
        <f t="shared" si="12"/>
        <v>0</v>
      </c>
      <c r="AF28" s="109" t="str">
        <f t="shared" si="13"/>
        <v>nebija plānots</v>
      </c>
      <c r="AG28" s="79">
        <f>AB28+AA28+Z28</f>
        <v>0</v>
      </c>
      <c r="AH28" s="79">
        <f>AG28+AB28+AA28</f>
        <v>0</v>
      </c>
      <c r="AI28" s="79">
        <f>AH28+AG28+AB28</f>
        <v>0</v>
      </c>
      <c r="AJ28" s="41">
        <f t="shared" si="14"/>
        <v>0</v>
      </c>
      <c r="AK28" s="41">
        <f t="shared" si="15"/>
        <v>0</v>
      </c>
      <c r="AL28" s="41">
        <f t="shared" si="16"/>
        <v>0</v>
      </c>
      <c r="AM28" s="109" t="str">
        <f t="shared" si="17"/>
        <v>nebija plānots</v>
      </c>
      <c r="AN28" s="79">
        <f>AI28+AH28+AG28</f>
        <v>0</v>
      </c>
      <c r="AO28" s="79">
        <f>AN28+AI28+AH28</f>
        <v>0</v>
      </c>
      <c r="AP28" s="79">
        <f>AO28+AN28+AI28</f>
        <v>0</v>
      </c>
      <c r="AQ28" s="41">
        <f t="shared" si="18"/>
        <v>0</v>
      </c>
      <c r="AR28" s="41">
        <f t="shared" si="19"/>
        <v>0</v>
      </c>
      <c r="AS28" s="41">
        <f t="shared" si="20"/>
        <v>0</v>
      </c>
      <c r="AT28" s="109" t="str">
        <f t="shared" si="21"/>
        <v>nebija plānots</v>
      </c>
      <c r="AU28" s="79">
        <f>AP28+AO28+AN28</f>
        <v>0</v>
      </c>
      <c r="AV28" s="79">
        <f>AU28+AP28+AO28</f>
        <v>0</v>
      </c>
      <c r="AW28" s="79">
        <f>AV28+AU28+AP28</f>
        <v>0</v>
      </c>
      <c r="AX28" s="41">
        <f t="shared" si="22"/>
        <v>0</v>
      </c>
      <c r="AY28" s="41">
        <f t="shared" si="23"/>
        <v>0</v>
      </c>
      <c r="AZ28" s="41">
        <f t="shared" si="24"/>
        <v>0</v>
      </c>
      <c r="BA28" s="109" t="str">
        <f t="shared" si="25"/>
        <v>nebija plānots</v>
      </c>
      <c r="BB28" s="79">
        <f>AW28+AV28+AU28</f>
        <v>0</v>
      </c>
      <c r="BC28" s="79">
        <f>BB28+AW28+AV28</f>
        <v>0</v>
      </c>
      <c r="BD28" s="79">
        <f>BC28+BB28+AW28</f>
        <v>0</v>
      </c>
      <c r="BE28" s="41">
        <f t="shared" si="26"/>
        <v>0</v>
      </c>
      <c r="BF28" s="41">
        <f t="shared" si="27"/>
        <v>0</v>
      </c>
      <c r="BG28" s="41">
        <f t="shared" si="28"/>
        <v>0</v>
      </c>
      <c r="BH28" s="109" t="str">
        <f t="shared" si="29"/>
        <v>nebija plānots</v>
      </c>
      <c r="BI28" s="79">
        <f>BD28+BC28+BB28</f>
        <v>0</v>
      </c>
      <c r="BJ28" s="79">
        <f>BI28+BD28+BC28</f>
        <v>0</v>
      </c>
      <c r="BK28" s="79">
        <f>BJ28+BI28+BD28</f>
        <v>0</v>
      </c>
      <c r="BL28" s="41">
        <f t="shared" si="30"/>
        <v>0</v>
      </c>
      <c r="BM28" s="41">
        <f t="shared" si="31"/>
        <v>0</v>
      </c>
      <c r="BN28" s="41">
        <f t="shared" si="32"/>
        <v>0</v>
      </c>
      <c r="BO28" s="109" t="str">
        <f t="shared" si="33"/>
        <v>nebija plānots</v>
      </c>
      <c r="BP28" s="79">
        <f>BK28+BJ28+BI28</f>
        <v>0</v>
      </c>
      <c r="BQ28" s="79">
        <v>0</v>
      </c>
      <c r="BR28" s="79">
        <f>BQ28+BP28+BK28</f>
        <v>0</v>
      </c>
      <c r="BS28" s="41">
        <f t="shared" si="34"/>
        <v>0</v>
      </c>
      <c r="BT28" s="41">
        <f t="shared" si="35"/>
        <v>0</v>
      </c>
      <c r="BU28" s="41">
        <f t="shared" si="36"/>
        <v>0</v>
      </c>
      <c r="BV28" s="109" t="str">
        <f t="shared" si="37"/>
        <v>nebija plānots</v>
      </c>
      <c r="BW28" s="79">
        <v>77900</v>
      </c>
      <c r="BX28" s="41">
        <v>0</v>
      </c>
      <c r="BY28" s="41">
        <f t="shared" si="38"/>
        <v>-77900</v>
      </c>
      <c r="BZ28" s="41">
        <f>BP28+BI28+BB28+AU28+AN28+AG28+Z28+S28+O28+BW28</f>
        <v>77900</v>
      </c>
      <c r="CA28" s="41">
        <f>BQ28+BJ28+BC28+AV28+AO28+-AH28+AA28+T28+P28+BX28</f>
        <v>0</v>
      </c>
      <c r="CB28" s="41">
        <f t="shared" si="41"/>
        <v>-77900</v>
      </c>
      <c r="CC28" s="109">
        <f t="shared" si="42"/>
        <v>1</v>
      </c>
      <c r="CD28" s="79">
        <v>77900</v>
      </c>
      <c r="CE28" s="41">
        <v>0</v>
      </c>
      <c r="CF28" s="41">
        <f t="shared" si="43"/>
        <v>-77900</v>
      </c>
      <c r="CG28" s="41">
        <f t="shared" si="44"/>
        <v>155800</v>
      </c>
      <c r="CH28" s="317">
        <f t="shared" si="45"/>
        <v>0</v>
      </c>
      <c r="CI28" s="180">
        <f t="shared" si="46"/>
        <v>-155800</v>
      </c>
      <c r="CJ28" s="278">
        <f t="shared" si="47"/>
        <v>0</v>
      </c>
      <c r="CK28" s="83">
        <v>116850</v>
      </c>
      <c r="CL28" s="40">
        <f>CK28+CD28+BW28+BP28+BI28+BB28+AN28+AG28+Z28+S28+O28+AU28</f>
        <v>272650</v>
      </c>
      <c r="CM28" s="40">
        <v>0</v>
      </c>
      <c r="CN28" s="158">
        <f>CM28-CL28</f>
        <v>-272650</v>
      </c>
      <c r="CO28" s="310">
        <f t="shared" si="50"/>
        <v>0</v>
      </c>
      <c r="CP28" s="83">
        <v>116850</v>
      </c>
      <c r="CQ28" s="83">
        <v>0</v>
      </c>
      <c r="CR28" s="83">
        <v>0</v>
      </c>
      <c r="CS28" s="83">
        <v>0</v>
      </c>
      <c r="CT28" s="83">
        <v>0</v>
      </c>
      <c r="CU28" s="83">
        <v>0</v>
      </c>
      <c r="CV28" s="83">
        <v>0</v>
      </c>
      <c r="CW28" s="83">
        <v>389500</v>
      </c>
      <c r="CX28" s="40"/>
    </row>
    <row r="29" spans="1:102" s="10" customFormat="1" ht="26.25" x14ac:dyDescent="0.25">
      <c r="A29" s="11" t="s">
        <v>150</v>
      </c>
      <c r="B29" s="11" t="s">
        <v>151</v>
      </c>
      <c r="C29" s="14" t="s">
        <v>574</v>
      </c>
      <c r="D29" s="11" t="s">
        <v>3</v>
      </c>
      <c r="E29" s="11" t="s">
        <v>29</v>
      </c>
      <c r="F29" s="11" t="s">
        <v>102</v>
      </c>
      <c r="G29" s="44" t="s">
        <v>164</v>
      </c>
      <c r="H29" s="43">
        <f>SUBTOTAL(103, $CI$16:$CI29)*1</f>
        <v>14</v>
      </c>
      <c r="I29" s="55" t="s">
        <v>1141</v>
      </c>
      <c r="J29" s="128" t="s">
        <v>1144</v>
      </c>
      <c r="K29" s="128" t="s">
        <v>1145</v>
      </c>
      <c r="L29" s="79">
        <v>0</v>
      </c>
      <c r="M29" s="79">
        <v>0</v>
      </c>
      <c r="N29" s="79">
        <v>0</v>
      </c>
      <c r="O29" s="79">
        <v>0</v>
      </c>
      <c r="P29" s="79"/>
      <c r="Q29" s="41">
        <f t="shared" si="4"/>
        <v>0</v>
      </c>
      <c r="R29" s="197" t="str">
        <f t="shared" si="5"/>
        <v>nebija plānots</v>
      </c>
      <c r="S29" s="79">
        <v>0</v>
      </c>
      <c r="T29" s="79"/>
      <c r="U29" s="79"/>
      <c r="V29" s="41">
        <f t="shared" si="6"/>
        <v>0</v>
      </c>
      <c r="W29" s="41">
        <f t="shared" si="7"/>
        <v>0</v>
      </c>
      <c r="X29" s="41">
        <f t="shared" si="8"/>
        <v>0</v>
      </c>
      <c r="Y29" s="197" t="str">
        <f t="shared" si="9"/>
        <v>nebija plānots</v>
      </c>
      <c r="Z29" s="79">
        <v>0</v>
      </c>
      <c r="AA29" s="79"/>
      <c r="AB29" s="79"/>
      <c r="AC29" s="41">
        <f t="shared" si="10"/>
        <v>0</v>
      </c>
      <c r="AD29" s="41">
        <f t="shared" si="11"/>
        <v>0</v>
      </c>
      <c r="AE29" s="41">
        <f t="shared" si="12"/>
        <v>0</v>
      </c>
      <c r="AF29" s="109" t="str">
        <f t="shared" si="13"/>
        <v>nebija plānots</v>
      </c>
      <c r="AG29" s="79">
        <v>0</v>
      </c>
      <c r="AH29" s="79"/>
      <c r="AI29" s="79"/>
      <c r="AJ29" s="41">
        <f t="shared" si="14"/>
        <v>0</v>
      </c>
      <c r="AK29" s="41">
        <f t="shared" si="15"/>
        <v>0</v>
      </c>
      <c r="AL29" s="41">
        <f t="shared" si="16"/>
        <v>0</v>
      </c>
      <c r="AM29" s="109" t="str">
        <f t="shared" si="17"/>
        <v>nebija plānots</v>
      </c>
      <c r="AN29" s="79">
        <v>0</v>
      </c>
      <c r="AO29" s="79"/>
      <c r="AP29" s="79"/>
      <c r="AQ29" s="41">
        <f t="shared" si="18"/>
        <v>0</v>
      </c>
      <c r="AR29" s="41">
        <f t="shared" si="19"/>
        <v>0</v>
      </c>
      <c r="AS29" s="41">
        <f t="shared" si="20"/>
        <v>0</v>
      </c>
      <c r="AT29" s="109" t="str">
        <f t="shared" si="21"/>
        <v>nebija plānots</v>
      </c>
      <c r="AU29" s="79">
        <v>0</v>
      </c>
      <c r="AV29" s="79"/>
      <c r="AW29" s="79"/>
      <c r="AX29" s="41">
        <f t="shared" si="22"/>
        <v>0</v>
      </c>
      <c r="AY29" s="41">
        <f t="shared" si="23"/>
        <v>0</v>
      </c>
      <c r="AZ29" s="41">
        <f t="shared" si="24"/>
        <v>0</v>
      </c>
      <c r="BA29" s="109" t="str">
        <f t="shared" si="25"/>
        <v>nebija plānots</v>
      </c>
      <c r="BB29" s="79">
        <v>0</v>
      </c>
      <c r="BC29" s="79"/>
      <c r="BD29" s="79"/>
      <c r="BE29" s="41">
        <f t="shared" si="26"/>
        <v>0</v>
      </c>
      <c r="BF29" s="41">
        <f t="shared" si="27"/>
        <v>0</v>
      </c>
      <c r="BG29" s="41">
        <f t="shared" si="28"/>
        <v>0</v>
      </c>
      <c r="BH29" s="109" t="str">
        <f t="shared" si="29"/>
        <v>nebija plānots</v>
      </c>
      <c r="BI29" s="79">
        <v>0</v>
      </c>
      <c r="BJ29" s="79"/>
      <c r="BK29" s="79"/>
      <c r="BL29" s="41">
        <f t="shared" si="30"/>
        <v>0</v>
      </c>
      <c r="BM29" s="41">
        <f t="shared" si="31"/>
        <v>0</v>
      </c>
      <c r="BN29" s="41">
        <f t="shared" si="32"/>
        <v>0</v>
      </c>
      <c r="BO29" s="109" t="str">
        <f t="shared" si="33"/>
        <v>nebija plānots</v>
      </c>
      <c r="BP29" s="79">
        <v>0</v>
      </c>
      <c r="BQ29" s="79"/>
      <c r="BR29" s="79"/>
      <c r="BS29" s="41">
        <f t="shared" si="34"/>
        <v>0</v>
      </c>
      <c r="BT29" s="41">
        <f t="shared" si="35"/>
        <v>0</v>
      </c>
      <c r="BU29" s="41">
        <f t="shared" si="36"/>
        <v>0</v>
      </c>
      <c r="BV29" s="109" t="str">
        <f t="shared" si="37"/>
        <v>nebija plānots</v>
      </c>
      <c r="BW29" s="79">
        <v>0</v>
      </c>
      <c r="BX29" s="41">
        <v>0</v>
      </c>
      <c r="BY29" s="41">
        <f t="shared" si="38"/>
        <v>0</v>
      </c>
      <c r="BZ29" s="79">
        <v>0</v>
      </c>
      <c r="CA29" s="79">
        <v>0</v>
      </c>
      <c r="CB29" s="41">
        <f t="shared" si="41"/>
        <v>0</v>
      </c>
      <c r="CC29" s="109" t="str">
        <f t="shared" si="42"/>
        <v>nebija plānots</v>
      </c>
      <c r="CD29" s="79">
        <v>150000</v>
      </c>
      <c r="CE29" s="41">
        <v>0</v>
      </c>
      <c r="CF29" s="41">
        <f t="shared" si="43"/>
        <v>-150000</v>
      </c>
      <c r="CG29" s="41">
        <f t="shared" si="44"/>
        <v>150000</v>
      </c>
      <c r="CH29" s="317">
        <f t="shared" si="45"/>
        <v>0</v>
      </c>
      <c r="CI29" s="180">
        <f t="shared" si="46"/>
        <v>-150000</v>
      </c>
      <c r="CJ29" s="278">
        <f t="shared" si="47"/>
        <v>0</v>
      </c>
      <c r="CK29" s="83">
        <v>200000</v>
      </c>
      <c r="CL29" s="83">
        <v>350000</v>
      </c>
      <c r="CM29" s="40">
        <v>0</v>
      </c>
      <c r="CN29" s="267">
        <f>CM29-CL29</f>
        <v>-350000</v>
      </c>
      <c r="CO29" s="310">
        <f t="shared" si="50"/>
        <v>0</v>
      </c>
      <c r="CP29" s="83">
        <v>3000000</v>
      </c>
      <c r="CQ29" s="83">
        <v>2100000</v>
      </c>
      <c r="CR29" s="83">
        <v>865161.47738469508</v>
      </c>
      <c r="CS29" s="83">
        <v>0</v>
      </c>
      <c r="CT29" s="83">
        <v>0</v>
      </c>
      <c r="CU29" s="83">
        <v>0</v>
      </c>
      <c r="CV29" s="83">
        <v>0</v>
      </c>
      <c r="CW29" s="83">
        <v>6315161.4773846949</v>
      </c>
      <c r="CX29" s="27"/>
    </row>
    <row r="30" spans="1:102" s="10" customFormat="1" ht="25.5" x14ac:dyDescent="0.2">
      <c r="A30" s="20" t="s">
        <v>172</v>
      </c>
      <c r="B30" s="20" t="s">
        <v>173</v>
      </c>
      <c r="C30" s="21" t="s">
        <v>575</v>
      </c>
      <c r="D30" s="20" t="s">
        <v>3</v>
      </c>
      <c r="E30" s="20" t="s">
        <v>29</v>
      </c>
      <c r="F30" s="20" t="s">
        <v>5</v>
      </c>
      <c r="G30" s="53" t="s">
        <v>942</v>
      </c>
      <c r="H30" s="43">
        <f>SUBTOTAL(103, $CI$16:$CI30)*1</f>
        <v>15</v>
      </c>
      <c r="I30" s="43" t="s">
        <v>33</v>
      </c>
      <c r="J30" s="128" t="s">
        <v>1329</v>
      </c>
      <c r="K30" s="128" t="s">
        <v>975</v>
      </c>
      <c r="L30" s="79">
        <v>0</v>
      </c>
      <c r="M30" s="79">
        <v>0</v>
      </c>
      <c r="N30" s="79">
        <v>0</v>
      </c>
      <c r="O30" s="79">
        <f>N30+M30+L30</f>
        <v>0</v>
      </c>
      <c r="P30" s="79">
        <f>O30+N30+M30</f>
        <v>0</v>
      </c>
      <c r="Q30" s="41">
        <f t="shared" si="4"/>
        <v>0</v>
      </c>
      <c r="R30" s="197" t="str">
        <f t="shared" si="5"/>
        <v>nebija plānots</v>
      </c>
      <c r="S30" s="79">
        <f>Q30+P30+O30</f>
        <v>0</v>
      </c>
      <c r="T30" s="79">
        <f>S30+Q30+P30</f>
        <v>0</v>
      </c>
      <c r="U30" s="79">
        <f>T30+S30+Q30</f>
        <v>0</v>
      </c>
      <c r="V30" s="41">
        <f t="shared" si="6"/>
        <v>0</v>
      </c>
      <c r="W30" s="41">
        <f t="shared" si="7"/>
        <v>0</v>
      </c>
      <c r="X30" s="41">
        <f t="shared" si="8"/>
        <v>0</v>
      </c>
      <c r="Y30" s="197" t="str">
        <f t="shared" si="9"/>
        <v>nebija plānots</v>
      </c>
      <c r="Z30" s="79">
        <f>U30+T30+S30</f>
        <v>0</v>
      </c>
      <c r="AA30" s="79">
        <f>Z30+U30+T30</f>
        <v>0</v>
      </c>
      <c r="AB30" s="79">
        <f>AA30+Z30+U30</f>
        <v>0</v>
      </c>
      <c r="AC30" s="41">
        <f t="shared" si="10"/>
        <v>0</v>
      </c>
      <c r="AD30" s="41">
        <f t="shared" si="11"/>
        <v>0</v>
      </c>
      <c r="AE30" s="41">
        <f t="shared" si="12"/>
        <v>0</v>
      </c>
      <c r="AF30" s="109" t="str">
        <f t="shared" si="13"/>
        <v>nebija plānots</v>
      </c>
      <c r="AG30" s="79">
        <f>AB30+AA30+Z30</f>
        <v>0</v>
      </c>
      <c r="AH30" s="79">
        <f>AG30+AB30+AA30</f>
        <v>0</v>
      </c>
      <c r="AI30" s="79">
        <f>AH30+AG30+AB30</f>
        <v>0</v>
      </c>
      <c r="AJ30" s="41">
        <f t="shared" si="14"/>
        <v>0</v>
      </c>
      <c r="AK30" s="41">
        <f t="shared" si="15"/>
        <v>0</v>
      </c>
      <c r="AL30" s="41">
        <f t="shared" si="16"/>
        <v>0</v>
      </c>
      <c r="AM30" s="109" t="str">
        <f t="shared" si="17"/>
        <v>nebija plānots</v>
      </c>
      <c r="AN30" s="79">
        <f>AI30+AH30+AG30</f>
        <v>0</v>
      </c>
      <c r="AO30" s="79">
        <f>AN30+AI30+AH30</f>
        <v>0</v>
      </c>
      <c r="AP30" s="79">
        <f>AO30+AN30+AI30</f>
        <v>0</v>
      </c>
      <c r="AQ30" s="41">
        <f t="shared" si="18"/>
        <v>0</v>
      </c>
      <c r="AR30" s="41">
        <f t="shared" si="19"/>
        <v>0</v>
      </c>
      <c r="AS30" s="41">
        <f t="shared" si="20"/>
        <v>0</v>
      </c>
      <c r="AT30" s="109" t="str">
        <f t="shared" si="21"/>
        <v>nebija plānots</v>
      </c>
      <c r="AU30" s="79">
        <f>AP30+AO30+AN30</f>
        <v>0</v>
      </c>
      <c r="AV30" s="79">
        <f>AU30+AP30+AO30</f>
        <v>0</v>
      </c>
      <c r="AW30" s="79">
        <f>AV30+AU30+AP30</f>
        <v>0</v>
      </c>
      <c r="AX30" s="41">
        <f t="shared" si="22"/>
        <v>0</v>
      </c>
      <c r="AY30" s="41">
        <f t="shared" si="23"/>
        <v>0</v>
      </c>
      <c r="AZ30" s="41">
        <f t="shared" si="24"/>
        <v>0</v>
      </c>
      <c r="BA30" s="109" t="str">
        <f t="shared" si="25"/>
        <v>nebija plānots</v>
      </c>
      <c r="BB30" s="79">
        <f>AW30+AV30+AU30</f>
        <v>0</v>
      </c>
      <c r="BC30" s="79">
        <f>BB30+AW30+AV30</f>
        <v>0</v>
      </c>
      <c r="BD30" s="79">
        <f>BC30+BB30+AW30</f>
        <v>0</v>
      </c>
      <c r="BE30" s="41">
        <f t="shared" si="26"/>
        <v>0</v>
      </c>
      <c r="BF30" s="41">
        <f t="shared" si="27"/>
        <v>0</v>
      </c>
      <c r="BG30" s="41">
        <f t="shared" si="28"/>
        <v>0</v>
      </c>
      <c r="BH30" s="109" t="str">
        <f t="shared" si="29"/>
        <v>nebija plānots</v>
      </c>
      <c r="BI30" s="79">
        <f>BD30+BC30+BB30</f>
        <v>0</v>
      </c>
      <c r="BJ30" s="79">
        <f>BI30+BD30+BC30</f>
        <v>0</v>
      </c>
      <c r="BK30" s="79">
        <f>BJ30+BI30+BD30</f>
        <v>0</v>
      </c>
      <c r="BL30" s="41">
        <f t="shared" si="30"/>
        <v>0</v>
      </c>
      <c r="BM30" s="41">
        <f t="shared" si="31"/>
        <v>0</v>
      </c>
      <c r="BN30" s="41">
        <f t="shared" si="32"/>
        <v>0</v>
      </c>
      <c r="BO30" s="109" t="str">
        <f t="shared" si="33"/>
        <v>nebija plānots</v>
      </c>
      <c r="BP30" s="79">
        <f>BK30+BJ30+BI30</f>
        <v>0</v>
      </c>
      <c r="BQ30" s="79">
        <v>0</v>
      </c>
      <c r="BR30" s="79">
        <f>BQ30+BP30+BK30</f>
        <v>0</v>
      </c>
      <c r="BS30" s="41">
        <f t="shared" si="34"/>
        <v>0</v>
      </c>
      <c r="BT30" s="41">
        <f t="shared" si="35"/>
        <v>0</v>
      </c>
      <c r="BU30" s="41">
        <f t="shared" si="36"/>
        <v>0</v>
      </c>
      <c r="BV30" s="109" t="str">
        <f t="shared" si="37"/>
        <v>nebija plānots</v>
      </c>
      <c r="BW30" s="79">
        <v>118614.95000000001</v>
      </c>
      <c r="BX30" s="41">
        <v>0</v>
      </c>
      <c r="BY30" s="41">
        <f t="shared" si="38"/>
        <v>-118614.95000000001</v>
      </c>
      <c r="BZ30" s="41">
        <f>BP30+BI30+BB30+AU30+AN30+AG30+Z30+S30+O30+BW30</f>
        <v>118614.95000000001</v>
      </c>
      <c r="CA30" s="41">
        <f>BQ30+BJ30+BC30+AV30+AO30+-AH30+AA30+T30+P30+BX30</f>
        <v>0</v>
      </c>
      <c r="CB30" s="41">
        <f t="shared" si="41"/>
        <v>-118615</v>
      </c>
      <c r="CC30" s="109">
        <f t="shared" si="42"/>
        <v>1</v>
      </c>
      <c r="CD30" s="79">
        <v>30000</v>
      </c>
      <c r="CE30" s="41">
        <v>0</v>
      </c>
      <c r="CF30" s="41">
        <f t="shared" si="43"/>
        <v>-30000</v>
      </c>
      <c r="CG30" s="41">
        <f t="shared" si="44"/>
        <v>148614.95000000001</v>
      </c>
      <c r="CH30" s="317">
        <f t="shared" si="45"/>
        <v>0</v>
      </c>
      <c r="CI30" s="180">
        <f t="shared" si="46"/>
        <v>-148615</v>
      </c>
      <c r="CJ30" s="278">
        <f t="shared" si="47"/>
        <v>0</v>
      </c>
      <c r="CK30" s="83">
        <v>3629.5</v>
      </c>
      <c r="CL30" s="40">
        <f>CK30+CD30+BW30+BP30+BI30+BB30+AN30+AG30+Z30+S30+O30+AU30</f>
        <v>152244.45000000001</v>
      </c>
      <c r="CM30" s="40">
        <v>136000</v>
      </c>
      <c r="CN30" s="158">
        <f>CM30-CL30</f>
        <v>-16244.450000000012</v>
      </c>
      <c r="CO30" s="310">
        <f t="shared" si="50"/>
        <v>0.89330021554151884</v>
      </c>
      <c r="CP30" s="83">
        <v>512959.54999666673</v>
      </c>
      <c r="CQ30" s="83">
        <v>184796</v>
      </c>
      <c r="CR30" s="83">
        <v>0</v>
      </c>
      <c r="CS30" s="83">
        <v>0</v>
      </c>
      <c r="CT30" s="83">
        <v>0</v>
      </c>
      <c r="CU30" s="83">
        <v>0</v>
      </c>
      <c r="CV30" s="83">
        <v>0</v>
      </c>
      <c r="CW30" s="83">
        <v>849999.9999966668</v>
      </c>
      <c r="CX30" s="40"/>
    </row>
    <row r="31" spans="1:102" s="10" customFormat="1" ht="31.5" x14ac:dyDescent="0.25">
      <c r="A31" s="11" t="s">
        <v>330</v>
      </c>
      <c r="B31" s="11" t="s">
        <v>337</v>
      </c>
      <c r="C31" s="14" t="s">
        <v>591</v>
      </c>
      <c r="D31" s="11" t="s">
        <v>3</v>
      </c>
      <c r="E31" s="11" t="s">
        <v>210</v>
      </c>
      <c r="F31" s="11" t="s">
        <v>77</v>
      </c>
      <c r="G31" s="44" t="s">
        <v>339</v>
      </c>
      <c r="H31" s="43">
        <f>SUBTOTAL(103, $CI$16:$CI31)*1</f>
        <v>16</v>
      </c>
      <c r="I31" s="55" t="s">
        <v>233</v>
      </c>
      <c r="J31" s="128" t="s">
        <v>889</v>
      </c>
      <c r="K31" s="128" t="s">
        <v>1162</v>
      </c>
      <c r="L31" s="79">
        <v>0</v>
      </c>
      <c r="M31" s="79">
        <v>0</v>
      </c>
      <c r="N31" s="79">
        <v>0</v>
      </c>
      <c r="O31" s="79">
        <v>0</v>
      </c>
      <c r="P31" s="79"/>
      <c r="Q31" s="41">
        <f t="shared" si="4"/>
        <v>0</v>
      </c>
      <c r="R31" s="197" t="str">
        <f t="shared" si="5"/>
        <v>nebija plānots</v>
      </c>
      <c r="S31" s="79">
        <v>0</v>
      </c>
      <c r="T31" s="79"/>
      <c r="U31" s="79"/>
      <c r="V31" s="41">
        <f t="shared" si="6"/>
        <v>0</v>
      </c>
      <c r="W31" s="41">
        <f t="shared" si="7"/>
        <v>0</v>
      </c>
      <c r="X31" s="41">
        <f t="shared" si="8"/>
        <v>0</v>
      </c>
      <c r="Y31" s="197" t="str">
        <f t="shared" si="9"/>
        <v>nebija plānots</v>
      </c>
      <c r="Z31" s="79">
        <v>0</v>
      </c>
      <c r="AA31" s="79"/>
      <c r="AB31" s="79"/>
      <c r="AC31" s="41">
        <f t="shared" si="10"/>
        <v>0</v>
      </c>
      <c r="AD31" s="41">
        <f t="shared" si="11"/>
        <v>0</v>
      </c>
      <c r="AE31" s="41">
        <f t="shared" si="12"/>
        <v>0</v>
      </c>
      <c r="AF31" s="109" t="str">
        <f t="shared" si="13"/>
        <v>nebija plānots</v>
      </c>
      <c r="AG31" s="79">
        <v>0</v>
      </c>
      <c r="AH31" s="79"/>
      <c r="AI31" s="79"/>
      <c r="AJ31" s="41">
        <f t="shared" si="14"/>
        <v>0</v>
      </c>
      <c r="AK31" s="41">
        <f t="shared" si="15"/>
        <v>0</v>
      </c>
      <c r="AL31" s="41">
        <f t="shared" si="16"/>
        <v>0</v>
      </c>
      <c r="AM31" s="109" t="str">
        <f t="shared" si="17"/>
        <v>nebija plānots</v>
      </c>
      <c r="AN31" s="79">
        <v>0</v>
      </c>
      <c r="AO31" s="79"/>
      <c r="AP31" s="79"/>
      <c r="AQ31" s="41">
        <f t="shared" si="18"/>
        <v>0</v>
      </c>
      <c r="AR31" s="41">
        <f t="shared" si="19"/>
        <v>0</v>
      </c>
      <c r="AS31" s="41">
        <f t="shared" si="20"/>
        <v>0</v>
      </c>
      <c r="AT31" s="109" t="str">
        <f t="shared" si="21"/>
        <v>nebija plānots</v>
      </c>
      <c r="AU31" s="79">
        <v>0</v>
      </c>
      <c r="AV31" s="79"/>
      <c r="AW31" s="79"/>
      <c r="AX31" s="41">
        <f t="shared" si="22"/>
        <v>0</v>
      </c>
      <c r="AY31" s="41">
        <f t="shared" si="23"/>
        <v>0</v>
      </c>
      <c r="AZ31" s="41">
        <f t="shared" si="24"/>
        <v>0</v>
      </c>
      <c r="BA31" s="109" t="str">
        <f t="shared" si="25"/>
        <v>nebija plānots</v>
      </c>
      <c r="BB31" s="79">
        <v>0</v>
      </c>
      <c r="BC31" s="79"/>
      <c r="BD31" s="79"/>
      <c r="BE31" s="41">
        <f t="shared" si="26"/>
        <v>0</v>
      </c>
      <c r="BF31" s="41">
        <f t="shared" si="27"/>
        <v>0</v>
      </c>
      <c r="BG31" s="41">
        <f t="shared" si="28"/>
        <v>0</v>
      </c>
      <c r="BH31" s="109" t="str">
        <f t="shared" si="29"/>
        <v>nebija plānots</v>
      </c>
      <c r="BI31" s="79">
        <v>0</v>
      </c>
      <c r="BJ31" s="79"/>
      <c r="BK31" s="79"/>
      <c r="BL31" s="41">
        <f t="shared" si="30"/>
        <v>0</v>
      </c>
      <c r="BM31" s="41">
        <f t="shared" si="31"/>
        <v>0</v>
      </c>
      <c r="BN31" s="41">
        <f t="shared" si="32"/>
        <v>0</v>
      </c>
      <c r="BO31" s="109" t="str">
        <f t="shared" si="33"/>
        <v>nebija plānots</v>
      </c>
      <c r="BP31" s="79">
        <v>0</v>
      </c>
      <c r="BQ31" s="79"/>
      <c r="BR31" s="79"/>
      <c r="BS31" s="41">
        <f t="shared" si="34"/>
        <v>0</v>
      </c>
      <c r="BT31" s="41">
        <f t="shared" si="35"/>
        <v>0</v>
      </c>
      <c r="BU31" s="41">
        <f t="shared" si="36"/>
        <v>0</v>
      </c>
      <c r="BV31" s="109" t="str">
        <f t="shared" si="37"/>
        <v>nebija plānots</v>
      </c>
      <c r="BW31" s="79">
        <v>0</v>
      </c>
      <c r="BX31" s="41">
        <v>0</v>
      </c>
      <c r="BY31" s="41">
        <f t="shared" si="38"/>
        <v>0</v>
      </c>
      <c r="BZ31" s="79">
        <v>0</v>
      </c>
      <c r="CA31" s="79">
        <v>0</v>
      </c>
      <c r="CB31" s="41">
        <f t="shared" si="41"/>
        <v>0</v>
      </c>
      <c r="CC31" s="109" t="str">
        <f t="shared" si="42"/>
        <v>nebija plānots</v>
      </c>
      <c r="CD31" s="79">
        <v>127274.74999999999</v>
      </c>
      <c r="CE31" s="41">
        <v>0</v>
      </c>
      <c r="CF31" s="41">
        <f t="shared" si="43"/>
        <v>-127274.74999999999</v>
      </c>
      <c r="CG31" s="41">
        <f t="shared" si="44"/>
        <v>127274.74999999999</v>
      </c>
      <c r="CH31" s="317">
        <f t="shared" si="45"/>
        <v>0</v>
      </c>
      <c r="CI31" s="180">
        <f t="shared" si="46"/>
        <v>-127274.74999999999</v>
      </c>
      <c r="CJ31" s="278">
        <f t="shared" si="47"/>
        <v>0</v>
      </c>
      <c r="CK31" s="83">
        <v>0</v>
      </c>
      <c r="CL31" s="83">
        <v>127274.74999999999</v>
      </c>
      <c r="CM31" s="40">
        <v>0</v>
      </c>
      <c r="CN31" s="267">
        <f>CM31-CL31</f>
        <v>-127274.74999999999</v>
      </c>
      <c r="CO31" s="310">
        <f t="shared" si="50"/>
        <v>0</v>
      </c>
      <c r="CP31" s="83">
        <v>1601179.85</v>
      </c>
      <c r="CQ31" s="83">
        <v>75862.5</v>
      </c>
      <c r="CR31" s="83">
        <v>0</v>
      </c>
      <c r="CS31" s="83">
        <v>0</v>
      </c>
      <c r="CT31" s="83">
        <v>0</v>
      </c>
      <c r="CU31" s="83">
        <v>0</v>
      </c>
      <c r="CV31" s="83">
        <v>0</v>
      </c>
      <c r="CW31" s="83">
        <v>1993240</v>
      </c>
      <c r="CX31" s="27"/>
    </row>
    <row r="32" spans="1:102" s="10" customFormat="1" ht="31.5" x14ac:dyDescent="0.2">
      <c r="A32" s="11" t="s">
        <v>150</v>
      </c>
      <c r="B32" s="11" t="s">
        <v>151</v>
      </c>
      <c r="C32" s="14" t="s">
        <v>574</v>
      </c>
      <c r="D32" s="11" t="s">
        <v>3</v>
      </c>
      <c r="E32" s="11" t="s">
        <v>29</v>
      </c>
      <c r="F32" s="11" t="s">
        <v>102</v>
      </c>
      <c r="G32" s="44" t="s">
        <v>713</v>
      </c>
      <c r="H32" s="43">
        <f>SUBTOTAL(103, $CI$16:$CI32)*1</f>
        <v>17</v>
      </c>
      <c r="I32" s="43" t="s">
        <v>1290</v>
      </c>
      <c r="J32" s="124" t="s">
        <v>1299</v>
      </c>
      <c r="K32" s="124" t="s">
        <v>1300</v>
      </c>
      <c r="L32" s="79">
        <v>0</v>
      </c>
      <c r="M32" s="79">
        <v>0</v>
      </c>
      <c r="N32" s="79">
        <v>0</v>
      </c>
      <c r="O32" s="79">
        <f>N32+M32+L32</f>
        <v>0</v>
      </c>
      <c r="P32" s="79">
        <f>O32+N32+M32</f>
        <v>0</v>
      </c>
      <c r="Q32" s="41">
        <f t="shared" si="4"/>
        <v>0</v>
      </c>
      <c r="R32" s="197" t="str">
        <f t="shared" si="5"/>
        <v>nebija plānots</v>
      </c>
      <c r="S32" s="79">
        <f>Q32+P32+O32</f>
        <v>0</v>
      </c>
      <c r="T32" s="79">
        <f>S32+Q32+P32</f>
        <v>0</v>
      </c>
      <c r="U32" s="79">
        <f>T32+S32+Q32</f>
        <v>0</v>
      </c>
      <c r="V32" s="41">
        <f t="shared" si="6"/>
        <v>0</v>
      </c>
      <c r="W32" s="41">
        <f t="shared" si="7"/>
        <v>0</v>
      </c>
      <c r="X32" s="41">
        <f t="shared" si="8"/>
        <v>0</v>
      </c>
      <c r="Y32" s="197" t="str">
        <f t="shared" si="9"/>
        <v>nebija plānots</v>
      </c>
      <c r="Z32" s="79">
        <f>U32+T32+S32</f>
        <v>0</v>
      </c>
      <c r="AA32" s="79">
        <f>Z32+U32+T32</f>
        <v>0</v>
      </c>
      <c r="AB32" s="79">
        <f>AA32+Z32+U32</f>
        <v>0</v>
      </c>
      <c r="AC32" s="41">
        <f t="shared" si="10"/>
        <v>0</v>
      </c>
      <c r="AD32" s="41">
        <f t="shared" si="11"/>
        <v>0</v>
      </c>
      <c r="AE32" s="41">
        <f t="shared" si="12"/>
        <v>0</v>
      </c>
      <c r="AF32" s="109" t="str">
        <f t="shared" si="13"/>
        <v>nebija plānots</v>
      </c>
      <c r="AG32" s="79">
        <f>AB32+AA32+Z32</f>
        <v>0</v>
      </c>
      <c r="AH32" s="79">
        <f>AG32+AB32+AA32</f>
        <v>0</v>
      </c>
      <c r="AI32" s="79">
        <f>AH32+AG32+AB32</f>
        <v>0</v>
      </c>
      <c r="AJ32" s="41">
        <f t="shared" si="14"/>
        <v>0</v>
      </c>
      <c r="AK32" s="41">
        <f t="shared" si="15"/>
        <v>0</v>
      </c>
      <c r="AL32" s="41">
        <f t="shared" si="16"/>
        <v>0</v>
      </c>
      <c r="AM32" s="109" t="str">
        <f t="shared" si="17"/>
        <v>nebija plānots</v>
      </c>
      <c r="AN32" s="79">
        <f>AI32+AH32+AG32</f>
        <v>0</v>
      </c>
      <c r="AO32" s="79">
        <f>AN32+AI32+AH32</f>
        <v>0</v>
      </c>
      <c r="AP32" s="79">
        <f>AO32+AN32+AI32</f>
        <v>0</v>
      </c>
      <c r="AQ32" s="41">
        <f t="shared" si="18"/>
        <v>0</v>
      </c>
      <c r="AR32" s="41">
        <f t="shared" si="19"/>
        <v>0</v>
      </c>
      <c r="AS32" s="41">
        <f t="shared" si="20"/>
        <v>0</v>
      </c>
      <c r="AT32" s="109" t="str">
        <f t="shared" si="21"/>
        <v>nebija plānots</v>
      </c>
      <c r="AU32" s="79">
        <f>AP32+AO32+AN32</f>
        <v>0</v>
      </c>
      <c r="AV32" s="79">
        <f>AU32+AP32+AO32</f>
        <v>0</v>
      </c>
      <c r="AW32" s="79">
        <f>AV32+AU32+AP32</f>
        <v>0</v>
      </c>
      <c r="AX32" s="41">
        <f t="shared" si="22"/>
        <v>0</v>
      </c>
      <c r="AY32" s="41">
        <f t="shared" si="23"/>
        <v>0</v>
      </c>
      <c r="AZ32" s="41">
        <f t="shared" si="24"/>
        <v>0</v>
      </c>
      <c r="BA32" s="109" t="str">
        <f t="shared" si="25"/>
        <v>nebija plānots</v>
      </c>
      <c r="BB32" s="79">
        <f>AW32+AV32+AU32</f>
        <v>0</v>
      </c>
      <c r="BC32" s="79">
        <f>BB32+AW32+AV32</f>
        <v>0</v>
      </c>
      <c r="BD32" s="79">
        <f>BC32+BB32+AW32</f>
        <v>0</v>
      </c>
      <c r="BE32" s="41">
        <f t="shared" si="26"/>
        <v>0</v>
      </c>
      <c r="BF32" s="41">
        <f t="shared" si="27"/>
        <v>0</v>
      </c>
      <c r="BG32" s="41">
        <f t="shared" si="28"/>
        <v>0</v>
      </c>
      <c r="BH32" s="109" t="str">
        <f t="shared" si="29"/>
        <v>nebija plānots</v>
      </c>
      <c r="BI32" s="79">
        <f>BD32+BC32+BB32</f>
        <v>0</v>
      </c>
      <c r="BJ32" s="79">
        <f>BI32+BD32+BC32</f>
        <v>0</v>
      </c>
      <c r="BK32" s="79">
        <f>BJ32+BI32+BD32</f>
        <v>0</v>
      </c>
      <c r="BL32" s="41">
        <f t="shared" si="30"/>
        <v>0</v>
      </c>
      <c r="BM32" s="41">
        <f t="shared" si="31"/>
        <v>0</v>
      </c>
      <c r="BN32" s="41">
        <f t="shared" si="32"/>
        <v>0</v>
      </c>
      <c r="BO32" s="109" t="str">
        <f t="shared" si="33"/>
        <v>nebija plānots</v>
      </c>
      <c r="BP32" s="79">
        <f>BK32+BJ32+BI32</f>
        <v>0</v>
      </c>
      <c r="BQ32" s="79">
        <v>0</v>
      </c>
      <c r="BR32" s="79">
        <f>BQ32+BP32+BK32</f>
        <v>0</v>
      </c>
      <c r="BS32" s="41">
        <f t="shared" si="34"/>
        <v>0</v>
      </c>
      <c r="BT32" s="41">
        <f t="shared" si="35"/>
        <v>0</v>
      </c>
      <c r="BU32" s="41">
        <f t="shared" si="36"/>
        <v>0</v>
      </c>
      <c r="BV32" s="109" t="str">
        <f t="shared" si="37"/>
        <v>nebija plānots</v>
      </c>
      <c r="BW32" s="79">
        <v>77337.13</v>
      </c>
      <c r="BX32" s="41">
        <v>0</v>
      </c>
      <c r="BY32" s="41">
        <f t="shared" si="38"/>
        <v>-77337.13</v>
      </c>
      <c r="BZ32" s="41">
        <f>BP32+BI32+BB32+AU32+AN32+AG32+Z32+S32+O32+BW32</f>
        <v>77337.13</v>
      </c>
      <c r="CA32" s="41">
        <f>BQ32+BJ32+BC32+AV32+AO32+-AH32+AA32+T32+P32+BX32</f>
        <v>0</v>
      </c>
      <c r="CB32" s="41">
        <f t="shared" si="41"/>
        <v>-77337</v>
      </c>
      <c r="CC32" s="109">
        <f t="shared" si="42"/>
        <v>1</v>
      </c>
      <c r="CD32" s="79">
        <v>0</v>
      </c>
      <c r="CE32" s="41">
        <v>0</v>
      </c>
      <c r="CF32" s="41">
        <f t="shared" si="43"/>
        <v>0</v>
      </c>
      <c r="CG32" s="41">
        <f t="shared" si="44"/>
        <v>77337.13</v>
      </c>
      <c r="CH32" s="317">
        <f t="shared" si="45"/>
        <v>0</v>
      </c>
      <c r="CI32" s="180">
        <f t="shared" si="46"/>
        <v>-77337</v>
      </c>
      <c r="CJ32" s="278">
        <f t="shared" si="47"/>
        <v>0</v>
      </c>
      <c r="CK32" s="83">
        <v>0</v>
      </c>
      <c r="CL32" s="40">
        <f>CK32+CD32+BW32+BP32+BI32+BB32+AN32+AG32+Z32+S32+O32+AU32</f>
        <v>77337.13</v>
      </c>
      <c r="CM32" s="40">
        <v>0</v>
      </c>
      <c r="CN32" s="158">
        <f>CM32-CL32</f>
        <v>-77337.13</v>
      </c>
      <c r="CO32" s="310">
        <f t="shared" si="50"/>
        <v>0</v>
      </c>
      <c r="CP32" s="83">
        <v>1853609.28</v>
      </c>
      <c r="CQ32" s="83">
        <v>2007100</v>
      </c>
      <c r="CR32" s="83">
        <v>2416375</v>
      </c>
      <c r="CS32" s="83">
        <v>2559600</v>
      </c>
      <c r="CT32" s="83">
        <v>3180352.34</v>
      </c>
      <c r="CU32" s="83">
        <v>0</v>
      </c>
      <c r="CV32" s="83">
        <v>0</v>
      </c>
      <c r="CW32" s="83">
        <v>12094375.449999999</v>
      </c>
      <c r="CX32" s="40"/>
    </row>
    <row r="33" spans="1:102" s="10" customFormat="1" ht="25.5" x14ac:dyDescent="0.2">
      <c r="A33" s="11" t="s">
        <v>172</v>
      </c>
      <c r="B33" s="11" t="s">
        <v>173</v>
      </c>
      <c r="C33" s="14" t="s">
        <v>575</v>
      </c>
      <c r="D33" s="11" t="s">
        <v>3</v>
      </c>
      <c r="E33" s="11" t="s">
        <v>29</v>
      </c>
      <c r="F33" s="11" t="s">
        <v>5</v>
      </c>
      <c r="G33" s="44" t="s">
        <v>202</v>
      </c>
      <c r="H33" s="43">
        <f>SUBTOTAL(103, $CI$16:$CI33)*1</f>
        <v>18</v>
      </c>
      <c r="I33" s="43" t="s">
        <v>33</v>
      </c>
      <c r="J33" s="128" t="s">
        <v>743</v>
      </c>
      <c r="K33" s="128" t="s">
        <v>744</v>
      </c>
      <c r="L33" s="35">
        <v>0</v>
      </c>
      <c r="M33" s="35">
        <v>0</v>
      </c>
      <c r="N33" s="35">
        <v>0</v>
      </c>
      <c r="O33" s="35">
        <v>0</v>
      </c>
      <c r="P33" s="35"/>
      <c r="Q33" s="41">
        <f t="shared" si="4"/>
        <v>0</v>
      </c>
      <c r="R33" s="197" t="str">
        <f t="shared" si="5"/>
        <v>nebija plānots</v>
      </c>
      <c r="S33" s="35"/>
      <c r="T33" s="35"/>
      <c r="U33" s="41">
        <f>T33-S33</f>
        <v>0</v>
      </c>
      <c r="V33" s="41">
        <f t="shared" si="6"/>
        <v>0</v>
      </c>
      <c r="W33" s="41">
        <f t="shared" si="7"/>
        <v>0</v>
      </c>
      <c r="X33" s="41">
        <f t="shared" si="8"/>
        <v>0</v>
      </c>
      <c r="Y33" s="197" t="str">
        <f t="shared" si="9"/>
        <v>nebija plānots</v>
      </c>
      <c r="Z33" s="35"/>
      <c r="AA33" s="35"/>
      <c r="AB33" s="41">
        <f>AA33-Z33</f>
        <v>0</v>
      </c>
      <c r="AC33" s="41">
        <f t="shared" si="10"/>
        <v>0</v>
      </c>
      <c r="AD33" s="41">
        <f t="shared" si="11"/>
        <v>0</v>
      </c>
      <c r="AE33" s="41">
        <f t="shared" si="12"/>
        <v>0</v>
      </c>
      <c r="AF33" s="109" t="str">
        <f t="shared" si="13"/>
        <v>nebija plānots</v>
      </c>
      <c r="AG33" s="35"/>
      <c r="AH33" s="35"/>
      <c r="AI33" s="41">
        <f>AH33-AG33</f>
        <v>0</v>
      </c>
      <c r="AJ33" s="41">
        <f t="shared" si="14"/>
        <v>0</v>
      </c>
      <c r="AK33" s="41">
        <f t="shared" si="15"/>
        <v>0</v>
      </c>
      <c r="AL33" s="41">
        <f t="shared" si="16"/>
        <v>0</v>
      </c>
      <c r="AM33" s="109" t="str">
        <f t="shared" si="17"/>
        <v>nebija plānots</v>
      </c>
      <c r="AN33" s="35"/>
      <c r="AO33" s="35"/>
      <c r="AP33" s="41">
        <f>AO33-AN33</f>
        <v>0</v>
      </c>
      <c r="AQ33" s="41">
        <f t="shared" si="18"/>
        <v>0</v>
      </c>
      <c r="AR33" s="41">
        <f t="shared" si="19"/>
        <v>0</v>
      </c>
      <c r="AS33" s="41">
        <f t="shared" si="20"/>
        <v>0</v>
      </c>
      <c r="AT33" s="109" t="str">
        <f t="shared" si="21"/>
        <v>nebija plānots</v>
      </c>
      <c r="AU33" s="35">
        <v>68000</v>
      </c>
      <c r="AV33" s="41">
        <v>0</v>
      </c>
      <c r="AW33" s="41">
        <f>AV33-AU33</f>
        <v>-68000</v>
      </c>
      <c r="AX33" s="41">
        <f t="shared" si="22"/>
        <v>68000</v>
      </c>
      <c r="AY33" s="41">
        <f t="shared" si="23"/>
        <v>0</v>
      </c>
      <c r="AZ33" s="41">
        <f t="shared" si="24"/>
        <v>-68000</v>
      </c>
      <c r="BA33" s="109">
        <f t="shared" si="25"/>
        <v>1</v>
      </c>
      <c r="BB33" s="35">
        <v>0</v>
      </c>
      <c r="BC33" s="41">
        <v>0</v>
      </c>
      <c r="BD33" s="41">
        <f>BC33-BB33</f>
        <v>0</v>
      </c>
      <c r="BE33" s="41">
        <f t="shared" si="26"/>
        <v>68000</v>
      </c>
      <c r="BF33" s="41">
        <f t="shared" si="27"/>
        <v>0</v>
      </c>
      <c r="BG33" s="41">
        <f t="shared" si="28"/>
        <v>-68000</v>
      </c>
      <c r="BH33" s="109">
        <f t="shared" si="29"/>
        <v>1</v>
      </c>
      <c r="BI33" s="35">
        <v>0</v>
      </c>
      <c r="BJ33" s="41">
        <v>0</v>
      </c>
      <c r="BK33" s="41">
        <f>BJ33-BI33</f>
        <v>0</v>
      </c>
      <c r="BL33" s="41">
        <f t="shared" si="30"/>
        <v>68000</v>
      </c>
      <c r="BM33" s="41">
        <f t="shared" si="31"/>
        <v>0</v>
      </c>
      <c r="BN33" s="41">
        <f t="shared" si="32"/>
        <v>-68000</v>
      </c>
      <c r="BO33" s="109">
        <f t="shared" si="33"/>
        <v>1</v>
      </c>
      <c r="BP33" s="41">
        <v>0</v>
      </c>
      <c r="BQ33" s="41">
        <v>0</v>
      </c>
      <c r="BR33" s="41">
        <f>BQ33-BP33</f>
        <v>0</v>
      </c>
      <c r="BS33" s="41">
        <f t="shared" si="34"/>
        <v>68000</v>
      </c>
      <c r="BT33" s="41">
        <f t="shared" si="35"/>
        <v>0</v>
      </c>
      <c r="BU33" s="41">
        <f t="shared" si="36"/>
        <v>-68000</v>
      </c>
      <c r="BV33" s="109">
        <f t="shared" si="37"/>
        <v>1</v>
      </c>
      <c r="BW33" s="35">
        <v>0</v>
      </c>
      <c r="BX33" s="41">
        <v>0</v>
      </c>
      <c r="BY33" s="41">
        <f t="shared" si="38"/>
        <v>0</v>
      </c>
      <c r="BZ33" s="41">
        <f>BP33+BI33+BB33+AU33+AN33+AG33+Z33+S33+O33+BW33</f>
        <v>68000</v>
      </c>
      <c r="CA33" s="41">
        <f>BQ33+BJ33+BC33+AV33+AO33+-AH33+AA33+T33+P33+BX33</f>
        <v>0</v>
      </c>
      <c r="CB33" s="41">
        <f t="shared" si="41"/>
        <v>-68000</v>
      </c>
      <c r="CC33" s="109">
        <f t="shared" si="42"/>
        <v>1</v>
      </c>
      <c r="CD33" s="35">
        <v>0</v>
      </c>
      <c r="CE33" s="41">
        <v>0</v>
      </c>
      <c r="CF33" s="41">
        <f t="shared" si="43"/>
        <v>0</v>
      </c>
      <c r="CG33" s="41">
        <f t="shared" si="44"/>
        <v>68000</v>
      </c>
      <c r="CH33" s="317">
        <f t="shared" si="45"/>
        <v>0</v>
      </c>
      <c r="CI33" s="180">
        <f t="shared" si="46"/>
        <v>-68000</v>
      </c>
      <c r="CJ33" s="278">
        <f t="shared" si="47"/>
        <v>0</v>
      </c>
      <c r="CK33" s="37">
        <v>0</v>
      </c>
      <c r="CL33" s="40">
        <f>CK33+CD33+BW33+BP33+BI33+BB33+AN33+AG33+Z33+S33+O33+AU33</f>
        <v>68000</v>
      </c>
      <c r="CM33" s="40">
        <v>260100</v>
      </c>
      <c r="CN33" s="158">
        <v>0</v>
      </c>
      <c r="CO33" s="310">
        <f t="shared" si="50"/>
        <v>3.8250000000000002</v>
      </c>
      <c r="CP33" s="37">
        <v>2396611</v>
      </c>
      <c r="CQ33" s="37">
        <v>1676821</v>
      </c>
      <c r="CR33" s="37">
        <v>108569</v>
      </c>
      <c r="CS33" s="37">
        <v>0</v>
      </c>
      <c r="CT33" s="37">
        <v>0</v>
      </c>
      <c r="CU33" s="37">
        <v>0</v>
      </c>
      <c r="CV33" s="37">
        <v>0</v>
      </c>
      <c r="CW33" s="37">
        <v>4250000</v>
      </c>
      <c r="CX33" s="15"/>
    </row>
    <row r="34" spans="1:102" s="10" customFormat="1" ht="31.5" x14ac:dyDescent="0.2">
      <c r="A34" s="20" t="s">
        <v>172</v>
      </c>
      <c r="B34" s="20" t="s">
        <v>173</v>
      </c>
      <c r="C34" s="21" t="s">
        <v>575</v>
      </c>
      <c r="D34" s="20" t="s">
        <v>3</v>
      </c>
      <c r="E34" s="20" t="s">
        <v>29</v>
      </c>
      <c r="F34" s="20" t="s">
        <v>5</v>
      </c>
      <c r="G34" s="53" t="s">
        <v>941</v>
      </c>
      <c r="H34" s="43">
        <f>SUBTOTAL(103, $CI$16:$CI34)*1</f>
        <v>19</v>
      </c>
      <c r="I34" s="43" t="s">
        <v>138</v>
      </c>
      <c r="J34" s="124" t="s">
        <v>488</v>
      </c>
      <c r="K34" s="124" t="s">
        <v>695</v>
      </c>
      <c r="L34" s="41">
        <v>0</v>
      </c>
      <c r="M34" s="41">
        <v>0</v>
      </c>
      <c r="N34" s="41">
        <v>0</v>
      </c>
      <c r="O34" s="41">
        <v>0</v>
      </c>
      <c r="P34" s="41">
        <v>0</v>
      </c>
      <c r="Q34" s="41">
        <f t="shared" si="4"/>
        <v>0</v>
      </c>
      <c r="R34" s="197" t="str">
        <f t="shared" si="5"/>
        <v>nebija plānots</v>
      </c>
      <c r="S34" s="41">
        <v>0</v>
      </c>
      <c r="T34" s="41">
        <v>0</v>
      </c>
      <c r="U34" s="41">
        <f>T34-S34</f>
        <v>0</v>
      </c>
      <c r="V34" s="41">
        <f t="shared" si="6"/>
        <v>0</v>
      </c>
      <c r="W34" s="41">
        <f t="shared" si="7"/>
        <v>0</v>
      </c>
      <c r="X34" s="41">
        <f t="shared" si="8"/>
        <v>0</v>
      </c>
      <c r="Y34" s="197" t="str">
        <f t="shared" si="9"/>
        <v>nebija plānots</v>
      </c>
      <c r="Z34" s="41">
        <v>0</v>
      </c>
      <c r="AA34" s="41">
        <v>0</v>
      </c>
      <c r="AB34" s="41">
        <f>AA34-Z34</f>
        <v>0</v>
      </c>
      <c r="AC34" s="41">
        <f t="shared" si="10"/>
        <v>0</v>
      </c>
      <c r="AD34" s="41">
        <f t="shared" si="11"/>
        <v>0</v>
      </c>
      <c r="AE34" s="41">
        <f t="shared" si="12"/>
        <v>0</v>
      </c>
      <c r="AF34" s="109" t="str">
        <f t="shared" si="13"/>
        <v>nebija plānots</v>
      </c>
      <c r="AG34" s="41">
        <v>0</v>
      </c>
      <c r="AH34" s="41">
        <v>0</v>
      </c>
      <c r="AI34" s="41">
        <f>AH34-AG34</f>
        <v>0</v>
      </c>
      <c r="AJ34" s="41">
        <f t="shared" si="14"/>
        <v>0</v>
      </c>
      <c r="AK34" s="41">
        <f t="shared" si="15"/>
        <v>0</v>
      </c>
      <c r="AL34" s="41">
        <f t="shared" si="16"/>
        <v>0</v>
      </c>
      <c r="AM34" s="109" t="str">
        <f t="shared" si="17"/>
        <v>nebija plānots</v>
      </c>
      <c r="AN34" s="41">
        <v>43468.12</v>
      </c>
      <c r="AO34" s="41">
        <v>0</v>
      </c>
      <c r="AP34" s="41">
        <f>AO34-AN34</f>
        <v>-43468.12</v>
      </c>
      <c r="AQ34" s="41">
        <f t="shared" si="18"/>
        <v>43468.12</v>
      </c>
      <c r="AR34" s="41">
        <f t="shared" si="19"/>
        <v>0</v>
      </c>
      <c r="AS34" s="41">
        <f t="shared" si="20"/>
        <v>-43468</v>
      </c>
      <c r="AT34" s="109">
        <f t="shared" si="21"/>
        <v>1</v>
      </c>
      <c r="AU34" s="41">
        <v>0</v>
      </c>
      <c r="AV34" s="41">
        <v>0</v>
      </c>
      <c r="AW34" s="41">
        <f>AV34-AU34</f>
        <v>0</v>
      </c>
      <c r="AX34" s="41">
        <f t="shared" si="22"/>
        <v>43468.12</v>
      </c>
      <c r="AY34" s="41">
        <f t="shared" si="23"/>
        <v>0</v>
      </c>
      <c r="AZ34" s="41">
        <f t="shared" si="24"/>
        <v>-43468</v>
      </c>
      <c r="BA34" s="109">
        <f t="shared" si="25"/>
        <v>1</v>
      </c>
      <c r="BB34" s="41">
        <v>0</v>
      </c>
      <c r="BC34" s="41">
        <v>0</v>
      </c>
      <c r="BD34" s="41">
        <f>BC34-BB34</f>
        <v>0</v>
      </c>
      <c r="BE34" s="41">
        <f t="shared" si="26"/>
        <v>43468.12</v>
      </c>
      <c r="BF34" s="41">
        <f t="shared" si="27"/>
        <v>0</v>
      </c>
      <c r="BG34" s="41">
        <f t="shared" si="28"/>
        <v>-43468</v>
      </c>
      <c r="BH34" s="109">
        <f t="shared" si="29"/>
        <v>1</v>
      </c>
      <c r="BI34" s="41">
        <v>0</v>
      </c>
      <c r="BJ34" s="41">
        <v>0</v>
      </c>
      <c r="BK34" s="41">
        <f>BJ34-BI34</f>
        <v>0</v>
      </c>
      <c r="BL34" s="41">
        <f t="shared" si="30"/>
        <v>43468.12</v>
      </c>
      <c r="BM34" s="41">
        <f t="shared" si="31"/>
        <v>0</v>
      </c>
      <c r="BN34" s="41">
        <f t="shared" si="32"/>
        <v>-43468</v>
      </c>
      <c r="BO34" s="109">
        <f t="shared" si="33"/>
        <v>1</v>
      </c>
      <c r="BP34" s="41">
        <v>0</v>
      </c>
      <c r="BQ34" s="41">
        <v>0</v>
      </c>
      <c r="BR34" s="41">
        <f>BQ34-BP34</f>
        <v>0</v>
      </c>
      <c r="BS34" s="41">
        <f t="shared" si="34"/>
        <v>43468.12</v>
      </c>
      <c r="BT34" s="41">
        <f t="shared" si="35"/>
        <v>0</v>
      </c>
      <c r="BU34" s="41">
        <f t="shared" si="36"/>
        <v>-43468</v>
      </c>
      <c r="BV34" s="109">
        <f t="shared" si="37"/>
        <v>1</v>
      </c>
      <c r="BW34" s="41">
        <v>0</v>
      </c>
      <c r="BX34" s="41">
        <v>0</v>
      </c>
      <c r="BY34" s="41">
        <f t="shared" si="38"/>
        <v>0</v>
      </c>
      <c r="BZ34" s="41">
        <f>BP34+BI34+BB34+AU34+AN34+AG34+Z34+S34+O34+BW34</f>
        <v>43468.12</v>
      </c>
      <c r="CA34" s="41">
        <f>BQ34+BJ34+BC34+AV34+AO34+-AH34+AA34+T34+P34+BX34</f>
        <v>0</v>
      </c>
      <c r="CB34" s="41">
        <f t="shared" si="41"/>
        <v>-43468</v>
      </c>
      <c r="CC34" s="109">
        <f t="shared" si="42"/>
        <v>1</v>
      </c>
      <c r="CD34" s="41">
        <v>0</v>
      </c>
      <c r="CE34" s="41">
        <v>0</v>
      </c>
      <c r="CF34" s="41">
        <f t="shared" si="43"/>
        <v>0</v>
      </c>
      <c r="CG34" s="41">
        <f t="shared" si="44"/>
        <v>43468.12</v>
      </c>
      <c r="CH34" s="317">
        <f t="shared" si="45"/>
        <v>0</v>
      </c>
      <c r="CI34" s="180">
        <f t="shared" si="46"/>
        <v>-43468</v>
      </c>
      <c r="CJ34" s="278">
        <f t="shared" si="47"/>
        <v>0</v>
      </c>
      <c r="CK34" s="40">
        <v>0</v>
      </c>
      <c r="CL34" s="40">
        <f>CK34+CD34+BW34+BP34+BI34+BB34+AN34+AG34+Z34+S34+O34+AU34</f>
        <v>43468.12</v>
      </c>
      <c r="CM34" s="40">
        <v>0</v>
      </c>
      <c r="CN34" s="158">
        <v>0</v>
      </c>
      <c r="CO34" s="310">
        <f t="shared" si="50"/>
        <v>0</v>
      </c>
      <c r="CP34" s="40">
        <v>2459646.21</v>
      </c>
      <c r="CQ34" s="40">
        <v>0</v>
      </c>
      <c r="CR34" s="40">
        <v>0</v>
      </c>
      <c r="CS34" s="40">
        <v>0</v>
      </c>
      <c r="CT34" s="40">
        <v>0</v>
      </c>
      <c r="CU34" s="40">
        <v>0</v>
      </c>
      <c r="CV34" s="40">
        <v>0</v>
      </c>
      <c r="CW34" s="40">
        <v>3265687.43</v>
      </c>
      <c r="CX34" s="15"/>
    </row>
    <row r="35" spans="1:102" s="10" customFormat="1" ht="25.5" x14ac:dyDescent="0.2">
      <c r="A35" s="11" t="s">
        <v>304</v>
      </c>
      <c r="B35" s="11" t="s">
        <v>305</v>
      </c>
      <c r="C35" s="14" t="s">
        <v>585</v>
      </c>
      <c r="D35" s="11" t="s">
        <v>3</v>
      </c>
      <c r="E35" s="11" t="s">
        <v>4</v>
      </c>
      <c r="F35" s="11" t="s">
        <v>77</v>
      </c>
      <c r="G35" s="44" t="s">
        <v>306</v>
      </c>
      <c r="H35" s="43">
        <f>SUBTOTAL(103, $CI$16:$CI35)*1</f>
        <v>20</v>
      </c>
      <c r="I35" s="55" t="s">
        <v>838</v>
      </c>
      <c r="J35" s="128" t="s">
        <v>1069</v>
      </c>
      <c r="K35" s="128" t="s">
        <v>1070</v>
      </c>
      <c r="L35" s="79">
        <v>0</v>
      </c>
      <c r="M35" s="79">
        <v>0</v>
      </c>
      <c r="N35" s="79">
        <v>0</v>
      </c>
      <c r="O35" s="79">
        <v>0</v>
      </c>
      <c r="P35" s="79"/>
      <c r="Q35" s="41">
        <f t="shared" si="4"/>
        <v>0</v>
      </c>
      <c r="R35" s="197" t="str">
        <f t="shared" si="5"/>
        <v>nebija plānots</v>
      </c>
      <c r="S35" s="79">
        <v>0</v>
      </c>
      <c r="T35" s="79"/>
      <c r="U35" s="79"/>
      <c r="V35" s="41">
        <f t="shared" si="6"/>
        <v>0</v>
      </c>
      <c r="W35" s="41">
        <f t="shared" si="7"/>
        <v>0</v>
      </c>
      <c r="X35" s="41">
        <f t="shared" si="8"/>
        <v>0</v>
      </c>
      <c r="Y35" s="197" t="str">
        <f t="shared" si="9"/>
        <v>nebija plānots</v>
      </c>
      <c r="Z35" s="79">
        <v>0</v>
      </c>
      <c r="AA35" s="79"/>
      <c r="AB35" s="79"/>
      <c r="AC35" s="41">
        <f t="shared" si="10"/>
        <v>0</v>
      </c>
      <c r="AD35" s="41">
        <f t="shared" si="11"/>
        <v>0</v>
      </c>
      <c r="AE35" s="41">
        <f t="shared" si="12"/>
        <v>0</v>
      </c>
      <c r="AF35" s="109" t="str">
        <f t="shared" si="13"/>
        <v>nebija plānots</v>
      </c>
      <c r="AG35" s="79">
        <v>0</v>
      </c>
      <c r="AH35" s="79"/>
      <c r="AI35" s="79"/>
      <c r="AJ35" s="41">
        <f t="shared" si="14"/>
        <v>0</v>
      </c>
      <c r="AK35" s="41">
        <f t="shared" si="15"/>
        <v>0</v>
      </c>
      <c r="AL35" s="41">
        <f t="shared" si="16"/>
        <v>0</v>
      </c>
      <c r="AM35" s="109" t="str">
        <f t="shared" si="17"/>
        <v>nebija plānots</v>
      </c>
      <c r="AN35" s="79">
        <v>0</v>
      </c>
      <c r="AO35" s="79"/>
      <c r="AP35" s="79"/>
      <c r="AQ35" s="41">
        <f t="shared" si="18"/>
        <v>0</v>
      </c>
      <c r="AR35" s="41">
        <f t="shared" si="19"/>
        <v>0</v>
      </c>
      <c r="AS35" s="41">
        <f t="shared" si="20"/>
        <v>0</v>
      </c>
      <c r="AT35" s="109" t="str">
        <f t="shared" si="21"/>
        <v>nebija plānots</v>
      </c>
      <c r="AU35" s="79">
        <v>0</v>
      </c>
      <c r="AV35" s="79"/>
      <c r="AW35" s="79"/>
      <c r="AX35" s="41">
        <f t="shared" si="22"/>
        <v>0</v>
      </c>
      <c r="AY35" s="41">
        <f t="shared" si="23"/>
        <v>0</v>
      </c>
      <c r="AZ35" s="41">
        <f t="shared" si="24"/>
        <v>0</v>
      </c>
      <c r="BA35" s="109" t="str">
        <f t="shared" si="25"/>
        <v>nebija plānots</v>
      </c>
      <c r="BB35" s="79">
        <v>0</v>
      </c>
      <c r="BC35" s="79"/>
      <c r="BD35" s="79"/>
      <c r="BE35" s="41">
        <f t="shared" si="26"/>
        <v>0</v>
      </c>
      <c r="BF35" s="41">
        <f t="shared" si="27"/>
        <v>0</v>
      </c>
      <c r="BG35" s="41">
        <f t="shared" si="28"/>
        <v>0</v>
      </c>
      <c r="BH35" s="109" t="str">
        <f t="shared" si="29"/>
        <v>nebija plānots</v>
      </c>
      <c r="BI35" s="79">
        <v>0</v>
      </c>
      <c r="BJ35" s="79"/>
      <c r="BK35" s="79"/>
      <c r="BL35" s="41">
        <f t="shared" si="30"/>
        <v>0</v>
      </c>
      <c r="BM35" s="41">
        <f t="shared" si="31"/>
        <v>0</v>
      </c>
      <c r="BN35" s="41">
        <f t="shared" si="32"/>
        <v>0</v>
      </c>
      <c r="BO35" s="109" t="str">
        <f t="shared" si="33"/>
        <v>nebija plānots</v>
      </c>
      <c r="BP35" s="79">
        <v>0</v>
      </c>
      <c r="BQ35" s="79"/>
      <c r="BR35" s="79"/>
      <c r="BS35" s="41">
        <f t="shared" si="34"/>
        <v>0</v>
      </c>
      <c r="BT35" s="41">
        <f t="shared" si="35"/>
        <v>0</v>
      </c>
      <c r="BU35" s="41">
        <f t="shared" si="36"/>
        <v>0</v>
      </c>
      <c r="BV35" s="109" t="str">
        <f t="shared" si="37"/>
        <v>nebija plānots</v>
      </c>
      <c r="BW35" s="79">
        <v>0</v>
      </c>
      <c r="BX35" s="41">
        <v>0</v>
      </c>
      <c r="BY35" s="41">
        <f t="shared" si="38"/>
        <v>0</v>
      </c>
      <c r="BZ35" s="79">
        <v>0</v>
      </c>
      <c r="CA35" s="79">
        <v>0</v>
      </c>
      <c r="CB35" s="41">
        <f t="shared" si="41"/>
        <v>0</v>
      </c>
      <c r="CC35" s="109" t="str">
        <f t="shared" si="42"/>
        <v>nebija plānots</v>
      </c>
      <c r="CD35" s="79">
        <v>41473</v>
      </c>
      <c r="CE35" s="41">
        <v>0</v>
      </c>
      <c r="CF35" s="41">
        <f t="shared" si="43"/>
        <v>-41473</v>
      </c>
      <c r="CG35" s="41">
        <f t="shared" si="44"/>
        <v>41473</v>
      </c>
      <c r="CH35" s="317">
        <f t="shared" si="45"/>
        <v>0</v>
      </c>
      <c r="CI35" s="180">
        <f t="shared" si="46"/>
        <v>-41473</v>
      </c>
      <c r="CJ35" s="278">
        <f t="shared" si="47"/>
        <v>0</v>
      </c>
      <c r="CK35" s="83">
        <v>0</v>
      </c>
      <c r="CL35" s="83">
        <v>41473</v>
      </c>
      <c r="CM35" s="40">
        <v>0</v>
      </c>
      <c r="CN35" s="267">
        <f>CM35-CL35</f>
        <v>-41473</v>
      </c>
      <c r="CO35" s="310">
        <f t="shared" si="50"/>
        <v>0</v>
      </c>
      <c r="CP35" s="83">
        <v>165891</v>
      </c>
      <c r="CQ35" s="83">
        <v>0</v>
      </c>
      <c r="CR35" s="83">
        <v>0</v>
      </c>
      <c r="CS35" s="83">
        <v>0</v>
      </c>
      <c r="CT35" s="83">
        <v>0</v>
      </c>
      <c r="CU35" s="83">
        <v>0</v>
      </c>
      <c r="CV35" s="83">
        <v>0</v>
      </c>
      <c r="CW35" s="83">
        <v>207364</v>
      </c>
      <c r="CX35" s="40"/>
    </row>
    <row r="36" spans="1:102" s="10" customFormat="1" ht="31.5" x14ac:dyDescent="0.2">
      <c r="A36" s="11" t="s">
        <v>221</v>
      </c>
      <c r="B36" s="11" t="s">
        <v>646</v>
      </c>
      <c r="C36" s="14" t="s">
        <v>576</v>
      </c>
      <c r="D36" s="11" t="s">
        <v>3</v>
      </c>
      <c r="E36" s="11" t="s">
        <v>210</v>
      </c>
      <c r="F36" s="11" t="s">
        <v>77</v>
      </c>
      <c r="G36" s="44" t="s">
        <v>222</v>
      </c>
      <c r="H36" s="43">
        <f>SUBTOTAL(103, $CI$16:$CI36)*1</f>
        <v>21</v>
      </c>
      <c r="I36" s="43" t="s">
        <v>138</v>
      </c>
      <c r="J36" s="124" t="s">
        <v>699</v>
      </c>
      <c r="K36" s="124" t="s">
        <v>700</v>
      </c>
      <c r="L36" s="41">
        <v>0</v>
      </c>
      <c r="M36" s="41">
        <v>0</v>
      </c>
      <c r="N36" s="41">
        <v>0</v>
      </c>
      <c r="O36" s="41">
        <v>0</v>
      </c>
      <c r="P36" s="41">
        <v>0</v>
      </c>
      <c r="Q36" s="41">
        <f t="shared" si="4"/>
        <v>0</v>
      </c>
      <c r="R36" s="197" t="str">
        <f t="shared" si="5"/>
        <v>nebija plānots</v>
      </c>
      <c r="S36" s="41">
        <v>0</v>
      </c>
      <c r="T36" s="41">
        <v>0</v>
      </c>
      <c r="U36" s="41">
        <f>T36-S36</f>
        <v>0</v>
      </c>
      <c r="V36" s="41">
        <f t="shared" si="6"/>
        <v>0</v>
      </c>
      <c r="W36" s="41">
        <f t="shared" si="7"/>
        <v>0</v>
      </c>
      <c r="X36" s="41">
        <f t="shared" si="8"/>
        <v>0</v>
      </c>
      <c r="Y36" s="197" t="str">
        <f t="shared" si="9"/>
        <v>nebija plānots</v>
      </c>
      <c r="Z36" s="41">
        <v>0</v>
      </c>
      <c r="AA36" s="41">
        <v>0</v>
      </c>
      <c r="AB36" s="41">
        <f>AA36-Z36</f>
        <v>0</v>
      </c>
      <c r="AC36" s="41">
        <f t="shared" si="10"/>
        <v>0</v>
      </c>
      <c r="AD36" s="41">
        <f t="shared" si="11"/>
        <v>0</v>
      </c>
      <c r="AE36" s="41">
        <f t="shared" si="12"/>
        <v>0</v>
      </c>
      <c r="AF36" s="109" t="str">
        <f t="shared" si="13"/>
        <v>nebija plānots</v>
      </c>
      <c r="AG36" s="41">
        <v>0</v>
      </c>
      <c r="AH36" s="41">
        <v>0</v>
      </c>
      <c r="AI36" s="41">
        <f>AH36-AG36</f>
        <v>0</v>
      </c>
      <c r="AJ36" s="41">
        <f t="shared" si="14"/>
        <v>0</v>
      </c>
      <c r="AK36" s="41">
        <f t="shared" si="15"/>
        <v>0</v>
      </c>
      <c r="AL36" s="41">
        <f t="shared" si="16"/>
        <v>0</v>
      </c>
      <c r="AM36" s="109" t="str">
        <f t="shared" si="17"/>
        <v>nebija plānots</v>
      </c>
      <c r="AN36" s="41">
        <v>32109.77</v>
      </c>
      <c r="AO36" s="41">
        <v>0</v>
      </c>
      <c r="AP36" s="41">
        <f>AO36-AN36</f>
        <v>-32109.77</v>
      </c>
      <c r="AQ36" s="41">
        <f t="shared" si="18"/>
        <v>32109.77</v>
      </c>
      <c r="AR36" s="41">
        <f t="shared" si="19"/>
        <v>0</v>
      </c>
      <c r="AS36" s="41">
        <f t="shared" si="20"/>
        <v>-32110</v>
      </c>
      <c r="AT36" s="109">
        <f t="shared" si="21"/>
        <v>1</v>
      </c>
      <c r="AU36" s="41">
        <v>0</v>
      </c>
      <c r="AV36" s="41">
        <v>0</v>
      </c>
      <c r="AW36" s="41">
        <f>AV36-AU36</f>
        <v>0</v>
      </c>
      <c r="AX36" s="41">
        <f t="shared" si="22"/>
        <v>32109.77</v>
      </c>
      <c r="AY36" s="41">
        <f t="shared" si="23"/>
        <v>0</v>
      </c>
      <c r="AZ36" s="41">
        <f t="shared" si="24"/>
        <v>-32110</v>
      </c>
      <c r="BA36" s="109">
        <f t="shared" si="25"/>
        <v>1</v>
      </c>
      <c r="BB36" s="41">
        <v>0</v>
      </c>
      <c r="BC36" s="41">
        <v>0</v>
      </c>
      <c r="BD36" s="41">
        <f>BC36-BB36</f>
        <v>0</v>
      </c>
      <c r="BE36" s="41">
        <f t="shared" si="26"/>
        <v>32109.77</v>
      </c>
      <c r="BF36" s="41">
        <f t="shared" si="27"/>
        <v>0</v>
      </c>
      <c r="BG36" s="41">
        <f t="shared" si="28"/>
        <v>-32110</v>
      </c>
      <c r="BH36" s="109">
        <f t="shared" si="29"/>
        <v>1</v>
      </c>
      <c r="BI36" s="41">
        <v>0</v>
      </c>
      <c r="BJ36" s="41">
        <v>0</v>
      </c>
      <c r="BK36" s="41">
        <f>BJ36-BI36</f>
        <v>0</v>
      </c>
      <c r="BL36" s="41">
        <f t="shared" si="30"/>
        <v>32109.77</v>
      </c>
      <c r="BM36" s="41">
        <f t="shared" si="31"/>
        <v>0</v>
      </c>
      <c r="BN36" s="41">
        <f t="shared" si="32"/>
        <v>-32110</v>
      </c>
      <c r="BO36" s="109">
        <f t="shared" si="33"/>
        <v>1</v>
      </c>
      <c r="BP36" s="41">
        <v>0</v>
      </c>
      <c r="BQ36" s="41">
        <v>0</v>
      </c>
      <c r="BR36" s="41">
        <f>BQ36-BP36</f>
        <v>0</v>
      </c>
      <c r="BS36" s="41">
        <f t="shared" si="34"/>
        <v>32109.77</v>
      </c>
      <c r="BT36" s="41">
        <f t="shared" si="35"/>
        <v>0</v>
      </c>
      <c r="BU36" s="41">
        <f t="shared" si="36"/>
        <v>-32110</v>
      </c>
      <c r="BV36" s="109">
        <f t="shared" si="37"/>
        <v>1</v>
      </c>
      <c r="BW36" s="41">
        <v>0</v>
      </c>
      <c r="BX36" s="41">
        <v>0</v>
      </c>
      <c r="BY36" s="41">
        <f t="shared" si="38"/>
        <v>0</v>
      </c>
      <c r="BZ36" s="41">
        <f>BP36+BI36+BB36+AU36+AN36+AG36+Z36+S36+O36+BW36</f>
        <v>32109.77</v>
      </c>
      <c r="CA36" s="41">
        <f>BQ36+BJ36+BC36+AV36+AO36+-AH36+AA36+T36+P36+BX36</f>
        <v>0</v>
      </c>
      <c r="CB36" s="41">
        <f t="shared" si="41"/>
        <v>-32110</v>
      </c>
      <c r="CC36" s="109">
        <f t="shared" si="42"/>
        <v>1</v>
      </c>
      <c r="CD36" s="41">
        <v>0</v>
      </c>
      <c r="CE36" s="41">
        <v>0</v>
      </c>
      <c r="CF36" s="41">
        <f t="shared" si="43"/>
        <v>0</v>
      </c>
      <c r="CG36" s="41">
        <f t="shared" si="44"/>
        <v>32109.77</v>
      </c>
      <c r="CH36" s="317">
        <f t="shared" si="45"/>
        <v>0</v>
      </c>
      <c r="CI36" s="180">
        <f t="shared" si="46"/>
        <v>-32110</v>
      </c>
      <c r="CJ36" s="278">
        <f t="shared" si="47"/>
        <v>0</v>
      </c>
      <c r="CK36" s="40">
        <v>0</v>
      </c>
      <c r="CL36" s="40">
        <f>CK36+CD36+BW36+BP36+BI36+BB36+AN36+AG36+Z36+S36+O36+AU36</f>
        <v>32109.77</v>
      </c>
      <c r="CM36" s="40">
        <v>0</v>
      </c>
      <c r="CN36" s="158">
        <v>0</v>
      </c>
      <c r="CO36" s="310">
        <f t="shared" si="50"/>
        <v>0</v>
      </c>
      <c r="CP36" s="40">
        <v>1755063.85</v>
      </c>
      <c r="CQ36" s="40">
        <v>1321731.3</v>
      </c>
      <c r="CR36" s="40">
        <v>0</v>
      </c>
      <c r="CS36" s="40">
        <v>0</v>
      </c>
      <c r="CT36" s="40">
        <v>0</v>
      </c>
      <c r="CU36" s="40">
        <v>0</v>
      </c>
      <c r="CV36" s="40">
        <v>0</v>
      </c>
      <c r="CW36" s="40">
        <v>3108904.92</v>
      </c>
      <c r="CX36" s="15"/>
    </row>
    <row r="37" spans="1:102" s="10" customFormat="1" ht="31.5" x14ac:dyDescent="0.2">
      <c r="A37" s="11" t="s">
        <v>138</v>
      </c>
      <c r="B37" s="11" t="s">
        <v>139</v>
      </c>
      <c r="C37" s="14" t="s">
        <v>572</v>
      </c>
      <c r="D37" s="11">
        <v>3</v>
      </c>
      <c r="E37" s="11" t="s">
        <v>35</v>
      </c>
      <c r="F37" s="11" t="s">
        <v>5</v>
      </c>
      <c r="G37" s="44" t="s">
        <v>142</v>
      </c>
      <c r="H37" s="43">
        <f>SUBTOTAL(103, $CI$16:$CI37)*1</f>
        <v>22</v>
      </c>
      <c r="I37" s="43" t="s">
        <v>172</v>
      </c>
      <c r="J37" s="124" t="s">
        <v>98</v>
      </c>
      <c r="K37" s="124" t="s">
        <v>177</v>
      </c>
      <c r="L37" s="41">
        <v>0</v>
      </c>
      <c r="M37" s="41">
        <v>0</v>
      </c>
      <c r="N37" s="41">
        <v>1573000.3</v>
      </c>
      <c r="O37" s="41">
        <v>0</v>
      </c>
      <c r="P37" s="41">
        <v>0</v>
      </c>
      <c r="Q37" s="41">
        <f t="shared" si="4"/>
        <v>0</v>
      </c>
      <c r="R37" s="197" t="str">
        <f t="shared" si="5"/>
        <v>nebija plānots</v>
      </c>
      <c r="S37" s="41">
        <v>31864.83</v>
      </c>
      <c r="T37" s="41">
        <v>0</v>
      </c>
      <c r="U37" s="41">
        <f>T37-S37</f>
        <v>-31864.83</v>
      </c>
      <c r="V37" s="41">
        <f t="shared" si="6"/>
        <v>31864.83</v>
      </c>
      <c r="W37" s="41">
        <f t="shared" si="7"/>
        <v>0</v>
      </c>
      <c r="X37" s="41">
        <f t="shared" si="8"/>
        <v>-31865</v>
      </c>
      <c r="Y37" s="197">
        <f t="shared" si="9"/>
        <v>1</v>
      </c>
      <c r="Z37" s="41">
        <v>0</v>
      </c>
      <c r="AA37" s="41">
        <v>0</v>
      </c>
      <c r="AB37" s="41">
        <f>AA37-Z37</f>
        <v>0</v>
      </c>
      <c r="AC37" s="41">
        <f t="shared" si="10"/>
        <v>31864.83</v>
      </c>
      <c r="AD37" s="41">
        <f t="shared" si="11"/>
        <v>0</v>
      </c>
      <c r="AE37" s="41">
        <f t="shared" si="12"/>
        <v>-31865</v>
      </c>
      <c r="AF37" s="109">
        <f t="shared" si="13"/>
        <v>1</v>
      </c>
      <c r="AG37" s="41">
        <v>0</v>
      </c>
      <c r="AH37" s="41">
        <v>0</v>
      </c>
      <c r="AI37" s="41">
        <f>AH37-AG37</f>
        <v>0</v>
      </c>
      <c r="AJ37" s="41">
        <f t="shared" si="14"/>
        <v>31864.83</v>
      </c>
      <c r="AK37" s="41">
        <f t="shared" si="15"/>
        <v>0</v>
      </c>
      <c r="AL37" s="41">
        <f t="shared" si="16"/>
        <v>-31865</v>
      </c>
      <c r="AM37" s="109">
        <f t="shared" si="17"/>
        <v>1</v>
      </c>
      <c r="AN37" s="41">
        <v>0</v>
      </c>
      <c r="AO37" s="41">
        <v>0</v>
      </c>
      <c r="AP37" s="41">
        <f>AO37-AN37</f>
        <v>0</v>
      </c>
      <c r="AQ37" s="41">
        <f t="shared" si="18"/>
        <v>31864.83</v>
      </c>
      <c r="AR37" s="41">
        <f t="shared" si="19"/>
        <v>0</v>
      </c>
      <c r="AS37" s="41">
        <f t="shared" si="20"/>
        <v>-31865</v>
      </c>
      <c r="AT37" s="109">
        <f t="shared" si="21"/>
        <v>1</v>
      </c>
      <c r="AU37" s="41">
        <v>0</v>
      </c>
      <c r="AV37" s="41">
        <v>0</v>
      </c>
      <c r="AW37" s="41">
        <f>AV37-AU37</f>
        <v>0</v>
      </c>
      <c r="AX37" s="41">
        <f t="shared" si="22"/>
        <v>31864.83</v>
      </c>
      <c r="AY37" s="41">
        <f t="shared" si="23"/>
        <v>0</v>
      </c>
      <c r="AZ37" s="41">
        <f t="shared" si="24"/>
        <v>-31865</v>
      </c>
      <c r="BA37" s="109">
        <f t="shared" si="25"/>
        <v>1</v>
      </c>
      <c r="BB37" s="41">
        <v>0</v>
      </c>
      <c r="BC37" s="41">
        <v>0</v>
      </c>
      <c r="BD37" s="41">
        <f>BC37-BB37</f>
        <v>0</v>
      </c>
      <c r="BE37" s="41">
        <f t="shared" si="26"/>
        <v>31864.83</v>
      </c>
      <c r="BF37" s="41">
        <f t="shared" si="27"/>
        <v>0</v>
      </c>
      <c r="BG37" s="41">
        <f t="shared" si="28"/>
        <v>-31865</v>
      </c>
      <c r="BH37" s="109">
        <f t="shared" si="29"/>
        <v>1</v>
      </c>
      <c r="BI37" s="41">
        <v>0</v>
      </c>
      <c r="BJ37" s="41">
        <v>0</v>
      </c>
      <c r="BK37" s="41">
        <f>BJ37-BI37</f>
        <v>0</v>
      </c>
      <c r="BL37" s="41">
        <f t="shared" si="30"/>
        <v>31864.83</v>
      </c>
      <c r="BM37" s="41">
        <f t="shared" si="31"/>
        <v>0</v>
      </c>
      <c r="BN37" s="41">
        <f t="shared" si="32"/>
        <v>-31865</v>
      </c>
      <c r="BO37" s="109">
        <f t="shared" si="33"/>
        <v>1</v>
      </c>
      <c r="BP37" s="41">
        <v>0</v>
      </c>
      <c r="BQ37" s="41">
        <v>0</v>
      </c>
      <c r="BR37" s="41">
        <f>BQ37-BP37</f>
        <v>0</v>
      </c>
      <c r="BS37" s="41">
        <f t="shared" si="34"/>
        <v>31864.83</v>
      </c>
      <c r="BT37" s="41">
        <f t="shared" si="35"/>
        <v>0</v>
      </c>
      <c r="BU37" s="41">
        <f t="shared" si="36"/>
        <v>-31865</v>
      </c>
      <c r="BV37" s="109">
        <f t="shared" si="37"/>
        <v>1</v>
      </c>
      <c r="BW37" s="41">
        <v>0</v>
      </c>
      <c r="BX37" s="41">
        <v>0</v>
      </c>
      <c r="BY37" s="41">
        <f t="shared" si="38"/>
        <v>0</v>
      </c>
      <c r="BZ37" s="41">
        <f>BP37+BI37+BB37+AU37+AN37+AG37+Z37+S37+O37+BW37</f>
        <v>31864.83</v>
      </c>
      <c r="CA37" s="41">
        <f>BQ37+BJ37+BC37+AV37+AO37+-AH37+AA37+T37+P37+BX37</f>
        <v>0</v>
      </c>
      <c r="CB37" s="41">
        <f t="shared" si="41"/>
        <v>-31865</v>
      </c>
      <c r="CC37" s="109">
        <f t="shared" si="42"/>
        <v>1</v>
      </c>
      <c r="CD37" s="41">
        <v>0</v>
      </c>
      <c r="CE37" s="41">
        <v>0</v>
      </c>
      <c r="CF37" s="41">
        <f t="shared" si="43"/>
        <v>0</v>
      </c>
      <c r="CG37" s="41">
        <f t="shared" si="44"/>
        <v>31864.83</v>
      </c>
      <c r="CH37" s="317">
        <f t="shared" si="45"/>
        <v>0</v>
      </c>
      <c r="CI37" s="180">
        <f t="shared" si="46"/>
        <v>-31865</v>
      </c>
      <c r="CJ37" s="278">
        <f t="shared" si="47"/>
        <v>0</v>
      </c>
      <c r="CK37" s="40">
        <v>0</v>
      </c>
      <c r="CL37" s="40">
        <f>CK37+CD37+BW37+BP37+BI37+BB37+AN37+AG37+Z37+S37+O37+AU37</f>
        <v>31864.83</v>
      </c>
      <c r="CM37" s="40">
        <v>0</v>
      </c>
      <c r="CN37" s="158">
        <v>0</v>
      </c>
      <c r="CO37" s="310">
        <f t="shared" si="50"/>
        <v>0</v>
      </c>
      <c r="CP37" s="40">
        <v>0</v>
      </c>
      <c r="CQ37" s="40">
        <v>0</v>
      </c>
      <c r="CR37" s="40">
        <v>0</v>
      </c>
      <c r="CS37" s="40">
        <v>0</v>
      </c>
      <c r="CT37" s="40">
        <v>0</v>
      </c>
      <c r="CU37" s="40">
        <v>0</v>
      </c>
      <c r="CV37" s="40">
        <v>0</v>
      </c>
      <c r="CW37" s="40">
        <v>1604865.1300000001</v>
      </c>
      <c r="CX37" s="15"/>
    </row>
    <row r="38" spans="1:102" s="10" customFormat="1" ht="25.5" x14ac:dyDescent="0.2">
      <c r="A38" s="11" t="s">
        <v>287</v>
      </c>
      <c r="B38" s="11" t="s">
        <v>291</v>
      </c>
      <c r="C38" s="14" t="s">
        <v>582</v>
      </c>
      <c r="D38" s="11" t="s">
        <v>3</v>
      </c>
      <c r="E38" s="11" t="s">
        <v>4</v>
      </c>
      <c r="F38" s="11" t="s">
        <v>77</v>
      </c>
      <c r="G38" s="44" t="s">
        <v>293</v>
      </c>
      <c r="H38" s="43">
        <f>SUBTOTAL(103, $CI$16:$CI38)*1</f>
        <v>23</v>
      </c>
      <c r="I38" s="55" t="s">
        <v>1125</v>
      </c>
      <c r="J38" s="128" t="s">
        <v>1138</v>
      </c>
      <c r="K38" s="128" t="s">
        <v>1139</v>
      </c>
      <c r="L38" s="79">
        <v>0</v>
      </c>
      <c r="M38" s="79">
        <v>0</v>
      </c>
      <c r="N38" s="79">
        <v>0</v>
      </c>
      <c r="O38" s="79">
        <v>0</v>
      </c>
      <c r="P38" s="79"/>
      <c r="Q38" s="41">
        <f t="shared" si="4"/>
        <v>0</v>
      </c>
      <c r="R38" s="197" t="str">
        <f t="shared" si="5"/>
        <v>nebija plānots</v>
      </c>
      <c r="S38" s="79">
        <v>0</v>
      </c>
      <c r="T38" s="79"/>
      <c r="U38" s="79"/>
      <c r="V38" s="41">
        <f t="shared" si="6"/>
        <v>0</v>
      </c>
      <c r="W38" s="41">
        <f t="shared" si="7"/>
        <v>0</v>
      </c>
      <c r="X38" s="41">
        <f t="shared" si="8"/>
        <v>0</v>
      </c>
      <c r="Y38" s="197" t="str">
        <f t="shared" si="9"/>
        <v>nebija plānots</v>
      </c>
      <c r="Z38" s="79">
        <v>0</v>
      </c>
      <c r="AA38" s="79"/>
      <c r="AB38" s="79"/>
      <c r="AC38" s="41">
        <f t="shared" si="10"/>
        <v>0</v>
      </c>
      <c r="AD38" s="41">
        <f t="shared" si="11"/>
        <v>0</v>
      </c>
      <c r="AE38" s="41">
        <f t="shared" si="12"/>
        <v>0</v>
      </c>
      <c r="AF38" s="109" t="str">
        <f t="shared" si="13"/>
        <v>nebija plānots</v>
      </c>
      <c r="AG38" s="79">
        <v>0</v>
      </c>
      <c r="AH38" s="79"/>
      <c r="AI38" s="79"/>
      <c r="AJ38" s="41">
        <f t="shared" si="14"/>
        <v>0</v>
      </c>
      <c r="AK38" s="41">
        <f t="shared" si="15"/>
        <v>0</v>
      </c>
      <c r="AL38" s="41">
        <f t="shared" si="16"/>
        <v>0</v>
      </c>
      <c r="AM38" s="109" t="str">
        <f t="shared" si="17"/>
        <v>nebija plānots</v>
      </c>
      <c r="AN38" s="79">
        <v>0</v>
      </c>
      <c r="AO38" s="79"/>
      <c r="AP38" s="79"/>
      <c r="AQ38" s="41">
        <f t="shared" si="18"/>
        <v>0</v>
      </c>
      <c r="AR38" s="41">
        <f t="shared" si="19"/>
        <v>0</v>
      </c>
      <c r="AS38" s="41">
        <f t="shared" si="20"/>
        <v>0</v>
      </c>
      <c r="AT38" s="109" t="str">
        <f t="shared" si="21"/>
        <v>nebija plānots</v>
      </c>
      <c r="AU38" s="79">
        <v>0</v>
      </c>
      <c r="AV38" s="79"/>
      <c r="AW38" s="79"/>
      <c r="AX38" s="41">
        <f t="shared" si="22"/>
        <v>0</v>
      </c>
      <c r="AY38" s="41">
        <f t="shared" si="23"/>
        <v>0</v>
      </c>
      <c r="AZ38" s="41">
        <f t="shared" si="24"/>
        <v>0</v>
      </c>
      <c r="BA38" s="109" t="str">
        <f t="shared" si="25"/>
        <v>nebija plānots</v>
      </c>
      <c r="BB38" s="79">
        <v>0</v>
      </c>
      <c r="BC38" s="79"/>
      <c r="BD38" s="79"/>
      <c r="BE38" s="41">
        <f t="shared" si="26"/>
        <v>0</v>
      </c>
      <c r="BF38" s="41">
        <f t="shared" si="27"/>
        <v>0</v>
      </c>
      <c r="BG38" s="41">
        <f t="shared" si="28"/>
        <v>0</v>
      </c>
      <c r="BH38" s="109" t="str">
        <f t="shared" si="29"/>
        <v>nebija plānots</v>
      </c>
      <c r="BI38" s="79">
        <v>0</v>
      </c>
      <c r="BJ38" s="79"/>
      <c r="BK38" s="79"/>
      <c r="BL38" s="41">
        <f t="shared" si="30"/>
        <v>0</v>
      </c>
      <c r="BM38" s="41">
        <f t="shared" si="31"/>
        <v>0</v>
      </c>
      <c r="BN38" s="41">
        <f t="shared" si="32"/>
        <v>0</v>
      </c>
      <c r="BO38" s="109" t="str">
        <f t="shared" si="33"/>
        <v>nebija plānots</v>
      </c>
      <c r="BP38" s="79">
        <v>0</v>
      </c>
      <c r="BQ38" s="79"/>
      <c r="BR38" s="79"/>
      <c r="BS38" s="41">
        <f t="shared" si="34"/>
        <v>0</v>
      </c>
      <c r="BT38" s="41">
        <f t="shared" si="35"/>
        <v>0</v>
      </c>
      <c r="BU38" s="41">
        <f t="shared" si="36"/>
        <v>0</v>
      </c>
      <c r="BV38" s="109" t="str">
        <f t="shared" si="37"/>
        <v>nebija plānots</v>
      </c>
      <c r="BW38" s="79">
        <v>0</v>
      </c>
      <c r="BX38" s="41">
        <v>0</v>
      </c>
      <c r="BY38" s="41">
        <f t="shared" si="38"/>
        <v>0</v>
      </c>
      <c r="BZ38" s="79">
        <v>0</v>
      </c>
      <c r="CA38" s="79">
        <v>0</v>
      </c>
      <c r="CB38" s="41">
        <f t="shared" si="41"/>
        <v>0</v>
      </c>
      <c r="CC38" s="109" t="str">
        <f t="shared" si="42"/>
        <v>nebija plānots</v>
      </c>
      <c r="CD38" s="79">
        <v>29984.089999999997</v>
      </c>
      <c r="CE38" s="41">
        <v>0</v>
      </c>
      <c r="CF38" s="41">
        <f t="shared" si="43"/>
        <v>-29984.089999999997</v>
      </c>
      <c r="CG38" s="41">
        <f t="shared" si="44"/>
        <v>29984.089999999997</v>
      </c>
      <c r="CH38" s="317">
        <f t="shared" si="45"/>
        <v>0</v>
      </c>
      <c r="CI38" s="180">
        <f t="shared" si="46"/>
        <v>-29984.089999999997</v>
      </c>
      <c r="CJ38" s="278">
        <f t="shared" si="47"/>
        <v>0</v>
      </c>
      <c r="CK38" s="83">
        <v>39314.412499999999</v>
      </c>
      <c r="CL38" s="83">
        <v>69298.502500000002</v>
      </c>
      <c r="CM38" s="40">
        <v>15604.43</v>
      </c>
      <c r="CN38" s="267">
        <f>CM38-CL38</f>
        <v>-53694.072500000002</v>
      </c>
      <c r="CO38" s="310">
        <f t="shared" si="50"/>
        <v>0.22517701591026443</v>
      </c>
      <c r="CP38" s="83">
        <v>596238.875</v>
      </c>
      <c r="CQ38" s="83">
        <v>332523.27250000002</v>
      </c>
      <c r="CR38" s="83">
        <v>0</v>
      </c>
      <c r="CS38" s="83">
        <v>0</v>
      </c>
      <c r="CT38" s="83">
        <v>0</v>
      </c>
      <c r="CU38" s="83">
        <v>0</v>
      </c>
      <c r="CV38" s="83">
        <v>0</v>
      </c>
      <c r="CW38" s="83">
        <v>998060.64999999991</v>
      </c>
      <c r="CX38" s="83"/>
    </row>
    <row r="39" spans="1:102" s="10" customFormat="1" ht="25.5" x14ac:dyDescent="0.2">
      <c r="A39" s="15" t="s">
        <v>172</v>
      </c>
      <c r="B39" s="15" t="s">
        <v>173</v>
      </c>
      <c r="C39" s="16" t="s">
        <v>575</v>
      </c>
      <c r="D39" s="15" t="s">
        <v>3</v>
      </c>
      <c r="E39" s="15" t="s">
        <v>29</v>
      </c>
      <c r="F39" s="15" t="s">
        <v>5</v>
      </c>
      <c r="G39" s="47" t="s">
        <v>200</v>
      </c>
      <c r="H39" s="43">
        <f>SUBTOTAL(103, $CI$16:$CI39)*1</f>
        <v>24</v>
      </c>
      <c r="I39" s="43" t="s">
        <v>138</v>
      </c>
      <c r="J39" s="124" t="s">
        <v>488</v>
      </c>
      <c r="K39" s="124" t="s">
        <v>697</v>
      </c>
      <c r="L39" s="41">
        <v>0</v>
      </c>
      <c r="M39" s="41">
        <v>0</v>
      </c>
      <c r="N39" s="41">
        <v>0</v>
      </c>
      <c r="O39" s="41">
        <v>0</v>
      </c>
      <c r="P39" s="41">
        <v>0</v>
      </c>
      <c r="Q39" s="41">
        <f t="shared" si="4"/>
        <v>0</v>
      </c>
      <c r="R39" s="197" t="str">
        <f t="shared" si="5"/>
        <v>nebija plānots</v>
      </c>
      <c r="S39" s="41">
        <v>0</v>
      </c>
      <c r="T39" s="41">
        <v>0</v>
      </c>
      <c r="U39" s="41">
        <f>T39-S39</f>
        <v>0</v>
      </c>
      <c r="V39" s="41">
        <f t="shared" si="6"/>
        <v>0</v>
      </c>
      <c r="W39" s="41">
        <f t="shared" si="7"/>
        <v>0</v>
      </c>
      <c r="X39" s="41">
        <f t="shared" si="8"/>
        <v>0</v>
      </c>
      <c r="Y39" s="197" t="str">
        <f t="shared" si="9"/>
        <v>nebija plānots</v>
      </c>
      <c r="Z39" s="41">
        <v>0</v>
      </c>
      <c r="AA39" s="41">
        <v>0</v>
      </c>
      <c r="AB39" s="41">
        <f>AA39-Z39</f>
        <v>0</v>
      </c>
      <c r="AC39" s="41">
        <f t="shared" si="10"/>
        <v>0</v>
      </c>
      <c r="AD39" s="41">
        <f t="shared" si="11"/>
        <v>0</v>
      </c>
      <c r="AE39" s="41">
        <f t="shared" si="12"/>
        <v>0</v>
      </c>
      <c r="AF39" s="109" t="str">
        <f t="shared" si="13"/>
        <v>nebija plānots</v>
      </c>
      <c r="AG39" s="41">
        <v>0</v>
      </c>
      <c r="AH39" s="41">
        <v>0</v>
      </c>
      <c r="AI39" s="41">
        <f>AH39-AG39</f>
        <v>0</v>
      </c>
      <c r="AJ39" s="41">
        <f t="shared" si="14"/>
        <v>0</v>
      </c>
      <c r="AK39" s="41">
        <f t="shared" si="15"/>
        <v>0</v>
      </c>
      <c r="AL39" s="41">
        <f t="shared" si="16"/>
        <v>0</v>
      </c>
      <c r="AM39" s="109" t="str">
        <f t="shared" si="17"/>
        <v>nebija plānots</v>
      </c>
      <c r="AN39" s="41">
        <v>29478.26</v>
      </c>
      <c r="AO39" s="41">
        <v>0</v>
      </c>
      <c r="AP39" s="41">
        <f>AO39-AN39</f>
        <v>-29478.26</v>
      </c>
      <c r="AQ39" s="41">
        <f t="shared" si="18"/>
        <v>29478.26</v>
      </c>
      <c r="AR39" s="41">
        <f t="shared" si="19"/>
        <v>0</v>
      </c>
      <c r="AS39" s="41">
        <f t="shared" si="20"/>
        <v>-29478</v>
      </c>
      <c r="AT39" s="109">
        <f t="shared" si="21"/>
        <v>1</v>
      </c>
      <c r="AU39" s="41">
        <v>0</v>
      </c>
      <c r="AV39" s="41">
        <v>0</v>
      </c>
      <c r="AW39" s="41">
        <f>AV39-AU39</f>
        <v>0</v>
      </c>
      <c r="AX39" s="41">
        <f t="shared" si="22"/>
        <v>29478.26</v>
      </c>
      <c r="AY39" s="41">
        <f t="shared" si="23"/>
        <v>0</v>
      </c>
      <c r="AZ39" s="41">
        <f t="shared" si="24"/>
        <v>-29478</v>
      </c>
      <c r="BA39" s="109">
        <f t="shared" si="25"/>
        <v>1</v>
      </c>
      <c r="BB39" s="41">
        <v>0</v>
      </c>
      <c r="BC39" s="41">
        <v>0</v>
      </c>
      <c r="BD39" s="41">
        <f>BC39-BB39</f>
        <v>0</v>
      </c>
      <c r="BE39" s="41">
        <f t="shared" si="26"/>
        <v>29478.26</v>
      </c>
      <c r="BF39" s="41">
        <f t="shared" si="27"/>
        <v>0</v>
      </c>
      <c r="BG39" s="41">
        <f t="shared" si="28"/>
        <v>-29478</v>
      </c>
      <c r="BH39" s="109">
        <f t="shared" si="29"/>
        <v>1</v>
      </c>
      <c r="BI39" s="41">
        <v>0</v>
      </c>
      <c r="BJ39" s="41">
        <v>0</v>
      </c>
      <c r="BK39" s="41">
        <f>BJ39-BI39</f>
        <v>0</v>
      </c>
      <c r="BL39" s="41">
        <f t="shared" si="30"/>
        <v>29478.26</v>
      </c>
      <c r="BM39" s="41">
        <f t="shared" si="31"/>
        <v>0</v>
      </c>
      <c r="BN39" s="41">
        <f t="shared" si="32"/>
        <v>-29478</v>
      </c>
      <c r="BO39" s="109">
        <f t="shared" si="33"/>
        <v>1</v>
      </c>
      <c r="BP39" s="41">
        <v>0</v>
      </c>
      <c r="BQ39" s="41">
        <v>0</v>
      </c>
      <c r="BR39" s="41">
        <f>BQ39-BP39</f>
        <v>0</v>
      </c>
      <c r="BS39" s="41">
        <f t="shared" si="34"/>
        <v>29478.26</v>
      </c>
      <c r="BT39" s="41">
        <f t="shared" si="35"/>
        <v>0</v>
      </c>
      <c r="BU39" s="41">
        <f t="shared" si="36"/>
        <v>-29478</v>
      </c>
      <c r="BV39" s="109">
        <f t="shared" si="37"/>
        <v>1</v>
      </c>
      <c r="BW39" s="41">
        <v>0</v>
      </c>
      <c r="BX39" s="41">
        <v>0</v>
      </c>
      <c r="BY39" s="41">
        <f t="shared" si="38"/>
        <v>0</v>
      </c>
      <c r="BZ39" s="41">
        <f>BP39+BI39+BB39+AU39+AN39+AG39+Z39+S39+O39+BW39</f>
        <v>29478.26</v>
      </c>
      <c r="CA39" s="41">
        <f>BQ39+BJ39+BC39+AV39+AO39+-AH39+AA39+T39+P39+BX39</f>
        <v>0</v>
      </c>
      <c r="CB39" s="41">
        <f t="shared" si="41"/>
        <v>-29478</v>
      </c>
      <c r="CC39" s="109">
        <f t="shared" si="42"/>
        <v>1</v>
      </c>
      <c r="CD39" s="41">
        <v>0</v>
      </c>
      <c r="CE39" s="41">
        <v>0</v>
      </c>
      <c r="CF39" s="41">
        <f t="shared" si="43"/>
        <v>0</v>
      </c>
      <c r="CG39" s="41">
        <f t="shared" si="44"/>
        <v>29478.26</v>
      </c>
      <c r="CH39" s="317">
        <f t="shared" si="45"/>
        <v>0</v>
      </c>
      <c r="CI39" s="180">
        <f t="shared" si="46"/>
        <v>-29478</v>
      </c>
      <c r="CJ39" s="278">
        <f t="shared" si="47"/>
        <v>0</v>
      </c>
      <c r="CK39" s="40">
        <v>0</v>
      </c>
      <c r="CL39" s="40">
        <f>CK39+CD39+BW39+BP39+BI39+BB39+AN39+AG39+Z39+S39+O39+AU39</f>
        <v>29478.26</v>
      </c>
      <c r="CM39" s="40">
        <v>0</v>
      </c>
      <c r="CN39" s="158">
        <v>0</v>
      </c>
      <c r="CO39" s="310">
        <f t="shared" si="50"/>
        <v>0</v>
      </c>
      <c r="CP39" s="40">
        <v>5885545.2700000005</v>
      </c>
      <c r="CQ39" s="40">
        <v>0</v>
      </c>
      <c r="CR39" s="40">
        <v>0</v>
      </c>
      <c r="CS39" s="40">
        <v>0</v>
      </c>
      <c r="CT39" s="40">
        <v>0</v>
      </c>
      <c r="CU39" s="40">
        <v>0</v>
      </c>
      <c r="CV39" s="40">
        <v>0</v>
      </c>
      <c r="CW39" s="40">
        <v>5915023.5300000003</v>
      </c>
      <c r="CX39" s="15"/>
    </row>
    <row r="40" spans="1:102" s="10" customFormat="1" ht="15.75" customHeight="1" x14ac:dyDescent="0.25">
      <c r="A40" s="119" t="s">
        <v>150</v>
      </c>
      <c r="B40" s="119" t="s">
        <v>151</v>
      </c>
      <c r="C40" s="120" t="s">
        <v>574</v>
      </c>
      <c r="D40" s="119" t="s">
        <v>3</v>
      </c>
      <c r="E40" s="119" t="s">
        <v>29</v>
      </c>
      <c r="F40" s="119" t="s">
        <v>102</v>
      </c>
      <c r="G40" s="43" t="s">
        <v>779</v>
      </c>
      <c r="H40" s="43">
        <f>SUBTOTAL(103, $CI$16:$CI40)*1</f>
        <v>25</v>
      </c>
      <c r="I40" s="43" t="s">
        <v>33</v>
      </c>
      <c r="J40" s="128" t="s">
        <v>612</v>
      </c>
      <c r="K40" s="128" t="s">
        <v>964</v>
      </c>
      <c r="L40" s="79">
        <v>0</v>
      </c>
      <c r="M40" s="79">
        <v>0</v>
      </c>
      <c r="N40" s="79">
        <v>0</v>
      </c>
      <c r="O40" s="79">
        <f>N40+M40+L40</f>
        <v>0</v>
      </c>
      <c r="P40" s="79">
        <f>O40+N40+M40</f>
        <v>0</v>
      </c>
      <c r="Q40" s="41">
        <f t="shared" si="4"/>
        <v>0</v>
      </c>
      <c r="R40" s="197" t="str">
        <f t="shared" si="5"/>
        <v>nebija plānots</v>
      </c>
      <c r="S40" s="79">
        <f>Q40+P40+O40</f>
        <v>0</v>
      </c>
      <c r="T40" s="79">
        <f>S40+Q40+P40</f>
        <v>0</v>
      </c>
      <c r="U40" s="79">
        <f>T40+S40+Q40</f>
        <v>0</v>
      </c>
      <c r="V40" s="41">
        <f t="shared" si="6"/>
        <v>0</v>
      </c>
      <c r="W40" s="41">
        <f t="shared" si="7"/>
        <v>0</v>
      </c>
      <c r="X40" s="41">
        <f t="shared" si="8"/>
        <v>0</v>
      </c>
      <c r="Y40" s="197" t="str">
        <f t="shared" si="9"/>
        <v>nebija plānots</v>
      </c>
      <c r="Z40" s="79">
        <f>U40+T40+S40</f>
        <v>0</v>
      </c>
      <c r="AA40" s="79">
        <f>Z40+U40+T40</f>
        <v>0</v>
      </c>
      <c r="AB40" s="79">
        <f>AA40+Z40+U40</f>
        <v>0</v>
      </c>
      <c r="AC40" s="41">
        <f t="shared" si="10"/>
        <v>0</v>
      </c>
      <c r="AD40" s="41">
        <f t="shared" si="11"/>
        <v>0</v>
      </c>
      <c r="AE40" s="41">
        <f t="shared" si="12"/>
        <v>0</v>
      </c>
      <c r="AF40" s="109" t="str">
        <f t="shared" si="13"/>
        <v>nebija plānots</v>
      </c>
      <c r="AG40" s="79">
        <f>AB40+AA40+Z40</f>
        <v>0</v>
      </c>
      <c r="AH40" s="79">
        <f>AG40+AB40+AA40</f>
        <v>0</v>
      </c>
      <c r="AI40" s="79">
        <f>AH40+AG40+AB40</f>
        <v>0</v>
      </c>
      <c r="AJ40" s="41">
        <f t="shared" si="14"/>
        <v>0</v>
      </c>
      <c r="AK40" s="41">
        <f t="shared" si="15"/>
        <v>0</v>
      </c>
      <c r="AL40" s="41">
        <f t="shared" si="16"/>
        <v>0</v>
      </c>
      <c r="AM40" s="109" t="str">
        <f t="shared" si="17"/>
        <v>nebija plānots</v>
      </c>
      <c r="AN40" s="79">
        <f>AI40+AH40+AG40</f>
        <v>0</v>
      </c>
      <c r="AO40" s="79">
        <f>AN40+AI40+AH40</f>
        <v>0</v>
      </c>
      <c r="AP40" s="79">
        <f>AO40+AN40+AI40</f>
        <v>0</v>
      </c>
      <c r="AQ40" s="41">
        <f t="shared" si="18"/>
        <v>0</v>
      </c>
      <c r="AR40" s="41">
        <f t="shared" si="19"/>
        <v>0</v>
      </c>
      <c r="AS40" s="41">
        <f t="shared" si="20"/>
        <v>0</v>
      </c>
      <c r="AT40" s="109" t="str">
        <f t="shared" si="21"/>
        <v>nebija plānots</v>
      </c>
      <c r="AU40" s="79">
        <f>AP40+AO40+AN40</f>
        <v>0</v>
      </c>
      <c r="AV40" s="79">
        <f>AU40+AP40+AO40</f>
        <v>0</v>
      </c>
      <c r="AW40" s="79">
        <f>AV40+AU40+AP40</f>
        <v>0</v>
      </c>
      <c r="AX40" s="41">
        <f t="shared" si="22"/>
        <v>0</v>
      </c>
      <c r="AY40" s="41">
        <f t="shared" si="23"/>
        <v>0</v>
      </c>
      <c r="AZ40" s="41">
        <f t="shared" si="24"/>
        <v>0</v>
      </c>
      <c r="BA40" s="109" t="str">
        <f t="shared" si="25"/>
        <v>nebija plānots</v>
      </c>
      <c r="BB40" s="79">
        <f>AW40+AV40+AU40</f>
        <v>0</v>
      </c>
      <c r="BC40" s="79">
        <f>BB40+AW40+AV40</f>
        <v>0</v>
      </c>
      <c r="BD40" s="79">
        <f>BC40+BB40+AW40</f>
        <v>0</v>
      </c>
      <c r="BE40" s="41">
        <f t="shared" si="26"/>
        <v>0</v>
      </c>
      <c r="BF40" s="41">
        <f t="shared" si="27"/>
        <v>0</v>
      </c>
      <c r="BG40" s="41">
        <f t="shared" si="28"/>
        <v>0</v>
      </c>
      <c r="BH40" s="109" t="str">
        <f t="shared" si="29"/>
        <v>nebija plānots</v>
      </c>
      <c r="BI40" s="79">
        <f>BD40+BC40+BB40</f>
        <v>0</v>
      </c>
      <c r="BJ40" s="79">
        <f>BI40+BD40+BC40</f>
        <v>0</v>
      </c>
      <c r="BK40" s="79">
        <f>BJ40+BI40+BD40</f>
        <v>0</v>
      </c>
      <c r="BL40" s="41">
        <f t="shared" si="30"/>
        <v>0</v>
      </c>
      <c r="BM40" s="41">
        <f t="shared" si="31"/>
        <v>0</v>
      </c>
      <c r="BN40" s="41">
        <f t="shared" si="32"/>
        <v>0</v>
      </c>
      <c r="BO40" s="109" t="str">
        <f t="shared" si="33"/>
        <v>nebija plānots</v>
      </c>
      <c r="BP40" s="79">
        <f>BK40+BJ40+BI40</f>
        <v>0</v>
      </c>
      <c r="BQ40" s="79">
        <v>0</v>
      </c>
      <c r="BR40" s="79">
        <f>BQ40+BP40+BK40</f>
        <v>0</v>
      </c>
      <c r="BS40" s="41">
        <f t="shared" si="34"/>
        <v>0</v>
      </c>
      <c r="BT40" s="41">
        <f t="shared" si="35"/>
        <v>0</v>
      </c>
      <c r="BU40" s="41">
        <f t="shared" si="36"/>
        <v>0</v>
      </c>
      <c r="BV40" s="109" t="str">
        <f t="shared" si="37"/>
        <v>nebija plānots</v>
      </c>
      <c r="BW40" s="79">
        <v>23525</v>
      </c>
      <c r="BX40" s="41">
        <v>0</v>
      </c>
      <c r="BY40" s="41">
        <f t="shared" si="38"/>
        <v>-23525</v>
      </c>
      <c r="BZ40" s="41">
        <f>BP40+BI40+BB40+AU40+AN40+AG40+Z40+S40+O40+BW40</f>
        <v>23525</v>
      </c>
      <c r="CA40" s="41">
        <f>BQ40+BJ40+BC40+AV40+AO40+-AH40+AA40+T40+P40+BX40</f>
        <v>0</v>
      </c>
      <c r="CB40" s="41">
        <f t="shared" si="41"/>
        <v>-23525</v>
      </c>
      <c r="CC40" s="109">
        <f t="shared" si="42"/>
        <v>1</v>
      </c>
      <c r="CD40" s="79">
        <v>0</v>
      </c>
      <c r="CE40" s="41">
        <v>0</v>
      </c>
      <c r="CF40" s="41">
        <f t="shared" si="43"/>
        <v>0</v>
      </c>
      <c r="CG40" s="41">
        <f t="shared" si="44"/>
        <v>23525</v>
      </c>
      <c r="CH40" s="317">
        <f t="shared" si="45"/>
        <v>0</v>
      </c>
      <c r="CI40" s="180">
        <f t="shared" si="46"/>
        <v>-23525</v>
      </c>
      <c r="CJ40" s="278">
        <f t="shared" si="47"/>
        <v>0</v>
      </c>
      <c r="CK40" s="83">
        <v>0</v>
      </c>
      <c r="CL40" s="40">
        <f>CK40+CD40+BW40+BP40+BI40+BB40+AN40+AG40+Z40+S40+O40+AU40</f>
        <v>23525</v>
      </c>
      <c r="CM40" s="40">
        <v>0</v>
      </c>
      <c r="CN40" s="158">
        <f>CM40-CL40</f>
        <v>-23525</v>
      </c>
      <c r="CO40" s="310">
        <f t="shared" si="50"/>
        <v>0</v>
      </c>
      <c r="CP40" s="83">
        <v>867811.92499999993</v>
      </c>
      <c r="CQ40" s="83">
        <v>696481.92499999993</v>
      </c>
      <c r="CR40" s="83">
        <v>1109229.94</v>
      </c>
      <c r="CS40" s="83">
        <v>0</v>
      </c>
      <c r="CT40" s="83">
        <v>0</v>
      </c>
      <c r="CU40" s="83">
        <v>0</v>
      </c>
      <c r="CV40" s="83">
        <v>0</v>
      </c>
      <c r="CW40" s="83">
        <v>2697050</v>
      </c>
      <c r="CX40" s="40"/>
    </row>
    <row r="41" spans="1:102" s="10" customFormat="1" ht="24.75" customHeight="1" x14ac:dyDescent="0.2">
      <c r="A41" s="11" t="s">
        <v>448</v>
      </c>
      <c r="B41" s="11" t="s">
        <v>449</v>
      </c>
      <c r="C41" s="14" t="s">
        <v>603</v>
      </c>
      <c r="D41" s="11" t="s">
        <v>3</v>
      </c>
      <c r="E41" s="11" t="s">
        <v>210</v>
      </c>
      <c r="F41" s="11" t="s">
        <v>5</v>
      </c>
      <c r="G41" s="44" t="s">
        <v>450</v>
      </c>
      <c r="H41" s="43">
        <f>SUBTOTAL(103, $CI$16:$CI41)*1</f>
        <v>26</v>
      </c>
      <c r="I41" s="43" t="s">
        <v>57</v>
      </c>
      <c r="J41" s="124" t="s">
        <v>679</v>
      </c>
      <c r="K41" s="124" t="s">
        <v>680</v>
      </c>
      <c r="L41" s="41">
        <v>0</v>
      </c>
      <c r="M41" s="41">
        <v>0</v>
      </c>
      <c r="N41" s="41">
        <v>0</v>
      </c>
      <c r="O41" s="41">
        <v>0</v>
      </c>
      <c r="P41" s="41">
        <v>0</v>
      </c>
      <c r="Q41" s="41">
        <f t="shared" si="4"/>
        <v>0</v>
      </c>
      <c r="R41" s="197" t="str">
        <f t="shared" si="5"/>
        <v>nebija plānots</v>
      </c>
      <c r="S41" s="41">
        <v>0</v>
      </c>
      <c r="T41" s="41">
        <v>0</v>
      </c>
      <c r="U41" s="41">
        <f>T41-S41</f>
        <v>0</v>
      </c>
      <c r="V41" s="41">
        <f t="shared" si="6"/>
        <v>0</v>
      </c>
      <c r="W41" s="41">
        <f t="shared" si="7"/>
        <v>0</v>
      </c>
      <c r="X41" s="41">
        <f t="shared" si="8"/>
        <v>0</v>
      </c>
      <c r="Y41" s="197" t="str">
        <f t="shared" si="9"/>
        <v>nebija plānots</v>
      </c>
      <c r="Z41" s="41">
        <v>0</v>
      </c>
      <c r="AA41" s="41">
        <v>0</v>
      </c>
      <c r="AB41" s="41">
        <f>AA41-Z41</f>
        <v>0</v>
      </c>
      <c r="AC41" s="41">
        <f t="shared" si="10"/>
        <v>0</v>
      </c>
      <c r="AD41" s="41">
        <f t="shared" si="11"/>
        <v>0</v>
      </c>
      <c r="AE41" s="41">
        <f t="shared" si="12"/>
        <v>0</v>
      </c>
      <c r="AF41" s="109" t="str">
        <f t="shared" si="13"/>
        <v>nebija plānots</v>
      </c>
      <c r="AG41" s="41">
        <v>0</v>
      </c>
      <c r="AH41" s="41">
        <v>0</v>
      </c>
      <c r="AI41" s="41">
        <f>AH41-AG41</f>
        <v>0</v>
      </c>
      <c r="AJ41" s="41">
        <f t="shared" si="14"/>
        <v>0</v>
      </c>
      <c r="AK41" s="41">
        <f t="shared" si="15"/>
        <v>0</v>
      </c>
      <c r="AL41" s="41">
        <f t="shared" si="16"/>
        <v>0</v>
      </c>
      <c r="AM41" s="109" t="str">
        <f t="shared" si="17"/>
        <v>nebija plānots</v>
      </c>
      <c r="AN41" s="41">
        <v>16043.75</v>
      </c>
      <c r="AO41" s="41">
        <v>0</v>
      </c>
      <c r="AP41" s="41">
        <f>AO41-AN41</f>
        <v>-16043.75</v>
      </c>
      <c r="AQ41" s="41">
        <f t="shared" si="18"/>
        <v>16043.75</v>
      </c>
      <c r="AR41" s="41">
        <f t="shared" si="19"/>
        <v>0</v>
      </c>
      <c r="AS41" s="41">
        <f t="shared" si="20"/>
        <v>-16044</v>
      </c>
      <c r="AT41" s="109">
        <f t="shared" si="21"/>
        <v>1</v>
      </c>
      <c r="AU41" s="41">
        <v>0</v>
      </c>
      <c r="AV41" s="41">
        <v>0</v>
      </c>
      <c r="AW41" s="41">
        <f>AV41-AU41</f>
        <v>0</v>
      </c>
      <c r="AX41" s="41">
        <f t="shared" si="22"/>
        <v>16043.75</v>
      </c>
      <c r="AY41" s="41">
        <f t="shared" si="23"/>
        <v>0</v>
      </c>
      <c r="AZ41" s="41">
        <f t="shared" si="24"/>
        <v>-16044</v>
      </c>
      <c r="BA41" s="109">
        <f t="shared" si="25"/>
        <v>1</v>
      </c>
      <c r="BB41" s="41">
        <v>0</v>
      </c>
      <c r="BC41" s="41">
        <v>0</v>
      </c>
      <c r="BD41" s="41">
        <f>BC41-BB41</f>
        <v>0</v>
      </c>
      <c r="BE41" s="41">
        <f t="shared" si="26"/>
        <v>16043.75</v>
      </c>
      <c r="BF41" s="41">
        <f t="shared" si="27"/>
        <v>0</v>
      </c>
      <c r="BG41" s="41">
        <f t="shared" si="28"/>
        <v>-16044</v>
      </c>
      <c r="BH41" s="109">
        <f t="shared" si="29"/>
        <v>1</v>
      </c>
      <c r="BI41" s="41">
        <v>0</v>
      </c>
      <c r="BJ41" s="41">
        <v>0</v>
      </c>
      <c r="BK41" s="41">
        <f>BJ41-BI41</f>
        <v>0</v>
      </c>
      <c r="BL41" s="41">
        <f t="shared" si="30"/>
        <v>16043.75</v>
      </c>
      <c r="BM41" s="41">
        <f t="shared" si="31"/>
        <v>0</v>
      </c>
      <c r="BN41" s="41">
        <f t="shared" si="32"/>
        <v>-16044</v>
      </c>
      <c r="BO41" s="109">
        <f t="shared" si="33"/>
        <v>1</v>
      </c>
      <c r="BP41" s="41">
        <v>0</v>
      </c>
      <c r="BQ41" s="41">
        <v>0</v>
      </c>
      <c r="BR41" s="41">
        <f>BQ41-BP41</f>
        <v>0</v>
      </c>
      <c r="BS41" s="41">
        <f t="shared" si="34"/>
        <v>16043.75</v>
      </c>
      <c r="BT41" s="41">
        <f t="shared" si="35"/>
        <v>0</v>
      </c>
      <c r="BU41" s="41">
        <f t="shared" si="36"/>
        <v>-16044</v>
      </c>
      <c r="BV41" s="109">
        <f t="shared" si="37"/>
        <v>1</v>
      </c>
      <c r="BW41" s="41">
        <v>0</v>
      </c>
      <c r="BX41" s="41">
        <v>0</v>
      </c>
      <c r="BY41" s="41">
        <f t="shared" si="38"/>
        <v>0</v>
      </c>
      <c r="BZ41" s="41">
        <f>BP41+BI41+BB41+AU41+AN41+AG41+Z41+S41+O41+BW41</f>
        <v>16043.75</v>
      </c>
      <c r="CA41" s="41">
        <f>BQ41+BJ41+BC41+AV41+AO41+-AH41+AA41+T41+P41+BX41</f>
        <v>0</v>
      </c>
      <c r="CB41" s="41">
        <f t="shared" si="41"/>
        <v>-16044</v>
      </c>
      <c r="CC41" s="109">
        <f t="shared" si="42"/>
        <v>1</v>
      </c>
      <c r="CD41" s="41">
        <v>0</v>
      </c>
      <c r="CE41" s="41">
        <v>0</v>
      </c>
      <c r="CF41" s="41">
        <f t="shared" si="43"/>
        <v>0</v>
      </c>
      <c r="CG41" s="41">
        <f t="shared" si="44"/>
        <v>16043.75</v>
      </c>
      <c r="CH41" s="317">
        <f t="shared" si="45"/>
        <v>0</v>
      </c>
      <c r="CI41" s="180">
        <f t="shared" si="46"/>
        <v>-16044</v>
      </c>
      <c r="CJ41" s="278">
        <f t="shared" si="47"/>
        <v>0</v>
      </c>
      <c r="CK41" s="40">
        <v>0</v>
      </c>
      <c r="CL41" s="40">
        <f>CK41+CD41+BW41+BP41+BI41+BB41+AN41+AG41+Z41+S41+O41+AU41</f>
        <v>16043.75</v>
      </c>
      <c r="CM41" s="40">
        <v>0</v>
      </c>
      <c r="CN41" s="158">
        <v>0</v>
      </c>
      <c r="CO41" s="310">
        <f t="shared" si="50"/>
        <v>0</v>
      </c>
      <c r="CP41" s="40">
        <v>331181.25</v>
      </c>
      <c r="CQ41" s="40">
        <v>0</v>
      </c>
      <c r="CR41" s="40">
        <v>0</v>
      </c>
      <c r="CS41" s="40">
        <v>0</v>
      </c>
      <c r="CT41" s="40">
        <v>0</v>
      </c>
      <c r="CU41" s="40">
        <v>0</v>
      </c>
      <c r="CV41" s="40">
        <v>0</v>
      </c>
      <c r="CW41" s="40">
        <v>347225</v>
      </c>
      <c r="CX41" s="15"/>
    </row>
    <row r="42" spans="1:102" s="10" customFormat="1" ht="18.75" customHeight="1" x14ac:dyDescent="0.2">
      <c r="A42" s="15" t="s">
        <v>294</v>
      </c>
      <c r="B42" s="15" t="s">
        <v>295</v>
      </c>
      <c r="C42" s="16" t="s">
        <v>583</v>
      </c>
      <c r="D42" s="15" t="s">
        <v>3</v>
      </c>
      <c r="E42" s="15" t="s">
        <v>4</v>
      </c>
      <c r="F42" s="15" t="s">
        <v>77</v>
      </c>
      <c r="G42" s="47" t="s">
        <v>296</v>
      </c>
      <c r="H42" s="43">
        <f>SUBTOTAL(103, $CI$16:$CI42)*1</f>
        <v>27</v>
      </c>
      <c r="I42" s="43" t="s">
        <v>33</v>
      </c>
      <c r="J42" s="128" t="s">
        <v>1329</v>
      </c>
      <c r="K42" s="128" t="s">
        <v>973</v>
      </c>
      <c r="L42" s="35">
        <v>0</v>
      </c>
      <c r="M42" s="35">
        <v>0</v>
      </c>
      <c r="N42" s="35">
        <v>0</v>
      </c>
      <c r="O42" s="35">
        <v>0</v>
      </c>
      <c r="P42" s="35">
        <v>0</v>
      </c>
      <c r="Q42" s="41">
        <f t="shared" si="4"/>
        <v>0</v>
      </c>
      <c r="R42" s="197" t="str">
        <f t="shared" si="5"/>
        <v>nebija plānots</v>
      </c>
      <c r="S42" s="35">
        <v>0</v>
      </c>
      <c r="T42" s="35">
        <v>0</v>
      </c>
      <c r="U42" s="35">
        <v>0</v>
      </c>
      <c r="V42" s="41">
        <f t="shared" si="6"/>
        <v>0</v>
      </c>
      <c r="W42" s="41">
        <f t="shared" si="7"/>
        <v>0</v>
      </c>
      <c r="X42" s="41">
        <f t="shared" si="8"/>
        <v>0</v>
      </c>
      <c r="Y42" s="197" t="str">
        <f t="shared" si="9"/>
        <v>nebija plānots</v>
      </c>
      <c r="Z42" s="35">
        <v>0</v>
      </c>
      <c r="AA42" s="35">
        <v>0</v>
      </c>
      <c r="AB42" s="35">
        <v>0</v>
      </c>
      <c r="AC42" s="41">
        <f t="shared" si="10"/>
        <v>0</v>
      </c>
      <c r="AD42" s="41">
        <f t="shared" si="11"/>
        <v>0</v>
      </c>
      <c r="AE42" s="41">
        <f t="shared" si="12"/>
        <v>0</v>
      </c>
      <c r="AF42" s="109" t="str">
        <f t="shared" si="13"/>
        <v>nebija plānots</v>
      </c>
      <c r="AG42" s="35">
        <v>0</v>
      </c>
      <c r="AH42" s="35">
        <v>0</v>
      </c>
      <c r="AI42" s="35">
        <v>0</v>
      </c>
      <c r="AJ42" s="41">
        <f t="shared" si="14"/>
        <v>0</v>
      </c>
      <c r="AK42" s="41">
        <f t="shared" si="15"/>
        <v>0</v>
      </c>
      <c r="AL42" s="41">
        <f t="shared" si="16"/>
        <v>0</v>
      </c>
      <c r="AM42" s="109" t="str">
        <f t="shared" si="17"/>
        <v>nebija plānots</v>
      </c>
      <c r="AN42" s="35">
        <v>0</v>
      </c>
      <c r="AO42" s="35">
        <v>0</v>
      </c>
      <c r="AP42" s="35">
        <v>0</v>
      </c>
      <c r="AQ42" s="41">
        <f t="shared" si="18"/>
        <v>0</v>
      </c>
      <c r="AR42" s="41">
        <f t="shared" si="19"/>
        <v>0</v>
      </c>
      <c r="AS42" s="41">
        <f t="shared" si="20"/>
        <v>0</v>
      </c>
      <c r="AT42" s="109" t="str">
        <f t="shared" si="21"/>
        <v>nebija plānots</v>
      </c>
      <c r="AU42" s="35">
        <v>0</v>
      </c>
      <c r="AV42" s="35">
        <v>0</v>
      </c>
      <c r="AW42" s="35">
        <v>0</v>
      </c>
      <c r="AX42" s="41">
        <f t="shared" si="22"/>
        <v>0</v>
      </c>
      <c r="AY42" s="41">
        <f t="shared" si="23"/>
        <v>0</v>
      </c>
      <c r="AZ42" s="41">
        <f t="shared" si="24"/>
        <v>0</v>
      </c>
      <c r="BA42" s="109" t="str">
        <f t="shared" si="25"/>
        <v>nebija plānots</v>
      </c>
      <c r="BB42" s="35">
        <v>0</v>
      </c>
      <c r="BC42" s="35">
        <v>0</v>
      </c>
      <c r="BD42" s="35">
        <v>0</v>
      </c>
      <c r="BE42" s="41">
        <f t="shared" si="26"/>
        <v>0</v>
      </c>
      <c r="BF42" s="41">
        <f t="shared" si="27"/>
        <v>0</v>
      </c>
      <c r="BG42" s="41">
        <f t="shared" si="28"/>
        <v>0</v>
      </c>
      <c r="BH42" s="109" t="str">
        <f t="shared" si="29"/>
        <v>nebija plānots</v>
      </c>
      <c r="BI42" s="35">
        <v>16034.4</v>
      </c>
      <c r="BJ42" s="41">
        <v>0</v>
      </c>
      <c r="BK42" s="41">
        <f>BJ42-BI42</f>
        <v>-16034.4</v>
      </c>
      <c r="BL42" s="41">
        <f t="shared" si="30"/>
        <v>16034.4</v>
      </c>
      <c r="BM42" s="41">
        <f t="shared" si="31"/>
        <v>0</v>
      </c>
      <c r="BN42" s="41">
        <f t="shared" si="32"/>
        <v>-16034</v>
      </c>
      <c r="BO42" s="109">
        <f t="shared" si="33"/>
        <v>1</v>
      </c>
      <c r="BP42" s="35"/>
      <c r="BQ42" s="41">
        <v>0</v>
      </c>
      <c r="BR42" s="41">
        <f>BQ42-BP42</f>
        <v>0</v>
      </c>
      <c r="BS42" s="41">
        <f t="shared" si="34"/>
        <v>16034.4</v>
      </c>
      <c r="BT42" s="41">
        <f t="shared" si="35"/>
        <v>0</v>
      </c>
      <c r="BU42" s="41">
        <f t="shared" si="36"/>
        <v>-16034</v>
      </c>
      <c r="BV42" s="109">
        <f t="shared" si="37"/>
        <v>1</v>
      </c>
      <c r="BW42" s="35"/>
      <c r="BX42" s="41">
        <v>0</v>
      </c>
      <c r="BY42" s="41">
        <f t="shared" si="38"/>
        <v>0</v>
      </c>
      <c r="BZ42" s="41">
        <f>BP42+BI42+BB42+AU42+AN42+AG42+Z42+S42+O42+BW42</f>
        <v>16034.4</v>
      </c>
      <c r="CA42" s="41">
        <f>BQ42+BJ42+BC42+AV42+AO42+-AH42+AA42+T42+P42+BX42</f>
        <v>0</v>
      </c>
      <c r="CB42" s="41">
        <f t="shared" si="41"/>
        <v>-16034</v>
      </c>
      <c r="CC42" s="109">
        <f t="shared" si="42"/>
        <v>1</v>
      </c>
      <c r="CD42" s="35"/>
      <c r="CE42" s="41">
        <v>0</v>
      </c>
      <c r="CF42" s="41">
        <f t="shared" si="43"/>
        <v>0</v>
      </c>
      <c r="CG42" s="41">
        <f t="shared" si="44"/>
        <v>16034.4</v>
      </c>
      <c r="CH42" s="317">
        <f t="shared" si="45"/>
        <v>0</v>
      </c>
      <c r="CI42" s="180">
        <f t="shared" si="46"/>
        <v>-16034</v>
      </c>
      <c r="CJ42" s="278">
        <f t="shared" si="47"/>
        <v>0</v>
      </c>
      <c r="CK42" s="37"/>
      <c r="CL42" s="40">
        <f>CK42+CD42+BW42+BP42+BI42+BB42+AN42+AG42+Z42+S42+O42+AU42</f>
        <v>16034.4</v>
      </c>
      <c r="CM42" s="40">
        <v>1729944.18</v>
      </c>
      <c r="CN42" s="162">
        <v>0</v>
      </c>
      <c r="CO42" s="310">
        <f t="shared" si="50"/>
        <v>107.88954872025145</v>
      </c>
      <c r="CP42" s="37">
        <v>2540836.0281397174</v>
      </c>
      <c r="CQ42" s="37">
        <v>679932.07613971748</v>
      </c>
      <c r="CR42" s="37">
        <v>163197.50063971741</v>
      </c>
      <c r="CS42" s="37"/>
      <c r="CT42" s="37"/>
      <c r="CU42" s="37"/>
      <c r="CV42" s="37"/>
      <c r="CW42" s="37">
        <v>3400000.0049191522</v>
      </c>
      <c r="CX42" s="15"/>
    </row>
    <row r="43" spans="1:102" s="10" customFormat="1" ht="25.5" x14ac:dyDescent="0.2">
      <c r="A43" s="15" t="s">
        <v>51</v>
      </c>
      <c r="B43" s="15" t="s">
        <v>52</v>
      </c>
      <c r="C43" s="16" t="s">
        <v>564</v>
      </c>
      <c r="D43" s="15" t="s">
        <v>3</v>
      </c>
      <c r="E43" s="15" t="s">
        <v>11</v>
      </c>
      <c r="F43" s="15" t="s">
        <v>5</v>
      </c>
      <c r="G43" s="47" t="s">
        <v>55</v>
      </c>
      <c r="H43" s="43">
        <f>SUBTOTAL(103, $CI$16:$CI43)*1</f>
        <v>28</v>
      </c>
      <c r="I43" s="55" t="s">
        <v>838</v>
      </c>
      <c r="J43" s="128" t="s">
        <v>704</v>
      </c>
      <c r="K43" s="128" t="s">
        <v>1063</v>
      </c>
      <c r="L43" s="79">
        <v>0</v>
      </c>
      <c r="M43" s="79">
        <v>0</v>
      </c>
      <c r="N43" s="79">
        <v>0</v>
      </c>
      <c r="O43" s="79">
        <v>0</v>
      </c>
      <c r="P43" s="79"/>
      <c r="Q43" s="41">
        <f t="shared" si="4"/>
        <v>0</v>
      </c>
      <c r="R43" s="197" t="str">
        <f t="shared" si="5"/>
        <v>nebija plānots</v>
      </c>
      <c r="S43" s="79">
        <v>0</v>
      </c>
      <c r="T43" s="79"/>
      <c r="U43" s="79"/>
      <c r="V43" s="41">
        <f t="shared" si="6"/>
        <v>0</v>
      </c>
      <c r="W43" s="41">
        <f t="shared" si="7"/>
        <v>0</v>
      </c>
      <c r="X43" s="41">
        <f t="shared" si="8"/>
        <v>0</v>
      </c>
      <c r="Y43" s="197" t="str">
        <f t="shared" si="9"/>
        <v>nebija plānots</v>
      </c>
      <c r="Z43" s="79">
        <v>0</v>
      </c>
      <c r="AA43" s="79"/>
      <c r="AB43" s="79"/>
      <c r="AC43" s="41">
        <f t="shared" si="10"/>
        <v>0</v>
      </c>
      <c r="AD43" s="41">
        <f t="shared" si="11"/>
        <v>0</v>
      </c>
      <c r="AE43" s="41">
        <f t="shared" si="12"/>
        <v>0</v>
      </c>
      <c r="AF43" s="109" t="str">
        <f t="shared" si="13"/>
        <v>nebija plānots</v>
      </c>
      <c r="AG43" s="79">
        <v>0</v>
      </c>
      <c r="AH43" s="79"/>
      <c r="AI43" s="79"/>
      <c r="AJ43" s="41">
        <f t="shared" si="14"/>
        <v>0</v>
      </c>
      <c r="AK43" s="41">
        <f t="shared" si="15"/>
        <v>0</v>
      </c>
      <c r="AL43" s="41">
        <f t="shared" si="16"/>
        <v>0</v>
      </c>
      <c r="AM43" s="109" t="str">
        <f t="shared" si="17"/>
        <v>nebija plānots</v>
      </c>
      <c r="AN43" s="79">
        <v>0</v>
      </c>
      <c r="AO43" s="79"/>
      <c r="AP43" s="79"/>
      <c r="AQ43" s="41">
        <f t="shared" si="18"/>
        <v>0</v>
      </c>
      <c r="AR43" s="41">
        <f t="shared" si="19"/>
        <v>0</v>
      </c>
      <c r="AS43" s="41">
        <f t="shared" si="20"/>
        <v>0</v>
      </c>
      <c r="AT43" s="109" t="str">
        <f t="shared" si="21"/>
        <v>nebija plānots</v>
      </c>
      <c r="AU43" s="79">
        <v>0</v>
      </c>
      <c r="AV43" s="79"/>
      <c r="AW43" s="79"/>
      <c r="AX43" s="41">
        <f t="shared" si="22"/>
        <v>0</v>
      </c>
      <c r="AY43" s="41">
        <f t="shared" si="23"/>
        <v>0</v>
      </c>
      <c r="AZ43" s="41">
        <f t="shared" si="24"/>
        <v>0</v>
      </c>
      <c r="BA43" s="109" t="str">
        <f t="shared" si="25"/>
        <v>nebija plānots</v>
      </c>
      <c r="BB43" s="79">
        <v>0</v>
      </c>
      <c r="BC43" s="79"/>
      <c r="BD43" s="79"/>
      <c r="BE43" s="41">
        <f t="shared" si="26"/>
        <v>0</v>
      </c>
      <c r="BF43" s="41">
        <f t="shared" si="27"/>
        <v>0</v>
      </c>
      <c r="BG43" s="41">
        <f t="shared" si="28"/>
        <v>0</v>
      </c>
      <c r="BH43" s="109" t="str">
        <f t="shared" si="29"/>
        <v>nebija plānots</v>
      </c>
      <c r="BI43" s="79">
        <v>0</v>
      </c>
      <c r="BJ43" s="79"/>
      <c r="BK43" s="79"/>
      <c r="BL43" s="41">
        <f t="shared" si="30"/>
        <v>0</v>
      </c>
      <c r="BM43" s="41">
        <f t="shared" si="31"/>
        <v>0</v>
      </c>
      <c r="BN43" s="41">
        <f t="shared" si="32"/>
        <v>0</v>
      </c>
      <c r="BO43" s="109" t="str">
        <f t="shared" si="33"/>
        <v>nebija plānots</v>
      </c>
      <c r="BP43" s="79">
        <v>0</v>
      </c>
      <c r="BQ43" s="79"/>
      <c r="BR43" s="79"/>
      <c r="BS43" s="41">
        <f t="shared" si="34"/>
        <v>0</v>
      </c>
      <c r="BT43" s="41">
        <f t="shared" si="35"/>
        <v>0</v>
      </c>
      <c r="BU43" s="41">
        <f t="shared" si="36"/>
        <v>0</v>
      </c>
      <c r="BV43" s="109" t="str">
        <f t="shared" si="37"/>
        <v>nebija plānots</v>
      </c>
      <c r="BW43" s="79">
        <v>0</v>
      </c>
      <c r="BX43" s="41">
        <v>0</v>
      </c>
      <c r="BY43" s="41">
        <f t="shared" si="38"/>
        <v>0</v>
      </c>
      <c r="BZ43" s="79">
        <v>0</v>
      </c>
      <c r="CA43" s="79">
        <v>0</v>
      </c>
      <c r="CB43" s="41">
        <f t="shared" si="41"/>
        <v>0</v>
      </c>
      <c r="CC43" s="109" t="str">
        <f t="shared" si="42"/>
        <v>nebija plānots</v>
      </c>
      <c r="CD43" s="79">
        <v>15000</v>
      </c>
      <c r="CE43" s="41">
        <v>0</v>
      </c>
      <c r="CF43" s="41">
        <f t="shared" si="43"/>
        <v>-15000</v>
      </c>
      <c r="CG43" s="41">
        <f t="shared" si="44"/>
        <v>15000</v>
      </c>
      <c r="CH43" s="317">
        <f t="shared" si="45"/>
        <v>0</v>
      </c>
      <c r="CI43" s="180">
        <f t="shared" si="46"/>
        <v>-15000</v>
      </c>
      <c r="CJ43" s="278">
        <f t="shared" si="47"/>
        <v>0</v>
      </c>
      <c r="CK43" s="83">
        <v>25000</v>
      </c>
      <c r="CL43" s="83">
        <v>40000</v>
      </c>
      <c r="CM43" s="40">
        <v>0</v>
      </c>
      <c r="CN43" s="267">
        <f t="shared" ref="CN43:CN44" si="52">CM43-CL43</f>
        <v>-40000</v>
      </c>
      <c r="CO43" s="310">
        <f t="shared" si="50"/>
        <v>0</v>
      </c>
      <c r="CP43" s="83">
        <v>113000</v>
      </c>
      <c r="CQ43" s="83">
        <v>0</v>
      </c>
      <c r="CR43" s="83">
        <v>0</v>
      </c>
      <c r="CS43" s="83">
        <v>0</v>
      </c>
      <c r="CT43" s="83">
        <v>0</v>
      </c>
      <c r="CU43" s="83">
        <v>0</v>
      </c>
      <c r="CV43" s="83">
        <v>0</v>
      </c>
      <c r="CW43" s="83">
        <v>153000</v>
      </c>
      <c r="CX43" s="40"/>
    </row>
    <row r="44" spans="1:102" s="10" customFormat="1" ht="22.5" customHeight="1" x14ac:dyDescent="0.2">
      <c r="A44" s="11" t="s">
        <v>317</v>
      </c>
      <c r="B44" s="11" t="s">
        <v>318</v>
      </c>
      <c r="C44" s="14" t="s">
        <v>588</v>
      </c>
      <c r="D44" s="11" t="s">
        <v>3</v>
      </c>
      <c r="E44" s="11" t="s">
        <v>4</v>
      </c>
      <c r="F44" s="11" t="s">
        <v>77</v>
      </c>
      <c r="G44" s="44" t="s">
        <v>319</v>
      </c>
      <c r="H44" s="43">
        <f>SUBTOTAL(103, $CI$16:$CI44)*1</f>
        <v>29</v>
      </c>
      <c r="I44" s="55" t="s">
        <v>0</v>
      </c>
      <c r="J44" s="128" t="s">
        <v>947</v>
      </c>
      <c r="K44" s="128" t="s">
        <v>1489</v>
      </c>
      <c r="L44" s="79">
        <v>0</v>
      </c>
      <c r="M44" s="79">
        <v>0</v>
      </c>
      <c r="N44" s="79">
        <v>0</v>
      </c>
      <c r="O44" s="79">
        <v>0</v>
      </c>
      <c r="P44" s="79"/>
      <c r="Q44" s="41">
        <f t="shared" si="4"/>
        <v>0</v>
      </c>
      <c r="R44" s="197" t="str">
        <f t="shared" si="5"/>
        <v>nebija plānots</v>
      </c>
      <c r="S44" s="79">
        <v>0</v>
      </c>
      <c r="T44" s="79"/>
      <c r="U44" s="79"/>
      <c r="V44" s="41">
        <f t="shared" si="6"/>
        <v>0</v>
      </c>
      <c r="W44" s="41">
        <f t="shared" si="7"/>
        <v>0</v>
      </c>
      <c r="X44" s="41">
        <f t="shared" si="8"/>
        <v>0</v>
      </c>
      <c r="Y44" s="197" t="str">
        <f t="shared" si="9"/>
        <v>nebija plānots</v>
      </c>
      <c r="Z44" s="79">
        <v>0</v>
      </c>
      <c r="AA44" s="79"/>
      <c r="AB44" s="79"/>
      <c r="AC44" s="41">
        <f t="shared" si="10"/>
        <v>0</v>
      </c>
      <c r="AD44" s="41">
        <f t="shared" si="11"/>
        <v>0</v>
      </c>
      <c r="AE44" s="41">
        <f t="shared" si="12"/>
        <v>0</v>
      </c>
      <c r="AF44" s="109" t="str">
        <f t="shared" si="13"/>
        <v>nebija plānots</v>
      </c>
      <c r="AG44" s="79">
        <v>0</v>
      </c>
      <c r="AH44" s="79"/>
      <c r="AI44" s="79"/>
      <c r="AJ44" s="41">
        <f t="shared" si="14"/>
        <v>0</v>
      </c>
      <c r="AK44" s="41">
        <f t="shared" si="15"/>
        <v>0</v>
      </c>
      <c r="AL44" s="41">
        <f t="shared" si="16"/>
        <v>0</v>
      </c>
      <c r="AM44" s="109" t="str">
        <f t="shared" si="17"/>
        <v>nebija plānots</v>
      </c>
      <c r="AN44" s="79">
        <v>0</v>
      </c>
      <c r="AO44" s="79"/>
      <c r="AP44" s="79"/>
      <c r="AQ44" s="41">
        <f t="shared" si="18"/>
        <v>0</v>
      </c>
      <c r="AR44" s="41">
        <f t="shared" si="19"/>
        <v>0</v>
      </c>
      <c r="AS44" s="41">
        <f t="shared" si="20"/>
        <v>0</v>
      </c>
      <c r="AT44" s="109" t="str">
        <f t="shared" si="21"/>
        <v>nebija plānots</v>
      </c>
      <c r="AU44" s="79">
        <v>0</v>
      </c>
      <c r="AV44" s="79"/>
      <c r="AW44" s="79"/>
      <c r="AX44" s="41">
        <f t="shared" si="22"/>
        <v>0</v>
      </c>
      <c r="AY44" s="41">
        <f t="shared" si="23"/>
        <v>0</v>
      </c>
      <c r="AZ44" s="41">
        <f t="shared" si="24"/>
        <v>0</v>
      </c>
      <c r="BA44" s="109" t="str">
        <f t="shared" si="25"/>
        <v>nebija plānots</v>
      </c>
      <c r="BB44" s="79">
        <v>0</v>
      </c>
      <c r="BC44" s="79"/>
      <c r="BD44" s="79"/>
      <c r="BE44" s="41">
        <f t="shared" si="26"/>
        <v>0</v>
      </c>
      <c r="BF44" s="41">
        <f t="shared" si="27"/>
        <v>0</v>
      </c>
      <c r="BG44" s="41">
        <f t="shared" si="28"/>
        <v>0</v>
      </c>
      <c r="BH44" s="109" t="str">
        <f t="shared" si="29"/>
        <v>nebija plānots</v>
      </c>
      <c r="BI44" s="79">
        <v>0</v>
      </c>
      <c r="BJ44" s="79"/>
      <c r="BK44" s="79"/>
      <c r="BL44" s="41">
        <f t="shared" si="30"/>
        <v>0</v>
      </c>
      <c r="BM44" s="41">
        <f t="shared" si="31"/>
        <v>0</v>
      </c>
      <c r="BN44" s="41">
        <f t="shared" si="32"/>
        <v>0</v>
      </c>
      <c r="BO44" s="109" t="str">
        <f t="shared" si="33"/>
        <v>nebija plānots</v>
      </c>
      <c r="BP44" s="79">
        <v>0</v>
      </c>
      <c r="BQ44" s="79"/>
      <c r="BR44" s="79"/>
      <c r="BS44" s="41">
        <f t="shared" si="34"/>
        <v>0</v>
      </c>
      <c r="BT44" s="41">
        <f t="shared" si="35"/>
        <v>0</v>
      </c>
      <c r="BU44" s="41">
        <f t="shared" si="36"/>
        <v>0</v>
      </c>
      <c r="BV44" s="109" t="str">
        <f t="shared" si="37"/>
        <v>nebija plānots</v>
      </c>
      <c r="BW44" s="79">
        <v>0</v>
      </c>
      <c r="BX44" s="41">
        <v>0</v>
      </c>
      <c r="BY44" s="41">
        <f t="shared" si="38"/>
        <v>0</v>
      </c>
      <c r="BZ44" s="79">
        <v>0</v>
      </c>
      <c r="CA44" s="79">
        <v>0</v>
      </c>
      <c r="CB44" s="41">
        <f t="shared" si="41"/>
        <v>0</v>
      </c>
      <c r="CC44" s="109" t="str">
        <f t="shared" si="42"/>
        <v>nebija plānots</v>
      </c>
      <c r="CD44" s="79">
        <v>13000</v>
      </c>
      <c r="CE44" s="41">
        <v>0</v>
      </c>
      <c r="CF44" s="41">
        <f t="shared" si="43"/>
        <v>-13000</v>
      </c>
      <c r="CG44" s="41">
        <f t="shared" si="44"/>
        <v>13000</v>
      </c>
      <c r="CH44" s="317">
        <f t="shared" si="45"/>
        <v>0</v>
      </c>
      <c r="CI44" s="180">
        <f t="shared" si="46"/>
        <v>-13000</v>
      </c>
      <c r="CJ44" s="278">
        <f t="shared" si="47"/>
        <v>0</v>
      </c>
      <c r="CK44" s="83">
        <v>1000</v>
      </c>
      <c r="CL44" s="83">
        <v>14000</v>
      </c>
      <c r="CM44" s="40">
        <v>0</v>
      </c>
      <c r="CN44" s="267">
        <f t="shared" si="52"/>
        <v>-14000</v>
      </c>
      <c r="CO44" s="310">
        <f t="shared" si="50"/>
        <v>0</v>
      </c>
      <c r="CP44" s="83">
        <v>330000</v>
      </c>
      <c r="CQ44" s="83">
        <v>200000</v>
      </c>
      <c r="CR44" s="83">
        <v>200000</v>
      </c>
      <c r="CS44" s="83">
        <v>14995</v>
      </c>
      <c r="CT44" s="83">
        <v>0</v>
      </c>
      <c r="CU44" s="83">
        <v>0</v>
      </c>
      <c r="CV44" s="83">
        <v>0</v>
      </c>
      <c r="CW44" s="83">
        <v>758995</v>
      </c>
      <c r="CX44" s="40"/>
    </row>
    <row r="45" spans="1:102" s="10" customFormat="1" ht="21" customHeight="1" x14ac:dyDescent="0.2">
      <c r="A45" s="11" t="s">
        <v>172</v>
      </c>
      <c r="B45" s="11" t="s">
        <v>173</v>
      </c>
      <c r="C45" s="14" t="s">
        <v>575</v>
      </c>
      <c r="D45" s="11" t="s">
        <v>3</v>
      </c>
      <c r="E45" s="11" t="s">
        <v>29</v>
      </c>
      <c r="F45" s="11" t="s">
        <v>5</v>
      </c>
      <c r="G45" s="44" t="s">
        <v>194</v>
      </c>
      <c r="H45" s="43">
        <f>SUBTOTAL(103, $CI$16:$CI45)*1</f>
        <v>30</v>
      </c>
      <c r="I45" s="43" t="s">
        <v>33</v>
      </c>
      <c r="J45" s="128" t="s">
        <v>965</v>
      </c>
      <c r="K45" s="128" t="s">
        <v>966</v>
      </c>
      <c r="L45" s="79">
        <v>0</v>
      </c>
      <c r="M45" s="79">
        <v>0</v>
      </c>
      <c r="N45" s="79">
        <v>0</v>
      </c>
      <c r="O45" s="79">
        <f>N45+M45+L45</f>
        <v>0</v>
      </c>
      <c r="P45" s="79">
        <f>O45+N45+M45</f>
        <v>0</v>
      </c>
      <c r="Q45" s="41">
        <f t="shared" si="4"/>
        <v>0</v>
      </c>
      <c r="R45" s="197" t="str">
        <f t="shared" si="5"/>
        <v>nebija plānots</v>
      </c>
      <c r="S45" s="79">
        <f>Q45+P45+O45</f>
        <v>0</v>
      </c>
      <c r="T45" s="79">
        <f>S45+Q45+P45</f>
        <v>0</v>
      </c>
      <c r="U45" s="79">
        <f>T45+S45+Q45</f>
        <v>0</v>
      </c>
      <c r="V45" s="41">
        <f t="shared" si="6"/>
        <v>0</v>
      </c>
      <c r="W45" s="41">
        <f t="shared" si="7"/>
        <v>0</v>
      </c>
      <c r="X45" s="41">
        <f t="shared" si="8"/>
        <v>0</v>
      </c>
      <c r="Y45" s="197" t="str">
        <f t="shared" si="9"/>
        <v>nebija plānots</v>
      </c>
      <c r="Z45" s="79">
        <f>U45+T45+S45</f>
        <v>0</v>
      </c>
      <c r="AA45" s="79">
        <f>Z45+U45+T45</f>
        <v>0</v>
      </c>
      <c r="AB45" s="79">
        <f>AA45+Z45+U45</f>
        <v>0</v>
      </c>
      <c r="AC45" s="41">
        <f t="shared" si="10"/>
        <v>0</v>
      </c>
      <c r="AD45" s="41">
        <f t="shared" si="11"/>
        <v>0</v>
      </c>
      <c r="AE45" s="41">
        <f t="shared" si="12"/>
        <v>0</v>
      </c>
      <c r="AF45" s="109" t="str">
        <f t="shared" si="13"/>
        <v>nebija plānots</v>
      </c>
      <c r="AG45" s="79">
        <f>AB45+AA45+Z45</f>
        <v>0</v>
      </c>
      <c r="AH45" s="79">
        <f>AG45+AB45+AA45</f>
        <v>0</v>
      </c>
      <c r="AI45" s="79">
        <f>AH45+AG45+AB45</f>
        <v>0</v>
      </c>
      <c r="AJ45" s="41">
        <f t="shared" si="14"/>
        <v>0</v>
      </c>
      <c r="AK45" s="41">
        <f t="shared" si="15"/>
        <v>0</v>
      </c>
      <c r="AL45" s="41">
        <f t="shared" si="16"/>
        <v>0</v>
      </c>
      <c r="AM45" s="109" t="str">
        <f t="shared" si="17"/>
        <v>nebija plānots</v>
      </c>
      <c r="AN45" s="79">
        <f>AI45+AH45+AG45</f>
        <v>0</v>
      </c>
      <c r="AO45" s="79">
        <f>AN45+AI45+AH45</f>
        <v>0</v>
      </c>
      <c r="AP45" s="79">
        <f>AO45+AN45+AI45</f>
        <v>0</v>
      </c>
      <c r="AQ45" s="41">
        <f t="shared" si="18"/>
        <v>0</v>
      </c>
      <c r="AR45" s="41">
        <f t="shared" si="19"/>
        <v>0</v>
      </c>
      <c r="AS45" s="41">
        <f t="shared" si="20"/>
        <v>0</v>
      </c>
      <c r="AT45" s="109" t="str">
        <f t="shared" si="21"/>
        <v>nebija plānots</v>
      </c>
      <c r="AU45" s="79">
        <f>AP45+AO45+AN45</f>
        <v>0</v>
      </c>
      <c r="AV45" s="79">
        <f>AU45+AP45+AO45</f>
        <v>0</v>
      </c>
      <c r="AW45" s="79">
        <f>AV45+AU45+AP45</f>
        <v>0</v>
      </c>
      <c r="AX45" s="41">
        <f t="shared" si="22"/>
        <v>0</v>
      </c>
      <c r="AY45" s="41">
        <f t="shared" si="23"/>
        <v>0</v>
      </c>
      <c r="AZ45" s="41">
        <f t="shared" si="24"/>
        <v>0</v>
      </c>
      <c r="BA45" s="109" t="str">
        <f t="shared" si="25"/>
        <v>nebija plānots</v>
      </c>
      <c r="BB45" s="79">
        <f>AW45+AV45+AU45</f>
        <v>0</v>
      </c>
      <c r="BC45" s="79">
        <f>BB45+AW45+AV45</f>
        <v>0</v>
      </c>
      <c r="BD45" s="79">
        <f>BC45+BB45+AW45</f>
        <v>0</v>
      </c>
      <c r="BE45" s="41">
        <f t="shared" si="26"/>
        <v>0</v>
      </c>
      <c r="BF45" s="41">
        <f t="shared" si="27"/>
        <v>0</v>
      </c>
      <c r="BG45" s="41">
        <f t="shared" si="28"/>
        <v>0</v>
      </c>
      <c r="BH45" s="109" t="str">
        <f t="shared" si="29"/>
        <v>nebija plānots</v>
      </c>
      <c r="BI45" s="79">
        <f>BD45+BC45+BB45</f>
        <v>0</v>
      </c>
      <c r="BJ45" s="79">
        <f>BI45+BD45+BC45</f>
        <v>0</v>
      </c>
      <c r="BK45" s="79">
        <f>BJ45+BI45+BD45</f>
        <v>0</v>
      </c>
      <c r="BL45" s="41">
        <f t="shared" si="30"/>
        <v>0</v>
      </c>
      <c r="BM45" s="41">
        <f t="shared" si="31"/>
        <v>0</v>
      </c>
      <c r="BN45" s="41">
        <f t="shared" si="32"/>
        <v>0</v>
      </c>
      <c r="BO45" s="109" t="str">
        <f t="shared" si="33"/>
        <v>nebija plānots</v>
      </c>
      <c r="BP45" s="79">
        <f>BK45+BJ45+BI45</f>
        <v>0</v>
      </c>
      <c r="BQ45" s="79">
        <v>0</v>
      </c>
      <c r="BR45" s="79">
        <f>BQ45+BP45+BK45</f>
        <v>0</v>
      </c>
      <c r="BS45" s="41">
        <f t="shared" si="34"/>
        <v>0</v>
      </c>
      <c r="BT45" s="41">
        <f t="shared" si="35"/>
        <v>0</v>
      </c>
      <c r="BU45" s="41">
        <f t="shared" si="36"/>
        <v>0</v>
      </c>
      <c r="BV45" s="109" t="str">
        <f t="shared" si="37"/>
        <v>nebija plānots</v>
      </c>
      <c r="BW45" s="79">
        <v>12455</v>
      </c>
      <c r="BX45" s="41">
        <v>0</v>
      </c>
      <c r="BY45" s="41">
        <f t="shared" si="38"/>
        <v>-12455</v>
      </c>
      <c r="BZ45" s="41">
        <f t="shared" ref="BZ45:BZ53" si="53">BP45+BI45+BB45+AU45+AN45+AG45+Z45+S45+O45+BW45</f>
        <v>12455</v>
      </c>
      <c r="CA45" s="41">
        <f t="shared" ref="CA45:CA53" si="54">BQ45+BJ45+BC45+AV45+AO45+-AH45+AA45+T45+P45+BX45</f>
        <v>0</v>
      </c>
      <c r="CB45" s="41">
        <f t="shared" si="41"/>
        <v>-12455</v>
      </c>
      <c r="CC45" s="109">
        <f t="shared" si="42"/>
        <v>1</v>
      </c>
      <c r="CD45" s="79">
        <v>0</v>
      </c>
      <c r="CE45" s="41">
        <v>0</v>
      </c>
      <c r="CF45" s="41">
        <f t="shared" si="43"/>
        <v>0</v>
      </c>
      <c r="CG45" s="41">
        <f t="shared" si="44"/>
        <v>12455</v>
      </c>
      <c r="CH45" s="317">
        <f t="shared" si="45"/>
        <v>0</v>
      </c>
      <c r="CI45" s="180">
        <f t="shared" si="46"/>
        <v>-12455</v>
      </c>
      <c r="CJ45" s="278">
        <f t="shared" si="47"/>
        <v>0</v>
      </c>
      <c r="CK45" s="83">
        <v>0</v>
      </c>
      <c r="CL45" s="40">
        <f t="shared" ref="CL45:CL53" si="55">CK45+CD45+BW45+BP45+BI45+BB45+AN45+AG45+Z45+S45+O45+AU45</f>
        <v>12455</v>
      </c>
      <c r="CM45" s="40">
        <v>0</v>
      </c>
      <c r="CN45" s="158">
        <f>CM45-CL45</f>
        <v>-12455</v>
      </c>
      <c r="CO45" s="310">
        <f t="shared" si="50"/>
        <v>0</v>
      </c>
      <c r="CP45" s="83">
        <v>232819.36219999997</v>
      </c>
      <c r="CQ45" s="83">
        <v>270219.36219999997</v>
      </c>
      <c r="CR45" s="83">
        <v>274156.47209999996</v>
      </c>
      <c r="CS45" s="83">
        <v>0</v>
      </c>
      <c r="CT45" s="83">
        <v>0</v>
      </c>
      <c r="CU45" s="83">
        <v>0</v>
      </c>
      <c r="CV45" s="83">
        <v>0</v>
      </c>
      <c r="CW45" s="83">
        <v>789650.19649999985</v>
      </c>
      <c r="CX45" s="40"/>
    </row>
    <row r="46" spans="1:102" s="10" customFormat="1" x14ac:dyDescent="0.2">
      <c r="A46" s="11" t="s">
        <v>221</v>
      </c>
      <c r="B46" s="11" t="s">
        <v>647</v>
      </c>
      <c r="C46" s="14" t="s">
        <v>576</v>
      </c>
      <c r="D46" s="11" t="s">
        <v>3</v>
      </c>
      <c r="E46" s="11" t="s">
        <v>210</v>
      </c>
      <c r="F46" s="11" t="s">
        <v>77</v>
      </c>
      <c r="G46" s="44" t="s">
        <v>631</v>
      </c>
      <c r="H46" s="43">
        <f>SUBTOTAL(103, $CI$16:$CI46)*1</f>
        <v>31</v>
      </c>
      <c r="I46" s="43" t="s">
        <v>57</v>
      </c>
      <c r="J46" s="124" t="s">
        <v>670</v>
      </c>
      <c r="K46" s="124" t="s">
        <v>675</v>
      </c>
      <c r="L46" s="41">
        <v>0</v>
      </c>
      <c r="M46" s="41">
        <v>0</v>
      </c>
      <c r="N46" s="41">
        <v>0</v>
      </c>
      <c r="O46" s="41">
        <v>0</v>
      </c>
      <c r="P46" s="41">
        <v>0</v>
      </c>
      <c r="Q46" s="41">
        <f t="shared" si="4"/>
        <v>0</v>
      </c>
      <c r="R46" s="197" t="str">
        <f t="shared" si="5"/>
        <v>nebija plānots</v>
      </c>
      <c r="S46" s="41">
        <v>0</v>
      </c>
      <c r="T46" s="41">
        <v>0</v>
      </c>
      <c r="U46" s="41">
        <f>T46-S46</f>
        <v>0</v>
      </c>
      <c r="V46" s="41">
        <f t="shared" si="6"/>
        <v>0</v>
      </c>
      <c r="W46" s="41">
        <f t="shared" si="7"/>
        <v>0</v>
      </c>
      <c r="X46" s="41">
        <f t="shared" si="8"/>
        <v>0</v>
      </c>
      <c r="Y46" s="197" t="str">
        <f t="shared" si="9"/>
        <v>nebija plānots</v>
      </c>
      <c r="Z46" s="41">
        <v>0</v>
      </c>
      <c r="AA46" s="41">
        <v>0</v>
      </c>
      <c r="AB46" s="41">
        <f>AA46-Z46</f>
        <v>0</v>
      </c>
      <c r="AC46" s="41">
        <f t="shared" si="10"/>
        <v>0</v>
      </c>
      <c r="AD46" s="41">
        <f t="shared" si="11"/>
        <v>0</v>
      </c>
      <c r="AE46" s="41">
        <f t="shared" si="12"/>
        <v>0</v>
      </c>
      <c r="AF46" s="109" t="str">
        <f t="shared" si="13"/>
        <v>nebija plānots</v>
      </c>
      <c r="AG46" s="41">
        <v>0</v>
      </c>
      <c r="AH46" s="41">
        <v>0</v>
      </c>
      <c r="AI46" s="41">
        <f>AH46-AG46</f>
        <v>0</v>
      </c>
      <c r="AJ46" s="41">
        <f t="shared" si="14"/>
        <v>0</v>
      </c>
      <c r="AK46" s="41">
        <f t="shared" si="15"/>
        <v>0</v>
      </c>
      <c r="AL46" s="41">
        <f t="shared" si="16"/>
        <v>0</v>
      </c>
      <c r="AM46" s="109" t="str">
        <f t="shared" si="17"/>
        <v>nebija plānots</v>
      </c>
      <c r="AN46" s="41">
        <v>7954.51</v>
      </c>
      <c r="AO46" s="41">
        <v>0</v>
      </c>
      <c r="AP46" s="41">
        <f>AO46-AN46</f>
        <v>-7954.51</v>
      </c>
      <c r="AQ46" s="41">
        <f t="shared" si="18"/>
        <v>7954.51</v>
      </c>
      <c r="AR46" s="41">
        <f t="shared" si="19"/>
        <v>0</v>
      </c>
      <c r="AS46" s="41">
        <f t="shared" si="20"/>
        <v>-7955</v>
      </c>
      <c r="AT46" s="109">
        <f t="shared" si="21"/>
        <v>1</v>
      </c>
      <c r="AU46" s="41">
        <v>0</v>
      </c>
      <c r="AV46" s="41">
        <v>0</v>
      </c>
      <c r="AW46" s="41">
        <f>AV46-AU46</f>
        <v>0</v>
      </c>
      <c r="AX46" s="41">
        <f t="shared" si="22"/>
        <v>7954.51</v>
      </c>
      <c r="AY46" s="41">
        <f t="shared" si="23"/>
        <v>0</v>
      </c>
      <c r="AZ46" s="41">
        <f t="shared" si="24"/>
        <v>-7955</v>
      </c>
      <c r="BA46" s="109">
        <f t="shared" si="25"/>
        <v>1</v>
      </c>
      <c r="BB46" s="41">
        <v>0</v>
      </c>
      <c r="BC46" s="41">
        <v>0</v>
      </c>
      <c r="BD46" s="41">
        <f>BC46-BB46</f>
        <v>0</v>
      </c>
      <c r="BE46" s="41">
        <f t="shared" si="26"/>
        <v>7954.51</v>
      </c>
      <c r="BF46" s="41">
        <f t="shared" si="27"/>
        <v>0</v>
      </c>
      <c r="BG46" s="41">
        <f t="shared" si="28"/>
        <v>-7955</v>
      </c>
      <c r="BH46" s="109">
        <f t="shared" si="29"/>
        <v>1</v>
      </c>
      <c r="BI46" s="41">
        <v>0</v>
      </c>
      <c r="BJ46" s="41">
        <v>0</v>
      </c>
      <c r="BK46" s="41">
        <f>BJ46-BI46</f>
        <v>0</v>
      </c>
      <c r="BL46" s="41">
        <f t="shared" si="30"/>
        <v>7954.51</v>
      </c>
      <c r="BM46" s="41">
        <f t="shared" si="31"/>
        <v>0</v>
      </c>
      <c r="BN46" s="41">
        <f t="shared" si="32"/>
        <v>-7955</v>
      </c>
      <c r="BO46" s="109">
        <f t="shared" si="33"/>
        <v>1</v>
      </c>
      <c r="BP46" s="41">
        <v>0</v>
      </c>
      <c r="BQ46" s="41">
        <v>0</v>
      </c>
      <c r="BR46" s="41">
        <f t="shared" ref="BR46:BR51" si="56">BQ46-BP46</f>
        <v>0</v>
      </c>
      <c r="BS46" s="41">
        <f t="shared" si="34"/>
        <v>7954.51</v>
      </c>
      <c r="BT46" s="41">
        <f t="shared" si="35"/>
        <v>0</v>
      </c>
      <c r="BU46" s="41">
        <f t="shared" si="36"/>
        <v>-7955</v>
      </c>
      <c r="BV46" s="109">
        <f t="shared" si="37"/>
        <v>1</v>
      </c>
      <c r="BW46" s="41">
        <v>0</v>
      </c>
      <c r="BX46" s="41">
        <v>0</v>
      </c>
      <c r="BY46" s="41">
        <f t="shared" si="38"/>
        <v>0</v>
      </c>
      <c r="BZ46" s="41">
        <f t="shared" si="53"/>
        <v>7954.51</v>
      </c>
      <c r="CA46" s="41">
        <f t="shared" si="54"/>
        <v>0</v>
      </c>
      <c r="CB46" s="41">
        <f t="shared" si="41"/>
        <v>-7955</v>
      </c>
      <c r="CC46" s="109">
        <f t="shared" si="42"/>
        <v>1</v>
      </c>
      <c r="CD46" s="41">
        <v>0</v>
      </c>
      <c r="CE46" s="41">
        <v>0</v>
      </c>
      <c r="CF46" s="41">
        <f t="shared" si="43"/>
        <v>0</v>
      </c>
      <c r="CG46" s="41">
        <f t="shared" si="44"/>
        <v>7954.51</v>
      </c>
      <c r="CH46" s="317">
        <f t="shared" si="45"/>
        <v>0</v>
      </c>
      <c r="CI46" s="180">
        <f t="shared" si="46"/>
        <v>-7955</v>
      </c>
      <c r="CJ46" s="278">
        <f t="shared" si="47"/>
        <v>0</v>
      </c>
      <c r="CK46" s="40">
        <v>0</v>
      </c>
      <c r="CL46" s="40">
        <f t="shared" si="55"/>
        <v>7954.51</v>
      </c>
      <c r="CM46" s="40">
        <v>7374.39</v>
      </c>
      <c r="CN46" s="158">
        <v>0</v>
      </c>
      <c r="CO46" s="310">
        <f t="shared" si="50"/>
        <v>0.92707030351335284</v>
      </c>
      <c r="CP46" s="40">
        <v>505246.37</v>
      </c>
      <c r="CQ46" s="40">
        <v>0</v>
      </c>
      <c r="CR46" s="40">
        <v>0</v>
      </c>
      <c r="CS46" s="40">
        <v>0</v>
      </c>
      <c r="CT46" s="40">
        <v>0</v>
      </c>
      <c r="CU46" s="40">
        <v>0</v>
      </c>
      <c r="CV46" s="40">
        <v>0</v>
      </c>
      <c r="CW46" s="40">
        <v>542543.06999999995</v>
      </c>
      <c r="CX46" s="15"/>
    </row>
    <row r="47" spans="1:102" s="10" customFormat="1" ht="31.5" x14ac:dyDescent="0.2">
      <c r="A47" s="11" t="s">
        <v>150</v>
      </c>
      <c r="B47" s="11" t="s">
        <v>151</v>
      </c>
      <c r="C47" s="14" t="s">
        <v>574</v>
      </c>
      <c r="D47" s="11" t="s">
        <v>3</v>
      </c>
      <c r="E47" s="11" t="s">
        <v>29</v>
      </c>
      <c r="F47" s="11" t="s">
        <v>102</v>
      </c>
      <c r="G47" s="44" t="s">
        <v>166</v>
      </c>
      <c r="H47" s="43">
        <f>SUBTOTAL(103, $CI$16:$CI47)*1</f>
        <v>32</v>
      </c>
      <c r="I47" s="43" t="s">
        <v>57</v>
      </c>
      <c r="J47" s="124" t="s">
        <v>667</v>
      </c>
      <c r="K47" s="124" t="s">
        <v>668</v>
      </c>
      <c r="L47" s="41">
        <v>0</v>
      </c>
      <c r="M47" s="41">
        <v>0</v>
      </c>
      <c r="N47" s="41">
        <v>0</v>
      </c>
      <c r="O47" s="41">
        <v>0</v>
      </c>
      <c r="P47" s="41">
        <v>0</v>
      </c>
      <c r="Q47" s="41">
        <f t="shared" si="4"/>
        <v>0</v>
      </c>
      <c r="R47" s="197" t="str">
        <f t="shared" si="5"/>
        <v>nebija plānots</v>
      </c>
      <c r="S47" s="41">
        <v>0</v>
      </c>
      <c r="T47" s="41">
        <v>0</v>
      </c>
      <c r="U47" s="41">
        <f>T47-S47</f>
        <v>0</v>
      </c>
      <c r="V47" s="41">
        <f t="shared" si="6"/>
        <v>0</v>
      </c>
      <c r="W47" s="41">
        <f t="shared" si="7"/>
        <v>0</v>
      </c>
      <c r="X47" s="41">
        <f t="shared" si="8"/>
        <v>0</v>
      </c>
      <c r="Y47" s="197" t="str">
        <f t="shared" si="9"/>
        <v>nebija plānots</v>
      </c>
      <c r="Z47" s="41">
        <v>0</v>
      </c>
      <c r="AA47" s="41">
        <v>0</v>
      </c>
      <c r="AB47" s="41">
        <f>AA47-Z47</f>
        <v>0</v>
      </c>
      <c r="AC47" s="41">
        <f t="shared" si="10"/>
        <v>0</v>
      </c>
      <c r="AD47" s="41">
        <f t="shared" si="11"/>
        <v>0</v>
      </c>
      <c r="AE47" s="41">
        <f t="shared" si="12"/>
        <v>0</v>
      </c>
      <c r="AF47" s="109" t="str">
        <f t="shared" si="13"/>
        <v>nebija plānots</v>
      </c>
      <c r="AG47" s="41">
        <v>0</v>
      </c>
      <c r="AH47" s="41">
        <v>0</v>
      </c>
      <c r="AI47" s="41">
        <f>AH47-AG47</f>
        <v>0</v>
      </c>
      <c r="AJ47" s="41">
        <f t="shared" si="14"/>
        <v>0</v>
      </c>
      <c r="AK47" s="41">
        <f t="shared" si="15"/>
        <v>0</v>
      </c>
      <c r="AL47" s="41">
        <f t="shared" si="16"/>
        <v>0</v>
      </c>
      <c r="AM47" s="109" t="str">
        <f t="shared" si="17"/>
        <v>nebija plānots</v>
      </c>
      <c r="AN47" s="41">
        <v>7935</v>
      </c>
      <c r="AO47" s="41">
        <v>0</v>
      </c>
      <c r="AP47" s="41">
        <f>AO47-AN47</f>
        <v>-7935</v>
      </c>
      <c r="AQ47" s="41">
        <f t="shared" si="18"/>
        <v>7935</v>
      </c>
      <c r="AR47" s="41">
        <f t="shared" si="19"/>
        <v>0</v>
      </c>
      <c r="AS47" s="41">
        <f t="shared" si="20"/>
        <v>-7935</v>
      </c>
      <c r="AT47" s="109">
        <f t="shared" si="21"/>
        <v>1</v>
      </c>
      <c r="AU47" s="41">
        <v>0</v>
      </c>
      <c r="AV47" s="41">
        <v>0</v>
      </c>
      <c r="AW47" s="41">
        <f>AV47-AU47</f>
        <v>0</v>
      </c>
      <c r="AX47" s="41">
        <f t="shared" si="22"/>
        <v>7935</v>
      </c>
      <c r="AY47" s="41">
        <f t="shared" si="23"/>
        <v>0</v>
      </c>
      <c r="AZ47" s="41">
        <f t="shared" si="24"/>
        <v>-7935</v>
      </c>
      <c r="BA47" s="109">
        <f t="shared" si="25"/>
        <v>1</v>
      </c>
      <c r="BB47" s="41">
        <v>0</v>
      </c>
      <c r="BC47" s="41">
        <v>0</v>
      </c>
      <c r="BD47" s="41">
        <f>BC47-BB47</f>
        <v>0</v>
      </c>
      <c r="BE47" s="41">
        <f t="shared" si="26"/>
        <v>7935</v>
      </c>
      <c r="BF47" s="41">
        <f t="shared" si="27"/>
        <v>0</v>
      </c>
      <c r="BG47" s="41">
        <f t="shared" si="28"/>
        <v>-7935</v>
      </c>
      <c r="BH47" s="109">
        <f t="shared" si="29"/>
        <v>1</v>
      </c>
      <c r="BI47" s="41">
        <v>0</v>
      </c>
      <c r="BJ47" s="41">
        <v>0</v>
      </c>
      <c r="BK47" s="41">
        <f>BJ47-BI47</f>
        <v>0</v>
      </c>
      <c r="BL47" s="41">
        <f t="shared" si="30"/>
        <v>7935</v>
      </c>
      <c r="BM47" s="41">
        <f t="shared" si="31"/>
        <v>0</v>
      </c>
      <c r="BN47" s="41">
        <f t="shared" si="32"/>
        <v>-7935</v>
      </c>
      <c r="BO47" s="109">
        <f t="shared" si="33"/>
        <v>1</v>
      </c>
      <c r="BP47" s="41">
        <v>0</v>
      </c>
      <c r="BQ47" s="41">
        <v>0</v>
      </c>
      <c r="BR47" s="41">
        <f t="shared" si="56"/>
        <v>0</v>
      </c>
      <c r="BS47" s="41">
        <f t="shared" si="34"/>
        <v>7935</v>
      </c>
      <c r="BT47" s="41">
        <f t="shared" si="35"/>
        <v>0</v>
      </c>
      <c r="BU47" s="41">
        <f t="shared" si="36"/>
        <v>-7935</v>
      </c>
      <c r="BV47" s="109">
        <f t="shared" si="37"/>
        <v>1</v>
      </c>
      <c r="BW47" s="41">
        <v>0</v>
      </c>
      <c r="BX47" s="41">
        <v>0</v>
      </c>
      <c r="BY47" s="41">
        <f t="shared" si="38"/>
        <v>0</v>
      </c>
      <c r="BZ47" s="41">
        <f t="shared" si="53"/>
        <v>7935</v>
      </c>
      <c r="CA47" s="41">
        <f t="shared" si="54"/>
        <v>0</v>
      </c>
      <c r="CB47" s="41">
        <f t="shared" si="41"/>
        <v>-7935</v>
      </c>
      <c r="CC47" s="109">
        <f t="shared" si="42"/>
        <v>1</v>
      </c>
      <c r="CD47" s="41">
        <v>0</v>
      </c>
      <c r="CE47" s="41">
        <v>0</v>
      </c>
      <c r="CF47" s="41">
        <f t="shared" si="43"/>
        <v>0</v>
      </c>
      <c r="CG47" s="41">
        <f t="shared" si="44"/>
        <v>7935</v>
      </c>
      <c r="CH47" s="317">
        <f t="shared" si="45"/>
        <v>0</v>
      </c>
      <c r="CI47" s="180">
        <f t="shared" si="46"/>
        <v>-7935</v>
      </c>
      <c r="CJ47" s="278">
        <f t="shared" si="47"/>
        <v>0</v>
      </c>
      <c r="CK47" s="40">
        <v>0</v>
      </c>
      <c r="CL47" s="40">
        <f t="shared" si="55"/>
        <v>7935</v>
      </c>
      <c r="CM47" s="40">
        <v>0</v>
      </c>
      <c r="CN47" s="158">
        <v>0</v>
      </c>
      <c r="CO47" s="310">
        <f t="shared" si="50"/>
        <v>0</v>
      </c>
      <c r="CP47" s="40">
        <v>278124</v>
      </c>
      <c r="CQ47" s="40">
        <v>0</v>
      </c>
      <c r="CR47" s="40">
        <v>0</v>
      </c>
      <c r="CS47" s="40">
        <v>0</v>
      </c>
      <c r="CT47" s="40">
        <v>0</v>
      </c>
      <c r="CU47" s="40">
        <v>0</v>
      </c>
      <c r="CV47" s="40">
        <v>0</v>
      </c>
      <c r="CW47" s="40">
        <v>286059</v>
      </c>
      <c r="CX47" s="15"/>
    </row>
    <row r="48" spans="1:102" s="10" customFormat="1" ht="18.75" customHeight="1" x14ac:dyDescent="0.2">
      <c r="A48" s="11" t="s">
        <v>233</v>
      </c>
      <c r="B48" s="11" t="s">
        <v>234</v>
      </c>
      <c r="C48" s="14" t="s">
        <v>579</v>
      </c>
      <c r="D48" s="11">
        <v>1</v>
      </c>
      <c r="E48" s="11" t="s">
        <v>4</v>
      </c>
      <c r="F48" s="11" t="s">
        <v>5</v>
      </c>
      <c r="G48" s="44" t="s">
        <v>235</v>
      </c>
      <c r="H48" s="43">
        <f>SUBTOTAL(103, $CI$16:$CI48)*1</f>
        <v>33</v>
      </c>
      <c r="I48" s="43" t="s">
        <v>233</v>
      </c>
      <c r="J48" s="128" t="s">
        <v>1156</v>
      </c>
      <c r="K48" s="128" t="s">
        <v>1156</v>
      </c>
      <c r="L48" s="289"/>
      <c r="M48" s="79">
        <v>0</v>
      </c>
      <c r="N48" s="79">
        <v>0</v>
      </c>
      <c r="O48" s="79">
        <v>0</v>
      </c>
      <c r="P48" s="79"/>
      <c r="Q48" s="41">
        <f t="shared" si="4"/>
        <v>0</v>
      </c>
      <c r="R48" s="197" t="str">
        <f t="shared" si="5"/>
        <v>nebija plānots</v>
      </c>
      <c r="S48" s="79">
        <v>0</v>
      </c>
      <c r="T48" s="79"/>
      <c r="U48" s="79"/>
      <c r="V48" s="41">
        <f t="shared" si="6"/>
        <v>0</v>
      </c>
      <c r="W48" s="41">
        <f t="shared" si="7"/>
        <v>0</v>
      </c>
      <c r="X48" s="41">
        <f t="shared" si="8"/>
        <v>0</v>
      </c>
      <c r="Y48" s="197" t="str">
        <f t="shared" si="9"/>
        <v>nebija plānots</v>
      </c>
      <c r="Z48" s="79">
        <v>0</v>
      </c>
      <c r="AA48" s="79"/>
      <c r="AB48" s="79"/>
      <c r="AC48" s="41">
        <f t="shared" si="10"/>
        <v>0</v>
      </c>
      <c r="AD48" s="41">
        <f t="shared" si="11"/>
        <v>0</v>
      </c>
      <c r="AE48" s="41">
        <f t="shared" si="12"/>
        <v>0</v>
      </c>
      <c r="AF48" s="109" t="str">
        <f t="shared" si="13"/>
        <v>nebija plānots</v>
      </c>
      <c r="AG48" s="79">
        <v>0</v>
      </c>
      <c r="AH48" s="79"/>
      <c r="AI48" s="79">
        <v>0</v>
      </c>
      <c r="AJ48" s="41">
        <f t="shared" si="14"/>
        <v>0</v>
      </c>
      <c r="AK48" s="41">
        <f t="shared" si="15"/>
        <v>0</v>
      </c>
      <c r="AL48" s="41">
        <f t="shared" si="16"/>
        <v>0</v>
      </c>
      <c r="AM48" s="109" t="str">
        <f t="shared" si="17"/>
        <v>nebija plānots</v>
      </c>
      <c r="AN48" s="79"/>
      <c r="AO48" s="79"/>
      <c r="AP48" s="79">
        <v>0</v>
      </c>
      <c r="AQ48" s="41">
        <f t="shared" si="18"/>
        <v>0</v>
      </c>
      <c r="AR48" s="41">
        <f t="shared" si="19"/>
        <v>0</v>
      </c>
      <c r="AS48" s="41">
        <f t="shared" si="20"/>
        <v>0</v>
      </c>
      <c r="AT48" s="109" t="str">
        <f t="shared" si="21"/>
        <v>nebija plānots</v>
      </c>
      <c r="AU48" s="79"/>
      <c r="AV48" s="79"/>
      <c r="AW48" s="79">
        <v>0</v>
      </c>
      <c r="AX48" s="41">
        <f t="shared" si="22"/>
        <v>0</v>
      </c>
      <c r="AY48" s="41">
        <f t="shared" si="23"/>
        <v>0</v>
      </c>
      <c r="AZ48" s="41">
        <f t="shared" si="24"/>
        <v>0</v>
      </c>
      <c r="BA48" s="109" t="str">
        <f t="shared" si="25"/>
        <v>nebija plānots</v>
      </c>
      <c r="BB48" s="79"/>
      <c r="BC48" s="79"/>
      <c r="BD48" s="79">
        <v>0</v>
      </c>
      <c r="BE48" s="41">
        <f t="shared" si="26"/>
        <v>0</v>
      </c>
      <c r="BF48" s="41">
        <f t="shared" si="27"/>
        <v>0</v>
      </c>
      <c r="BG48" s="41">
        <f t="shared" si="28"/>
        <v>0</v>
      </c>
      <c r="BH48" s="109" t="str">
        <f t="shared" si="29"/>
        <v>nebija plānots</v>
      </c>
      <c r="BI48" s="79"/>
      <c r="BJ48" s="79"/>
      <c r="BK48" s="79"/>
      <c r="BL48" s="41">
        <f t="shared" si="30"/>
        <v>0</v>
      </c>
      <c r="BM48" s="41">
        <f t="shared" si="31"/>
        <v>0</v>
      </c>
      <c r="BN48" s="41">
        <f t="shared" si="32"/>
        <v>0</v>
      </c>
      <c r="BO48" s="109" t="str">
        <f t="shared" si="33"/>
        <v>nebija plānots</v>
      </c>
      <c r="BP48" s="79">
        <v>1658.3</v>
      </c>
      <c r="BQ48" s="41">
        <v>0</v>
      </c>
      <c r="BR48" s="41">
        <f t="shared" si="56"/>
        <v>-1658.3</v>
      </c>
      <c r="BS48" s="41">
        <f t="shared" si="34"/>
        <v>1658.3</v>
      </c>
      <c r="BT48" s="41">
        <f t="shared" si="35"/>
        <v>0</v>
      </c>
      <c r="BU48" s="41">
        <f t="shared" si="36"/>
        <v>-1658</v>
      </c>
      <c r="BV48" s="109">
        <f t="shared" si="37"/>
        <v>1</v>
      </c>
      <c r="BW48" s="79">
        <v>1658.3</v>
      </c>
      <c r="BX48" s="41">
        <v>0</v>
      </c>
      <c r="BY48" s="41">
        <f t="shared" si="38"/>
        <v>-1658.3</v>
      </c>
      <c r="BZ48" s="41">
        <f t="shared" si="53"/>
        <v>3316.6</v>
      </c>
      <c r="CA48" s="41">
        <f t="shared" si="54"/>
        <v>0</v>
      </c>
      <c r="CB48" s="41">
        <f t="shared" ref="CB48:CB79" si="57">ROUND(BU48+BY48,0)</f>
        <v>-3316</v>
      </c>
      <c r="CC48" s="109">
        <f t="shared" si="42"/>
        <v>1</v>
      </c>
      <c r="CD48" s="79">
        <v>4286.28</v>
      </c>
      <c r="CE48" s="41">
        <v>0</v>
      </c>
      <c r="CF48" s="41">
        <f t="shared" si="43"/>
        <v>-4286.28</v>
      </c>
      <c r="CG48" s="41">
        <f t="shared" si="44"/>
        <v>7602.8799999999992</v>
      </c>
      <c r="CH48" s="317">
        <f t="shared" si="45"/>
        <v>0</v>
      </c>
      <c r="CI48" s="180">
        <f t="shared" si="46"/>
        <v>-7602.28</v>
      </c>
      <c r="CJ48" s="278">
        <f t="shared" si="47"/>
        <v>0</v>
      </c>
      <c r="CK48" s="83">
        <v>4505.4799999999996</v>
      </c>
      <c r="CL48" s="40">
        <f t="shared" si="55"/>
        <v>12108.359999999997</v>
      </c>
      <c r="CM48" s="40">
        <v>0</v>
      </c>
      <c r="CN48" s="267">
        <f>CM48-CL48</f>
        <v>-12108.359999999997</v>
      </c>
      <c r="CO48" s="310">
        <f t="shared" si="50"/>
        <v>0</v>
      </c>
      <c r="CP48" s="83">
        <v>2091357.38</v>
      </c>
      <c r="CQ48" s="83">
        <v>0</v>
      </c>
      <c r="CR48" s="83">
        <v>0</v>
      </c>
      <c r="CS48" s="83">
        <v>0</v>
      </c>
      <c r="CT48" s="83">
        <v>0</v>
      </c>
      <c r="CU48" s="83">
        <v>0</v>
      </c>
      <c r="CV48" s="83">
        <v>0</v>
      </c>
      <c r="CW48" s="83">
        <v>2081865.9</v>
      </c>
      <c r="CX48" s="15"/>
    </row>
    <row r="49" spans="1:102" s="10" customFormat="1" ht="31.5" x14ac:dyDescent="0.25">
      <c r="A49" s="27" t="s">
        <v>119</v>
      </c>
      <c r="B49" s="27" t="s">
        <v>120</v>
      </c>
      <c r="C49" s="28" t="s">
        <v>570</v>
      </c>
      <c r="D49" s="27">
        <v>1</v>
      </c>
      <c r="E49" s="27" t="s">
        <v>35</v>
      </c>
      <c r="F49" s="27" t="s">
        <v>102</v>
      </c>
      <c r="G49" s="48" t="s">
        <v>124</v>
      </c>
      <c r="H49" s="43">
        <f>SUBTOTAL(103, $CI$16:$CI49)*1</f>
        <v>34</v>
      </c>
      <c r="I49" s="43" t="s">
        <v>57</v>
      </c>
      <c r="J49" s="124" t="s">
        <v>679</v>
      </c>
      <c r="K49" s="124" t="s">
        <v>682</v>
      </c>
      <c r="L49" s="41">
        <v>0</v>
      </c>
      <c r="M49" s="41">
        <v>0</v>
      </c>
      <c r="N49" s="41">
        <v>0</v>
      </c>
      <c r="O49" s="41">
        <v>0</v>
      </c>
      <c r="P49" s="41">
        <v>0</v>
      </c>
      <c r="Q49" s="41">
        <f t="shared" si="4"/>
        <v>0</v>
      </c>
      <c r="R49" s="197" t="str">
        <f t="shared" si="5"/>
        <v>nebija plānots</v>
      </c>
      <c r="S49" s="41">
        <v>0</v>
      </c>
      <c r="T49" s="41">
        <v>0</v>
      </c>
      <c r="U49" s="41">
        <f>T49-S49</f>
        <v>0</v>
      </c>
      <c r="V49" s="41">
        <f t="shared" si="6"/>
        <v>0</v>
      </c>
      <c r="W49" s="41">
        <f t="shared" si="7"/>
        <v>0</v>
      </c>
      <c r="X49" s="41">
        <f t="shared" si="8"/>
        <v>0</v>
      </c>
      <c r="Y49" s="197" t="str">
        <f t="shared" si="9"/>
        <v>nebija plānots</v>
      </c>
      <c r="Z49" s="41">
        <v>0</v>
      </c>
      <c r="AA49" s="41">
        <v>0</v>
      </c>
      <c r="AB49" s="41">
        <f>AA49-Z49</f>
        <v>0</v>
      </c>
      <c r="AC49" s="41">
        <f t="shared" si="10"/>
        <v>0</v>
      </c>
      <c r="AD49" s="41">
        <f t="shared" si="11"/>
        <v>0</v>
      </c>
      <c r="AE49" s="41">
        <f t="shared" si="12"/>
        <v>0</v>
      </c>
      <c r="AF49" s="109" t="str">
        <f t="shared" si="13"/>
        <v>nebija plānots</v>
      </c>
      <c r="AG49" s="41">
        <v>0</v>
      </c>
      <c r="AH49" s="41">
        <v>0</v>
      </c>
      <c r="AI49" s="41">
        <f>AH49-AG49</f>
        <v>0</v>
      </c>
      <c r="AJ49" s="41">
        <f t="shared" si="14"/>
        <v>0</v>
      </c>
      <c r="AK49" s="41">
        <f t="shared" si="15"/>
        <v>0</v>
      </c>
      <c r="AL49" s="41">
        <f t="shared" si="16"/>
        <v>0</v>
      </c>
      <c r="AM49" s="109" t="str">
        <f t="shared" si="17"/>
        <v>nebija plānots</v>
      </c>
      <c r="AN49" s="41">
        <v>5041.78</v>
      </c>
      <c r="AO49" s="41">
        <v>0</v>
      </c>
      <c r="AP49" s="41">
        <f>AO49-AN49</f>
        <v>-5041.78</v>
      </c>
      <c r="AQ49" s="41">
        <f t="shared" si="18"/>
        <v>5041.78</v>
      </c>
      <c r="AR49" s="41">
        <f t="shared" si="19"/>
        <v>0</v>
      </c>
      <c r="AS49" s="41">
        <f t="shared" si="20"/>
        <v>-5042</v>
      </c>
      <c r="AT49" s="109">
        <f t="shared" si="21"/>
        <v>1</v>
      </c>
      <c r="AU49" s="41">
        <v>0</v>
      </c>
      <c r="AV49" s="41">
        <v>0</v>
      </c>
      <c r="AW49" s="41">
        <f>AV49-AU49</f>
        <v>0</v>
      </c>
      <c r="AX49" s="41">
        <f t="shared" si="22"/>
        <v>5041.78</v>
      </c>
      <c r="AY49" s="41">
        <f t="shared" si="23"/>
        <v>0</v>
      </c>
      <c r="AZ49" s="41">
        <f t="shared" si="24"/>
        <v>-5042</v>
      </c>
      <c r="BA49" s="109">
        <f t="shared" si="25"/>
        <v>1</v>
      </c>
      <c r="BB49" s="41">
        <v>0</v>
      </c>
      <c r="BC49" s="41">
        <v>0</v>
      </c>
      <c r="BD49" s="41">
        <f>BC49-BB49</f>
        <v>0</v>
      </c>
      <c r="BE49" s="41">
        <f t="shared" si="26"/>
        <v>5041.78</v>
      </c>
      <c r="BF49" s="41">
        <f t="shared" si="27"/>
        <v>0</v>
      </c>
      <c r="BG49" s="41">
        <f t="shared" si="28"/>
        <v>-5042</v>
      </c>
      <c r="BH49" s="109">
        <f t="shared" si="29"/>
        <v>1</v>
      </c>
      <c r="BI49" s="41">
        <v>0</v>
      </c>
      <c r="BJ49" s="41">
        <v>0</v>
      </c>
      <c r="BK49" s="41">
        <f>BJ49-BI49</f>
        <v>0</v>
      </c>
      <c r="BL49" s="41">
        <f t="shared" si="30"/>
        <v>5041.78</v>
      </c>
      <c r="BM49" s="41">
        <f t="shared" si="31"/>
        <v>0</v>
      </c>
      <c r="BN49" s="41">
        <f t="shared" si="32"/>
        <v>-5042</v>
      </c>
      <c r="BO49" s="109">
        <f t="shared" si="33"/>
        <v>1</v>
      </c>
      <c r="BP49" s="41">
        <v>0</v>
      </c>
      <c r="BQ49" s="41">
        <v>0</v>
      </c>
      <c r="BR49" s="41">
        <f t="shared" si="56"/>
        <v>0</v>
      </c>
      <c r="BS49" s="41">
        <f t="shared" si="34"/>
        <v>5041.78</v>
      </c>
      <c r="BT49" s="41">
        <f t="shared" si="35"/>
        <v>0</v>
      </c>
      <c r="BU49" s="41">
        <f t="shared" si="36"/>
        <v>-5042</v>
      </c>
      <c r="BV49" s="109">
        <f t="shared" si="37"/>
        <v>1</v>
      </c>
      <c r="BW49" s="41">
        <v>0</v>
      </c>
      <c r="BX49" s="41">
        <v>0</v>
      </c>
      <c r="BY49" s="41">
        <f t="shared" si="38"/>
        <v>0</v>
      </c>
      <c r="BZ49" s="41">
        <f t="shared" si="53"/>
        <v>5041.78</v>
      </c>
      <c r="CA49" s="41">
        <f t="shared" si="54"/>
        <v>0</v>
      </c>
      <c r="CB49" s="41">
        <f t="shared" si="57"/>
        <v>-5042</v>
      </c>
      <c r="CC49" s="109">
        <f t="shared" si="42"/>
        <v>1</v>
      </c>
      <c r="CD49" s="41">
        <v>0</v>
      </c>
      <c r="CE49" s="41">
        <v>0</v>
      </c>
      <c r="CF49" s="41">
        <f t="shared" si="43"/>
        <v>0</v>
      </c>
      <c r="CG49" s="41">
        <f t="shared" si="44"/>
        <v>5041.78</v>
      </c>
      <c r="CH49" s="317">
        <f t="shared" si="45"/>
        <v>0</v>
      </c>
      <c r="CI49" s="180">
        <f t="shared" si="46"/>
        <v>-5042</v>
      </c>
      <c r="CJ49" s="278">
        <f t="shared" si="47"/>
        <v>0</v>
      </c>
      <c r="CK49" s="40">
        <v>0</v>
      </c>
      <c r="CL49" s="40">
        <f t="shared" si="55"/>
        <v>5041.78</v>
      </c>
      <c r="CM49" s="40">
        <v>0</v>
      </c>
      <c r="CN49" s="158">
        <v>0</v>
      </c>
      <c r="CO49" s="310">
        <f t="shared" si="50"/>
        <v>0</v>
      </c>
      <c r="CP49" s="40">
        <v>443758.22</v>
      </c>
      <c r="CQ49" s="40">
        <v>0</v>
      </c>
      <c r="CR49" s="40">
        <v>0</v>
      </c>
      <c r="CS49" s="40">
        <v>0</v>
      </c>
      <c r="CT49" s="40">
        <v>0</v>
      </c>
      <c r="CU49" s="40">
        <v>0</v>
      </c>
      <c r="CV49" s="40">
        <v>0</v>
      </c>
      <c r="CW49" s="40">
        <v>448800</v>
      </c>
      <c r="CX49" s="15"/>
    </row>
    <row r="50" spans="1:102" s="10" customFormat="1" ht="18" customHeight="1" x14ac:dyDescent="0.2">
      <c r="A50" s="11" t="s">
        <v>281</v>
      </c>
      <c r="B50" s="11" t="s">
        <v>282</v>
      </c>
      <c r="C50" s="14" t="s">
        <v>283</v>
      </c>
      <c r="D50" s="11" t="s">
        <v>3</v>
      </c>
      <c r="E50" s="11" t="s">
        <v>4</v>
      </c>
      <c r="F50" s="11" t="s">
        <v>77</v>
      </c>
      <c r="G50" s="44" t="s">
        <v>284</v>
      </c>
      <c r="H50" s="43">
        <f>SUBTOTAL(103, $CI$16:$CI50)*1</f>
        <v>35</v>
      </c>
      <c r="I50" s="43" t="s">
        <v>57</v>
      </c>
      <c r="J50" s="124" t="s">
        <v>670</v>
      </c>
      <c r="K50" s="124" t="s">
        <v>671</v>
      </c>
      <c r="L50" s="41">
        <v>0</v>
      </c>
      <c r="M50" s="41">
        <v>0</v>
      </c>
      <c r="N50" s="41">
        <v>0</v>
      </c>
      <c r="O50" s="41">
        <v>0</v>
      </c>
      <c r="P50" s="41">
        <v>0</v>
      </c>
      <c r="Q50" s="41">
        <f t="shared" si="4"/>
        <v>0</v>
      </c>
      <c r="R50" s="197" t="str">
        <f t="shared" si="5"/>
        <v>nebija plānots</v>
      </c>
      <c r="S50" s="41">
        <v>0</v>
      </c>
      <c r="T50" s="41">
        <v>0</v>
      </c>
      <c r="U50" s="41">
        <f>T50-S50</f>
        <v>0</v>
      </c>
      <c r="V50" s="41">
        <f t="shared" si="6"/>
        <v>0</v>
      </c>
      <c r="W50" s="41">
        <f t="shared" si="7"/>
        <v>0</v>
      </c>
      <c r="X50" s="41">
        <f t="shared" si="8"/>
        <v>0</v>
      </c>
      <c r="Y50" s="197" t="str">
        <f t="shared" si="9"/>
        <v>nebija plānots</v>
      </c>
      <c r="Z50" s="41">
        <v>0</v>
      </c>
      <c r="AA50" s="41">
        <v>0</v>
      </c>
      <c r="AB50" s="41">
        <f>AA50-Z50</f>
        <v>0</v>
      </c>
      <c r="AC50" s="41">
        <f t="shared" si="10"/>
        <v>0</v>
      </c>
      <c r="AD50" s="41">
        <f t="shared" si="11"/>
        <v>0</v>
      </c>
      <c r="AE50" s="41">
        <f t="shared" si="12"/>
        <v>0</v>
      </c>
      <c r="AF50" s="109" t="str">
        <f t="shared" si="13"/>
        <v>nebija plānots</v>
      </c>
      <c r="AG50" s="41">
        <v>0</v>
      </c>
      <c r="AH50" s="41">
        <v>0</v>
      </c>
      <c r="AI50" s="41">
        <f>AH50-AG50</f>
        <v>0</v>
      </c>
      <c r="AJ50" s="41">
        <f t="shared" si="14"/>
        <v>0</v>
      </c>
      <c r="AK50" s="41">
        <f t="shared" si="15"/>
        <v>0</v>
      </c>
      <c r="AL50" s="41">
        <f t="shared" si="16"/>
        <v>0</v>
      </c>
      <c r="AM50" s="109" t="str">
        <f t="shared" si="17"/>
        <v>nebija plānots</v>
      </c>
      <c r="AN50" s="41">
        <v>4738.8</v>
      </c>
      <c r="AO50" s="41">
        <v>0</v>
      </c>
      <c r="AP50" s="41">
        <f>AO50-AN50</f>
        <v>-4738.8</v>
      </c>
      <c r="AQ50" s="41">
        <f t="shared" si="18"/>
        <v>4738.8</v>
      </c>
      <c r="AR50" s="41">
        <f t="shared" si="19"/>
        <v>0</v>
      </c>
      <c r="AS50" s="41">
        <f t="shared" si="20"/>
        <v>-4739</v>
      </c>
      <c r="AT50" s="109">
        <f t="shared" si="21"/>
        <v>1</v>
      </c>
      <c r="AU50" s="41">
        <v>0</v>
      </c>
      <c r="AV50" s="41">
        <v>0</v>
      </c>
      <c r="AW50" s="41">
        <f>AV50-AU50</f>
        <v>0</v>
      </c>
      <c r="AX50" s="41">
        <f t="shared" si="22"/>
        <v>4738.8</v>
      </c>
      <c r="AY50" s="41">
        <f t="shared" si="23"/>
        <v>0</v>
      </c>
      <c r="AZ50" s="41">
        <f t="shared" si="24"/>
        <v>-4739</v>
      </c>
      <c r="BA50" s="109">
        <f t="shared" si="25"/>
        <v>1</v>
      </c>
      <c r="BB50" s="41">
        <v>0</v>
      </c>
      <c r="BC50" s="41">
        <v>0</v>
      </c>
      <c r="BD50" s="41">
        <f>BC50-BB50</f>
        <v>0</v>
      </c>
      <c r="BE50" s="41">
        <f t="shared" si="26"/>
        <v>4738.8</v>
      </c>
      <c r="BF50" s="41">
        <f t="shared" si="27"/>
        <v>0</v>
      </c>
      <c r="BG50" s="41">
        <f t="shared" si="28"/>
        <v>-4739</v>
      </c>
      <c r="BH50" s="109">
        <f t="shared" si="29"/>
        <v>1</v>
      </c>
      <c r="BI50" s="41">
        <v>0</v>
      </c>
      <c r="BJ50" s="41">
        <v>0</v>
      </c>
      <c r="BK50" s="41">
        <f>BJ50-BI50</f>
        <v>0</v>
      </c>
      <c r="BL50" s="41">
        <f t="shared" si="30"/>
        <v>4738.8</v>
      </c>
      <c r="BM50" s="41">
        <f t="shared" si="31"/>
        <v>0</v>
      </c>
      <c r="BN50" s="41">
        <f t="shared" si="32"/>
        <v>-4739</v>
      </c>
      <c r="BO50" s="109">
        <f t="shared" si="33"/>
        <v>1</v>
      </c>
      <c r="BP50" s="41">
        <v>0</v>
      </c>
      <c r="BQ50" s="41">
        <v>0</v>
      </c>
      <c r="BR50" s="41">
        <f t="shared" si="56"/>
        <v>0</v>
      </c>
      <c r="BS50" s="41">
        <f t="shared" si="34"/>
        <v>4738.8</v>
      </c>
      <c r="BT50" s="41">
        <f t="shared" si="35"/>
        <v>0</v>
      </c>
      <c r="BU50" s="41">
        <f t="shared" si="36"/>
        <v>-4739</v>
      </c>
      <c r="BV50" s="109">
        <f t="shared" si="37"/>
        <v>1</v>
      </c>
      <c r="BW50" s="41">
        <v>0</v>
      </c>
      <c r="BX50" s="41">
        <v>0</v>
      </c>
      <c r="BY50" s="41">
        <f t="shared" si="38"/>
        <v>0</v>
      </c>
      <c r="BZ50" s="41">
        <f t="shared" si="53"/>
        <v>4738.8</v>
      </c>
      <c r="CA50" s="41">
        <f t="shared" si="54"/>
        <v>0</v>
      </c>
      <c r="CB50" s="41">
        <f t="shared" si="57"/>
        <v>-4739</v>
      </c>
      <c r="CC50" s="109">
        <f t="shared" si="42"/>
        <v>1</v>
      </c>
      <c r="CD50" s="41">
        <v>0</v>
      </c>
      <c r="CE50" s="41">
        <v>0</v>
      </c>
      <c r="CF50" s="41">
        <f t="shared" si="43"/>
        <v>0</v>
      </c>
      <c r="CG50" s="41">
        <f t="shared" si="44"/>
        <v>4738.8</v>
      </c>
      <c r="CH50" s="317">
        <f t="shared" si="45"/>
        <v>0</v>
      </c>
      <c r="CI50" s="180">
        <f t="shared" si="46"/>
        <v>-4739</v>
      </c>
      <c r="CJ50" s="278">
        <f t="shared" si="47"/>
        <v>0</v>
      </c>
      <c r="CK50" s="40">
        <v>0</v>
      </c>
      <c r="CL50" s="40">
        <f t="shared" si="55"/>
        <v>4738.8</v>
      </c>
      <c r="CM50" s="40">
        <v>4665.63</v>
      </c>
      <c r="CN50" s="158">
        <v>0</v>
      </c>
      <c r="CO50" s="310">
        <f t="shared" si="50"/>
        <v>0.98455938212205618</v>
      </c>
      <c r="CP50" s="40">
        <v>215836.2</v>
      </c>
      <c r="CQ50" s="40">
        <v>0</v>
      </c>
      <c r="CR50" s="40">
        <v>0</v>
      </c>
      <c r="CS50" s="40">
        <v>0</v>
      </c>
      <c r="CT50" s="40">
        <v>0</v>
      </c>
      <c r="CU50" s="40">
        <v>0</v>
      </c>
      <c r="CV50" s="40">
        <v>0</v>
      </c>
      <c r="CW50" s="40">
        <v>220575</v>
      </c>
      <c r="CX50" s="15"/>
    </row>
    <row r="51" spans="1:102" s="10" customFormat="1" ht="31.5" x14ac:dyDescent="0.25">
      <c r="A51" s="24" t="s">
        <v>754</v>
      </c>
      <c r="B51" s="24" t="s">
        <v>755</v>
      </c>
      <c r="C51" s="25" t="s">
        <v>756</v>
      </c>
      <c r="D51" s="24" t="s">
        <v>3</v>
      </c>
      <c r="E51" s="24" t="s">
        <v>29</v>
      </c>
      <c r="F51" s="24" t="s">
        <v>102</v>
      </c>
      <c r="G51" s="45" t="s">
        <v>778</v>
      </c>
      <c r="H51" s="43">
        <f>SUBTOTAL(103, $CI$16:$CI51)*1</f>
        <v>36</v>
      </c>
      <c r="I51" s="43" t="s">
        <v>57</v>
      </c>
      <c r="J51" s="124" t="s">
        <v>679</v>
      </c>
      <c r="K51" s="124" t="s">
        <v>684</v>
      </c>
      <c r="L51" s="41">
        <v>0</v>
      </c>
      <c r="M51" s="41">
        <v>0</v>
      </c>
      <c r="N51" s="41">
        <v>0</v>
      </c>
      <c r="O51" s="41">
        <v>0</v>
      </c>
      <c r="P51" s="41">
        <v>0</v>
      </c>
      <c r="Q51" s="41">
        <f t="shared" si="4"/>
        <v>0</v>
      </c>
      <c r="R51" s="197" t="str">
        <f t="shared" si="5"/>
        <v>nebija plānots</v>
      </c>
      <c r="S51" s="41">
        <v>0</v>
      </c>
      <c r="T51" s="41">
        <v>0</v>
      </c>
      <c r="U51" s="41">
        <f>T51-S51</f>
        <v>0</v>
      </c>
      <c r="V51" s="41">
        <f t="shared" si="6"/>
        <v>0</v>
      </c>
      <c r="W51" s="41">
        <f t="shared" si="7"/>
        <v>0</v>
      </c>
      <c r="X51" s="41">
        <f t="shared" si="8"/>
        <v>0</v>
      </c>
      <c r="Y51" s="197" t="str">
        <f t="shared" si="9"/>
        <v>nebija plānots</v>
      </c>
      <c r="Z51" s="41">
        <v>0</v>
      </c>
      <c r="AA51" s="41">
        <v>0</v>
      </c>
      <c r="AB51" s="41">
        <f>AA51-Z51</f>
        <v>0</v>
      </c>
      <c r="AC51" s="41">
        <f t="shared" si="10"/>
        <v>0</v>
      </c>
      <c r="AD51" s="41">
        <f t="shared" si="11"/>
        <v>0</v>
      </c>
      <c r="AE51" s="41">
        <f t="shared" si="12"/>
        <v>0</v>
      </c>
      <c r="AF51" s="109" t="str">
        <f t="shared" si="13"/>
        <v>nebija plānots</v>
      </c>
      <c r="AG51" s="95">
        <v>0</v>
      </c>
      <c r="AH51" s="41">
        <v>0</v>
      </c>
      <c r="AI51" s="41">
        <f>AH51-AG51</f>
        <v>0</v>
      </c>
      <c r="AJ51" s="41">
        <f t="shared" si="14"/>
        <v>0</v>
      </c>
      <c r="AK51" s="41">
        <f t="shared" si="15"/>
        <v>0</v>
      </c>
      <c r="AL51" s="41">
        <f t="shared" si="16"/>
        <v>0</v>
      </c>
      <c r="AM51" s="109" t="str">
        <f t="shared" si="17"/>
        <v>nebija plānots</v>
      </c>
      <c r="AN51" s="41">
        <v>3840.78</v>
      </c>
      <c r="AO51" s="41">
        <v>0</v>
      </c>
      <c r="AP51" s="41">
        <f>AO51-AN51</f>
        <v>-3840.78</v>
      </c>
      <c r="AQ51" s="41">
        <f t="shared" si="18"/>
        <v>3840.78</v>
      </c>
      <c r="AR51" s="41">
        <f t="shared" si="19"/>
        <v>0</v>
      </c>
      <c r="AS51" s="41">
        <f t="shared" si="20"/>
        <v>-3841</v>
      </c>
      <c r="AT51" s="109">
        <f t="shared" si="21"/>
        <v>1</v>
      </c>
      <c r="AU51" s="41">
        <v>0</v>
      </c>
      <c r="AV51" s="41">
        <v>0</v>
      </c>
      <c r="AW51" s="41">
        <f>AV51-AU51</f>
        <v>0</v>
      </c>
      <c r="AX51" s="41">
        <f t="shared" si="22"/>
        <v>3840.78</v>
      </c>
      <c r="AY51" s="41">
        <f t="shared" si="23"/>
        <v>0</v>
      </c>
      <c r="AZ51" s="41">
        <f t="shared" si="24"/>
        <v>-3841</v>
      </c>
      <c r="BA51" s="109">
        <f t="shared" si="25"/>
        <v>1</v>
      </c>
      <c r="BB51" s="41">
        <v>0</v>
      </c>
      <c r="BC51" s="41">
        <v>0</v>
      </c>
      <c r="BD51" s="41">
        <f>BC51-BB51</f>
        <v>0</v>
      </c>
      <c r="BE51" s="41">
        <f t="shared" si="26"/>
        <v>3840.78</v>
      </c>
      <c r="BF51" s="41">
        <f t="shared" si="27"/>
        <v>0</v>
      </c>
      <c r="BG51" s="41">
        <f t="shared" si="28"/>
        <v>-3841</v>
      </c>
      <c r="BH51" s="109">
        <f t="shared" si="29"/>
        <v>1</v>
      </c>
      <c r="BI51" s="41">
        <v>0</v>
      </c>
      <c r="BJ51" s="41">
        <v>0</v>
      </c>
      <c r="BK51" s="41">
        <f>BJ51-BI51</f>
        <v>0</v>
      </c>
      <c r="BL51" s="41">
        <f t="shared" si="30"/>
        <v>3840.78</v>
      </c>
      <c r="BM51" s="41">
        <f t="shared" si="31"/>
        <v>0</v>
      </c>
      <c r="BN51" s="41">
        <f t="shared" si="32"/>
        <v>-3841</v>
      </c>
      <c r="BO51" s="109">
        <f t="shared" si="33"/>
        <v>1</v>
      </c>
      <c r="BP51" s="41">
        <v>0</v>
      </c>
      <c r="BQ51" s="41">
        <v>0</v>
      </c>
      <c r="BR51" s="41">
        <f t="shared" si="56"/>
        <v>0</v>
      </c>
      <c r="BS51" s="41">
        <f t="shared" si="34"/>
        <v>3840.78</v>
      </c>
      <c r="BT51" s="41">
        <f t="shared" si="35"/>
        <v>0</v>
      </c>
      <c r="BU51" s="41">
        <f t="shared" si="36"/>
        <v>-3841</v>
      </c>
      <c r="BV51" s="109">
        <f t="shared" si="37"/>
        <v>1</v>
      </c>
      <c r="BW51" s="41">
        <v>0</v>
      </c>
      <c r="BX51" s="41">
        <v>0</v>
      </c>
      <c r="BY51" s="41">
        <f t="shared" si="38"/>
        <v>0</v>
      </c>
      <c r="BZ51" s="41">
        <f t="shared" si="53"/>
        <v>3840.78</v>
      </c>
      <c r="CA51" s="41">
        <f t="shared" si="54"/>
        <v>0</v>
      </c>
      <c r="CB51" s="41">
        <f t="shared" si="57"/>
        <v>-3841</v>
      </c>
      <c r="CC51" s="109">
        <f t="shared" si="42"/>
        <v>1</v>
      </c>
      <c r="CD51" s="41">
        <v>0</v>
      </c>
      <c r="CE51" s="41">
        <v>0</v>
      </c>
      <c r="CF51" s="41">
        <f t="shared" si="43"/>
        <v>0</v>
      </c>
      <c r="CG51" s="41">
        <f t="shared" si="44"/>
        <v>3840.78</v>
      </c>
      <c r="CH51" s="317">
        <f t="shared" si="45"/>
        <v>0</v>
      </c>
      <c r="CI51" s="180">
        <f t="shared" si="46"/>
        <v>-3841</v>
      </c>
      <c r="CJ51" s="278">
        <f t="shared" si="47"/>
        <v>0</v>
      </c>
      <c r="CK51" s="40">
        <v>0</v>
      </c>
      <c r="CL51" s="40">
        <f t="shared" si="55"/>
        <v>3840.78</v>
      </c>
      <c r="CM51" s="40">
        <v>0</v>
      </c>
      <c r="CN51" s="158">
        <v>0</v>
      </c>
      <c r="CO51" s="310">
        <f t="shared" si="50"/>
        <v>0</v>
      </c>
      <c r="CP51" s="40">
        <v>387159.22</v>
      </c>
      <c r="CQ51" s="40">
        <v>0</v>
      </c>
      <c r="CR51" s="40">
        <v>0</v>
      </c>
      <c r="CS51" s="40">
        <v>0</v>
      </c>
      <c r="CT51" s="40">
        <v>0</v>
      </c>
      <c r="CU51" s="40">
        <v>0</v>
      </c>
      <c r="CV51" s="40">
        <v>0</v>
      </c>
      <c r="CW51" s="40">
        <v>391000</v>
      </c>
      <c r="CX51" s="15"/>
    </row>
    <row r="52" spans="1:102" s="10" customFormat="1" ht="25.5" x14ac:dyDescent="0.2">
      <c r="A52" s="11" t="s">
        <v>224</v>
      </c>
      <c r="B52" s="11" t="s">
        <v>225</v>
      </c>
      <c r="C52" s="14" t="s">
        <v>577</v>
      </c>
      <c r="D52" s="11" t="s">
        <v>3</v>
      </c>
      <c r="E52" s="11" t="s">
        <v>210</v>
      </c>
      <c r="F52" s="11" t="s">
        <v>77</v>
      </c>
      <c r="G52" s="44" t="s">
        <v>226</v>
      </c>
      <c r="H52" s="43">
        <f>SUBTOTAL(103, $CI$16:$CI52)*1</f>
        <v>37</v>
      </c>
      <c r="I52" s="43" t="s">
        <v>33</v>
      </c>
      <c r="J52" s="128" t="s">
        <v>344</v>
      </c>
      <c r="K52" s="128" t="s">
        <v>967</v>
      </c>
      <c r="L52" s="79">
        <v>0</v>
      </c>
      <c r="M52" s="79">
        <v>0</v>
      </c>
      <c r="N52" s="79">
        <v>0</v>
      </c>
      <c r="O52" s="79">
        <f>N52+M52+L52</f>
        <v>0</v>
      </c>
      <c r="P52" s="79">
        <f>O52+N52+M52</f>
        <v>0</v>
      </c>
      <c r="Q52" s="41">
        <f t="shared" si="4"/>
        <v>0</v>
      </c>
      <c r="R52" s="197" t="str">
        <f t="shared" si="5"/>
        <v>nebija plānots</v>
      </c>
      <c r="S52" s="79">
        <f>Q52+P52+O52</f>
        <v>0</v>
      </c>
      <c r="T52" s="79">
        <f>S52+Q52+P52</f>
        <v>0</v>
      </c>
      <c r="U52" s="79">
        <f>T52+S52+Q52</f>
        <v>0</v>
      </c>
      <c r="V52" s="41">
        <f t="shared" si="6"/>
        <v>0</v>
      </c>
      <c r="W52" s="41">
        <f t="shared" si="7"/>
        <v>0</v>
      </c>
      <c r="X52" s="41">
        <f t="shared" si="8"/>
        <v>0</v>
      </c>
      <c r="Y52" s="197" t="str">
        <f t="shared" si="9"/>
        <v>nebija plānots</v>
      </c>
      <c r="Z52" s="79">
        <f>U52+T52+S52</f>
        <v>0</v>
      </c>
      <c r="AA52" s="79">
        <f>Z52+U52+T52</f>
        <v>0</v>
      </c>
      <c r="AB52" s="79">
        <f>AA52+Z52+U52</f>
        <v>0</v>
      </c>
      <c r="AC52" s="41">
        <f t="shared" si="10"/>
        <v>0</v>
      </c>
      <c r="AD52" s="41">
        <f t="shared" si="11"/>
        <v>0</v>
      </c>
      <c r="AE52" s="41">
        <f t="shared" si="12"/>
        <v>0</v>
      </c>
      <c r="AF52" s="109" t="str">
        <f t="shared" si="13"/>
        <v>nebija plānots</v>
      </c>
      <c r="AG52" s="79">
        <f>AB52+AA52+Z52</f>
        <v>0</v>
      </c>
      <c r="AH52" s="79">
        <f>AG52+AB52+AA52</f>
        <v>0</v>
      </c>
      <c r="AI52" s="79">
        <f>AH52+AG52+AB52</f>
        <v>0</v>
      </c>
      <c r="AJ52" s="41">
        <f t="shared" si="14"/>
        <v>0</v>
      </c>
      <c r="AK52" s="41">
        <f t="shared" si="15"/>
        <v>0</v>
      </c>
      <c r="AL52" s="41">
        <f t="shared" si="16"/>
        <v>0</v>
      </c>
      <c r="AM52" s="109" t="str">
        <f t="shared" si="17"/>
        <v>nebija plānots</v>
      </c>
      <c r="AN52" s="79">
        <f>AI52+AH52+AG52</f>
        <v>0</v>
      </c>
      <c r="AO52" s="79">
        <f>AN52+AI52+AH52</f>
        <v>0</v>
      </c>
      <c r="AP52" s="79">
        <f>AO52+AN52+AI52</f>
        <v>0</v>
      </c>
      <c r="AQ52" s="41">
        <f t="shared" si="18"/>
        <v>0</v>
      </c>
      <c r="AR52" s="41">
        <f t="shared" si="19"/>
        <v>0</v>
      </c>
      <c r="AS52" s="41">
        <f t="shared" si="20"/>
        <v>0</v>
      </c>
      <c r="AT52" s="109" t="str">
        <f t="shared" si="21"/>
        <v>nebija plānots</v>
      </c>
      <c r="AU52" s="79">
        <f>AP52+AO52+AN52</f>
        <v>0</v>
      </c>
      <c r="AV52" s="79">
        <f>AU52+AP52+AO52</f>
        <v>0</v>
      </c>
      <c r="AW52" s="79">
        <f>AV52+AU52+AP52</f>
        <v>0</v>
      </c>
      <c r="AX52" s="41">
        <f t="shared" si="22"/>
        <v>0</v>
      </c>
      <c r="AY52" s="41">
        <f t="shared" si="23"/>
        <v>0</v>
      </c>
      <c r="AZ52" s="41">
        <f t="shared" si="24"/>
        <v>0</v>
      </c>
      <c r="BA52" s="109" t="str">
        <f t="shared" si="25"/>
        <v>nebija plānots</v>
      </c>
      <c r="BB52" s="79">
        <f>AW52+AV52+AU52</f>
        <v>0</v>
      </c>
      <c r="BC52" s="79">
        <f>BB52+AW52+AV52</f>
        <v>0</v>
      </c>
      <c r="BD52" s="79">
        <f>BC52+BB52+AW52</f>
        <v>0</v>
      </c>
      <c r="BE52" s="41">
        <f t="shared" si="26"/>
        <v>0</v>
      </c>
      <c r="BF52" s="41">
        <f t="shared" si="27"/>
        <v>0</v>
      </c>
      <c r="BG52" s="41">
        <f t="shared" si="28"/>
        <v>0</v>
      </c>
      <c r="BH52" s="109" t="str">
        <f t="shared" si="29"/>
        <v>nebija plānots</v>
      </c>
      <c r="BI52" s="79">
        <f>BD52+BC52+BB52</f>
        <v>0</v>
      </c>
      <c r="BJ52" s="79">
        <f>BI52+BD52+BC52</f>
        <v>0</v>
      </c>
      <c r="BK52" s="79">
        <f>BJ52+BI52+BD52</f>
        <v>0</v>
      </c>
      <c r="BL52" s="41">
        <f t="shared" si="30"/>
        <v>0</v>
      </c>
      <c r="BM52" s="41">
        <f t="shared" si="31"/>
        <v>0</v>
      </c>
      <c r="BN52" s="41">
        <f t="shared" si="32"/>
        <v>0</v>
      </c>
      <c r="BO52" s="109" t="str">
        <f t="shared" si="33"/>
        <v>nebija plānots</v>
      </c>
      <c r="BP52" s="79">
        <f>BK52+BJ52+BI52</f>
        <v>0</v>
      </c>
      <c r="BQ52" s="79">
        <v>0</v>
      </c>
      <c r="BR52" s="79">
        <f>BQ52+BP52+BK52</f>
        <v>0</v>
      </c>
      <c r="BS52" s="41">
        <f t="shared" si="34"/>
        <v>0</v>
      </c>
      <c r="BT52" s="41">
        <f t="shared" si="35"/>
        <v>0</v>
      </c>
      <c r="BU52" s="41">
        <f t="shared" si="36"/>
        <v>0</v>
      </c>
      <c r="BV52" s="109" t="str">
        <f t="shared" si="37"/>
        <v>nebija plānots</v>
      </c>
      <c r="BW52" s="79">
        <v>3805</v>
      </c>
      <c r="BX52" s="41">
        <v>0</v>
      </c>
      <c r="BY52" s="41">
        <f t="shared" si="38"/>
        <v>-3805</v>
      </c>
      <c r="BZ52" s="41">
        <f t="shared" si="53"/>
        <v>3805</v>
      </c>
      <c r="CA52" s="41">
        <f t="shared" si="54"/>
        <v>0</v>
      </c>
      <c r="CB52" s="41">
        <f t="shared" si="57"/>
        <v>-3805</v>
      </c>
      <c r="CC52" s="109">
        <f t="shared" si="42"/>
        <v>1</v>
      </c>
      <c r="CD52" s="79">
        <v>0</v>
      </c>
      <c r="CE52" s="41">
        <v>0</v>
      </c>
      <c r="CF52" s="41">
        <f t="shared" si="43"/>
        <v>0</v>
      </c>
      <c r="CG52" s="41">
        <f t="shared" si="44"/>
        <v>3805</v>
      </c>
      <c r="CH52" s="317">
        <f t="shared" si="45"/>
        <v>0</v>
      </c>
      <c r="CI52" s="180">
        <f t="shared" si="46"/>
        <v>-3805</v>
      </c>
      <c r="CJ52" s="278">
        <f t="shared" si="47"/>
        <v>0</v>
      </c>
      <c r="CK52" s="83">
        <v>0</v>
      </c>
      <c r="CL52" s="40">
        <f t="shared" si="55"/>
        <v>3805</v>
      </c>
      <c r="CM52" s="40">
        <v>0</v>
      </c>
      <c r="CN52" s="267">
        <f t="shared" ref="CN52:CN54" si="58">CM52-CL52</f>
        <v>-3805</v>
      </c>
      <c r="CO52" s="310">
        <f t="shared" si="50"/>
        <v>0</v>
      </c>
      <c r="CP52" s="83">
        <v>157351.04374999998</v>
      </c>
      <c r="CQ52" s="83">
        <v>242593.31925000003</v>
      </c>
      <c r="CR52" s="83">
        <v>0</v>
      </c>
      <c r="CS52" s="83">
        <v>0</v>
      </c>
      <c r="CT52" s="83">
        <v>0</v>
      </c>
      <c r="CU52" s="83">
        <v>0</v>
      </c>
      <c r="CV52" s="83">
        <v>0</v>
      </c>
      <c r="CW52" s="83">
        <v>403750</v>
      </c>
      <c r="CX52" s="40"/>
    </row>
    <row r="53" spans="1:102" s="10" customFormat="1" ht="25.5" x14ac:dyDescent="0.2">
      <c r="A53" s="11" t="s">
        <v>89</v>
      </c>
      <c r="B53" s="11" t="s">
        <v>90</v>
      </c>
      <c r="C53" s="14" t="s">
        <v>567</v>
      </c>
      <c r="D53" s="11" t="s">
        <v>3</v>
      </c>
      <c r="E53" s="11" t="s">
        <v>11</v>
      </c>
      <c r="F53" s="11" t="s">
        <v>5</v>
      </c>
      <c r="G53" s="44" t="s">
        <v>91</v>
      </c>
      <c r="H53" s="43">
        <f>SUBTOTAL(103, $CI$16:$CI53)*1</f>
        <v>38</v>
      </c>
      <c r="I53" s="43" t="s">
        <v>33</v>
      </c>
      <c r="J53" s="128" t="s">
        <v>968</v>
      </c>
      <c r="K53" s="128" t="s">
        <v>969</v>
      </c>
      <c r="L53" s="79">
        <v>0</v>
      </c>
      <c r="M53" s="79">
        <v>0</v>
      </c>
      <c r="N53" s="79">
        <v>0</v>
      </c>
      <c r="O53" s="79">
        <f>N53+M53+L53</f>
        <v>0</v>
      </c>
      <c r="P53" s="79">
        <f>O53+N53+M53</f>
        <v>0</v>
      </c>
      <c r="Q53" s="41">
        <f t="shared" si="4"/>
        <v>0</v>
      </c>
      <c r="R53" s="197" t="str">
        <f t="shared" si="5"/>
        <v>nebija plānots</v>
      </c>
      <c r="S53" s="79">
        <f>Q53+P53+O53</f>
        <v>0</v>
      </c>
      <c r="T53" s="79">
        <f>S53+Q53+P53</f>
        <v>0</v>
      </c>
      <c r="U53" s="79">
        <f>T53+S53+Q53</f>
        <v>0</v>
      </c>
      <c r="V53" s="41">
        <f t="shared" si="6"/>
        <v>0</v>
      </c>
      <c r="W53" s="41">
        <f t="shared" si="7"/>
        <v>0</v>
      </c>
      <c r="X53" s="41">
        <f t="shared" si="8"/>
        <v>0</v>
      </c>
      <c r="Y53" s="197" t="str">
        <f t="shared" si="9"/>
        <v>nebija plānots</v>
      </c>
      <c r="Z53" s="79">
        <f>U53+T53+S53</f>
        <v>0</v>
      </c>
      <c r="AA53" s="79">
        <f>Z53+U53+T53</f>
        <v>0</v>
      </c>
      <c r="AB53" s="79">
        <f>AA53+Z53+U53</f>
        <v>0</v>
      </c>
      <c r="AC53" s="41">
        <f t="shared" si="10"/>
        <v>0</v>
      </c>
      <c r="AD53" s="41">
        <f t="shared" si="11"/>
        <v>0</v>
      </c>
      <c r="AE53" s="41">
        <f t="shared" si="12"/>
        <v>0</v>
      </c>
      <c r="AF53" s="109" t="str">
        <f t="shared" si="13"/>
        <v>nebija plānots</v>
      </c>
      <c r="AG53" s="79">
        <f>AB53+AA53+Z53</f>
        <v>0</v>
      </c>
      <c r="AH53" s="79">
        <f>AG53+AB53+AA53</f>
        <v>0</v>
      </c>
      <c r="AI53" s="79">
        <f>AH53+AG53+AB53</f>
        <v>0</v>
      </c>
      <c r="AJ53" s="41">
        <f t="shared" si="14"/>
        <v>0</v>
      </c>
      <c r="AK53" s="41">
        <f t="shared" si="15"/>
        <v>0</v>
      </c>
      <c r="AL53" s="41">
        <f t="shared" si="16"/>
        <v>0</v>
      </c>
      <c r="AM53" s="109" t="str">
        <f t="shared" si="17"/>
        <v>nebija plānots</v>
      </c>
      <c r="AN53" s="79">
        <f>AI53+AH53+AG53</f>
        <v>0</v>
      </c>
      <c r="AO53" s="79">
        <f>AN53+AI53+AH53</f>
        <v>0</v>
      </c>
      <c r="AP53" s="79">
        <f>AO53+AN53+AI53</f>
        <v>0</v>
      </c>
      <c r="AQ53" s="41">
        <f t="shared" si="18"/>
        <v>0</v>
      </c>
      <c r="AR53" s="41">
        <f t="shared" si="19"/>
        <v>0</v>
      </c>
      <c r="AS53" s="41">
        <f t="shared" si="20"/>
        <v>0</v>
      </c>
      <c r="AT53" s="109" t="str">
        <f t="shared" si="21"/>
        <v>nebija plānots</v>
      </c>
      <c r="AU53" s="79">
        <f>AP53+AO53+AN53</f>
        <v>0</v>
      </c>
      <c r="AV53" s="79">
        <f>AU53+AP53+AO53</f>
        <v>0</v>
      </c>
      <c r="AW53" s="79">
        <f>AV53+AU53+AP53</f>
        <v>0</v>
      </c>
      <c r="AX53" s="41">
        <f t="shared" si="22"/>
        <v>0</v>
      </c>
      <c r="AY53" s="41">
        <f t="shared" si="23"/>
        <v>0</v>
      </c>
      <c r="AZ53" s="41">
        <f t="shared" si="24"/>
        <v>0</v>
      </c>
      <c r="BA53" s="109" t="str">
        <f t="shared" si="25"/>
        <v>nebija plānots</v>
      </c>
      <c r="BB53" s="79">
        <f>AW53+AV53+AU53</f>
        <v>0</v>
      </c>
      <c r="BC53" s="79">
        <f>BB53+AW53+AV53</f>
        <v>0</v>
      </c>
      <c r="BD53" s="79">
        <f>BC53+BB53+AW53</f>
        <v>0</v>
      </c>
      <c r="BE53" s="41">
        <f t="shared" si="26"/>
        <v>0</v>
      </c>
      <c r="BF53" s="41">
        <f t="shared" si="27"/>
        <v>0</v>
      </c>
      <c r="BG53" s="41">
        <f t="shared" si="28"/>
        <v>0</v>
      </c>
      <c r="BH53" s="109" t="str">
        <f t="shared" si="29"/>
        <v>nebija plānots</v>
      </c>
      <c r="BI53" s="79">
        <f>BD53+BC53+BB53</f>
        <v>0</v>
      </c>
      <c r="BJ53" s="79">
        <f>BI53+BD53+BC53</f>
        <v>0</v>
      </c>
      <c r="BK53" s="79">
        <f>BJ53+BI53+BD53</f>
        <v>0</v>
      </c>
      <c r="BL53" s="41">
        <f t="shared" si="30"/>
        <v>0</v>
      </c>
      <c r="BM53" s="41">
        <f t="shared" si="31"/>
        <v>0</v>
      </c>
      <c r="BN53" s="41">
        <f t="shared" si="32"/>
        <v>0</v>
      </c>
      <c r="BO53" s="109" t="str">
        <f t="shared" si="33"/>
        <v>nebija plānots</v>
      </c>
      <c r="BP53" s="79">
        <f>BK53+BJ53+BI53</f>
        <v>0</v>
      </c>
      <c r="BQ53" s="79">
        <v>0</v>
      </c>
      <c r="BR53" s="79">
        <f>BQ53+BP53+BK53</f>
        <v>0</v>
      </c>
      <c r="BS53" s="41">
        <f t="shared" si="34"/>
        <v>0</v>
      </c>
      <c r="BT53" s="41">
        <f t="shared" si="35"/>
        <v>0</v>
      </c>
      <c r="BU53" s="41">
        <f t="shared" si="36"/>
        <v>0</v>
      </c>
      <c r="BV53" s="109" t="str">
        <f t="shared" si="37"/>
        <v>nebija plānots</v>
      </c>
      <c r="BW53" s="79">
        <v>3805</v>
      </c>
      <c r="BX53" s="41">
        <v>0</v>
      </c>
      <c r="BY53" s="41">
        <f t="shared" si="38"/>
        <v>-3805</v>
      </c>
      <c r="BZ53" s="41">
        <f t="shared" si="53"/>
        <v>3805</v>
      </c>
      <c r="CA53" s="41">
        <f t="shared" si="54"/>
        <v>0</v>
      </c>
      <c r="CB53" s="41">
        <f t="shared" si="57"/>
        <v>-3805</v>
      </c>
      <c r="CC53" s="109">
        <f t="shared" si="42"/>
        <v>1</v>
      </c>
      <c r="CD53" s="79">
        <v>0</v>
      </c>
      <c r="CE53" s="41">
        <v>0</v>
      </c>
      <c r="CF53" s="41">
        <f t="shared" si="43"/>
        <v>0</v>
      </c>
      <c r="CG53" s="41">
        <f t="shared" si="44"/>
        <v>3805</v>
      </c>
      <c r="CH53" s="317">
        <f t="shared" si="45"/>
        <v>0</v>
      </c>
      <c r="CI53" s="180">
        <f t="shared" si="46"/>
        <v>-3805</v>
      </c>
      <c r="CJ53" s="278">
        <f t="shared" si="47"/>
        <v>0</v>
      </c>
      <c r="CK53" s="83">
        <v>0</v>
      </c>
      <c r="CL53" s="40">
        <f t="shared" si="55"/>
        <v>3805</v>
      </c>
      <c r="CM53" s="40">
        <v>0</v>
      </c>
      <c r="CN53" s="267">
        <f t="shared" si="58"/>
        <v>-3805</v>
      </c>
      <c r="CO53" s="310">
        <f t="shared" si="50"/>
        <v>0</v>
      </c>
      <c r="CP53" s="83">
        <v>157071.74225000001</v>
      </c>
      <c r="CQ53" s="83">
        <v>198672.62075</v>
      </c>
      <c r="CR53" s="83">
        <v>0</v>
      </c>
      <c r="CS53" s="83">
        <v>0</v>
      </c>
      <c r="CT53" s="83">
        <v>0</v>
      </c>
      <c r="CU53" s="83">
        <v>0</v>
      </c>
      <c r="CV53" s="83">
        <v>0</v>
      </c>
      <c r="CW53" s="83">
        <v>359550</v>
      </c>
      <c r="CX53" s="40"/>
    </row>
    <row r="54" spans="1:102" s="10" customFormat="1" ht="31.5" x14ac:dyDescent="0.25">
      <c r="A54" s="119" t="s">
        <v>172</v>
      </c>
      <c r="B54" s="119" t="s">
        <v>173</v>
      </c>
      <c r="C54" s="120" t="s">
        <v>575</v>
      </c>
      <c r="D54" s="119" t="s">
        <v>3</v>
      </c>
      <c r="E54" s="119" t="s">
        <v>29</v>
      </c>
      <c r="F54" s="119" t="s">
        <v>5</v>
      </c>
      <c r="G54" s="43" t="s">
        <v>186</v>
      </c>
      <c r="H54" s="43">
        <f>SUBTOTAL(103, $CI$16:$CI54)*1</f>
        <v>39</v>
      </c>
      <c r="I54" s="55" t="s">
        <v>33</v>
      </c>
      <c r="J54" s="128" t="s">
        <v>970</v>
      </c>
      <c r="K54" s="128" t="s">
        <v>971</v>
      </c>
      <c r="L54" s="79">
        <v>0</v>
      </c>
      <c r="M54" s="79">
        <v>0</v>
      </c>
      <c r="N54" s="79">
        <v>0</v>
      </c>
      <c r="O54" s="79">
        <v>0</v>
      </c>
      <c r="P54" s="79"/>
      <c r="Q54" s="41">
        <f t="shared" si="4"/>
        <v>0</v>
      </c>
      <c r="R54" s="197" t="str">
        <f t="shared" si="5"/>
        <v>nebija plānots</v>
      </c>
      <c r="S54" s="79">
        <v>0</v>
      </c>
      <c r="T54" s="79"/>
      <c r="U54" s="79"/>
      <c r="V54" s="41">
        <f t="shared" si="6"/>
        <v>0</v>
      </c>
      <c r="W54" s="41">
        <f t="shared" si="7"/>
        <v>0</v>
      </c>
      <c r="X54" s="41">
        <f t="shared" si="8"/>
        <v>0</v>
      </c>
      <c r="Y54" s="197" t="str">
        <f t="shared" si="9"/>
        <v>nebija plānots</v>
      </c>
      <c r="Z54" s="79">
        <v>0</v>
      </c>
      <c r="AA54" s="79"/>
      <c r="AB54" s="79"/>
      <c r="AC54" s="41">
        <f t="shared" si="10"/>
        <v>0</v>
      </c>
      <c r="AD54" s="41">
        <f t="shared" si="11"/>
        <v>0</v>
      </c>
      <c r="AE54" s="41">
        <f t="shared" si="12"/>
        <v>0</v>
      </c>
      <c r="AF54" s="109" t="str">
        <f t="shared" si="13"/>
        <v>nebija plānots</v>
      </c>
      <c r="AG54" s="79">
        <v>0</v>
      </c>
      <c r="AH54" s="79"/>
      <c r="AI54" s="79"/>
      <c r="AJ54" s="41">
        <f t="shared" si="14"/>
        <v>0</v>
      </c>
      <c r="AK54" s="41">
        <f t="shared" si="15"/>
        <v>0</v>
      </c>
      <c r="AL54" s="41">
        <f t="shared" si="16"/>
        <v>0</v>
      </c>
      <c r="AM54" s="109" t="str">
        <f t="shared" si="17"/>
        <v>nebija plānots</v>
      </c>
      <c r="AN54" s="79">
        <v>0</v>
      </c>
      <c r="AO54" s="79"/>
      <c r="AP54" s="79"/>
      <c r="AQ54" s="41">
        <f t="shared" si="18"/>
        <v>0</v>
      </c>
      <c r="AR54" s="41">
        <f t="shared" si="19"/>
        <v>0</v>
      </c>
      <c r="AS54" s="41">
        <f t="shared" si="20"/>
        <v>0</v>
      </c>
      <c r="AT54" s="109" t="str">
        <f t="shared" si="21"/>
        <v>nebija plānots</v>
      </c>
      <c r="AU54" s="79">
        <v>0</v>
      </c>
      <c r="AV54" s="79"/>
      <c r="AW54" s="79"/>
      <c r="AX54" s="41">
        <f t="shared" si="22"/>
        <v>0</v>
      </c>
      <c r="AY54" s="41">
        <f t="shared" si="23"/>
        <v>0</v>
      </c>
      <c r="AZ54" s="41">
        <f t="shared" si="24"/>
        <v>0</v>
      </c>
      <c r="BA54" s="109" t="str">
        <f t="shared" si="25"/>
        <v>nebija plānots</v>
      </c>
      <c r="BB54" s="79">
        <v>0</v>
      </c>
      <c r="BC54" s="79"/>
      <c r="BD54" s="79"/>
      <c r="BE54" s="41">
        <f t="shared" si="26"/>
        <v>0</v>
      </c>
      <c r="BF54" s="41">
        <f t="shared" si="27"/>
        <v>0</v>
      </c>
      <c r="BG54" s="41">
        <f t="shared" si="28"/>
        <v>0</v>
      </c>
      <c r="BH54" s="109" t="str">
        <f t="shared" si="29"/>
        <v>nebija plānots</v>
      </c>
      <c r="BI54" s="79">
        <v>0</v>
      </c>
      <c r="BJ54" s="79"/>
      <c r="BK54" s="79"/>
      <c r="BL54" s="41">
        <f t="shared" si="30"/>
        <v>0</v>
      </c>
      <c r="BM54" s="41">
        <f t="shared" si="31"/>
        <v>0</v>
      </c>
      <c r="BN54" s="41">
        <f t="shared" si="32"/>
        <v>0</v>
      </c>
      <c r="BO54" s="109" t="str">
        <f t="shared" si="33"/>
        <v>nebija plānots</v>
      </c>
      <c r="BP54" s="79">
        <v>0</v>
      </c>
      <c r="BQ54" s="79"/>
      <c r="BR54" s="79"/>
      <c r="BS54" s="41">
        <f t="shared" si="34"/>
        <v>0</v>
      </c>
      <c r="BT54" s="41">
        <f t="shared" si="35"/>
        <v>0</v>
      </c>
      <c r="BU54" s="41">
        <f t="shared" si="36"/>
        <v>0</v>
      </c>
      <c r="BV54" s="109" t="str">
        <f t="shared" si="37"/>
        <v>nebija plānots</v>
      </c>
      <c r="BW54" s="79">
        <v>0</v>
      </c>
      <c r="BX54" s="41">
        <v>0</v>
      </c>
      <c r="BY54" s="41">
        <f t="shared" si="38"/>
        <v>0</v>
      </c>
      <c r="BZ54" s="79">
        <v>0</v>
      </c>
      <c r="CA54" s="79">
        <v>0</v>
      </c>
      <c r="CB54" s="41">
        <f t="shared" si="57"/>
        <v>0</v>
      </c>
      <c r="CC54" s="109" t="str">
        <f t="shared" si="42"/>
        <v>nebija plānots</v>
      </c>
      <c r="CD54" s="79">
        <v>2232</v>
      </c>
      <c r="CE54" s="41">
        <v>0</v>
      </c>
      <c r="CF54" s="41">
        <f t="shared" si="43"/>
        <v>-2232</v>
      </c>
      <c r="CG54" s="41">
        <f t="shared" si="44"/>
        <v>2232</v>
      </c>
      <c r="CH54" s="317">
        <f t="shared" si="45"/>
        <v>0</v>
      </c>
      <c r="CI54" s="180">
        <f t="shared" si="46"/>
        <v>-2232</v>
      </c>
      <c r="CJ54" s="278">
        <f t="shared" si="47"/>
        <v>0</v>
      </c>
      <c r="CK54" s="83">
        <v>3697</v>
      </c>
      <c r="CL54" s="83">
        <v>5929</v>
      </c>
      <c r="CM54" s="40">
        <v>0</v>
      </c>
      <c r="CN54" s="267">
        <f t="shared" si="58"/>
        <v>-5929</v>
      </c>
      <c r="CO54" s="310">
        <f t="shared" si="50"/>
        <v>0</v>
      </c>
      <c r="CP54" s="83">
        <v>103766</v>
      </c>
      <c r="CQ54" s="83">
        <v>145305</v>
      </c>
      <c r="CR54" s="83">
        <v>0</v>
      </c>
      <c r="CS54" s="83">
        <v>0</v>
      </c>
      <c r="CT54" s="83">
        <v>0</v>
      </c>
      <c r="CU54" s="83">
        <v>0</v>
      </c>
      <c r="CV54" s="83">
        <v>0</v>
      </c>
      <c r="CW54" s="83">
        <v>255000</v>
      </c>
      <c r="CX54" s="40"/>
    </row>
    <row r="55" spans="1:102" s="10" customFormat="1" ht="29.25" customHeight="1" x14ac:dyDescent="0.2">
      <c r="A55" s="11" t="s">
        <v>42</v>
      </c>
      <c r="B55" s="11" t="s">
        <v>43</v>
      </c>
      <c r="C55" s="14" t="s">
        <v>563</v>
      </c>
      <c r="D55" s="11" t="s">
        <v>3</v>
      </c>
      <c r="E55" s="11" t="s">
        <v>11</v>
      </c>
      <c r="F55" s="11" t="s">
        <v>5</v>
      </c>
      <c r="G55" s="44" t="s">
        <v>45</v>
      </c>
      <c r="H55" s="43">
        <f>SUBTOTAL(103, $CI$16:$CI55)*1</f>
        <v>40</v>
      </c>
      <c r="I55" s="43" t="s">
        <v>172</v>
      </c>
      <c r="J55" s="124" t="s">
        <v>98</v>
      </c>
      <c r="K55" s="124" t="s">
        <v>203</v>
      </c>
      <c r="L55" s="41">
        <v>0</v>
      </c>
      <c r="M55" s="41">
        <v>0</v>
      </c>
      <c r="N55" s="41">
        <v>0</v>
      </c>
      <c r="O55" s="41">
        <v>0</v>
      </c>
      <c r="P55" s="41">
        <v>0</v>
      </c>
      <c r="Q55" s="41">
        <f t="shared" si="4"/>
        <v>0</v>
      </c>
      <c r="R55" s="197" t="str">
        <f t="shared" si="5"/>
        <v>nebija plānots</v>
      </c>
      <c r="S55" s="41">
        <v>0</v>
      </c>
      <c r="T55" s="41">
        <v>0</v>
      </c>
      <c r="U55" s="41">
        <f>T55-S55</f>
        <v>0</v>
      </c>
      <c r="V55" s="41">
        <f t="shared" si="6"/>
        <v>0</v>
      </c>
      <c r="W55" s="41">
        <f t="shared" si="7"/>
        <v>0</v>
      </c>
      <c r="X55" s="41">
        <f t="shared" si="8"/>
        <v>0</v>
      </c>
      <c r="Y55" s="197" t="str">
        <f t="shared" si="9"/>
        <v>nebija plānots</v>
      </c>
      <c r="Z55" s="41">
        <v>0</v>
      </c>
      <c r="AA55" s="41">
        <v>0</v>
      </c>
      <c r="AB55" s="41">
        <f>AA55-Z55</f>
        <v>0</v>
      </c>
      <c r="AC55" s="41">
        <f t="shared" si="10"/>
        <v>0</v>
      </c>
      <c r="AD55" s="41">
        <f t="shared" si="11"/>
        <v>0</v>
      </c>
      <c r="AE55" s="41">
        <f t="shared" si="12"/>
        <v>0</v>
      </c>
      <c r="AF55" s="109" t="str">
        <f t="shared" si="13"/>
        <v>nebija plānots</v>
      </c>
      <c r="AG55" s="41">
        <v>114.75</v>
      </c>
      <c r="AH55" s="41">
        <v>114.75</v>
      </c>
      <c r="AI55" s="41">
        <f>AH55-AG55</f>
        <v>0</v>
      </c>
      <c r="AJ55" s="41">
        <f t="shared" si="14"/>
        <v>114.75</v>
      </c>
      <c r="AK55" s="41">
        <f t="shared" si="15"/>
        <v>114.75</v>
      </c>
      <c r="AL55" s="41">
        <f t="shared" si="16"/>
        <v>0</v>
      </c>
      <c r="AM55" s="109">
        <f t="shared" si="17"/>
        <v>0</v>
      </c>
      <c r="AN55" s="41">
        <v>0</v>
      </c>
      <c r="AO55" s="41">
        <v>0</v>
      </c>
      <c r="AP55" s="41">
        <f>AO55-AN55</f>
        <v>0</v>
      </c>
      <c r="AQ55" s="41">
        <f t="shared" si="18"/>
        <v>114.75</v>
      </c>
      <c r="AR55" s="41">
        <f t="shared" si="19"/>
        <v>114.75</v>
      </c>
      <c r="AS55" s="41">
        <f t="shared" si="20"/>
        <v>0</v>
      </c>
      <c r="AT55" s="109">
        <f t="shared" si="21"/>
        <v>0</v>
      </c>
      <c r="AU55" s="41">
        <v>0</v>
      </c>
      <c r="AV55" s="41">
        <v>0</v>
      </c>
      <c r="AW55" s="41">
        <f>AV55-AU55</f>
        <v>0</v>
      </c>
      <c r="AX55" s="41">
        <f t="shared" si="22"/>
        <v>114.75</v>
      </c>
      <c r="AY55" s="41">
        <f t="shared" si="23"/>
        <v>114.75</v>
      </c>
      <c r="AZ55" s="41">
        <f t="shared" si="24"/>
        <v>0</v>
      </c>
      <c r="BA55" s="109">
        <f t="shared" si="25"/>
        <v>0</v>
      </c>
      <c r="BB55" s="41">
        <v>0</v>
      </c>
      <c r="BC55" s="41">
        <v>0</v>
      </c>
      <c r="BD55" s="41">
        <f>BC55-BB55</f>
        <v>0</v>
      </c>
      <c r="BE55" s="41">
        <f t="shared" si="26"/>
        <v>114.75</v>
      </c>
      <c r="BF55" s="41">
        <f t="shared" si="27"/>
        <v>114.75</v>
      </c>
      <c r="BG55" s="41">
        <f t="shared" si="28"/>
        <v>0</v>
      </c>
      <c r="BH55" s="109">
        <f t="shared" si="29"/>
        <v>0</v>
      </c>
      <c r="BI55" s="41">
        <v>0</v>
      </c>
      <c r="BJ55" s="41">
        <v>0</v>
      </c>
      <c r="BK55" s="41">
        <f t="shared" ref="BK55:BK86" si="59">BJ55-BI55</f>
        <v>0</v>
      </c>
      <c r="BL55" s="41">
        <f t="shared" si="30"/>
        <v>114.75</v>
      </c>
      <c r="BM55" s="41">
        <f t="shared" si="31"/>
        <v>114.75</v>
      </c>
      <c r="BN55" s="41">
        <f t="shared" si="32"/>
        <v>0</v>
      </c>
      <c r="BO55" s="109">
        <f t="shared" si="33"/>
        <v>0</v>
      </c>
      <c r="BP55" s="41">
        <v>0</v>
      </c>
      <c r="BQ55" s="41">
        <v>0</v>
      </c>
      <c r="BR55" s="41">
        <f t="shared" ref="BR55:BR86" si="60">BQ55-BP55</f>
        <v>0</v>
      </c>
      <c r="BS55" s="41">
        <f t="shared" si="34"/>
        <v>114.75</v>
      </c>
      <c r="BT55" s="41">
        <f t="shared" si="35"/>
        <v>114.75</v>
      </c>
      <c r="BU55" s="41">
        <f t="shared" si="36"/>
        <v>0</v>
      </c>
      <c r="BV55" s="109">
        <f t="shared" si="37"/>
        <v>0</v>
      </c>
      <c r="BW55" s="41">
        <v>1670703.9</v>
      </c>
      <c r="BX55" s="41">
        <v>0</v>
      </c>
      <c r="BY55" s="41">
        <f t="shared" si="38"/>
        <v>-1670703.9</v>
      </c>
      <c r="BZ55" s="41">
        <f>BP55+BI55+BB55+AU55+AN55+AG55+Z55+S55+O55+BW55</f>
        <v>1670818.65</v>
      </c>
      <c r="CA55" s="41">
        <f>BQ55+BJ55+BC55+AV55+AO55+AH55+AA55+T55+P55+BX55</f>
        <v>114.75</v>
      </c>
      <c r="CB55" s="41">
        <f t="shared" si="57"/>
        <v>-1670704</v>
      </c>
      <c r="CC55" s="109">
        <f t="shared" si="42"/>
        <v>0.99993132109220828</v>
      </c>
      <c r="CD55" s="41">
        <v>0</v>
      </c>
      <c r="CE55" s="41">
        <v>0</v>
      </c>
      <c r="CF55" s="41">
        <f t="shared" si="43"/>
        <v>0</v>
      </c>
      <c r="CG55" s="41">
        <f t="shared" si="44"/>
        <v>1670818.65</v>
      </c>
      <c r="CH55" s="317">
        <f t="shared" si="45"/>
        <v>114.75</v>
      </c>
      <c r="CI55" s="179">
        <f t="shared" si="46"/>
        <v>-1670704</v>
      </c>
      <c r="CJ55" s="278">
        <f t="shared" si="47"/>
        <v>6.8678907791698402E-5</v>
      </c>
      <c r="CK55" s="40">
        <v>0</v>
      </c>
      <c r="CL55" s="40">
        <f t="shared" ref="CL55:CL118" si="61">CK55+CD55+BW55+BP55+BI55+BB55+AN55+AG55+Z55+S55+O55+AU55</f>
        <v>1670818.65</v>
      </c>
      <c r="CM55" s="40">
        <v>114.75</v>
      </c>
      <c r="CN55" s="158">
        <f t="shared" ref="CN55:CN72" si="62">CM55-CL55</f>
        <v>-1670703.9</v>
      </c>
      <c r="CO55" s="310">
        <f t="shared" si="50"/>
        <v>6.8678907791698402E-5</v>
      </c>
      <c r="CP55" s="40">
        <v>4033385.4699999997</v>
      </c>
      <c r="CQ55" s="40">
        <v>490827.4</v>
      </c>
      <c r="CR55" s="40">
        <v>0</v>
      </c>
      <c r="CS55" s="40">
        <v>0</v>
      </c>
      <c r="CT55" s="40">
        <v>0</v>
      </c>
      <c r="CU55" s="40">
        <v>0</v>
      </c>
      <c r="CV55" s="40">
        <v>0</v>
      </c>
      <c r="CW55" s="40">
        <v>6195031.5199999996</v>
      </c>
      <c r="CX55" s="167" t="s">
        <v>1453</v>
      </c>
    </row>
    <row r="56" spans="1:102" s="10" customFormat="1" ht="51" customHeight="1" x14ac:dyDescent="0.2">
      <c r="A56" s="11" t="s">
        <v>379</v>
      </c>
      <c r="B56" s="11" t="s">
        <v>380</v>
      </c>
      <c r="C56" s="14" t="s">
        <v>381</v>
      </c>
      <c r="D56" s="11">
        <v>1</v>
      </c>
      <c r="E56" s="11" t="s">
        <v>210</v>
      </c>
      <c r="F56" s="11" t="s">
        <v>77</v>
      </c>
      <c r="G56" s="44" t="s">
        <v>388</v>
      </c>
      <c r="H56" s="43">
        <f>SUBTOTAL(103, $CI$16:$CI56)*1</f>
        <v>41</v>
      </c>
      <c r="I56" s="43" t="s">
        <v>448</v>
      </c>
      <c r="J56" s="124" t="s">
        <v>358</v>
      </c>
      <c r="K56" s="124" t="s">
        <v>451</v>
      </c>
      <c r="L56" s="41">
        <v>0</v>
      </c>
      <c r="M56" s="41">
        <v>0</v>
      </c>
      <c r="N56" s="41">
        <v>34582.57</v>
      </c>
      <c r="O56" s="41">
        <v>22502.37</v>
      </c>
      <c r="P56" s="41">
        <v>2576.52</v>
      </c>
      <c r="Q56" s="41">
        <f t="shared" si="4"/>
        <v>-19926</v>
      </c>
      <c r="R56" s="197">
        <f t="shared" si="5"/>
        <v>0.88550006066027709</v>
      </c>
      <c r="S56" s="41">
        <v>0</v>
      </c>
      <c r="T56" s="41">
        <v>0</v>
      </c>
      <c r="U56" s="41">
        <f>T56-S56</f>
        <v>0</v>
      </c>
      <c r="V56" s="41">
        <f t="shared" si="6"/>
        <v>22502.37</v>
      </c>
      <c r="W56" s="41">
        <f t="shared" si="7"/>
        <v>2576.52</v>
      </c>
      <c r="X56" s="41">
        <f t="shared" si="8"/>
        <v>-19926</v>
      </c>
      <c r="Y56" s="197">
        <f t="shared" si="9"/>
        <v>0.88550006066027709</v>
      </c>
      <c r="Z56" s="41">
        <v>0</v>
      </c>
      <c r="AA56" s="41">
        <v>0</v>
      </c>
      <c r="AB56" s="41">
        <f>AA56-Z56</f>
        <v>0</v>
      </c>
      <c r="AC56" s="41">
        <f t="shared" si="10"/>
        <v>22502.37</v>
      </c>
      <c r="AD56" s="41">
        <f t="shared" si="11"/>
        <v>2576.52</v>
      </c>
      <c r="AE56" s="41">
        <f t="shared" si="12"/>
        <v>-19926</v>
      </c>
      <c r="AF56" s="109">
        <f t="shared" si="13"/>
        <v>0.88550006066027709</v>
      </c>
      <c r="AG56" s="41">
        <v>29663.95</v>
      </c>
      <c r="AH56" s="41">
        <v>0</v>
      </c>
      <c r="AI56" s="41">
        <f>AH56-AG56</f>
        <v>-29663.95</v>
      </c>
      <c r="AJ56" s="41">
        <f t="shared" si="14"/>
        <v>52166.32</v>
      </c>
      <c r="AK56" s="41">
        <f t="shared" si="15"/>
        <v>2576.52</v>
      </c>
      <c r="AL56" s="41">
        <f t="shared" si="16"/>
        <v>-49590</v>
      </c>
      <c r="AM56" s="109">
        <f t="shared" si="17"/>
        <v>0.95060951203765187</v>
      </c>
      <c r="AN56" s="41">
        <v>0</v>
      </c>
      <c r="AO56" s="41">
        <v>0</v>
      </c>
      <c r="AP56" s="41">
        <f>AO56-AN56</f>
        <v>0</v>
      </c>
      <c r="AQ56" s="41">
        <f t="shared" si="18"/>
        <v>52166.32</v>
      </c>
      <c r="AR56" s="41">
        <f t="shared" si="19"/>
        <v>2576.52</v>
      </c>
      <c r="AS56" s="41">
        <f t="shared" si="20"/>
        <v>-49590</v>
      </c>
      <c r="AT56" s="109">
        <f t="shared" si="21"/>
        <v>0.95060951203765187</v>
      </c>
      <c r="AU56" s="35">
        <v>332350</v>
      </c>
      <c r="AV56" s="41">
        <v>0</v>
      </c>
      <c r="AW56" s="41">
        <f>AV56-AU56</f>
        <v>-332350</v>
      </c>
      <c r="AX56" s="41">
        <f t="shared" si="22"/>
        <v>384516.32</v>
      </c>
      <c r="AY56" s="41">
        <f t="shared" si="23"/>
        <v>2576.52</v>
      </c>
      <c r="AZ56" s="41">
        <f t="shared" si="24"/>
        <v>-381940</v>
      </c>
      <c r="BA56" s="109">
        <f t="shared" si="25"/>
        <v>0.99329932211979977</v>
      </c>
      <c r="BB56" s="41">
        <v>259607.65</v>
      </c>
      <c r="BC56" s="41">
        <v>0</v>
      </c>
      <c r="BD56" s="41">
        <f>BC56-BB56</f>
        <v>-259607.65</v>
      </c>
      <c r="BE56" s="41">
        <f t="shared" si="26"/>
        <v>644123.97</v>
      </c>
      <c r="BF56" s="41">
        <f t="shared" si="27"/>
        <v>2576.52</v>
      </c>
      <c r="BG56" s="41">
        <f t="shared" si="28"/>
        <v>-641548</v>
      </c>
      <c r="BH56" s="109">
        <f t="shared" si="29"/>
        <v>0.9959999625537922</v>
      </c>
      <c r="BI56" s="41">
        <v>0</v>
      </c>
      <c r="BJ56" s="41">
        <v>0</v>
      </c>
      <c r="BK56" s="41">
        <f t="shared" si="59"/>
        <v>0</v>
      </c>
      <c r="BL56" s="41">
        <f t="shared" si="30"/>
        <v>644123.97</v>
      </c>
      <c r="BM56" s="41">
        <f t="shared" si="31"/>
        <v>2576.52</v>
      </c>
      <c r="BN56" s="41">
        <f t="shared" si="32"/>
        <v>-641548</v>
      </c>
      <c r="BO56" s="109">
        <f t="shared" si="33"/>
        <v>0.9959999625537922</v>
      </c>
      <c r="BP56" s="41">
        <v>0</v>
      </c>
      <c r="BQ56" s="41">
        <v>0</v>
      </c>
      <c r="BR56" s="41">
        <f t="shared" si="60"/>
        <v>0</v>
      </c>
      <c r="BS56" s="41">
        <f t="shared" si="34"/>
        <v>644123.97</v>
      </c>
      <c r="BT56" s="41">
        <f t="shared" si="35"/>
        <v>2576.52</v>
      </c>
      <c r="BU56" s="41">
        <f t="shared" si="36"/>
        <v>-641548</v>
      </c>
      <c r="BV56" s="109">
        <f t="shared" si="37"/>
        <v>0.9959999625537922</v>
      </c>
      <c r="BW56" s="41">
        <v>8857.65</v>
      </c>
      <c r="BX56" s="41">
        <v>0</v>
      </c>
      <c r="BY56" s="41">
        <f t="shared" si="38"/>
        <v>-8857.65</v>
      </c>
      <c r="BZ56" s="41">
        <f t="shared" ref="BZ56:BZ79" si="63">BP56+BI56+BB56+AU56+AN56+AG56+Z56+S56+O56+BW56</f>
        <v>652981.62</v>
      </c>
      <c r="CA56" s="41">
        <f>BQ56+BJ56+BC56+AV56+AO56+-AH56+AA56+T56+P56+BX56</f>
        <v>2576.52</v>
      </c>
      <c r="CB56" s="41">
        <f t="shared" si="57"/>
        <v>-650406</v>
      </c>
      <c r="CC56" s="109">
        <f t="shared" si="42"/>
        <v>0.9960542227819521</v>
      </c>
      <c r="CD56" s="35">
        <v>680491.3</v>
      </c>
      <c r="CE56" s="41">
        <v>0</v>
      </c>
      <c r="CF56" s="41">
        <f t="shared" si="43"/>
        <v>-680491.3</v>
      </c>
      <c r="CG56" s="41">
        <f t="shared" si="44"/>
        <v>1333472.92</v>
      </c>
      <c r="CH56" s="317">
        <f t="shared" si="45"/>
        <v>2576.52</v>
      </c>
      <c r="CI56" s="179">
        <f t="shared" si="46"/>
        <v>-1330897.3</v>
      </c>
      <c r="CJ56" s="278">
        <f t="shared" si="47"/>
        <v>1.9321877192676699E-3</v>
      </c>
      <c r="CK56" s="40">
        <v>0</v>
      </c>
      <c r="CL56" s="40">
        <f t="shared" si="61"/>
        <v>1333472.92</v>
      </c>
      <c r="CM56" s="40">
        <v>2576.52</v>
      </c>
      <c r="CN56" s="158">
        <f t="shared" si="62"/>
        <v>-1330896.3999999999</v>
      </c>
      <c r="CO56" s="310">
        <f t="shared" si="50"/>
        <v>1.9321877192676699E-3</v>
      </c>
      <c r="CP56" s="40">
        <v>2238773.7199999997</v>
      </c>
      <c r="CQ56" s="40">
        <v>898337.49</v>
      </c>
      <c r="CR56" s="40">
        <v>0</v>
      </c>
      <c r="CS56" s="40">
        <v>0</v>
      </c>
      <c r="CT56" s="40">
        <v>0</v>
      </c>
      <c r="CU56" s="40">
        <v>0</v>
      </c>
      <c r="CV56" s="40">
        <v>0</v>
      </c>
      <c r="CW56" s="40">
        <v>3465513</v>
      </c>
      <c r="CX56" s="167" t="s">
        <v>1536</v>
      </c>
    </row>
    <row r="57" spans="1:102" s="10" customFormat="1" x14ac:dyDescent="0.2">
      <c r="A57" s="11" t="s">
        <v>379</v>
      </c>
      <c r="B57" s="11" t="s">
        <v>380</v>
      </c>
      <c r="C57" s="14" t="s">
        <v>381</v>
      </c>
      <c r="D57" s="11">
        <v>1</v>
      </c>
      <c r="E57" s="11" t="s">
        <v>210</v>
      </c>
      <c r="F57" s="11" t="s">
        <v>77</v>
      </c>
      <c r="G57" s="44" t="s">
        <v>385</v>
      </c>
      <c r="H57" s="43">
        <f>SUBTOTAL(103, $CI$16:$CI57)*1</f>
        <v>42</v>
      </c>
      <c r="I57" s="43" t="s">
        <v>485</v>
      </c>
      <c r="J57" s="124" t="s">
        <v>508</v>
      </c>
      <c r="K57" s="124" t="s">
        <v>509</v>
      </c>
      <c r="L57" s="41">
        <v>0</v>
      </c>
      <c r="M57" s="41">
        <v>0</v>
      </c>
      <c r="N57" s="41">
        <v>5213.43</v>
      </c>
      <c r="O57" s="41">
        <v>383.56</v>
      </c>
      <c r="P57" s="41">
        <v>383.56</v>
      </c>
      <c r="Q57" s="41">
        <f t="shared" si="4"/>
        <v>0</v>
      </c>
      <c r="R57" s="197">
        <f t="shared" si="5"/>
        <v>0</v>
      </c>
      <c r="S57" s="41">
        <v>0</v>
      </c>
      <c r="T57" s="41">
        <v>0</v>
      </c>
      <c r="U57" s="41">
        <f>T57-S57</f>
        <v>0</v>
      </c>
      <c r="V57" s="41">
        <f t="shared" si="6"/>
        <v>383.56</v>
      </c>
      <c r="W57" s="41">
        <f t="shared" si="7"/>
        <v>383.56</v>
      </c>
      <c r="X57" s="41">
        <f t="shared" si="8"/>
        <v>0</v>
      </c>
      <c r="Y57" s="197">
        <f t="shared" si="9"/>
        <v>0</v>
      </c>
      <c r="Z57" s="41">
        <v>0</v>
      </c>
      <c r="AA57" s="41">
        <v>0</v>
      </c>
      <c r="AB57" s="41">
        <f>AA57-Z57</f>
        <v>0</v>
      </c>
      <c r="AC57" s="41">
        <f t="shared" si="10"/>
        <v>383.56</v>
      </c>
      <c r="AD57" s="41">
        <f t="shared" si="11"/>
        <v>383.56</v>
      </c>
      <c r="AE57" s="41">
        <f t="shared" si="12"/>
        <v>0</v>
      </c>
      <c r="AF57" s="109">
        <f t="shared" si="13"/>
        <v>0</v>
      </c>
      <c r="AG57" s="41">
        <v>0</v>
      </c>
      <c r="AH57" s="41">
        <v>0</v>
      </c>
      <c r="AI57" s="41">
        <f>AH57-AG57</f>
        <v>0</v>
      </c>
      <c r="AJ57" s="41">
        <f t="shared" si="14"/>
        <v>383.56</v>
      </c>
      <c r="AK57" s="41">
        <f t="shared" si="15"/>
        <v>383.56</v>
      </c>
      <c r="AL57" s="41">
        <f t="shared" si="16"/>
        <v>0</v>
      </c>
      <c r="AM57" s="109">
        <f t="shared" si="17"/>
        <v>0</v>
      </c>
      <c r="AN57" s="41">
        <v>0</v>
      </c>
      <c r="AO57" s="41">
        <v>0</v>
      </c>
      <c r="AP57" s="41">
        <f>AO57-AN57</f>
        <v>0</v>
      </c>
      <c r="AQ57" s="41">
        <f t="shared" si="18"/>
        <v>383.56</v>
      </c>
      <c r="AR57" s="41">
        <f t="shared" si="19"/>
        <v>383.56</v>
      </c>
      <c r="AS57" s="41">
        <f t="shared" si="20"/>
        <v>0</v>
      </c>
      <c r="AT57" s="109">
        <f t="shared" si="21"/>
        <v>0</v>
      </c>
      <c r="AU57" s="41">
        <v>0</v>
      </c>
      <c r="AV57" s="41">
        <v>0</v>
      </c>
      <c r="AW57" s="41">
        <f>AV57-AU57</f>
        <v>0</v>
      </c>
      <c r="AX57" s="41">
        <f t="shared" si="22"/>
        <v>383.56</v>
      </c>
      <c r="AY57" s="41">
        <f t="shared" si="23"/>
        <v>383.56</v>
      </c>
      <c r="AZ57" s="41">
        <f t="shared" si="24"/>
        <v>0</v>
      </c>
      <c r="BA57" s="109">
        <f t="shared" si="25"/>
        <v>0</v>
      </c>
      <c r="BB57" s="41">
        <v>993.72</v>
      </c>
      <c r="BC57" s="41">
        <v>0</v>
      </c>
      <c r="BD57" s="41">
        <f>BC57-BB57</f>
        <v>-993.72</v>
      </c>
      <c r="BE57" s="41">
        <f t="shared" si="26"/>
        <v>1377.28</v>
      </c>
      <c r="BF57" s="41">
        <f t="shared" si="27"/>
        <v>383.56</v>
      </c>
      <c r="BG57" s="41">
        <f t="shared" si="28"/>
        <v>-994</v>
      </c>
      <c r="BH57" s="109">
        <f t="shared" si="29"/>
        <v>0.72150906133828996</v>
      </c>
      <c r="BI57" s="41">
        <v>0</v>
      </c>
      <c r="BJ57" s="41">
        <v>0</v>
      </c>
      <c r="BK57" s="41">
        <f t="shared" si="59"/>
        <v>0</v>
      </c>
      <c r="BL57" s="41">
        <f t="shared" si="30"/>
        <v>1377.28</v>
      </c>
      <c r="BM57" s="41">
        <f t="shared" si="31"/>
        <v>383.56</v>
      </c>
      <c r="BN57" s="41">
        <f t="shared" si="32"/>
        <v>-994</v>
      </c>
      <c r="BO57" s="109">
        <f t="shared" si="33"/>
        <v>0.72150906133828996</v>
      </c>
      <c r="BP57" s="41">
        <v>5278.69</v>
      </c>
      <c r="BQ57" s="41">
        <v>0</v>
      </c>
      <c r="BR57" s="41">
        <f t="shared" si="60"/>
        <v>-5278.69</v>
      </c>
      <c r="BS57" s="41">
        <f t="shared" si="34"/>
        <v>6655.9699999999993</v>
      </c>
      <c r="BT57" s="41">
        <f t="shared" si="35"/>
        <v>383.56</v>
      </c>
      <c r="BU57" s="41">
        <f t="shared" si="36"/>
        <v>-6273</v>
      </c>
      <c r="BV57" s="109">
        <f t="shared" si="37"/>
        <v>0.94237353834227022</v>
      </c>
      <c r="BW57" s="41">
        <v>7897.7</v>
      </c>
      <c r="BX57" s="41">
        <v>0</v>
      </c>
      <c r="BY57" s="41">
        <f t="shared" si="38"/>
        <v>-7897.7</v>
      </c>
      <c r="BZ57" s="41">
        <f t="shared" si="63"/>
        <v>14553.67</v>
      </c>
      <c r="CA57" s="41">
        <f>BQ57+BJ57+BC57+AV57+AO57+-AH57+AA57+T57+P57+BX57</f>
        <v>383.56</v>
      </c>
      <c r="CB57" s="41">
        <f t="shared" si="57"/>
        <v>-14171</v>
      </c>
      <c r="CC57" s="109">
        <f t="shared" si="42"/>
        <v>0.97364513555687326</v>
      </c>
      <c r="CD57" s="41">
        <v>0</v>
      </c>
      <c r="CE57" s="41">
        <v>0</v>
      </c>
      <c r="CF57" s="41">
        <f t="shared" si="43"/>
        <v>0</v>
      </c>
      <c r="CG57" s="41">
        <f t="shared" si="44"/>
        <v>14553.67</v>
      </c>
      <c r="CH57" s="317">
        <f t="shared" si="45"/>
        <v>383.56</v>
      </c>
      <c r="CI57" s="180">
        <f t="shared" si="46"/>
        <v>-14171</v>
      </c>
      <c r="CJ57" s="278">
        <f t="shared" si="47"/>
        <v>2.6354864443126718E-2</v>
      </c>
      <c r="CK57" s="40">
        <v>0</v>
      </c>
      <c r="CL57" s="40">
        <f t="shared" si="61"/>
        <v>14553.669999999998</v>
      </c>
      <c r="CM57" s="40">
        <v>383.56</v>
      </c>
      <c r="CN57" s="158">
        <f t="shared" si="62"/>
        <v>-14170.109999999999</v>
      </c>
      <c r="CO57" s="310">
        <f t="shared" si="50"/>
        <v>2.6354864443126721E-2</v>
      </c>
      <c r="CP57" s="40">
        <v>23830.09</v>
      </c>
      <c r="CQ57" s="40">
        <v>3966.61</v>
      </c>
      <c r="CR57" s="40">
        <v>0</v>
      </c>
      <c r="CS57" s="40">
        <v>0</v>
      </c>
      <c r="CT57" s="40">
        <v>0</v>
      </c>
      <c r="CU57" s="40">
        <v>0</v>
      </c>
      <c r="CV57" s="40">
        <v>0</v>
      </c>
      <c r="CW57" s="40">
        <v>39666.1</v>
      </c>
      <c r="CX57" s="15"/>
    </row>
    <row r="58" spans="1:102" s="10" customFormat="1" ht="38.25" x14ac:dyDescent="0.2">
      <c r="A58" s="55" t="s">
        <v>1141</v>
      </c>
      <c r="B58" s="55" t="s">
        <v>1143</v>
      </c>
      <c r="C58" s="81" t="s">
        <v>1142</v>
      </c>
      <c r="D58" s="55">
        <v>2</v>
      </c>
      <c r="E58" s="55" t="s">
        <v>4</v>
      </c>
      <c r="F58" s="55" t="s">
        <v>5</v>
      </c>
      <c r="G58" s="55" t="s">
        <v>1331</v>
      </c>
      <c r="H58" s="43">
        <f>SUBTOTAL(103, $CI$16:$CI58)*1</f>
        <v>43</v>
      </c>
      <c r="I58" s="43" t="s">
        <v>33</v>
      </c>
      <c r="J58" s="128" t="s">
        <v>737</v>
      </c>
      <c r="K58" s="128" t="s">
        <v>738</v>
      </c>
      <c r="L58" s="35">
        <v>0</v>
      </c>
      <c r="M58" s="35">
        <v>0</v>
      </c>
      <c r="N58" s="35">
        <v>0</v>
      </c>
      <c r="O58" s="35">
        <v>0</v>
      </c>
      <c r="P58" s="35"/>
      <c r="Q58" s="41">
        <f t="shared" si="4"/>
        <v>0</v>
      </c>
      <c r="R58" s="197" t="str">
        <f t="shared" si="5"/>
        <v>nebija plānots</v>
      </c>
      <c r="S58" s="35"/>
      <c r="T58" s="35"/>
      <c r="U58" s="41">
        <f>T58-S58</f>
        <v>0</v>
      </c>
      <c r="V58" s="41">
        <f t="shared" si="6"/>
        <v>0</v>
      </c>
      <c r="W58" s="41">
        <f t="shared" si="7"/>
        <v>0</v>
      </c>
      <c r="X58" s="41">
        <f t="shared" si="8"/>
        <v>0</v>
      </c>
      <c r="Y58" s="197" t="str">
        <f t="shared" si="9"/>
        <v>nebija plānots</v>
      </c>
      <c r="Z58" s="35"/>
      <c r="AA58" s="35"/>
      <c r="AB58" s="41">
        <f>AA58-Z58</f>
        <v>0</v>
      </c>
      <c r="AC58" s="41">
        <f t="shared" si="10"/>
        <v>0</v>
      </c>
      <c r="AD58" s="41">
        <f t="shared" si="11"/>
        <v>0</v>
      </c>
      <c r="AE58" s="41">
        <f t="shared" si="12"/>
        <v>0</v>
      </c>
      <c r="AF58" s="109" t="str">
        <f t="shared" si="13"/>
        <v>nebija plānots</v>
      </c>
      <c r="AG58" s="35"/>
      <c r="AH58" s="35"/>
      <c r="AI58" s="41">
        <f>AH58-AG58</f>
        <v>0</v>
      </c>
      <c r="AJ58" s="41">
        <f t="shared" si="14"/>
        <v>0</v>
      </c>
      <c r="AK58" s="41">
        <f t="shared" si="15"/>
        <v>0</v>
      </c>
      <c r="AL58" s="41">
        <f t="shared" si="16"/>
        <v>0</v>
      </c>
      <c r="AM58" s="109" t="str">
        <f t="shared" si="17"/>
        <v>nebija plānots</v>
      </c>
      <c r="AN58" s="35"/>
      <c r="AO58" s="35"/>
      <c r="AP58" s="41">
        <f>AO58-AN58</f>
        <v>0</v>
      </c>
      <c r="AQ58" s="41">
        <f t="shared" si="18"/>
        <v>0</v>
      </c>
      <c r="AR58" s="41">
        <f t="shared" si="19"/>
        <v>0</v>
      </c>
      <c r="AS58" s="41">
        <f t="shared" si="20"/>
        <v>0</v>
      </c>
      <c r="AT58" s="109" t="str">
        <f t="shared" si="21"/>
        <v>nebija plānots</v>
      </c>
      <c r="AU58" s="35">
        <v>35829.49</v>
      </c>
      <c r="AV58" s="41">
        <v>580.96</v>
      </c>
      <c r="AW58" s="41">
        <f>AV58-AU58</f>
        <v>-35248.53</v>
      </c>
      <c r="AX58" s="41">
        <f t="shared" si="22"/>
        <v>35829.49</v>
      </c>
      <c r="AY58" s="41">
        <f t="shared" si="23"/>
        <v>580.96</v>
      </c>
      <c r="AZ58" s="41">
        <f t="shared" si="24"/>
        <v>-35249</v>
      </c>
      <c r="BA58" s="109">
        <f t="shared" si="25"/>
        <v>0.98378542368311694</v>
      </c>
      <c r="BB58" s="35">
        <v>0</v>
      </c>
      <c r="BC58" s="41">
        <v>0</v>
      </c>
      <c r="BD58" s="41">
        <f>BC58-BB58</f>
        <v>0</v>
      </c>
      <c r="BE58" s="41">
        <f t="shared" si="26"/>
        <v>35829.49</v>
      </c>
      <c r="BF58" s="41">
        <f t="shared" si="27"/>
        <v>580.96</v>
      </c>
      <c r="BG58" s="41">
        <f t="shared" si="28"/>
        <v>-35249</v>
      </c>
      <c r="BH58" s="109">
        <f t="shared" si="29"/>
        <v>0.98378542368311694</v>
      </c>
      <c r="BI58" s="35">
        <v>0</v>
      </c>
      <c r="BJ58" s="41">
        <v>0</v>
      </c>
      <c r="BK58" s="41">
        <f t="shared" si="59"/>
        <v>0</v>
      </c>
      <c r="BL58" s="41">
        <f t="shared" si="30"/>
        <v>35829.49</v>
      </c>
      <c r="BM58" s="41">
        <f t="shared" si="31"/>
        <v>580.96</v>
      </c>
      <c r="BN58" s="41">
        <f t="shared" si="32"/>
        <v>-35249</v>
      </c>
      <c r="BO58" s="109">
        <f t="shared" si="33"/>
        <v>0.98378542368311694</v>
      </c>
      <c r="BP58" s="41">
        <v>10545.66</v>
      </c>
      <c r="BQ58" s="41">
        <v>1281.8900000000001</v>
      </c>
      <c r="BR58" s="41">
        <f t="shared" si="60"/>
        <v>-9263.77</v>
      </c>
      <c r="BS58" s="41">
        <f t="shared" si="34"/>
        <v>46375.149999999994</v>
      </c>
      <c r="BT58" s="41">
        <f t="shared" si="35"/>
        <v>1862.8500000000001</v>
      </c>
      <c r="BU58" s="41">
        <f t="shared" si="36"/>
        <v>-44513</v>
      </c>
      <c r="BV58" s="109">
        <f t="shared" si="37"/>
        <v>0.95983085768994814</v>
      </c>
      <c r="BW58" s="35">
        <v>0</v>
      </c>
      <c r="BX58" s="41">
        <v>0</v>
      </c>
      <c r="BY58" s="41">
        <f t="shared" si="38"/>
        <v>0</v>
      </c>
      <c r="BZ58" s="41">
        <f t="shared" si="63"/>
        <v>46375.149999999994</v>
      </c>
      <c r="CA58" s="41">
        <f>BQ58+BJ58+BC58+AV58+AO58+AH58+AA58+T58+P58+BX58</f>
        <v>1862.8500000000001</v>
      </c>
      <c r="CB58" s="41">
        <f t="shared" si="57"/>
        <v>-44513</v>
      </c>
      <c r="CC58" s="109">
        <f t="shared" si="42"/>
        <v>0.95983085768994814</v>
      </c>
      <c r="CD58" s="35">
        <v>0</v>
      </c>
      <c r="CE58" s="41">
        <v>0</v>
      </c>
      <c r="CF58" s="41">
        <f t="shared" si="43"/>
        <v>0</v>
      </c>
      <c r="CG58" s="41">
        <f t="shared" si="44"/>
        <v>46375.149999999994</v>
      </c>
      <c r="CH58" s="317">
        <f t="shared" si="45"/>
        <v>1862.8500000000001</v>
      </c>
      <c r="CI58" s="180">
        <f t="shared" si="46"/>
        <v>-44513</v>
      </c>
      <c r="CJ58" s="278">
        <f t="shared" si="47"/>
        <v>4.0169142310051836E-2</v>
      </c>
      <c r="CK58" s="37">
        <v>26134.1</v>
      </c>
      <c r="CL58" s="40">
        <f t="shared" si="61"/>
        <v>72509.25</v>
      </c>
      <c r="CM58" s="40">
        <v>39951.07</v>
      </c>
      <c r="CN58" s="158">
        <f t="shared" si="62"/>
        <v>-32558.18</v>
      </c>
      <c r="CO58" s="310">
        <f t="shared" si="50"/>
        <v>0.55097894406575709</v>
      </c>
      <c r="CP58" s="37">
        <v>1306298.3400000001</v>
      </c>
      <c r="CQ58" s="37">
        <v>1862421.96</v>
      </c>
      <c r="CR58" s="37">
        <v>583770.44999999995</v>
      </c>
      <c r="CS58" s="37">
        <v>0</v>
      </c>
      <c r="CT58" s="37">
        <v>0</v>
      </c>
      <c r="CU58" s="37">
        <v>0</v>
      </c>
      <c r="CV58" s="37">
        <v>0</v>
      </c>
      <c r="CW58" s="37">
        <v>3825000</v>
      </c>
      <c r="CX58" s="15"/>
    </row>
    <row r="59" spans="1:102" s="10" customFormat="1" ht="21" customHeight="1" x14ac:dyDescent="0.2">
      <c r="A59" s="11" t="s">
        <v>322</v>
      </c>
      <c r="B59" s="11" t="s">
        <v>323</v>
      </c>
      <c r="C59" s="14" t="s">
        <v>589</v>
      </c>
      <c r="D59" s="11" t="s">
        <v>3</v>
      </c>
      <c r="E59" s="11" t="s">
        <v>4</v>
      </c>
      <c r="F59" s="11" t="s">
        <v>77</v>
      </c>
      <c r="G59" s="44" t="s">
        <v>324</v>
      </c>
      <c r="H59" s="43">
        <f>SUBTOTAL(103, $CI$16:$CI59)*1</f>
        <v>44</v>
      </c>
      <c r="I59" s="43" t="s">
        <v>485</v>
      </c>
      <c r="J59" s="124" t="s">
        <v>535</v>
      </c>
      <c r="K59" s="124" t="s">
        <v>536</v>
      </c>
      <c r="L59" s="41">
        <v>0</v>
      </c>
      <c r="M59" s="41">
        <v>0</v>
      </c>
      <c r="N59" s="41">
        <v>1700</v>
      </c>
      <c r="O59" s="41">
        <v>0</v>
      </c>
      <c r="P59" s="41">
        <v>0</v>
      </c>
      <c r="Q59" s="41">
        <f t="shared" si="4"/>
        <v>0</v>
      </c>
      <c r="R59" s="197" t="str">
        <f t="shared" si="5"/>
        <v>nebija plānots</v>
      </c>
      <c r="S59" s="41">
        <v>0</v>
      </c>
      <c r="T59" s="41">
        <v>0</v>
      </c>
      <c r="U59" s="41">
        <f>T59-S59</f>
        <v>0</v>
      </c>
      <c r="V59" s="41">
        <f t="shared" si="6"/>
        <v>0</v>
      </c>
      <c r="W59" s="41">
        <f t="shared" si="7"/>
        <v>0</v>
      </c>
      <c r="X59" s="41">
        <f t="shared" si="8"/>
        <v>0</v>
      </c>
      <c r="Y59" s="197" t="str">
        <f t="shared" si="9"/>
        <v>nebija plānots</v>
      </c>
      <c r="Z59" s="41">
        <v>0</v>
      </c>
      <c r="AA59" s="41">
        <v>0</v>
      </c>
      <c r="AB59" s="41">
        <f>AA59-Z59</f>
        <v>0</v>
      </c>
      <c r="AC59" s="41">
        <f t="shared" si="10"/>
        <v>0</v>
      </c>
      <c r="AD59" s="41">
        <f t="shared" si="11"/>
        <v>0</v>
      </c>
      <c r="AE59" s="41">
        <f t="shared" si="12"/>
        <v>0</v>
      </c>
      <c r="AF59" s="109" t="str">
        <f t="shared" si="13"/>
        <v>nebija plānots</v>
      </c>
      <c r="AG59" s="41">
        <v>14383.81</v>
      </c>
      <c r="AH59" s="41">
        <v>1700</v>
      </c>
      <c r="AI59" s="41">
        <f>AH59-AG59</f>
        <v>-12683.81</v>
      </c>
      <c r="AJ59" s="41">
        <f t="shared" si="14"/>
        <v>14383.81</v>
      </c>
      <c r="AK59" s="41">
        <f t="shared" si="15"/>
        <v>1700</v>
      </c>
      <c r="AL59" s="41">
        <f t="shared" si="16"/>
        <v>-12684</v>
      </c>
      <c r="AM59" s="109">
        <f t="shared" si="17"/>
        <v>0.88181156452984288</v>
      </c>
      <c r="AN59" s="41">
        <v>0</v>
      </c>
      <c r="AO59" s="41">
        <v>0</v>
      </c>
      <c r="AP59" s="41">
        <f>AO59-AN59</f>
        <v>0</v>
      </c>
      <c r="AQ59" s="41">
        <f t="shared" si="18"/>
        <v>14383.81</v>
      </c>
      <c r="AR59" s="41">
        <f t="shared" si="19"/>
        <v>1700</v>
      </c>
      <c r="AS59" s="41">
        <f t="shared" si="20"/>
        <v>-12684</v>
      </c>
      <c r="AT59" s="109">
        <f t="shared" si="21"/>
        <v>0.88181156452984288</v>
      </c>
      <c r="AU59" s="41">
        <v>0</v>
      </c>
      <c r="AV59" s="41">
        <v>0</v>
      </c>
      <c r="AW59" s="41">
        <f>AV59-AU59</f>
        <v>0</v>
      </c>
      <c r="AX59" s="41">
        <f t="shared" si="22"/>
        <v>14383.81</v>
      </c>
      <c r="AY59" s="41">
        <f t="shared" si="23"/>
        <v>1700</v>
      </c>
      <c r="AZ59" s="41">
        <f t="shared" si="24"/>
        <v>-12684</v>
      </c>
      <c r="BA59" s="109">
        <f t="shared" si="25"/>
        <v>0.88181156452984288</v>
      </c>
      <c r="BB59" s="41">
        <v>5339.21</v>
      </c>
      <c r="BC59" s="41">
        <v>0</v>
      </c>
      <c r="BD59" s="41">
        <f>BC59-BB59</f>
        <v>-5339.21</v>
      </c>
      <c r="BE59" s="41">
        <f t="shared" si="26"/>
        <v>19723.02</v>
      </c>
      <c r="BF59" s="41">
        <f t="shared" si="27"/>
        <v>1700</v>
      </c>
      <c r="BG59" s="41">
        <f t="shared" si="28"/>
        <v>-18023</v>
      </c>
      <c r="BH59" s="109">
        <f t="shared" si="29"/>
        <v>0.91380630349713177</v>
      </c>
      <c r="BI59" s="41">
        <v>0</v>
      </c>
      <c r="BJ59" s="41">
        <v>0</v>
      </c>
      <c r="BK59" s="41">
        <f t="shared" si="59"/>
        <v>0</v>
      </c>
      <c r="BL59" s="41">
        <f t="shared" si="30"/>
        <v>19723.02</v>
      </c>
      <c r="BM59" s="41">
        <f t="shared" si="31"/>
        <v>1700</v>
      </c>
      <c r="BN59" s="41">
        <f t="shared" si="32"/>
        <v>-18023</v>
      </c>
      <c r="BO59" s="109">
        <f t="shared" si="33"/>
        <v>0.91380630349713177</v>
      </c>
      <c r="BP59" s="41">
        <v>0</v>
      </c>
      <c r="BQ59" s="41">
        <v>0</v>
      </c>
      <c r="BR59" s="41">
        <f t="shared" si="60"/>
        <v>0</v>
      </c>
      <c r="BS59" s="41">
        <f t="shared" si="34"/>
        <v>19723.02</v>
      </c>
      <c r="BT59" s="41">
        <f t="shared" si="35"/>
        <v>1700</v>
      </c>
      <c r="BU59" s="41">
        <f t="shared" si="36"/>
        <v>-18023</v>
      </c>
      <c r="BV59" s="109">
        <f t="shared" si="37"/>
        <v>0.91380630349713177</v>
      </c>
      <c r="BW59" s="41">
        <v>8008.81</v>
      </c>
      <c r="BX59" s="41">
        <v>0</v>
      </c>
      <c r="BY59" s="41">
        <f t="shared" si="38"/>
        <v>-8008.81</v>
      </c>
      <c r="BZ59" s="41">
        <f t="shared" si="63"/>
        <v>27731.83</v>
      </c>
      <c r="CA59" s="41">
        <f>BQ59+BJ59+BC59+AV59+AO59+AH59+AA59+T59+P59+BX59</f>
        <v>1700</v>
      </c>
      <c r="CB59" s="41">
        <f t="shared" si="57"/>
        <v>-26032</v>
      </c>
      <c r="CC59" s="109">
        <f t="shared" si="42"/>
        <v>0.93869860012844442</v>
      </c>
      <c r="CD59" s="41">
        <v>0</v>
      </c>
      <c r="CE59" s="41">
        <v>0</v>
      </c>
      <c r="CF59" s="41">
        <f t="shared" si="43"/>
        <v>0</v>
      </c>
      <c r="CG59" s="41">
        <f t="shared" si="44"/>
        <v>27731.83</v>
      </c>
      <c r="CH59" s="317">
        <f t="shared" si="45"/>
        <v>1700</v>
      </c>
      <c r="CI59" s="180">
        <f t="shared" si="46"/>
        <v>-26032</v>
      </c>
      <c r="CJ59" s="278">
        <f t="shared" si="47"/>
        <v>6.1301399871555536E-2</v>
      </c>
      <c r="CK59" s="40">
        <v>0</v>
      </c>
      <c r="CL59" s="40">
        <f t="shared" si="61"/>
        <v>27731.83</v>
      </c>
      <c r="CM59" s="40">
        <v>1700</v>
      </c>
      <c r="CN59" s="158">
        <f t="shared" si="62"/>
        <v>-26031.83</v>
      </c>
      <c r="CO59" s="310">
        <f t="shared" si="50"/>
        <v>6.1301399871555536E-2</v>
      </c>
      <c r="CP59" s="40">
        <v>6267.66</v>
      </c>
      <c r="CQ59" s="40">
        <v>3966.61</v>
      </c>
      <c r="CR59" s="40">
        <v>0</v>
      </c>
      <c r="CS59" s="40">
        <v>0</v>
      </c>
      <c r="CT59" s="40">
        <v>0</v>
      </c>
      <c r="CU59" s="40">
        <v>0</v>
      </c>
      <c r="CV59" s="40">
        <v>0</v>
      </c>
      <c r="CW59" s="40">
        <v>39666.100000000006</v>
      </c>
      <c r="CX59" s="15"/>
    </row>
    <row r="60" spans="1:102" s="10" customFormat="1" x14ac:dyDescent="0.2">
      <c r="A60" s="55" t="s">
        <v>119</v>
      </c>
      <c r="B60" s="55" t="s">
        <v>120</v>
      </c>
      <c r="C60" s="81" t="s">
        <v>570</v>
      </c>
      <c r="D60" s="55">
        <v>2</v>
      </c>
      <c r="E60" s="55" t="s">
        <v>35</v>
      </c>
      <c r="F60" s="55" t="s">
        <v>102</v>
      </c>
      <c r="G60" s="99" t="s">
        <v>1420</v>
      </c>
      <c r="H60" s="43">
        <f>SUBTOTAL(103, $CI$16:$CI60)*1</f>
        <v>45</v>
      </c>
      <c r="I60" s="43" t="s">
        <v>119</v>
      </c>
      <c r="J60" s="126" t="s">
        <v>1079</v>
      </c>
      <c r="K60" s="126" t="s">
        <v>1080</v>
      </c>
      <c r="L60" s="35">
        <v>0</v>
      </c>
      <c r="M60" s="35">
        <v>0</v>
      </c>
      <c r="N60" s="35">
        <v>0</v>
      </c>
      <c r="O60" s="35">
        <v>0</v>
      </c>
      <c r="P60" s="35">
        <v>0</v>
      </c>
      <c r="Q60" s="41">
        <f t="shared" si="4"/>
        <v>0</v>
      </c>
      <c r="R60" s="197" t="str">
        <f t="shared" si="5"/>
        <v>nebija plānots</v>
      </c>
      <c r="S60" s="35">
        <v>0</v>
      </c>
      <c r="T60" s="35">
        <v>0</v>
      </c>
      <c r="U60" s="35">
        <v>0</v>
      </c>
      <c r="V60" s="41">
        <f t="shared" si="6"/>
        <v>0</v>
      </c>
      <c r="W60" s="41">
        <f t="shared" si="7"/>
        <v>0</v>
      </c>
      <c r="X60" s="41">
        <f t="shared" si="8"/>
        <v>0</v>
      </c>
      <c r="Y60" s="197" t="str">
        <f t="shared" si="9"/>
        <v>nebija plānots</v>
      </c>
      <c r="Z60" s="35">
        <v>0</v>
      </c>
      <c r="AA60" s="35">
        <v>0</v>
      </c>
      <c r="AB60" s="35">
        <v>0</v>
      </c>
      <c r="AC60" s="41">
        <f t="shared" si="10"/>
        <v>0</v>
      </c>
      <c r="AD60" s="41">
        <f t="shared" si="11"/>
        <v>0</v>
      </c>
      <c r="AE60" s="41">
        <f t="shared" si="12"/>
        <v>0</v>
      </c>
      <c r="AF60" s="109" t="str">
        <f t="shared" si="13"/>
        <v>nebija plānots</v>
      </c>
      <c r="AG60" s="35">
        <v>0</v>
      </c>
      <c r="AH60" s="35">
        <v>0</v>
      </c>
      <c r="AI60" s="35">
        <v>0</v>
      </c>
      <c r="AJ60" s="41">
        <f t="shared" si="14"/>
        <v>0</v>
      </c>
      <c r="AK60" s="41">
        <f t="shared" si="15"/>
        <v>0</v>
      </c>
      <c r="AL60" s="41">
        <f t="shared" si="16"/>
        <v>0</v>
      </c>
      <c r="AM60" s="109" t="str">
        <f t="shared" si="17"/>
        <v>nebija plānots</v>
      </c>
      <c r="AN60" s="35">
        <v>0</v>
      </c>
      <c r="AO60" s="35">
        <v>0</v>
      </c>
      <c r="AP60" s="35">
        <v>0</v>
      </c>
      <c r="AQ60" s="41">
        <f t="shared" si="18"/>
        <v>0</v>
      </c>
      <c r="AR60" s="41">
        <f t="shared" si="19"/>
        <v>0</v>
      </c>
      <c r="AS60" s="41">
        <f t="shared" si="20"/>
        <v>0</v>
      </c>
      <c r="AT60" s="109" t="str">
        <f t="shared" si="21"/>
        <v>nebija plānots</v>
      </c>
      <c r="AU60" s="35">
        <v>0</v>
      </c>
      <c r="AV60" s="35">
        <v>0</v>
      </c>
      <c r="AW60" s="35">
        <v>0</v>
      </c>
      <c r="AX60" s="41">
        <f t="shared" si="22"/>
        <v>0</v>
      </c>
      <c r="AY60" s="41">
        <f t="shared" si="23"/>
        <v>0</v>
      </c>
      <c r="AZ60" s="41">
        <f t="shared" si="24"/>
        <v>0</v>
      </c>
      <c r="BA60" s="109" t="str">
        <f t="shared" si="25"/>
        <v>nebija plānots</v>
      </c>
      <c r="BB60" s="35">
        <v>0</v>
      </c>
      <c r="BC60" s="35">
        <v>0</v>
      </c>
      <c r="BD60" s="35">
        <v>0</v>
      </c>
      <c r="BE60" s="41">
        <f t="shared" si="26"/>
        <v>0</v>
      </c>
      <c r="BF60" s="41">
        <f t="shared" si="27"/>
        <v>0</v>
      </c>
      <c r="BG60" s="41">
        <f t="shared" si="28"/>
        <v>0</v>
      </c>
      <c r="BH60" s="109" t="str">
        <f t="shared" si="29"/>
        <v>nebija plānots</v>
      </c>
      <c r="BI60" s="37">
        <v>203179.96</v>
      </c>
      <c r="BJ60" s="41">
        <v>0</v>
      </c>
      <c r="BK60" s="41">
        <f t="shared" si="59"/>
        <v>-203179.96</v>
      </c>
      <c r="BL60" s="41">
        <f t="shared" si="30"/>
        <v>203179.96</v>
      </c>
      <c r="BM60" s="41">
        <f t="shared" si="31"/>
        <v>0</v>
      </c>
      <c r="BN60" s="41">
        <f t="shared" si="32"/>
        <v>-203180</v>
      </c>
      <c r="BO60" s="109">
        <f t="shared" si="33"/>
        <v>1</v>
      </c>
      <c r="BP60" s="37"/>
      <c r="BQ60" s="41">
        <v>3700</v>
      </c>
      <c r="BR60" s="41">
        <f t="shared" si="60"/>
        <v>3700</v>
      </c>
      <c r="BS60" s="41">
        <f t="shared" si="34"/>
        <v>203179.96</v>
      </c>
      <c r="BT60" s="41">
        <f t="shared" si="35"/>
        <v>3700</v>
      </c>
      <c r="BU60" s="41">
        <f t="shared" si="36"/>
        <v>-199480</v>
      </c>
      <c r="BV60" s="109">
        <f t="shared" si="37"/>
        <v>0.98178954263009011</v>
      </c>
      <c r="BW60" s="37"/>
      <c r="BX60" s="41">
        <v>0</v>
      </c>
      <c r="BY60" s="41">
        <f t="shared" si="38"/>
        <v>0</v>
      </c>
      <c r="BZ60" s="41">
        <f t="shared" si="63"/>
        <v>203179.96</v>
      </c>
      <c r="CA60" s="41">
        <f>BQ60+BJ60+BC60+AV60+AO60+-AH60+AA60+T60+P60+BX60</f>
        <v>3700</v>
      </c>
      <c r="CB60" s="41">
        <f t="shared" si="57"/>
        <v>-199480</v>
      </c>
      <c r="CC60" s="109">
        <f t="shared" si="42"/>
        <v>0.98178954263009011</v>
      </c>
      <c r="CD60" s="37">
        <v>75403.91</v>
      </c>
      <c r="CE60" s="41">
        <v>15647.25</v>
      </c>
      <c r="CF60" s="41">
        <f t="shared" si="43"/>
        <v>-59756.66</v>
      </c>
      <c r="CG60" s="41">
        <f t="shared" si="44"/>
        <v>278583.87</v>
      </c>
      <c r="CH60" s="317">
        <f t="shared" si="45"/>
        <v>19347.25</v>
      </c>
      <c r="CI60" s="179">
        <f t="shared" si="46"/>
        <v>-259236.66</v>
      </c>
      <c r="CJ60" s="278">
        <f t="shared" si="47"/>
        <v>6.9448564986910405E-2</v>
      </c>
      <c r="CK60" s="37"/>
      <c r="CL60" s="40">
        <f t="shared" si="61"/>
        <v>278583.87</v>
      </c>
      <c r="CM60" s="40">
        <v>60448.24</v>
      </c>
      <c r="CN60" s="158">
        <f t="shared" si="62"/>
        <v>-218135.63</v>
      </c>
      <c r="CO60" s="310">
        <f t="shared" si="50"/>
        <v>0.21698399121241296</v>
      </c>
      <c r="CP60" s="37">
        <v>612688.5</v>
      </c>
      <c r="CQ60" s="37">
        <v>0</v>
      </c>
      <c r="CR60" s="37">
        <v>0</v>
      </c>
      <c r="CS60" s="37">
        <v>0</v>
      </c>
      <c r="CT60" s="37">
        <v>54272.59</v>
      </c>
      <c r="CU60" s="37"/>
      <c r="CV60" s="37"/>
      <c r="CW60" s="37">
        <v>742365</v>
      </c>
      <c r="CX60" s="15"/>
    </row>
    <row r="61" spans="1:102" s="10" customFormat="1" ht="19.5" customHeight="1" x14ac:dyDescent="0.2">
      <c r="A61" s="55" t="s">
        <v>1141</v>
      </c>
      <c r="B61" s="55" t="s">
        <v>1143</v>
      </c>
      <c r="C61" s="81" t="s">
        <v>1142</v>
      </c>
      <c r="D61" s="55" t="s">
        <v>1151</v>
      </c>
      <c r="E61" s="55" t="s">
        <v>4</v>
      </c>
      <c r="F61" s="55" t="s">
        <v>5</v>
      </c>
      <c r="G61" s="55" t="s">
        <v>1379</v>
      </c>
      <c r="H61" s="43">
        <f>SUBTOTAL(103, $CI$16:$CI61)*1</f>
        <v>46</v>
      </c>
      <c r="I61" s="43" t="s">
        <v>299</v>
      </c>
      <c r="J61" s="124" t="s">
        <v>302</v>
      </c>
      <c r="K61" s="124" t="s">
        <v>303</v>
      </c>
      <c r="L61" s="41">
        <v>0</v>
      </c>
      <c r="M61" s="41">
        <v>0</v>
      </c>
      <c r="N61" s="41">
        <v>0</v>
      </c>
      <c r="O61" s="41">
        <v>0</v>
      </c>
      <c r="P61" s="41">
        <v>0</v>
      </c>
      <c r="Q61" s="41">
        <f t="shared" si="4"/>
        <v>0</v>
      </c>
      <c r="R61" s="197" t="str">
        <f t="shared" si="5"/>
        <v>nebija plānots</v>
      </c>
      <c r="S61" s="41">
        <v>0</v>
      </c>
      <c r="T61" s="41">
        <v>0</v>
      </c>
      <c r="U61" s="41">
        <f t="shared" ref="U61:U71" si="64">T61-S61</f>
        <v>0</v>
      </c>
      <c r="V61" s="41">
        <f t="shared" si="6"/>
        <v>0</v>
      </c>
      <c r="W61" s="41">
        <f t="shared" si="7"/>
        <v>0</v>
      </c>
      <c r="X61" s="41">
        <f t="shared" si="8"/>
        <v>0</v>
      </c>
      <c r="Y61" s="197" t="str">
        <f t="shared" si="9"/>
        <v>nebija plānots</v>
      </c>
      <c r="Z61" s="41">
        <v>0</v>
      </c>
      <c r="AA61" s="41">
        <v>0</v>
      </c>
      <c r="AB61" s="41">
        <f t="shared" ref="AB61:AB71" si="65">AA61-Z61</f>
        <v>0</v>
      </c>
      <c r="AC61" s="41">
        <f t="shared" si="10"/>
        <v>0</v>
      </c>
      <c r="AD61" s="41">
        <f t="shared" si="11"/>
        <v>0</v>
      </c>
      <c r="AE61" s="41">
        <f t="shared" si="12"/>
        <v>0</v>
      </c>
      <c r="AF61" s="109" t="str">
        <f t="shared" si="13"/>
        <v>nebija plānots</v>
      </c>
      <c r="AG61" s="41">
        <v>30971.11</v>
      </c>
      <c r="AH61" s="41">
        <v>30971.11</v>
      </c>
      <c r="AI61" s="41">
        <f t="shared" ref="AI61:AI71" si="66">AH61-AG61</f>
        <v>0</v>
      </c>
      <c r="AJ61" s="41">
        <f t="shared" si="14"/>
        <v>30971.11</v>
      </c>
      <c r="AK61" s="41">
        <f t="shared" si="15"/>
        <v>30971.11</v>
      </c>
      <c r="AL61" s="41">
        <f t="shared" si="16"/>
        <v>0</v>
      </c>
      <c r="AM61" s="109">
        <f t="shared" si="17"/>
        <v>0</v>
      </c>
      <c r="AN61" s="41">
        <v>160676.32</v>
      </c>
      <c r="AO61" s="41">
        <v>0</v>
      </c>
      <c r="AP61" s="41">
        <f t="shared" ref="AP61:AP71" si="67">AO61-AN61</f>
        <v>-160676.32</v>
      </c>
      <c r="AQ61" s="41">
        <f t="shared" si="18"/>
        <v>191647.43</v>
      </c>
      <c r="AR61" s="41">
        <f t="shared" si="19"/>
        <v>30971.11</v>
      </c>
      <c r="AS61" s="41">
        <f t="shared" si="20"/>
        <v>-160676</v>
      </c>
      <c r="AT61" s="109">
        <f t="shared" si="21"/>
        <v>0.83839538051723417</v>
      </c>
      <c r="AU61" s="41">
        <v>0</v>
      </c>
      <c r="AV61" s="41">
        <v>0</v>
      </c>
      <c r="AW61" s="41">
        <f t="shared" ref="AW61:AW71" si="68">AV61-AU61</f>
        <v>0</v>
      </c>
      <c r="AX61" s="41">
        <f t="shared" si="22"/>
        <v>191647.43</v>
      </c>
      <c r="AY61" s="41">
        <f t="shared" si="23"/>
        <v>30971.11</v>
      </c>
      <c r="AZ61" s="41">
        <f t="shared" si="24"/>
        <v>-160676</v>
      </c>
      <c r="BA61" s="109">
        <f t="shared" si="25"/>
        <v>0.83839538051723417</v>
      </c>
      <c r="BB61" s="41">
        <v>0</v>
      </c>
      <c r="BC61" s="41">
        <v>0</v>
      </c>
      <c r="BD61" s="41">
        <f t="shared" ref="BD61:BD92" si="69">BC61-BB61</f>
        <v>0</v>
      </c>
      <c r="BE61" s="41">
        <f t="shared" si="26"/>
        <v>191647.43</v>
      </c>
      <c r="BF61" s="41">
        <f t="shared" si="27"/>
        <v>30971.11</v>
      </c>
      <c r="BG61" s="41">
        <f t="shared" si="28"/>
        <v>-160676</v>
      </c>
      <c r="BH61" s="109">
        <f t="shared" si="29"/>
        <v>0.83839538051723417</v>
      </c>
      <c r="BI61" s="41">
        <v>523892.99</v>
      </c>
      <c r="BJ61" s="41">
        <v>0</v>
      </c>
      <c r="BK61" s="41">
        <f t="shared" si="59"/>
        <v>-523892.99</v>
      </c>
      <c r="BL61" s="41">
        <f t="shared" si="30"/>
        <v>715540.41999999993</v>
      </c>
      <c r="BM61" s="41">
        <f t="shared" si="31"/>
        <v>30971.11</v>
      </c>
      <c r="BN61" s="41">
        <f t="shared" si="32"/>
        <v>-684569</v>
      </c>
      <c r="BO61" s="109">
        <f t="shared" si="33"/>
        <v>0.95671647731654352</v>
      </c>
      <c r="BP61" s="41">
        <v>0</v>
      </c>
      <c r="BQ61" s="41">
        <v>0</v>
      </c>
      <c r="BR61" s="41">
        <f t="shared" si="60"/>
        <v>0</v>
      </c>
      <c r="BS61" s="41">
        <f t="shared" si="34"/>
        <v>715540.41999999993</v>
      </c>
      <c r="BT61" s="41">
        <f t="shared" si="35"/>
        <v>30971.11</v>
      </c>
      <c r="BU61" s="41">
        <f t="shared" si="36"/>
        <v>-684569</v>
      </c>
      <c r="BV61" s="109">
        <f t="shared" si="37"/>
        <v>0.95671647731654352</v>
      </c>
      <c r="BW61" s="41">
        <v>0</v>
      </c>
      <c r="BX61" s="41">
        <v>0</v>
      </c>
      <c r="BY61" s="41">
        <f t="shared" si="38"/>
        <v>0</v>
      </c>
      <c r="BZ61" s="41">
        <f t="shared" si="63"/>
        <v>715540.42</v>
      </c>
      <c r="CA61" s="41">
        <f>BQ61+BJ61+BC61+AV61+AO61+AH61+AA61+T61+P61+BX61</f>
        <v>30971.11</v>
      </c>
      <c r="CB61" s="41">
        <f t="shared" si="57"/>
        <v>-684569</v>
      </c>
      <c r="CC61" s="109">
        <f t="shared" si="42"/>
        <v>0.95671647731654352</v>
      </c>
      <c r="CD61" s="41">
        <v>1378052.39</v>
      </c>
      <c r="CE61" s="41">
        <v>122156.01999999999</v>
      </c>
      <c r="CF61" s="41">
        <f t="shared" si="43"/>
        <v>-1255896.3699999999</v>
      </c>
      <c r="CG61" s="41">
        <f t="shared" si="44"/>
        <v>2093592.81</v>
      </c>
      <c r="CH61" s="317">
        <f t="shared" si="45"/>
        <v>153127.13</v>
      </c>
      <c r="CI61" s="179">
        <f t="shared" si="46"/>
        <v>-1940465.3699999999</v>
      </c>
      <c r="CJ61" s="278">
        <f t="shared" si="47"/>
        <v>7.3140836780004034E-2</v>
      </c>
      <c r="CK61" s="40">
        <v>0</v>
      </c>
      <c r="CL61" s="40">
        <f t="shared" si="61"/>
        <v>2093592.81</v>
      </c>
      <c r="CM61" s="40">
        <v>266534.14999999997</v>
      </c>
      <c r="CN61" s="158">
        <f t="shared" si="62"/>
        <v>-1827058.6600000001</v>
      </c>
      <c r="CO61" s="310">
        <f t="shared" si="50"/>
        <v>0.12730945039880986</v>
      </c>
      <c r="CP61" s="40">
        <v>5410228.7699999996</v>
      </c>
      <c r="CQ61" s="40">
        <v>6003165.8099999996</v>
      </c>
      <c r="CR61" s="40">
        <v>6102975.6599999992</v>
      </c>
      <c r="CS61" s="40">
        <v>5566838.6099999994</v>
      </c>
      <c r="CT61" s="40">
        <v>5118544.1500000004</v>
      </c>
      <c r="CU61" s="40">
        <v>965074.44</v>
      </c>
      <c r="CV61" s="40">
        <v>0</v>
      </c>
      <c r="CW61" s="40">
        <v>31260420.249999996</v>
      </c>
      <c r="CX61" s="167" t="s">
        <v>1537</v>
      </c>
    </row>
    <row r="62" spans="1:102" s="10" customFormat="1" ht="36" customHeight="1" x14ac:dyDescent="0.2">
      <c r="A62" s="55" t="s">
        <v>1100</v>
      </c>
      <c r="B62" s="55" t="s">
        <v>1102</v>
      </c>
      <c r="C62" s="81" t="s">
        <v>1101</v>
      </c>
      <c r="D62" s="55" t="s">
        <v>3</v>
      </c>
      <c r="E62" s="55" t="s">
        <v>35</v>
      </c>
      <c r="F62" s="55" t="s">
        <v>5</v>
      </c>
      <c r="G62" s="99" t="s">
        <v>1422</v>
      </c>
      <c r="H62" s="43">
        <f>SUBTOTAL(103, $CI$16:$CI62)*1</f>
        <v>47</v>
      </c>
      <c r="I62" s="43" t="s">
        <v>233</v>
      </c>
      <c r="J62" s="124" t="s">
        <v>236</v>
      </c>
      <c r="K62" s="124" t="s">
        <v>237</v>
      </c>
      <c r="L62" s="41">
        <v>0</v>
      </c>
      <c r="M62" s="41">
        <v>0</v>
      </c>
      <c r="N62" s="41">
        <v>0</v>
      </c>
      <c r="O62" s="41">
        <v>0</v>
      </c>
      <c r="P62" s="41">
        <v>0</v>
      </c>
      <c r="Q62" s="41">
        <f t="shared" si="4"/>
        <v>0</v>
      </c>
      <c r="R62" s="197" t="str">
        <f t="shared" si="5"/>
        <v>nebija plānots</v>
      </c>
      <c r="S62" s="41">
        <v>0</v>
      </c>
      <c r="T62" s="41">
        <v>0</v>
      </c>
      <c r="U62" s="41">
        <f t="shared" si="64"/>
        <v>0</v>
      </c>
      <c r="V62" s="41">
        <f t="shared" si="6"/>
        <v>0</v>
      </c>
      <c r="W62" s="41">
        <f t="shared" si="7"/>
        <v>0</v>
      </c>
      <c r="X62" s="41">
        <f t="shared" si="8"/>
        <v>0</v>
      </c>
      <c r="Y62" s="197" t="str">
        <f t="shared" si="9"/>
        <v>nebija plānots</v>
      </c>
      <c r="Z62" s="41">
        <v>0</v>
      </c>
      <c r="AA62" s="41">
        <v>0</v>
      </c>
      <c r="AB62" s="41">
        <f t="shared" si="65"/>
        <v>0</v>
      </c>
      <c r="AC62" s="41">
        <f t="shared" si="10"/>
        <v>0</v>
      </c>
      <c r="AD62" s="41">
        <f t="shared" si="11"/>
        <v>0</v>
      </c>
      <c r="AE62" s="41">
        <f t="shared" si="12"/>
        <v>0</v>
      </c>
      <c r="AF62" s="109" t="str">
        <f t="shared" si="13"/>
        <v>nebija plānots</v>
      </c>
      <c r="AG62" s="41">
        <v>6058.96</v>
      </c>
      <c r="AH62" s="41">
        <v>6058.98</v>
      </c>
      <c r="AI62" s="41">
        <f t="shared" si="66"/>
        <v>1.9999999999527063E-2</v>
      </c>
      <c r="AJ62" s="41">
        <f t="shared" si="14"/>
        <v>6058.96</v>
      </c>
      <c r="AK62" s="41">
        <f t="shared" si="15"/>
        <v>6058.98</v>
      </c>
      <c r="AL62" s="41">
        <f t="shared" si="16"/>
        <v>0</v>
      </c>
      <c r="AM62" s="109">
        <f t="shared" si="17"/>
        <v>-3.3008965234504473E-6</v>
      </c>
      <c r="AN62" s="41">
        <v>0</v>
      </c>
      <c r="AO62" s="41">
        <v>0</v>
      </c>
      <c r="AP62" s="41">
        <f t="shared" si="67"/>
        <v>0</v>
      </c>
      <c r="AQ62" s="41">
        <f t="shared" si="18"/>
        <v>6058.96</v>
      </c>
      <c r="AR62" s="41">
        <f t="shared" si="19"/>
        <v>6058.98</v>
      </c>
      <c r="AS62" s="41">
        <f t="shared" si="20"/>
        <v>0</v>
      </c>
      <c r="AT62" s="109">
        <f t="shared" si="21"/>
        <v>-3.3008965234504473E-6</v>
      </c>
      <c r="AU62" s="41">
        <v>23852.86</v>
      </c>
      <c r="AV62" s="41">
        <v>11088.05</v>
      </c>
      <c r="AW62" s="41">
        <f t="shared" si="68"/>
        <v>-12764.810000000001</v>
      </c>
      <c r="AX62" s="41">
        <f t="shared" si="22"/>
        <v>29911.82</v>
      </c>
      <c r="AY62" s="41">
        <f t="shared" si="23"/>
        <v>17147.03</v>
      </c>
      <c r="AZ62" s="41">
        <f t="shared" si="24"/>
        <v>-12765</v>
      </c>
      <c r="BA62" s="109">
        <f t="shared" si="25"/>
        <v>0.42674735271875808</v>
      </c>
      <c r="BB62" s="41">
        <v>0</v>
      </c>
      <c r="BC62" s="41">
        <v>0</v>
      </c>
      <c r="BD62" s="41">
        <f t="shared" si="69"/>
        <v>0</v>
      </c>
      <c r="BE62" s="41">
        <f t="shared" si="26"/>
        <v>29911.82</v>
      </c>
      <c r="BF62" s="41">
        <f t="shared" si="27"/>
        <v>17147.03</v>
      </c>
      <c r="BG62" s="41">
        <f t="shared" si="28"/>
        <v>-12765</v>
      </c>
      <c r="BH62" s="109">
        <f t="shared" si="29"/>
        <v>0.42674735271875808</v>
      </c>
      <c r="BI62" s="41">
        <v>0</v>
      </c>
      <c r="BJ62" s="41">
        <v>0</v>
      </c>
      <c r="BK62" s="41">
        <f t="shared" si="59"/>
        <v>0</v>
      </c>
      <c r="BL62" s="41">
        <f t="shared" si="30"/>
        <v>29911.82</v>
      </c>
      <c r="BM62" s="41">
        <f t="shared" si="31"/>
        <v>17147.03</v>
      </c>
      <c r="BN62" s="41">
        <f t="shared" si="32"/>
        <v>-12765</v>
      </c>
      <c r="BO62" s="109">
        <f t="shared" si="33"/>
        <v>0.42674735271875808</v>
      </c>
      <c r="BP62" s="41">
        <v>1003101.34</v>
      </c>
      <c r="BQ62" s="41">
        <v>71815.509999999995</v>
      </c>
      <c r="BR62" s="41">
        <f t="shared" si="60"/>
        <v>-931285.83</v>
      </c>
      <c r="BS62" s="41">
        <f t="shared" si="34"/>
        <v>1033013.1599999999</v>
      </c>
      <c r="BT62" s="41">
        <f t="shared" si="35"/>
        <v>88962.54</v>
      </c>
      <c r="BU62" s="41">
        <f t="shared" si="36"/>
        <v>-944051</v>
      </c>
      <c r="BV62" s="109">
        <f t="shared" si="37"/>
        <v>0.91388053565551863</v>
      </c>
      <c r="BW62" s="41">
        <v>0</v>
      </c>
      <c r="BX62" s="41">
        <v>0</v>
      </c>
      <c r="BY62" s="41">
        <f t="shared" si="38"/>
        <v>0</v>
      </c>
      <c r="BZ62" s="41">
        <f t="shared" si="63"/>
        <v>1033013.1599999999</v>
      </c>
      <c r="CA62" s="41">
        <f>BQ62+BJ62+BC62+AV62+AO62+AH62+AA62+T62+P62+BX62</f>
        <v>88962.54</v>
      </c>
      <c r="CB62" s="41">
        <f t="shared" si="57"/>
        <v>-944051</v>
      </c>
      <c r="CC62" s="109">
        <f t="shared" si="42"/>
        <v>0.91388053565551863</v>
      </c>
      <c r="CD62" s="41">
        <v>0</v>
      </c>
      <c r="CE62" s="41">
        <v>0</v>
      </c>
      <c r="CF62" s="41">
        <f t="shared" si="43"/>
        <v>0</v>
      </c>
      <c r="CG62" s="41">
        <f t="shared" si="44"/>
        <v>1033013.1599999999</v>
      </c>
      <c r="CH62" s="317">
        <f t="shared" si="45"/>
        <v>88962.54</v>
      </c>
      <c r="CI62" s="179">
        <f t="shared" si="46"/>
        <v>-944051</v>
      </c>
      <c r="CJ62" s="278">
        <f t="shared" si="47"/>
        <v>8.6119464344481339E-2</v>
      </c>
      <c r="CK62" s="40">
        <v>1825118.31</v>
      </c>
      <c r="CL62" s="40">
        <f t="shared" si="61"/>
        <v>2858131.4699999997</v>
      </c>
      <c r="CM62" s="40">
        <v>1914069.1300000001</v>
      </c>
      <c r="CN62" s="158">
        <f t="shared" si="62"/>
        <v>-944062.33999999962</v>
      </c>
      <c r="CO62" s="310">
        <f t="shared" si="50"/>
        <v>0.66969247219408012</v>
      </c>
      <c r="CP62" s="40">
        <v>1630045.13</v>
      </c>
      <c r="CQ62" s="40">
        <v>2190178.2200000002</v>
      </c>
      <c r="CR62" s="40">
        <v>2289980.73</v>
      </c>
      <c r="CS62" s="40">
        <v>0</v>
      </c>
      <c r="CT62" s="40">
        <v>0</v>
      </c>
      <c r="CU62" s="40">
        <v>0</v>
      </c>
      <c r="CV62" s="40">
        <v>0</v>
      </c>
      <c r="CW62" s="40">
        <v>8968335.5500000007</v>
      </c>
      <c r="CX62" s="167" t="s">
        <v>1458</v>
      </c>
    </row>
    <row r="63" spans="1:102" s="10" customFormat="1" ht="25.5" x14ac:dyDescent="0.2">
      <c r="A63" s="11" t="s">
        <v>145</v>
      </c>
      <c r="B63" s="11" t="s">
        <v>146</v>
      </c>
      <c r="C63" s="14" t="s">
        <v>573</v>
      </c>
      <c r="D63" s="11" t="s">
        <v>3</v>
      </c>
      <c r="E63" s="11" t="s">
        <v>29</v>
      </c>
      <c r="F63" s="11" t="s">
        <v>102</v>
      </c>
      <c r="G63" s="44" t="s">
        <v>147</v>
      </c>
      <c r="H63" s="43">
        <f>SUBTOTAL(103, $CI$16:$CI63)*1</f>
        <v>48</v>
      </c>
      <c r="I63" s="43" t="s">
        <v>150</v>
      </c>
      <c r="J63" s="124" t="s">
        <v>98</v>
      </c>
      <c r="K63" s="124" t="s">
        <v>159</v>
      </c>
      <c r="L63" s="41">
        <v>0</v>
      </c>
      <c r="M63" s="41">
        <v>6834050.4199999999</v>
      </c>
      <c r="N63" s="41">
        <v>956429.63</v>
      </c>
      <c r="O63" s="41">
        <v>0</v>
      </c>
      <c r="P63" s="41">
        <v>4701.59</v>
      </c>
      <c r="Q63" s="41">
        <f t="shared" si="4"/>
        <v>4702</v>
      </c>
      <c r="R63" s="197" t="str">
        <f t="shared" si="5"/>
        <v>nebija plānots</v>
      </c>
      <c r="S63" s="41">
        <v>43106.149999999994</v>
      </c>
      <c r="T63" s="41">
        <v>0</v>
      </c>
      <c r="U63" s="41">
        <f t="shared" si="64"/>
        <v>-43106.149999999994</v>
      </c>
      <c r="V63" s="41">
        <f t="shared" si="6"/>
        <v>43106.149999999994</v>
      </c>
      <c r="W63" s="41">
        <f t="shared" si="7"/>
        <v>4701.59</v>
      </c>
      <c r="X63" s="41">
        <f t="shared" si="8"/>
        <v>-38404</v>
      </c>
      <c r="Y63" s="197">
        <f t="shared" si="9"/>
        <v>0.8909299485108273</v>
      </c>
      <c r="Z63" s="41">
        <v>0</v>
      </c>
      <c r="AA63" s="41">
        <v>0</v>
      </c>
      <c r="AB63" s="41">
        <f t="shared" si="65"/>
        <v>0</v>
      </c>
      <c r="AC63" s="41">
        <f t="shared" si="10"/>
        <v>43106.149999999994</v>
      </c>
      <c r="AD63" s="41">
        <f t="shared" si="11"/>
        <v>4701.59</v>
      </c>
      <c r="AE63" s="41">
        <f t="shared" si="12"/>
        <v>-38404</v>
      </c>
      <c r="AF63" s="109">
        <f t="shared" si="13"/>
        <v>0.8909299485108273</v>
      </c>
      <c r="AG63" s="41">
        <v>0</v>
      </c>
      <c r="AH63" s="41">
        <v>0</v>
      </c>
      <c r="AI63" s="41">
        <f t="shared" si="66"/>
        <v>0</v>
      </c>
      <c r="AJ63" s="41">
        <f t="shared" si="14"/>
        <v>43106.149999999994</v>
      </c>
      <c r="AK63" s="41">
        <f t="shared" si="15"/>
        <v>4701.59</v>
      </c>
      <c r="AL63" s="41">
        <f t="shared" si="16"/>
        <v>-38404</v>
      </c>
      <c r="AM63" s="109">
        <f t="shared" si="17"/>
        <v>0.8909299485108273</v>
      </c>
      <c r="AN63" s="41">
        <v>0</v>
      </c>
      <c r="AO63" s="41">
        <v>0</v>
      </c>
      <c r="AP63" s="41">
        <f t="shared" si="67"/>
        <v>0</v>
      </c>
      <c r="AQ63" s="41">
        <f t="shared" si="18"/>
        <v>43106.149999999994</v>
      </c>
      <c r="AR63" s="41">
        <f t="shared" si="19"/>
        <v>4701.59</v>
      </c>
      <c r="AS63" s="41">
        <f t="shared" si="20"/>
        <v>-38404</v>
      </c>
      <c r="AT63" s="109">
        <f t="shared" si="21"/>
        <v>0.8909299485108273</v>
      </c>
      <c r="AU63" s="41">
        <v>0</v>
      </c>
      <c r="AV63" s="41">
        <v>0</v>
      </c>
      <c r="AW63" s="41">
        <f t="shared" si="68"/>
        <v>0</v>
      </c>
      <c r="AX63" s="41">
        <f t="shared" si="22"/>
        <v>43106.149999999994</v>
      </c>
      <c r="AY63" s="41">
        <f t="shared" si="23"/>
        <v>4701.59</v>
      </c>
      <c r="AZ63" s="41">
        <f t="shared" si="24"/>
        <v>-38404</v>
      </c>
      <c r="BA63" s="109">
        <f t="shared" si="25"/>
        <v>0.8909299485108273</v>
      </c>
      <c r="BB63" s="41">
        <v>0</v>
      </c>
      <c r="BC63" s="41">
        <v>0</v>
      </c>
      <c r="BD63" s="41">
        <f t="shared" si="69"/>
        <v>0</v>
      </c>
      <c r="BE63" s="41">
        <f t="shared" si="26"/>
        <v>43106.149999999994</v>
      </c>
      <c r="BF63" s="41">
        <f t="shared" si="27"/>
        <v>4701.59</v>
      </c>
      <c r="BG63" s="41">
        <f t="shared" si="28"/>
        <v>-38404</v>
      </c>
      <c r="BH63" s="109">
        <f t="shared" si="29"/>
        <v>0.8909299485108273</v>
      </c>
      <c r="BI63" s="41">
        <v>0</v>
      </c>
      <c r="BJ63" s="41">
        <v>0</v>
      </c>
      <c r="BK63" s="41">
        <f t="shared" si="59"/>
        <v>0</v>
      </c>
      <c r="BL63" s="41">
        <f t="shared" si="30"/>
        <v>43106.149999999994</v>
      </c>
      <c r="BM63" s="41">
        <f t="shared" si="31"/>
        <v>4701.59</v>
      </c>
      <c r="BN63" s="41">
        <f t="shared" si="32"/>
        <v>-38404</v>
      </c>
      <c r="BO63" s="109">
        <f t="shared" si="33"/>
        <v>0.8909299485108273</v>
      </c>
      <c r="BP63" s="41">
        <v>0</v>
      </c>
      <c r="BQ63" s="41">
        <v>0</v>
      </c>
      <c r="BR63" s="41">
        <f t="shared" si="60"/>
        <v>0</v>
      </c>
      <c r="BS63" s="41">
        <f t="shared" si="34"/>
        <v>43106.149999999994</v>
      </c>
      <c r="BT63" s="41">
        <f t="shared" si="35"/>
        <v>4701.59</v>
      </c>
      <c r="BU63" s="41">
        <f t="shared" si="36"/>
        <v>-38404</v>
      </c>
      <c r="BV63" s="109">
        <f t="shared" si="37"/>
        <v>0.8909299485108273</v>
      </c>
      <c r="BW63" s="41">
        <v>0</v>
      </c>
      <c r="BX63" s="41">
        <v>0</v>
      </c>
      <c r="BY63" s="41">
        <f t="shared" si="38"/>
        <v>0</v>
      </c>
      <c r="BZ63" s="41">
        <f t="shared" si="63"/>
        <v>43106.149999999994</v>
      </c>
      <c r="CA63" s="41">
        <f>BQ63+BJ63+BC63+AV63+AO63+-AH63+AA63+T63+P63+BX63</f>
        <v>4701.59</v>
      </c>
      <c r="CB63" s="41">
        <f t="shared" si="57"/>
        <v>-38404</v>
      </c>
      <c r="CC63" s="109">
        <f t="shared" si="42"/>
        <v>0.8909299485108273</v>
      </c>
      <c r="CD63" s="41">
        <v>0</v>
      </c>
      <c r="CE63" s="41">
        <v>0</v>
      </c>
      <c r="CF63" s="41">
        <f t="shared" si="43"/>
        <v>0</v>
      </c>
      <c r="CG63" s="41">
        <f t="shared" si="44"/>
        <v>43106.149999999994</v>
      </c>
      <c r="CH63" s="317">
        <f t="shared" si="45"/>
        <v>4701.59</v>
      </c>
      <c r="CI63" s="180">
        <f t="shared" si="46"/>
        <v>-38404</v>
      </c>
      <c r="CJ63" s="278">
        <f t="shared" si="47"/>
        <v>0.10907005148917268</v>
      </c>
      <c r="CK63" s="40">
        <v>0</v>
      </c>
      <c r="CL63" s="40">
        <f t="shared" si="61"/>
        <v>43106.149999999994</v>
      </c>
      <c r="CM63" s="40">
        <v>4701.59</v>
      </c>
      <c r="CN63" s="158">
        <f t="shared" si="62"/>
        <v>-38404.559999999998</v>
      </c>
      <c r="CO63" s="310">
        <f t="shared" si="50"/>
        <v>0.10907005148917268</v>
      </c>
      <c r="CP63" s="40">
        <v>0</v>
      </c>
      <c r="CQ63" s="40">
        <v>0</v>
      </c>
      <c r="CR63" s="40">
        <v>0</v>
      </c>
      <c r="CS63" s="40">
        <v>0</v>
      </c>
      <c r="CT63" s="40">
        <v>0</v>
      </c>
      <c r="CU63" s="40">
        <v>0</v>
      </c>
      <c r="CV63" s="40">
        <v>0</v>
      </c>
      <c r="CW63" s="40">
        <v>7834162.4199999999</v>
      </c>
      <c r="CX63" s="15"/>
    </row>
    <row r="64" spans="1:102" ht="21.75" customHeight="1" x14ac:dyDescent="0.25">
      <c r="A64" s="20" t="s">
        <v>172</v>
      </c>
      <c r="B64" s="20" t="s">
        <v>173</v>
      </c>
      <c r="C64" s="21" t="s">
        <v>575</v>
      </c>
      <c r="D64" s="20" t="s">
        <v>3</v>
      </c>
      <c r="E64" s="20" t="s">
        <v>29</v>
      </c>
      <c r="F64" s="20" t="s">
        <v>5</v>
      </c>
      <c r="G64" s="20" t="s">
        <v>859</v>
      </c>
      <c r="H64" s="43">
        <f>SUBTOTAL(103, $CI$16:$CI64)*1</f>
        <v>49</v>
      </c>
      <c r="I64" s="43" t="s">
        <v>89</v>
      </c>
      <c r="J64" s="124" t="s">
        <v>49</v>
      </c>
      <c r="K64" s="124" t="s">
        <v>92</v>
      </c>
      <c r="L64" s="41">
        <v>0</v>
      </c>
      <c r="M64" s="41">
        <v>0</v>
      </c>
      <c r="N64" s="41">
        <v>4713874.3499999996</v>
      </c>
      <c r="O64" s="41">
        <v>0</v>
      </c>
      <c r="P64" s="41">
        <v>0</v>
      </c>
      <c r="Q64" s="41">
        <f t="shared" si="4"/>
        <v>0</v>
      </c>
      <c r="R64" s="197" t="str">
        <f t="shared" si="5"/>
        <v>nebija plānots</v>
      </c>
      <c r="S64" s="41">
        <v>47940.49</v>
      </c>
      <c r="T64" s="41">
        <v>48074.1</v>
      </c>
      <c r="U64" s="41">
        <f t="shared" si="64"/>
        <v>133.61000000000058</v>
      </c>
      <c r="V64" s="41">
        <f t="shared" si="6"/>
        <v>47940.49</v>
      </c>
      <c r="W64" s="41">
        <f t="shared" si="7"/>
        <v>48074.1</v>
      </c>
      <c r="X64" s="41">
        <f t="shared" si="8"/>
        <v>134</v>
      </c>
      <c r="Y64" s="197">
        <f t="shared" si="9"/>
        <v>-2.7869969622755786E-3</v>
      </c>
      <c r="Z64" s="41">
        <v>0</v>
      </c>
      <c r="AA64" s="41">
        <v>0</v>
      </c>
      <c r="AB64" s="41">
        <f t="shared" si="65"/>
        <v>0</v>
      </c>
      <c r="AC64" s="41">
        <f t="shared" si="10"/>
        <v>47940.49</v>
      </c>
      <c r="AD64" s="41">
        <f t="shared" si="11"/>
        <v>48074.1</v>
      </c>
      <c r="AE64" s="41">
        <f t="shared" si="12"/>
        <v>134</v>
      </c>
      <c r="AF64" s="109">
        <f t="shared" si="13"/>
        <v>-2.7869969622755786E-3</v>
      </c>
      <c r="AG64" s="41">
        <v>10084.06</v>
      </c>
      <c r="AH64" s="41">
        <v>0</v>
      </c>
      <c r="AI64" s="41">
        <f t="shared" si="66"/>
        <v>-10084.06</v>
      </c>
      <c r="AJ64" s="41">
        <f t="shared" si="14"/>
        <v>58024.549999999996</v>
      </c>
      <c r="AK64" s="41">
        <f t="shared" si="15"/>
        <v>48074.1</v>
      </c>
      <c r="AL64" s="41">
        <f t="shared" si="16"/>
        <v>-9950</v>
      </c>
      <c r="AM64" s="109">
        <f t="shared" si="17"/>
        <v>0.1714868964946733</v>
      </c>
      <c r="AN64" s="41">
        <v>0</v>
      </c>
      <c r="AO64" s="41">
        <v>0</v>
      </c>
      <c r="AP64" s="41">
        <f t="shared" si="67"/>
        <v>0</v>
      </c>
      <c r="AQ64" s="41">
        <f t="shared" si="18"/>
        <v>58024.549999999996</v>
      </c>
      <c r="AR64" s="41">
        <f t="shared" si="19"/>
        <v>48074.1</v>
      </c>
      <c r="AS64" s="41">
        <f t="shared" si="20"/>
        <v>-9950</v>
      </c>
      <c r="AT64" s="109">
        <f t="shared" si="21"/>
        <v>0.1714868964946733</v>
      </c>
      <c r="AU64" s="41">
        <v>0</v>
      </c>
      <c r="AV64" s="41">
        <v>7383.79</v>
      </c>
      <c r="AW64" s="41">
        <f t="shared" si="68"/>
        <v>7383.79</v>
      </c>
      <c r="AX64" s="41">
        <f t="shared" si="22"/>
        <v>58024.549999999996</v>
      </c>
      <c r="AY64" s="41">
        <f t="shared" si="23"/>
        <v>55457.89</v>
      </c>
      <c r="AZ64" s="41">
        <f t="shared" si="24"/>
        <v>-2566</v>
      </c>
      <c r="BA64" s="109">
        <f t="shared" si="25"/>
        <v>4.4234035421213846E-2</v>
      </c>
      <c r="BB64" s="41">
        <v>293778.7</v>
      </c>
      <c r="BC64" s="40">
        <v>34659.74</v>
      </c>
      <c r="BD64" s="41">
        <f t="shared" si="69"/>
        <v>-259118.96000000002</v>
      </c>
      <c r="BE64" s="41">
        <f t="shared" si="26"/>
        <v>351803.25</v>
      </c>
      <c r="BF64" s="41">
        <f t="shared" si="27"/>
        <v>90117.63</v>
      </c>
      <c r="BG64" s="41">
        <f t="shared" si="28"/>
        <v>-261685</v>
      </c>
      <c r="BH64" s="109">
        <f t="shared" si="29"/>
        <v>0.74384082580249045</v>
      </c>
      <c r="BI64" s="41">
        <v>0</v>
      </c>
      <c r="BJ64" s="41">
        <v>0</v>
      </c>
      <c r="BK64" s="41">
        <f t="shared" si="59"/>
        <v>0</v>
      </c>
      <c r="BL64" s="41">
        <f t="shared" si="30"/>
        <v>351803.25</v>
      </c>
      <c r="BM64" s="41">
        <f t="shared" si="31"/>
        <v>90117.63</v>
      </c>
      <c r="BN64" s="41">
        <f t="shared" si="32"/>
        <v>-261685</v>
      </c>
      <c r="BO64" s="109">
        <f t="shared" si="33"/>
        <v>0.74384082580249045</v>
      </c>
      <c r="BP64" s="41">
        <v>0</v>
      </c>
      <c r="BQ64" s="41">
        <v>0</v>
      </c>
      <c r="BR64" s="41">
        <f t="shared" si="60"/>
        <v>0</v>
      </c>
      <c r="BS64" s="41">
        <f t="shared" si="34"/>
        <v>351803.25</v>
      </c>
      <c r="BT64" s="41">
        <f t="shared" si="35"/>
        <v>90117.63</v>
      </c>
      <c r="BU64" s="41">
        <f t="shared" si="36"/>
        <v>-261685</v>
      </c>
      <c r="BV64" s="109">
        <f t="shared" si="37"/>
        <v>0.74384082580249045</v>
      </c>
      <c r="BW64" s="41">
        <v>435626.02</v>
      </c>
      <c r="BX64" s="41">
        <v>0</v>
      </c>
      <c r="BY64" s="41">
        <f t="shared" si="38"/>
        <v>-435626.02</v>
      </c>
      <c r="BZ64" s="41">
        <f t="shared" si="63"/>
        <v>787429.27</v>
      </c>
      <c r="CA64" s="41">
        <f>BQ64+BJ64+BC64+AV64+AO64+AH64+AA64+T64+P64+BX64</f>
        <v>90117.63</v>
      </c>
      <c r="CB64" s="41">
        <f t="shared" si="57"/>
        <v>-697311</v>
      </c>
      <c r="CC64" s="109">
        <f t="shared" si="42"/>
        <v>0.88555463527536893</v>
      </c>
      <c r="CD64" s="41">
        <v>0</v>
      </c>
      <c r="CE64" s="41">
        <v>0</v>
      </c>
      <c r="CF64" s="41">
        <f t="shared" si="43"/>
        <v>0</v>
      </c>
      <c r="CG64" s="41">
        <f t="shared" si="44"/>
        <v>787429.27</v>
      </c>
      <c r="CH64" s="317">
        <f t="shared" si="45"/>
        <v>90117.63</v>
      </c>
      <c r="CI64" s="179">
        <f t="shared" si="46"/>
        <v>-697311</v>
      </c>
      <c r="CJ64" s="278">
        <f t="shared" si="47"/>
        <v>0.11444536472463109</v>
      </c>
      <c r="CK64" s="40">
        <v>0</v>
      </c>
      <c r="CL64" s="40">
        <f t="shared" si="61"/>
        <v>787429.27</v>
      </c>
      <c r="CM64" s="40">
        <v>272186.82</v>
      </c>
      <c r="CN64" s="158">
        <f t="shared" si="62"/>
        <v>-515242.45</v>
      </c>
      <c r="CO64" s="310">
        <f t="shared" si="50"/>
        <v>0.34566510335588618</v>
      </c>
      <c r="CP64" s="40">
        <v>2557402.1</v>
      </c>
      <c r="CQ64" s="40">
        <v>3631878.58</v>
      </c>
      <c r="CR64" s="40">
        <v>3923187.43</v>
      </c>
      <c r="CS64" s="40">
        <v>6047552.5100000016</v>
      </c>
      <c r="CT64" s="40">
        <v>6268510.9800000004</v>
      </c>
      <c r="CU64" s="40">
        <v>2245503.9500000002</v>
      </c>
      <c r="CV64" s="40">
        <v>38535.18</v>
      </c>
      <c r="CW64" s="40">
        <v>25500000</v>
      </c>
      <c r="CX64" s="167" t="s">
        <v>1325</v>
      </c>
    </row>
    <row r="65" spans="1:102" ht="18" customHeight="1" x14ac:dyDescent="0.25">
      <c r="A65" s="11" t="s">
        <v>452</v>
      </c>
      <c r="B65" s="11" t="s">
        <v>453</v>
      </c>
      <c r="C65" s="14" t="s">
        <v>604</v>
      </c>
      <c r="D65" s="11">
        <v>1</v>
      </c>
      <c r="E65" s="11" t="s">
        <v>454</v>
      </c>
      <c r="F65" s="11" t="s">
        <v>77</v>
      </c>
      <c r="G65" s="44" t="s">
        <v>455</v>
      </c>
      <c r="H65" s="43">
        <f>SUBTOTAL(103, $CI$16:$CI65)*1</f>
        <v>50</v>
      </c>
      <c r="I65" s="43" t="s">
        <v>229</v>
      </c>
      <c r="J65" s="124" t="s">
        <v>212</v>
      </c>
      <c r="K65" s="124" t="s">
        <v>232</v>
      </c>
      <c r="L65" s="41">
        <v>0</v>
      </c>
      <c r="M65" s="41">
        <v>0</v>
      </c>
      <c r="N65" s="41">
        <v>0</v>
      </c>
      <c r="O65" s="41">
        <v>4211.0200000000004</v>
      </c>
      <c r="P65" s="41">
        <v>4211.0200000000004</v>
      </c>
      <c r="Q65" s="41">
        <f t="shared" si="4"/>
        <v>0</v>
      </c>
      <c r="R65" s="197">
        <f t="shared" si="5"/>
        <v>0</v>
      </c>
      <c r="S65" s="41">
        <v>0</v>
      </c>
      <c r="T65" s="41">
        <v>0</v>
      </c>
      <c r="U65" s="41">
        <f t="shared" si="64"/>
        <v>0</v>
      </c>
      <c r="V65" s="41">
        <f t="shared" si="6"/>
        <v>4211.0200000000004</v>
      </c>
      <c r="W65" s="41">
        <f t="shared" si="7"/>
        <v>4211.0200000000004</v>
      </c>
      <c r="X65" s="41">
        <f t="shared" si="8"/>
        <v>0</v>
      </c>
      <c r="Y65" s="197">
        <f t="shared" si="9"/>
        <v>0</v>
      </c>
      <c r="Z65" s="41">
        <v>0</v>
      </c>
      <c r="AA65" s="41">
        <v>0</v>
      </c>
      <c r="AB65" s="41">
        <f t="shared" si="65"/>
        <v>0</v>
      </c>
      <c r="AC65" s="41">
        <f t="shared" si="10"/>
        <v>4211.0200000000004</v>
      </c>
      <c r="AD65" s="41">
        <f t="shared" si="11"/>
        <v>4211.0200000000004</v>
      </c>
      <c r="AE65" s="41">
        <f t="shared" si="12"/>
        <v>0</v>
      </c>
      <c r="AF65" s="109">
        <f t="shared" si="13"/>
        <v>0</v>
      </c>
      <c r="AG65" s="41">
        <v>9382.24</v>
      </c>
      <c r="AH65" s="41">
        <v>0</v>
      </c>
      <c r="AI65" s="41">
        <f t="shared" si="66"/>
        <v>-9382.24</v>
      </c>
      <c r="AJ65" s="41">
        <f t="shared" si="14"/>
        <v>13593.26</v>
      </c>
      <c r="AK65" s="41">
        <f t="shared" si="15"/>
        <v>4211.0200000000004</v>
      </c>
      <c r="AL65" s="41">
        <f t="shared" si="16"/>
        <v>-9382</v>
      </c>
      <c r="AM65" s="109">
        <f t="shared" si="17"/>
        <v>0.69021264950423955</v>
      </c>
      <c r="AN65" s="41">
        <v>0</v>
      </c>
      <c r="AO65" s="41">
        <v>9382.24</v>
      </c>
      <c r="AP65" s="41">
        <f t="shared" si="67"/>
        <v>9382.24</v>
      </c>
      <c r="AQ65" s="41">
        <f t="shared" si="18"/>
        <v>13593.26</v>
      </c>
      <c r="AR65" s="41">
        <f t="shared" si="19"/>
        <v>13593.26</v>
      </c>
      <c r="AS65" s="41">
        <f t="shared" si="20"/>
        <v>0</v>
      </c>
      <c r="AT65" s="109">
        <f t="shared" si="21"/>
        <v>0</v>
      </c>
      <c r="AU65" s="41">
        <v>0</v>
      </c>
      <c r="AV65" s="41">
        <v>0</v>
      </c>
      <c r="AW65" s="41">
        <f t="shared" si="68"/>
        <v>0</v>
      </c>
      <c r="AX65" s="41">
        <f t="shared" si="22"/>
        <v>13593.26</v>
      </c>
      <c r="AY65" s="41">
        <f t="shared" si="23"/>
        <v>13593.26</v>
      </c>
      <c r="AZ65" s="41">
        <f t="shared" si="24"/>
        <v>0</v>
      </c>
      <c r="BA65" s="109">
        <f t="shared" si="25"/>
        <v>0</v>
      </c>
      <c r="BB65" s="41">
        <v>86904.48</v>
      </c>
      <c r="BC65" s="41">
        <v>20058.95</v>
      </c>
      <c r="BD65" s="41">
        <f t="shared" si="69"/>
        <v>-66845.53</v>
      </c>
      <c r="BE65" s="41">
        <f t="shared" si="26"/>
        <v>100497.73999999999</v>
      </c>
      <c r="BF65" s="41">
        <f t="shared" si="27"/>
        <v>33652.21</v>
      </c>
      <c r="BG65" s="41">
        <f t="shared" si="28"/>
        <v>-66846</v>
      </c>
      <c r="BH65" s="109">
        <f t="shared" si="29"/>
        <v>0.66514460922205809</v>
      </c>
      <c r="BI65" s="41">
        <v>0</v>
      </c>
      <c r="BJ65" s="41">
        <v>0</v>
      </c>
      <c r="BK65" s="41">
        <f t="shared" si="59"/>
        <v>0</v>
      </c>
      <c r="BL65" s="41">
        <f t="shared" si="30"/>
        <v>100497.73999999999</v>
      </c>
      <c r="BM65" s="41">
        <f t="shared" si="31"/>
        <v>33652.21</v>
      </c>
      <c r="BN65" s="41">
        <f t="shared" si="32"/>
        <v>-66846</v>
      </c>
      <c r="BO65" s="109">
        <f t="shared" si="33"/>
        <v>0.66514460922205809</v>
      </c>
      <c r="BP65" s="41">
        <v>0</v>
      </c>
      <c r="BQ65" s="41">
        <v>0</v>
      </c>
      <c r="BR65" s="41">
        <f t="shared" si="60"/>
        <v>0</v>
      </c>
      <c r="BS65" s="41">
        <f t="shared" si="34"/>
        <v>100497.73999999999</v>
      </c>
      <c r="BT65" s="41">
        <f t="shared" si="35"/>
        <v>33652.21</v>
      </c>
      <c r="BU65" s="41">
        <f t="shared" si="36"/>
        <v>-66846</v>
      </c>
      <c r="BV65" s="109">
        <f t="shared" si="37"/>
        <v>0.66514460922205809</v>
      </c>
      <c r="BW65" s="41">
        <v>392823.57</v>
      </c>
      <c r="BX65" s="41">
        <v>29900.81</v>
      </c>
      <c r="BY65" s="41">
        <f t="shared" si="38"/>
        <v>-362922.76</v>
      </c>
      <c r="BZ65" s="41">
        <f t="shared" si="63"/>
        <v>493321.31</v>
      </c>
      <c r="CA65" s="41">
        <f>BQ65+BJ65+BC65+AV65+AO65+-AH65+AA65+T65+P65+BX65</f>
        <v>63553.020000000004</v>
      </c>
      <c r="CB65" s="41">
        <f t="shared" si="57"/>
        <v>-429769</v>
      </c>
      <c r="CC65" s="109">
        <f t="shared" si="42"/>
        <v>0.87117317109208192</v>
      </c>
      <c r="CD65" s="41">
        <v>0</v>
      </c>
      <c r="CE65" s="41">
        <v>0</v>
      </c>
      <c r="CF65" s="41">
        <f t="shared" si="43"/>
        <v>0</v>
      </c>
      <c r="CG65" s="41">
        <f t="shared" si="44"/>
        <v>493321.31</v>
      </c>
      <c r="CH65" s="317">
        <f t="shared" si="45"/>
        <v>63553.020000000004</v>
      </c>
      <c r="CI65" s="179">
        <f t="shared" si="46"/>
        <v>-429769</v>
      </c>
      <c r="CJ65" s="278">
        <f t="shared" si="47"/>
        <v>0.12882682890791805</v>
      </c>
      <c r="CK65" s="40">
        <v>0</v>
      </c>
      <c r="CL65" s="40">
        <f t="shared" si="61"/>
        <v>493321.31</v>
      </c>
      <c r="CM65" s="40">
        <v>59686.87999999999</v>
      </c>
      <c r="CN65" s="158">
        <f t="shared" si="62"/>
        <v>-433634.43</v>
      </c>
      <c r="CO65" s="310">
        <f t="shared" si="50"/>
        <v>0.12098986763819303</v>
      </c>
      <c r="CP65" s="40">
        <v>3323333.4599999995</v>
      </c>
      <c r="CQ65" s="40">
        <v>1282675.04</v>
      </c>
      <c r="CR65" s="40">
        <v>1332893.92</v>
      </c>
      <c r="CS65" s="40">
        <v>1352496.9</v>
      </c>
      <c r="CT65" s="40">
        <v>1087255.3999999999</v>
      </c>
      <c r="CU65" s="40">
        <v>134802.97</v>
      </c>
      <c r="CV65" s="40">
        <v>0</v>
      </c>
      <c r="CW65" s="40">
        <v>9006779</v>
      </c>
      <c r="CX65" s="167" t="s">
        <v>1414</v>
      </c>
    </row>
    <row r="66" spans="1:102" s="10" customFormat="1" ht="21" customHeight="1" x14ac:dyDescent="0.2">
      <c r="A66" s="11" t="s">
        <v>119</v>
      </c>
      <c r="B66" s="11" t="s">
        <v>120</v>
      </c>
      <c r="C66" s="14" t="s">
        <v>570</v>
      </c>
      <c r="D66" s="11">
        <v>1</v>
      </c>
      <c r="E66" s="11" t="s">
        <v>35</v>
      </c>
      <c r="F66" s="11" t="s">
        <v>102</v>
      </c>
      <c r="G66" s="44" t="s">
        <v>127</v>
      </c>
      <c r="H66" s="43">
        <f>SUBTOTAL(103, $CI$16:$CI66)*1</f>
        <v>51</v>
      </c>
      <c r="I66" s="43" t="s">
        <v>330</v>
      </c>
      <c r="J66" s="124" t="s">
        <v>40</v>
      </c>
      <c r="K66" s="124" t="s">
        <v>338</v>
      </c>
      <c r="L66" s="41">
        <v>0</v>
      </c>
      <c r="M66" s="41">
        <v>0</v>
      </c>
      <c r="N66" s="41">
        <v>78759.69</v>
      </c>
      <c r="O66" s="41">
        <v>107040.26</v>
      </c>
      <c r="P66" s="41">
        <v>107040.26</v>
      </c>
      <c r="Q66" s="41">
        <f t="shared" si="4"/>
        <v>0</v>
      </c>
      <c r="R66" s="197">
        <f t="shared" si="5"/>
        <v>0</v>
      </c>
      <c r="S66" s="41">
        <v>0</v>
      </c>
      <c r="T66" s="41">
        <v>0</v>
      </c>
      <c r="U66" s="41">
        <f t="shared" si="64"/>
        <v>0</v>
      </c>
      <c r="V66" s="41">
        <f t="shared" si="6"/>
        <v>107040.26</v>
      </c>
      <c r="W66" s="41">
        <f t="shared" si="7"/>
        <v>107040.26</v>
      </c>
      <c r="X66" s="41">
        <f t="shared" si="8"/>
        <v>0</v>
      </c>
      <c r="Y66" s="197">
        <f t="shared" si="9"/>
        <v>0</v>
      </c>
      <c r="Z66" s="41">
        <v>0</v>
      </c>
      <c r="AA66" s="41">
        <v>0</v>
      </c>
      <c r="AB66" s="41">
        <f t="shared" si="65"/>
        <v>0</v>
      </c>
      <c r="AC66" s="41">
        <f t="shared" si="10"/>
        <v>107040.26</v>
      </c>
      <c r="AD66" s="41">
        <f t="shared" si="11"/>
        <v>107040.26</v>
      </c>
      <c r="AE66" s="41">
        <f t="shared" si="12"/>
        <v>0</v>
      </c>
      <c r="AF66" s="109">
        <f t="shared" si="13"/>
        <v>0</v>
      </c>
      <c r="AG66" s="41">
        <v>63756.1</v>
      </c>
      <c r="AH66" s="41">
        <v>63756.09</v>
      </c>
      <c r="AI66" s="41">
        <f t="shared" si="66"/>
        <v>-1.0000000002037268E-2</v>
      </c>
      <c r="AJ66" s="41">
        <f t="shared" si="14"/>
        <v>170796.36</v>
      </c>
      <c r="AK66" s="41">
        <f t="shared" si="15"/>
        <v>170796.34999999998</v>
      </c>
      <c r="AL66" s="41">
        <f t="shared" si="16"/>
        <v>0</v>
      </c>
      <c r="AM66" s="109">
        <f t="shared" si="17"/>
        <v>5.8549257220263939E-8</v>
      </c>
      <c r="AN66" s="41">
        <v>0</v>
      </c>
      <c r="AO66" s="41">
        <v>0</v>
      </c>
      <c r="AP66" s="41">
        <f t="shared" si="67"/>
        <v>0</v>
      </c>
      <c r="AQ66" s="41">
        <f t="shared" si="18"/>
        <v>170796.36</v>
      </c>
      <c r="AR66" s="41">
        <f t="shared" si="19"/>
        <v>170796.34999999998</v>
      </c>
      <c r="AS66" s="41">
        <f t="shared" si="20"/>
        <v>0</v>
      </c>
      <c r="AT66" s="109">
        <f t="shared" si="21"/>
        <v>5.8549257220263939E-8</v>
      </c>
      <c r="AU66" s="41">
        <v>0</v>
      </c>
      <c r="AV66" s="41">
        <v>0</v>
      </c>
      <c r="AW66" s="41">
        <f t="shared" si="68"/>
        <v>0</v>
      </c>
      <c r="AX66" s="41">
        <f t="shared" si="22"/>
        <v>170796.36</v>
      </c>
      <c r="AY66" s="41">
        <f t="shared" si="23"/>
        <v>170796.34999999998</v>
      </c>
      <c r="AZ66" s="41">
        <f t="shared" si="24"/>
        <v>0</v>
      </c>
      <c r="BA66" s="109">
        <f t="shared" si="25"/>
        <v>5.8549257220263939E-8</v>
      </c>
      <c r="BB66" s="41">
        <v>685480.12</v>
      </c>
      <c r="BC66" s="41">
        <v>59739.98</v>
      </c>
      <c r="BD66" s="41">
        <f t="shared" si="69"/>
        <v>-625740.14</v>
      </c>
      <c r="BE66" s="41">
        <f t="shared" si="26"/>
        <v>856276.47999999998</v>
      </c>
      <c r="BF66" s="41">
        <f t="shared" si="27"/>
        <v>230536.33</v>
      </c>
      <c r="BG66" s="41">
        <f t="shared" si="28"/>
        <v>-625740</v>
      </c>
      <c r="BH66" s="109">
        <f t="shared" si="29"/>
        <v>0.73076881663268389</v>
      </c>
      <c r="BI66" s="41">
        <v>0</v>
      </c>
      <c r="BJ66" s="41">
        <v>0</v>
      </c>
      <c r="BK66" s="41">
        <f t="shared" si="59"/>
        <v>0</v>
      </c>
      <c r="BL66" s="41">
        <f t="shared" si="30"/>
        <v>856276.47999999998</v>
      </c>
      <c r="BM66" s="41">
        <f t="shared" si="31"/>
        <v>230536.33</v>
      </c>
      <c r="BN66" s="41">
        <f t="shared" si="32"/>
        <v>-625740</v>
      </c>
      <c r="BO66" s="109">
        <f t="shared" si="33"/>
        <v>0.73076881663268389</v>
      </c>
      <c r="BP66" s="41">
        <v>0</v>
      </c>
      <c r="BQ66" s="41">
        <v>0</v>
      </c>
      <c r="BR66" s="41">
        <f t="shared" si="60"/>
        <v>0</v>
      </c>
      <c r="BS66" s="41">
        <f t="shared" si="34"/>
        <v>856276.47999999998</v>
      </c>
      <c r="BT66" s="41">
        <f t="shared" si="35"/>
        <v>230536.33</v>
      </c>
      <c r="BU66" s="41">
        <f t="shared" si="36"/>
        <v>-625740</v>
      </c>
      <c r="BV66" s="109">
        <f t="shared" si="37"/>
        <v>0.73076881663268389</v>
      </c>
      <c r="BW66" s="41">
        <v>1297763.8500000001</v>
      </c>
      <c r="BX66" s="41">
        <v>90947.37</v>
      </c>
      <c r="BY66" s="41">
        <f t="shared" si="38"/>
        <v>-1206816.48</v>
      </c>
      <c r="BZ66" s="41">
        <f t="shared" si="63"/>
        <v>2154040.33</v>
      </c>
      <c r="CA66" s="41">
        <f t="shared" ref="CA66:CA71" si="70">BQ66+BJ66+BC66+AV66+AO66+AH66+AA66+T66+P66+BX66</f>
        <v>321483.7</v>
      </c>
      <c r="CB66" s="41">
        <f t="shared" si="57"/>
        <v>-1832556</v>
      </c>
      <c r="CC66" s="109">
        <f t="shared" si="42"/>
        <v>0.85075316579611115</v>
      </c>
      <c r="CD66" s="41">
        <v>0</v>
      </c>
      <c r="CE66" s="41">
        <v>0</v>
      </c>
      <c r="CF66" s="41">
        <f t="shared" si="43"/>
        <v>0</v>
      </c>
      <c r="CG66" s="41">
        <f t="shared" si="44"/>
        <v>2154040.33</v>
      </c>
      <c r="CH66" s="317">
        <f t="shared" si="45"/>
        <v>321483.7</v>
      </c>
      <c r="CI66" s="179">
        <f t="shared" si="46"/>
        <v>-1832556</v>
      </c>
      <c r="CJ66" s="278">
        <f t="shared" si="47"/>
        <v>0.14924683420388885</v>
      </c>
      <c r="CK66" s="40">
        <v>0</v>
      </c>
      <c r="CL66" s="40">
        <f t="shared" si="61"/>
        <v>2154040.33</v>
      </c>
      <c r="CM66" s="40">
        <v>321483.7</v>
      </c>
      <c r="CN66" s="158">
        <f t="shared" si="62"/>
        <v>-1832556.6300000001</v>
      </c>
      <c r="CO66" s="310">
        <f t="shared" si="50"/>
        <v>0.14924683420388885</v>
      </c>
      <c r="CP66" s="40">
        <v>4644266.8</v>
      </c>
      <c r="CQ66" s="40">
        <v>2329497.41</v>
      </c>
      <c r="CR66" s="40">
        <v>1160641.8099999998</v>
      </c>
      <c r="CS66" s="40">
        <v>1151206.8</v>
      </c>
      <c r="CT66" s="40">
        <v>940179.00999999989</v>
      </c>
      <c r="CU66" s="40">
        <v>223583.15</v>
      </c>
      <c r="CV66" s="40">
        <v>0</v>
      </c>
      <c r="CW66" s="40">
        <v>12682175.000000002</v>
      </c>
      <c r="CX66" s="167" t="s">
        <v>1452</v>
      </c>
    </row>
    <row r="67" spans="1:102" s="10" customFormat="1" ht="35.25" customHeight="1" x14ac:dyDescent="0.2">
      <c r="A67" s="55" t="s">
        <v>119</v>
      </c>
      <c r="B67" s="55" t="s">
        <v>120</v>
      </c>
      <c r="C67" s="81" t="s">
        <v>570</v>
      </c>
      <c r="D67" s="55">
        <v>2</v>
      </c>
      <c r="E67" s="55" t="s">
        <v>35</v>
      </c>
      <c r="F67" s="55" t="s">
        <v>102</v>
      </c>
      <c r="G67" s="99" t="s">
        <v>1424</v>
      </c>
      <c r="H67" s="43">
        <f>SUBTOTAL(103, $CI$16:$CI67)*1</f>
        <v>52</v>
      </c>
      <c r="I67" s="43" t="s">
        <v>452</v>
      </c>
      <c r="J67" s="124" t="s">
        <v>456</v>
      </c>
      <c r="K67" s="124" t="s">
        <v>457</v>
      </c>
      <c r="L67" s="41">
        <v>0</v>
      </c>
      <c r="M67" s="41">
        <v>0</v>
      </c>
      <c r="N67" s="41">
        <v>5037.17</v>
      </c>
      <c r="O67" s="41">
        <v>16094.52</v>
      </c>
      <c r="P67" s="41">
        <v>16094.52</v>
      </c>
      <c r="Q67" s="41">
        <f t="shared" si="4"/>
        <v>0</v>
      </c>
      <c r="R67" s="197">
        <f t="shared" si="5"/>
        <v>0</v>
      </c>
      <c r="S67" s="41">
        <v>0</v>
      </c>
      <c r="T67" s="41">
        <v>0</v>
      </c>
      <c r="U67" s="41">
        <f t="shared" si="64"/>
        <v>0</v>
      </c>
      <c r="V67" s="41">
        <f t="shared" si="6"/>
        <v>16094.52</v>
      </c>
      <c r="W67" s="41">
        <f t="shared" si="7"/>
        <v>16094.52</v>
      </c>
      <c r="X67" s="41">
        <f t="shared" si="8"/>
        <v>0</v>
      </c>
      <c r="Y67" s="197">
        <f t="shared" si="9"/>
        <v>0</v>
      </c>
      <c r="Z67" s="41">
        <v>0</v>
      </c>
      <c r="AA67" s="41">
        <v>0</v>
      </c>
      <c r="AB67" s="41">
        <f t="shared" si="65"/>
        <v>0</v>
      </c>
      <c r="AC67" s="41">
        <f t="shared" si="10"/>
        <v>16094.52</v>
      </c>
      <c r="AD67" s="41">
        <f t="shared" si="11"/>
        <v>16094.52</v>
      </c>
      <c r="AE67" s="41">
        <f t="shared" si="12"/>
        <v>0</v>
      </c>
      <c r="AF67" s="109">
        <f t="shared" si="13"/>
        <v>0</v>
      </c>
      <c r="AG67" s="41">
        <v>106250</v>
      </c>
      <c r="AH67" s="41">
        <v>4470.1400000000003</v>
      </c>
      <c r="AI67" s="41">
        <f t="shared" si="66"/>
        <v>-101779.86</v>
      </c>
      <c r="AJ67" s="41">
        <f t="shared" si="14"/>
        <v>122344.52</v>
      </c>
      <c r="AK67" s="41">
        <f t="shared" si="15"/>
        <v>20564.66</v>
      </c>
      <c r="AL67" s="41">
        <f t="shared" si="16"/>
        <v>-101780</v>
      </c>
      <c r="AM67" s="109">
        <f t="shared" si="17"/>
        <v>0.8319118829351736</v>
      </c>
      <c r="AN67" s="41">
        <v>0</v>
      </c>
      <c r="AO67" s="41">
        <v>0</v>
      </c>
      <c r="AP67" s="41">
        <f t="shared" si="67"/>
        <v>0</v>
      </c>
      <c r="AQ67" s="41">
        <f t="shared" si="18"/>
        <v>122344.52</v>
      </c>
      <c r="AR67" s="41">
        <f t="shared" si="19"/>
        <v>20564.66</v>
      </c>
      <c r="AS67" s="41">
        <f t="shared" si="20"/>
        <v>-101780</v>
      </c>
      <c r="AT67" s="109">
        <f t="shared" si="21"/>
        <v>0.8319118829351736</v>
      </c>
      <c r="AU67" s="41">
        <v>0</v>
      </c>
      <c r="AV67" s="41">
        <v>0</v>
      </c>
      <c r="AW67" s="41">
        <f t="shared" si="68"/>
        <v>0</v>
      </c>
      <c r="AX67" s="41">
        <f t="shared" si="22"/>
        <v>122344.52</v>
      </c>
      <c r="AY67" s="41">
        <f t="shared" si="23"/>
        <v>20564.66</v>
      </c>
      <c r="AZ67" s="41">
        <f t="shared" si="24"/>
        <v>-101780</v>
      </c>
      <c r="BA67" s="109">
        <f t="shared" si="25"/>
        <v>0.8319118829351736</v>
      </c>
      <c r="BB67" s="41">
        <v>212500</v>
      </c>
      <c r="BC67" s="41">
        <v>7808.1</v>
      </c>
      <c r="BD67" s="41">
        <f t="shared" si="69"/>
        <v>-204691.9</v>
      </c>
      <c r="BE67" s="41">
        <f t="shared" si="26"/>
        <v>334844.52</v>
      </c>
      <c r="BF67" s="41">
        <f t="shared" si="27"/>
        <v>28372.760000000002</v>
      </c>
      <c r="BG67" s="41">
        <f t="shared" si="28"/>
        <v>-306472</v>
      </c>
      <c r="BH67" s="109">
        <f t="shared" si="29"/>
        <v>0.91526586727475789</v>
      </c>
      <c r="BI67" s="41">
        <v>0</v>
      </c>
      <c r="BJ67" s="41">
        <v>0</v>
      </c>
      <c r="BK67" s="41">
        <f t="shared" si="59"/>
        <v>0</v>
      </c>
      <c r="BL67" s="41">
        <f t="shared" si="30"/>
        <v>334844.52</v>
      </c>
      <c r="BM67" s="41">
        <f t="shared" si="31"/>
        <v>28372.760000000002</v>
      </c>
      <c r="BN67" s="41">
        <f t="shared" si="32"/>
        <v>-306472</v>
      </c>
      <c r="BO67" s="109">
        <f t="shared" si="33"/>
        <v>0.91526586727475789</v>
      </c>
      <c r="BP67" s="41">
        <v>0</v>
      </c>
      <c r="BQ67" s="41">
        <v>0</v>
      </c>
      <c r="BR67" s="41">
        <f t="shared" si="60"/>
        <v>0</v>
      </c>
      <c r="BS67" s="41">
        <f t="shared" si="34"/>
        <v>334844.52</v>
      </c>
      <c r="BT67" s="41">
        <f t="shared" si="35"/>
        <v>28372.760000000002</v>
      </c>
      <c r="BU67" s="41">
        <f t="shared" si="36"/>
        <v>-306472</v>
      </c>
      <c r="BV67" s="109">
        <f t="shared" si="37"/>
        <v>0.91526586727475789</v>
      </c>
      <c r="BW67" s="41">
        <v>284201.02</v>
      </c>
      <c r="BX67" s="41">
        <v>64429.96</v>
      </c>
      <c r="BY67" s="41">
        <f t="shared" si="38"/>
        <v>-219771.06000000003</v>
      </c>
      <c r="BZ67" s="41">
        <f t="shared" si="63"/>
        <v>619045.54</v>
      </c>
      <c r="CA67" s="41">
        <f t="shared" si="70"/>
        <v>92802.72</v>
      </c>
      <c r="CB67" s="41">
        <f t="shared" si="57"/>
        <v>-526243</v>
      </c>
      <c r="CC67" s="109">
        <f t="shared" si="42"/>
        <v>0.85008741037048741</v>
      </c>
      <c r="CD67" s="41">
        <v>0</v>
      </c>
      <c r="CE67" s="41">
        <v>0</v>
      </c>
      <c r="CF67" s="41">
        <f t="shared" si="43"/>
        <v>0</v>
      </c>
      <c r="CG67" s="41">
        <f t="shared" si="44"/>
        <v>619045.54</v>
      </c>
      <c r="CH67" s="317">
        <f t="shared" si="45"/>
        <v>92802.72</v>
      </c>
      <c r="CI67" s="179">
        <f t="shared" si="46"/>
        <v>-526243</v>
      </c>
      <c r="CJ67" s="278">
        <f t="shared" si="47"/>
        <v>0.14991258962951254</v>
      </c>
      <c r="CK67" s="40">
        <v>0</v>
      </c>
      <c r="CL67" s="40">
        <f t="shared" si="61"/>
        <v>619045.54</v>
      </c>
      <c r="CM67" s="40">
        <v>92802.72</v>
      </c>
      <c r="CN67" s="158">
        <f t="shared" si="62"/>
        <v>-526242.82000000007</v>
      </c>
      <c r="CO67" s="310">
        <f t="shared" si="50"/>
        <v>0.14991258962951254</v>
      </c>
      <c r="CP67" s="40">
        <v>2059156.07</v>
      </c>
      <c r="CQ67" s="40">
        <v>655922.47</v>
      </c>
      <c r="CR67" s="40">
        <v>0</v>
      </c>
      <c r="CS67" s="40">
        <v>0</v>
      </c>
      <c r="CT67" s="40">
        <v>0</v>
      </c>
      <c r="CU67" s="40">
        <v>0</v>
      </c>
      <c r="CV67" s="40">
        <v>0</v>
      </c>
      <c r="CW67" s="40">
        <v>3339161.25</v>
      </c>
      <c r="CX67" s="49" t="s">
        <v>1323</v>
      </c>
    </row>
    <row r="68" spans="1:102" s="10" customFormat="1" ht="19.5" customHeight="1" x14ac:dyDescent="0.2">
      <c r="A68" s="11" t="s">
        <v>379</v>
      </c>
      <c r="B68" s="11" t="s">
        <v>380</v>
      </c>
      <c r="C68" s="14" t="s">
        <v>381</v>
      </c>
      <c r="D68" s="11">
        <v>1</v>
      </c>
      <c r="E68" s="11" t="s">
        <v>210</v>
      </c>
      <c r="F68" s="11" t="s">
        <v>77</v>
      </c>
      <c r="G68" s="44" t="s">
        <v>394</v>
      </c>
      <c r="H68" s="43">
        <f>SUBTOTAL(103, $CI$16:$CI68)*1</f>
        <v>53</v>
      </c>
      <c r="I68" s="43" t="s">
        <v>233</v>
      </c>
      <c r="J68" s="124" t="s">
        <v>248</v>
      </c>
      <c r="K68" s="124" t="s">
        <v>249</v>
      </c>
      <c r="L68" s="41">
        <v>0</v>
      </c>
      <c r="M68" s="41">
        <v>0</v>
      </c>
      <c r="N68" s="41">
        <v>0</v>
      </c>
      <c r="O68" s="41">
        <v>8152.88</v>
      </c>
      <c r="P68" s="41">
        <v>8152.86</v>
      </c>
      <c r="Q68" s="41">
        <f t="shared" si="4"/>
        <v>0</v>
      </c>
      <c r="R68" s="197">
        <f t="shared" si="5"/>
        <v>2.4531208604461341E-6</v>
      </c>
      <c r="S68" s="41">
        <v>0</v>
      </c>
      <c r="T68" s="41">
        <v>0</v>
      </c>
      <c r="U68" s="41">
        <f t="shared" si="64"/>
        <v>0</v>
      </c>
      <c r="V68" s="41">
        <f t="shared" si="6"/>
        <v>8152.88</v>
      </c>
      <c r="W68" s="41">
        <f t="shared" si="7"/>
        <v>8152.86</v>
      </c>
      <c r="X68" s="41">
        <f t="shared" si="8"/>
        <v>0</v>
      </c>
      <c r="Y68" s="197">
        <f t="shared" si="9"/>
        <v>2.4531208604461341E-6</v>
      </c>
      <c r="Z68" s="41">
        <v>0</v>
      </c>
      <c r="AA68" s="41">
        <v>0</v>
      </c>
      <c r="AB68" s="41">
        <f t="shared" si="65"/>
        <v>0</v>
      </c>
      <c r="AC68" s="41">
        <f t="shared" si="10"/>
        <v>8152.88</v>
      </c>
      <c r="AD68" s="41">
        <f t="shared" si="11"/>
        <v>8152.86</v>
      </c>
      <c r="AE68" s="41">
        <f t="shared" si="12"/>
        <v>0</v>
      </c>
      <c r="AF68" s="109">
        <f t="shared" si="13"/>
        <v>2.4531208604461341E-6</v>
      </c>
      <c r="AG68" s="41">
        <v>11511.6</v>
      </c>
      <c r="AH68" s="41">
        <v>5932.87</v>
      </c>
      <c r="AI68" s="41">
        <f t="shared" si="66"/>
        <v>-5578.7300000000005</v>
      </c>
      <c r="AJ68" s="41">
        <f t="shared" si="14"/>
        <v>19664.48</v>
      </c>
      <c r="AK68" s="41">
        <f t="shared" si="15"/>
        <v>14085.73</v>
      </c>
      <c r="AL68" s="41">
        <f t="shared" si="16"/>
        <v>-5579</v>
      </c>
      <c r="AM68" s="109">
        <f t="shared" si="17"/>
        <v>0.28369679747443111</v>
      </c>
      <c r="AN68" s="41">
        <v>0</v>
      </c>
      <c r="AO68" s="41">
        <v>0</v>
      </c>
      <c r="AP68" s="41">
        <f t="shared" si="67"/>
        <v>0</v>
      </c>
      <c r="AQ68" s="41">
        <f t="shared" si="18"/>
        <v>19664.48</v>
      </c>
      <c r="AR68" s="41">
        <f t="shared" si="19"/>
        <v>14085.73</v>
      </c>
      <c r="AS68" s="41">
        <f t="shared" si="20"/>
        <v>-5579</v>
      </c>
      <c r="AT68" s="109">
        <f t="shared" si="21"/>
        <v>0.28369679747443111</v>
      </c>
      <c r="AU68" s="41">
        <v>0</v>
      </c>
      <c r="AV68" s="41">
        <v>0</v>
      </c>
      <c r="AW68" s="41">
        <f t="shared" si="68"/>
        <v>0</v>
      </c>
      <c r="AX68" s="41">
        <f t="shared" si="22"/>
        <v>19664.48</v>
      </c>
      <c r="AY68" s="41">
        <f t="shared" si="23"/>
        <v>14085.73</v>
      </c>
      <c r="AZ68" s="41">
        <f t="shared" si="24"/>
        <v>-5579</v>
      </c>
      <c r="BA68" s="109">
        <f t="shared" si="25"/>
        <v>0.28369679747443111</v>
      </c>
      <c r="BB68" s="41">
        <v>66414.61</v>
      </c>
      <c r="BC68" s="41">
        <v>4999.38</v>
      </c>
      <c r="BD68" s="41">
        <f t="shared" si="69"/>
        <v>-61415.23</v>
      </c>
      <c r="BE68" s="41">
        <f t="shared" si="26"/>
        <v>86079.09</v>
      </c>
      <c r="BF68" s="41">
        <f t="shared" si="27"/>
        <v>19085.11</v>
      </c>
      <c r="BG68" s="41">
        <f t="shared" si="28"/>
        <v>-66994</v>
      </c>
      <c r="BH68" s="109">
        <f t="shared" si="29"/>
        <v>0.77828401764005639</v>
      </c>
      <c r="BI68" s="41">
        <v>0</v>
      </c>
      <c r="BJ68" s="41">
        <v>0</v>
      </c>
      <c r="BK68" s="41">
        <f t="shared" si="59"/>
        <v>0</v>
      </c>
      <c r="BL68" s="41">
        <f t="shared" si="30"/>
        <v>86079.09</v>
      </c>
      <c r="BM68" s="41">
        <f t="shared" si="31"/>
        <v>19085.11</v>
      </c>
      <c r="BN68" s="41">
        <f t="shared" si="32"/>
        <v>-66994</v>
      </c>
      <c r="BO68" s="109">
        <f t="shared" si="33"/>
        <v>0.77828401764005639</v>
      </c>
      <c r="BP68" s="41">
        <v>0</v>
      </c>
      <c r="BQ68" s="41">
        <v>0</v>
      </c>
      <c r="BR68" s="41">
        <f t="shared" si="60"/>
        <v>0</v>
      </c>
      <c r="BS68" s="41">
        <f t="shared" si="34"/>
        <v>86079.09</v>
      </c>
      <c r="BT68" s="41">
        <f t="shared" si="35"/>
        <v>19085.11</v>
      </c>
      <c r="BU68" s="41">
        <f t="shared" si="36"/>
        <v>-66994</v>
      </c>
      <c r="BV68" s="109">
        <f t="shared" si="37"/>
        <v>0.77828401764005639</v>
      </c>
      <c r="BW68" s="41">
        <v>168189.49</v>
      </c>
      <c r="BX68" s="41">
        <v>0</v>
      </c>
      <c r="BY68" s="41">
        <f t="shared" si="38"/>
        <v>-168189.49</v>
      </c>
      <c r="BZ68" s="41">
        <f t="shared" si="63"/>
        <v>254268.58000000002</v>
      </c>
      <c r="CA68" s="41">
        <f t="shared" si="70"/>
        <v>19085.11</v>
      </c>
      <c r="CB68" s="41">
        <f t="shared" si="57"/>
        <v>-235183</v>
      </c>
      <c r="CC68" s="109">
        <f t="shared" si="42"/>
        <v>0.92494113901135566</v>
      </c>
      <c r="CD68" s="41">
        <v>0</v>
      </c>
      <c r="CE68" s="41">
        <v>19500.16</v>
      </c>
      <c r="CF68" s="41">
        <f t="shared" si="43"/>
        <v>19500.16</v>
      </c>
      <c r="CG68" s="41">
        <f t="shared" si="44"/>
        <v>254268.58000000002</v>
      </c>
      <c r="CH68" s="317">
        <f t="shared" si="45"/>
        <v>38585.270000000004</v>
      </c>
      <c r="CI68" s="179">
        <f t="shared" si="46"/>
        <v>-215682.84</v>
      </c>
      <c r="CJ68" s="278">
        <f t="shared" si="47"/>
        <v>0.15175005106804781</v>
      </c>
      <c r="CK68" s="40">
        <v>0</v>
      </c>
      <c r="CL68" s="40">
        <f t="shared" si="61"/>
        <v>254268.58</v>
      </c>
      <c r="CM68" s="40">
        <v>38585.269999999997</v>
      </c>
      <c r="CN68" s="158">
        <f t="shared" si="62"/>
        <v>-215683.31</v>
      </c>
      <c r="CO68" s="310">
        <f t="shared" si="50"/>
        <v>0.15175005106804781</v>
      </c>
      <c r="CP68" s="40">
        <v>680047.14</v>
      </c>
      <c r="CQ68" s="40">
        <v>584370.78</v>
      </c>
      <c r="CR68" s="40">
        <v>0</v>
      </c>
      <c r="CS68" s="40">
        <v>0</v>
      </c>
      <c r="CT68" s="40">
        <v>0</v>
      </c>
      <c r="CU68" s="40">
        <v>0</v>
      </c>
      <c r="CV68" s="40">
        <v>0</v>
      </c>
      <c r="CW68" s="40">
        <v>1518686.5</v>
      </c>
      <c r="CX68" s="167" t="s">
        <v>1413</v>
      </c>
    </row>
    <row r="69" spans="1:102" s="10" customFormat="1" ht="23.25" customHeight="1" x14ac:dyDescent="0.2">
      <c r="A69" s="11" t="s">
        <v>33</v>
      </c>
      <c r="B69" s="11" t="s">
        <v>34</v>
      </c>
      <c r="C69" s="14" t="s">
        <v>562</v>
      </c>
      <c r="D69" s="11">
        <v>1</v>
      </c>
      <c r="E69" s="11" t="s">
        <v>35</v>
      </c>
      <c r="F69" s="11" t="s">
        <v>5</v>
      </c>
      <c r="G69" s="44" t="s">
        <v>36</v>
      </c>
      <c r="H69" s="43">
        <f>SUBTOTAL(103, $CI$16:$CI69)*1</f>
        <v>54</v>
      </c>
      <c r="I69" s="43" t="s">
        <v>287</v>
      </c>
      <c r="J69" s="124" t="s">
        <v>285</v>
      </c>
      <c r="K69" s="124" t="s">
        <v>292</v>
      </c>
      <c r="L69" s="41">
        <v>0</v>
      </c>
      <c r="M69" s="41">
        <v>0</v>
      </c>
      <c r="N69" s="41">
        <v>0</v>
      </c>
      <c r="O69" s="41">
        <v>0</v>
      </c>
      <c r="P69" s="41">
        <v>0</v>
      </c>
      <c r="Q69" s="41">
        <f t="shared" si="4"/>
        <v>0</v>
      </c>
      <c r="R69" s="197" t="str">
        <f t="shared" si="5"/>
        <v>nebija plānots</v>
      </c>
      <c r="S69" s="41">
        <v>0</v>
      </c>
      <c r="T69" s="41">
        <v>0</v>
      </c>
      <c r="U69" s="41">
        <f t="shared" si="64"/>
        <v>0</v>
      </c>
      <c r="V69" s="41">
        <f t="shared" si="6"/>
        <v>0</v>
      </c>
      <c r="W69" s="41">
        <f t="shared" si="7"/>
        <v>0</v>
      </c>
      <c r="X69" s="41">
        <f t="shared" si="8"/>
        <v>0</v>
      </c>
      <c r="Y69" s="197" t="str">
        <f t="shared" si="9"/>
        <v>nebija plānots</v>
      </c>
      <c r="Z69" s="41">
        <v>0</v>
      </c>
      <c r="AA69" s="41">
        <v>0</v>
      </c>
      <c r="AB69" s="41">
        <f t="shared" si="65"/>
        <v>0</v>
      </c>
      <c r="AC69" s="41">
        <f t="shared" si="10"/>
        <v>0</v>
      </c>
      <c r="AD69" s="41">
        <f t="shared" si="11"/>
        <v>0</v>
      </c>
      <c r="AE69" s="41">
        <f t="shared" si="12"/>
        <v>0</v>
      </c>
      <c r="AF69" s="109" t="str">
        <f t="shared" si="13"/>
        <v>nebija plānots</v>
      </c>
      <c r="AG69" s="41">
        <v>32218</v>
      </c>
      <c r="AH69" s="41">
        <v>32215.77</v>
      </c>
      <c r="AI69" s="41">
        <f t="shared" si="66"/>
        <v>-2.2299999999995634</v>
      </c>
      <c r="AJ69" s="41">
        <f t="shared" si="14"/>
        <v>32218</v>
      </c>
      <c r="AK69" s="41">
        <f t="shared" si="15"/>
        <v>32215.77</v>
      </c>
      <c r="AL69" s="41">
        <f t="shared" si="16"/>
        <v>-2</v>
      </c>
      <c r="AM69" s="109">
        <f t="shared" si="17"/>
        <v>6.9215966229996262E-5</v>
      </c>
      <c r="AN69" s="41">
        <v>0</v>
      </c>
      <c r="AO69" s="41">
        <v>0</v>
      </c>
      <c r="AP69" s="41">
        <f t="shared" si="67"/>
        <v>0</v>
      </c>
      <c r="AQ69" s="41">
        <f t="shared" si="18"/>
        <v>32218</v>
      </c>
      <c r="AR69" s="41">
        <f t="shared" si="19"/>
        <v>32215.77</v>
      </c>
      <c r="AS69" s="41">
        <f t="shared" si="20"/>
        <v>-2</v>
      </c>
      <c r="AT69" s="109">
        <f t="shared" si="21"/>
        <v>6.9215966229996262E-5</v>
      </c>
      <c r="AU69" s="41">
        <v>0</v>
      </c>
      <c r="AV69" s="41">
        <v>0</v>
      </c>
      <c r="AW69" s="41">
        <f t="shared" si="68"/>
        <v>0</v>
      </c>
      <c r="AX69" s="41">
        <f t="shared" si="22"/>
        <v>32218</v>
      </c>
      <c r="AY69" s="41">
        <f t="shared" si="23"/>
        <v>32215.77</v>
      </c>
      <c r="AZ69" s="41">
        <f t="shared" si="24"/>
        <v>-2</v>
      </c>
      <c r="BA69" s="109">
        <f t="shared" si="25"/>
        <v>6.9215966229996262E-5</v>
      </c>
      <c r="BB69" s="41">
        <v>425000</v>
      </c>
      <c r="BC69" s="41">
        <v>48692.98</v>
      </c>
      <c r="BD69" s="41">
        <f t="shared" si="69"/>
        <v>-376307.02</v>
      </c>
      <c r="BE69" s="41">
        <f t="shared" si="26"/>
        <v>457218</v>
      </c>
      <c r="BF69" s="41">
        <f t="shared" si="27"/>
        <v>80908.75</v>
      </c>
      <c r="BG69" s="41">
        <f t="shared" si="28"/>
        <v>-376309</v>
      </c>
      <c r="BH69" s="109">
        <f t="shared" si="29"/>
        <v>0.82304119697824674</v>
      </c>
      <c r="BI69" s="41">
        <v>0</v>
      </c>
      <c r="BJ69" s="41">
        <v>0</v>
      </c>
      <c r="BK69" s="41">
        <f t="shared" si="59"/>
        <v>0</v>
      </c>
      <c r="BL69" s="41">
        <f t="shared" si="30"/>
        <v>457218</v>
      </c>
      <c r="BM69" s="41">
        <f t="shared" si="31"/>
        <v>80908.75</v>
      </c>
      <c r="BN69" s="41">
        <f t="shared" si="32"/>
        <v>-376309</v>
      </c>
      <c r="BO69" s="109">
        <f t="shared" si="33"/>
        <v>0.82304119697824674</v>
      </c>
      <c r="BP69" s="41">
        <v>0</v>
      </c>
      <c r="BQ69" s="41">
        <v>32562.15</v>
      </c>
      <c r="BR69" s="41">
        <f t="shared" si="60"/>
        <v>32562.15</v>
      </c>
      <c r="BS69" s="41">
        <f t="shared" si="34"/>
        <v>457218</v>
      </c>
      <c r="BT69" s="41">
        <f t="shared" si="35"/>
        <v>113470.9</v>
      </c>
      <c r="BU69" s="41">
        <f t="shared" si="36"/>
        <v>-343747</v>
      </c>
      <c r="BV69" s="109">
        <f t="shared" si="37"/>
        <v>0.75182320031144878</v>
      </c>
      <c r="BW69" s="41">
        <v>1254786.1499999999</v>
      </c>
      <c r="BX69" s="41">
        <v>32892.79</v>
      </c>
      <c r="BY69" s="41">
        <f t="shared" si="38"/>
        <v>-1221893.3599999999</v>
      </c>
      <c r="BZ69" s="41">
        <f t="shared" si="63"/>
        <v>1712004.15</v>
      </c>
      <c r="CA69" s="41">
        <f t="shared" si="70"/>
        <v>146363.69</v>
      </c>
      <c r="CB69" s="41">
        <f t="shared" si="57"/>
        <v>-1565640</v>
      </c>
      <c r="CC69" s="109">
        <f t="shared" si="42"/>
        <v>0.91450739766022182</v>
      </c>
      <c r="CD69" s="41">
        <v>0</v>
      </c>
      <c r="CE69" s="41">
        <v>132373.56</v>
      </c>
      <c r="CF69" s="41">
        <f t="shared" si="43"/>
        <v>132373.56</v>
      </c>
      <c r="CG69" s="41">
        <f t="shared" si="44"/>
        <v>1712004.15</v>
      </c>
      <c r="CH69" s="317">
        <f t="shared" si="45"/>
        <v>278737.25</v>
      </c>
      <c r="CI69" s="179">
        <f t="shared" si="46"/>
        <v>-1433266.44</v>
      </c>
      <c r="CJ69" s="278">
        <f t="shared" si="47"/>
        <v>0.16281341958195605</v>
      </c>
      <c r="CK69" s="40">
        <v>0</v>
      </c>
      <c r="CL69" s="40">
        <f t="shared" si="61"/>
        <v>1712004.15</v>
      </c>
      <c r="CM69" s="40">
        <v>309402</v>
      </c>
      <c r="CN69" s="158">
        <f t="shared" si="62"/>
        <v>-1402602.15</v>
      </c>
      <c r="CO69" s="310">
        <f t="shared" si="50"/>
        <v>0.18072502920042571</v>
      </c>
      <c r="CP69" s="40">
        <v>6800000</v>
      </c>
      <c r="CQ69" s="40">
        <v>8796856.5500000007</v>
      </c>
      <c r="CR69" s="40">
        <v>7998320.6500000004</v>
      </c>
      <c r="CS69" s="40">
        <v>1897228</v>
      </c>
      <c r="CT69" s="40">
        <v>0</v>
      </c>
      <c r="CU69" s="40">
        <v>0</v>
      </c>
      <c r="CV69" s="40">
        <v>0</v>
      </c>
      <c r="CW69" s="40">
        <v>27204409.350000001</v>
      </c>
      <c r="CX69" s="167" t="s">
        <v>1454</v>
      </c>
    </row>
    <row r="70" spans="1:102" s="10" customFormat="1" ht="21" customHeight="1" x14ac:dyDescent="0.2">
      <c r="A70" s="11" t="s">
        <v>229</v>
      </c>
      <c r="B70" s="11" t="s">
        <v>230</v>
      </c>
      <c r="C70" s="14" t="s">
        <v>578</v>
      </c>
      <c r="D70" s="11" t="s">
        <v>3</v>
      </c>
      <c r="E70" s="11" t="s">
        <v>210</v>
      </c>
      <c r="F70" s="11" t="s">
        <v>77</v>
      </c>
      <c r="G70" s="44" t="s">
        <v>231</v>
      </c>
      <c r="H70" s="43">
        <f>SUBTOTAL(103, $CI$16:$CI70)*1</f>
        <v>55</v>
      </c>
      <c r="I70" s="43" t="s">
        <v>9</v>
      </c>
      <c r="J70" s="124" t="s">
        <v>17</v>
      </c>
      <c r="K70" s="124" t="s">
        <v>18</v>
      </c>
      <c r="L70" s="41">
        <v>0</v>
      </c>
      <c r="M70" s="41">
        <v>0</v>
      </c>
      <c r="N70" s="41">
        <v>0</v>
      </c>
      <c r="O70" s="41">
        <v>0</v>
      </c>
      <c r="P70" s="41">
        <v>0</v>
      </c>
      <c r="Q70" s="41">
        <f t="shared" si="4"/>
        <v>0</v>
      </c>
      <c r="R70" s="197" t="str">
        <f t="shared" si="5"/>
        <v>nebija plānots</v>
      </c>
      <c r="S70" s="41">
        <v>0</v>
      </c>
      <c r="T70" s="41">
        <v>0</v>
      </c>
      <c r="U70" s="41">
        <f t="shared" si="64"/>
        <v>0</v>
      </c>
      <c r="V70" s="41">
        <f t="shared" si="6"/>
        <v>0</v>
      </c>
      <c r="W70" s="41">
        <f t="shared" si="7"/>
        <v>0</v>
      </c>
      <c r="X70" s="41">
        <f t="shared" si="8"/>
        <v>0</v>
      </c>
      <c r="Y70" s="197" t="str">
        <f t="shared" si="9"/>
        <v>nebija plānots</v>
      </c>
      <c r="Z70" s="41">
        <v>0</v>
      </c>
      <c r="AA70" s="41">
        <v>0</v>
      </c>
      <c r="AB70" s="41">
        <f t="shared" si="65"/>
        <v>0</v>
      </c>
      <c r="AC70" s="41">
        <f t="shared" si="10"/>
        <v>0</v>
      </c>
      <c r="AD70" s="41">
        <f t="shared" si="11"/>
        <v>0</v>
      </c>
      <c r="AE70" s="41">
        <f t="shared" si="12"/>
        <v>0</v>
      </c>
      <c r="AF70" s="109" t="str">
        <f t="shared" si="13"/>
        <v>nebija plānots</v>
      </c>
      <c r="AG70" s="41">
        <v>75022</v>
      </c>
      <c r="AH70" s="41">
        <v>74073.88</v>
      </c>
      <c r="AI70" s="41">
        <f t="shared" si="66"/>
        <v>-948.11999999999534</v>
      </c>
      <c r="AJ70" s="41">
        <f t="shared" si="14"/>
        <v>75022</v>
      </c>
      <c r="AK70" s="41">
        <f t="shared" si="15"/>
        <v>74073.88</v>
      </c>
      <c r="AL70" s="41">
        <f t="shared" si="16"/>
        <v>-948</v>
      </c>
      <c r="AM70" s="109">
        <f t="shared" si="17"/>
        <v>1.2637892884753699E-2</v>
      </c>
      <c r="AN70" s="41">
        <v>0</v>
      </c>
      <c r="AO70" s="41">
        <v>0</v>
      </c>
      <c r="AP70" s="41">
        <f t="shared" si="67"/>
        <v>0</v>
      </c>
      <c r="AQ70" s="41">
        <f t="shared" si="18"/>
        <v>75022</v>
      </c>
      <c r="AR70" s="41">
        <f t="shared" si="19"/>
        <v>74073.88</v>
      </c>
      <c r="AS70" s="41">
        <f t="shared" si="20"/>
        <v>-948</v>
      </c>
      <c r="AT70" s="109">
        <f t="shared" si="21"/>
        <v>1.2637892884753699E-2</v>
      </c>
      <c r="AU70" s="41">
        <v>0</v>
      </c>
      <c r="AV70" s="41">
        <v>0</v>
      </c>
      <c r="AW70" s="41">
        <f t="shared" si="68"/>
        <v>0</v>
      </c>
      <c r="AX70" s="41">
        <f t="shared" si="22"/>
        <v>75022</v>
      </c>
      <c r="AY70" s="41">
        <f t="shared" si="23"/>
        <v>74073.88</v>
      </c>
      <c r="AZ70" s="41">
        <f t="shared" si="24"/>
        <v>-948</v>
      </c>
      <c r="BA70" s="109">
        <f t="shared" si="25"/>
        <v>1.2637892884753699E-2</v>
      </c>
      <c r="BB70" s="41">
        <v>1602066.61</v>
      </c>
      <c r="BC70" s="41">
        <v>96545.23</v>
      </c>
      <c r="BD70" s="41">
        <f t="shared" si="69"/>
        <v>-1505521.3800000001</v>
      </c>
      <c r="BE70" s="41">
        <f t="shared" si="26"/>
        <v>1677088.61</v>
      </c>
      <c r="BF70" s="41">
        <f t="shared" si="27"/>
        <v>170619.11</v>
      </c>
      <c r="BG70" s="41">
        <f t="shared" si="28"/>
        <v>-1506469</v>
      </c>
      <c r="BH70" s="109">
        <f t="shared" si="29"/>
        <v>0.89826470170827766</v>
      </c>
      <c r="BI70" s="41">
        <v>0</v>
      </c>
      <c r="BJ70" s="41">
        <v>0</v>
      </c>
      <c r="BK70" s="41">
        <f t="shared" si="59"/>
        <v>0</v>
      </c>
      <c r="BL70" s="41">
        <f t="shared" si="30"/>
        <v>1677088.61</v>
      </c>
      <c r="BM70" s="41">
        <f t="shared" si="31"/>
        <v>170619.11</v>
      </c>
      <c r="BN70" s="41">
        <f t="shared" si="32"/>
        <v>-1506469</v>
      </c>
      <c r="BO70" s="109">
        <f t="shared" si="33"/>
        <v>0.89826470170827766</v>
      </c>
      <c r="BP70" s="41">
        <v>1899564.7</v>
      </c>
      <c r="BQ70" s="41">
        <v>0</v>
      </c>
      <c r="BR70" s="41">
        <f t="shared" si="60"/>
        <v>-1899564.7</v>
      </c>
      <c r="BS70" s="41">
        <f t="shared" si="34"/>
        <v>3576653.31</v>
      </c>
      <c r="BT70" s="41">
        <f t="shared" si="35"/>
        <v>170619.11</v>
      </c>
      <c r="BU70" s="41">
        <f t="shared" si="36"/>
        <v>-3406034</v>
      </c>
      <c r="BV70" s="109">
        <f t="shared" si="37"/>
        <v>0.9522964360221986</v>
      </c>
      <c r="BW70" s="41">
        <v>0</v>
      </c>
      <c r="BX70" s="41">
        <v>0</v>
      </c>
      <c r="BY70" s="41">
        <f t="shared" si="38"/>
        <v>0</v>
      </c>
      <c r="BZ70" s="41">
        <f t="shared" si="63"/>
        <v>3576653.31</v>
      </c>
      <c r="CA70" s="41">
        <f t="shared" si="70"/>
        <v>170619.11</v>
      </c>
      <c r="CB70" s="41">
        <f t="shared" si="57"/>
        <v>-3406034</v>
      </c>
      <c r="CC70" s="109">
        <f t="shared" si="42"/>
        <v>0.9522964360221986</v>
      </c>
      <c r="CD70" s="41">
        <v>0</v>
      </c>
      <c r="CE70" s="41">
        <v>444903.39</v>
      </c>
      <c r="CF70" s="41">
        <f t="shared" si="43"/>
        <v>444903.39</v>
      </c>
      <c r="CG70" s="41">
        <f t="shared" si="44"/>
        <v>3576653.31</v>
      </c>
      <c r="CH70" s="317">
        <f t="shared" si="45"/>
        <v>615522.5</v>
      </c>
      <c r="CI70" s="179">
        <f t="shared" si="46"/>
        <v>-2961130.61</v>
      </c>
      <c r="CJ70" s="278">
        <f t="shared" si="47"/>
        <v>0.17209453828780513</v>
      </c>
      <c r="CK70" s="40">
        <v>0</v>
      </c>
      <c r="CL70" s="40">
        <f t="shared" si="61"/>
        <v>3576653.31</v>
      </c>
      <c r="CM70" s="40">
        <v>615522.49</v>
      </c>
      <c r="CN70" s="158">
        <f t="shared" si="62"/>
        <v>-2961130.8200000003</v>
      </c>
      <c r="CO70" s="310">
        <f t="shared" si="50"/>
        <v>0.17209453549189535</v>
      </c>
      <c r="CP70" s="40">
        <v>4401609.84</v>
      </c>
      <c r="CQ70" s="40">
        <v>3382428.76</v>
      </c>
      <c r="CR70" s="40">
        <v>2096360.24</v>
      </c>
      <c r="CS70" s="40">
        <v>1704466.11</v>
      </c>
      <c r="CT70" s="40">
        <v>1672868.98</v>
      </c>
      <c r="CU70" s="40">
        <v>415587.26</v>
      </c>
      <c r="CV70" s="40">
        <v>0</v>
      </c>
      <c r="CW70" s="40">
        <v>17250000</v>
      </c>
      <c r="CX70" s="167" t="s">
        <v>1416</v>
      </c>
    </row>
    <row r="71" spans="1:102" s="10" customFormat="1" ht="35.25" customHeight="1" x14ac:dyDescent="0.2">
      <c r="A71" s="11" t="s">
        <v>106</v>
      </c>
      <c r="B71" s="11" t="s">
        <v>107</v>
      </c>
      <c r="C71" s="14" t="s">
        <v>108</v>
      </c>
      <c r="D71" s="11">
        <v>1</v>
      </c>
      <c r="E71" s="11" t="s">
        <v>109</v>
      </c>
      <c r="F71" s="11" t="s">
        <v>5</v>
      </c>
      <c r="G71" s="44" t="s">
        <v>115</v>
      </c>
      <c r="H71" s="43">
        <f>SUBTOTAL(103, $CI$16:$CI71)*1</f>
        <v>56</v>
      </c>
      <c r="I71" s="43" t="s">
        <v>458</v>
      </c>
      <c r="J71" s="124" t="s">
        <v>477</v>
      </c>
      <c r="K71" s="124" t="s">
        <v>478</v>
      </c>
      <c r="L71" s="41">
        <v>0</v>
      </c>
      <c r="M71" s="41">
        <v>0</v>
      </c>
      <c r="N71" s="41">
        <v>11355.95</v>
      </c>
      <c r="O71" s="41">
        <v>6195.79</v>
      </c>
      <c r="P71" s="41">
        <v>6195.79</v>
      </c>
      <c r="Q71" s="41">
        <f t="shared" si="4"/>
        <v>0</v>
      </c>
      <c r="R71" s="197">
        <f t="shared" si="5"/>
        <v>0</v>
      </c>
      <c r="S71" s="41">
        <v>0</v>
      </c>
      <c r="T71" s="41">
        <v>0</v>
      </c>
      <c r="U71" s="41">
        <f t="shared" si="64"/>
        <v>0</v>
      </c>
      <c r="V71" s="41">
        <f t="shared" si="6"/>
        <v>6195.79</v>
      </c>
      <c r="W71" s="41">
        <f t="shared" si="7"/>
        <v>6195.79</v>
      </c>
      <c r="X71" s="41">
        <f t="shared" si="8"/>
        <v>0</v>
      </c>
      <c r="Y71" s="197">
        <f t="shared" si="9"/>
        <v>0</v>
      </c>
      <c r="Z71" s="41">
        <v>0</v>
      </c>
      <c r="AA71" s="41">
        <v>0</v>
      </c>
      <c r="AB71" s="41">
        <f t="shared" si="65"/>
        <v>0</v>
      </c>
      <c r="AC71" s="41">
        <f t="shared" si="10"/>
        <v>6195.79</v>
      </c>
      <c r="AD71" s="41">
        <f t="shared" si="11"/>
        <v>6195.79</v>
      </c>
      <c r="AE71" s="41">
        <f t="shared" si="12"/>
        <v>0</v>
      </c>
      <c r="AF71" s="109">
        <f t="shared" si="13"/>
        <v>0</v>
      </c>
      <c r="AG71" s="41">
        <v>20332.68</v>
      </c>
      <c r="AH71" s="41">
        <v>3021.89</v>
      </c>
      <c r="AI71" s="41">
        <f t="shared" si="66"/>
        <v>-17310.79</v>
      </c>
      <c r="AJ71" s="41">
        <f t="shared" si="14"/>
        <v>26528.47</v>
      </c>
      <c r="AK71" s="41">
        <f t="shared" si="15"/>
        <v>9217.68</v>
      </c>
      <c r="AL71" s="41">
        <f t="shared" si="16"/>
        <v>-17311</v>
      </c>
      <c r="AM71" s="109">
        <f t="shared" si="17"/>
        <v>0.65253631287443259</v>
      </c>
      <c r="AN71" s="41">
        <v>0</v>
      </c>
      <c r="AO71" s="41">
        <v>0</v>
      </c>
      <c r="AP71" s="41">
        <f t="shared" si="67"/>
        <v>0</v>
      </c>
      <c r="AQ71" s="41">
        <f t="shared" si="18"/>
        <v>26528.47</v>
      </c>
      <c r="AR71" s="41">
        <f t="shared" si="19"/>
        <v>9217.68</v>
      </c>
      <c r="AS71" s="41">
        <f t="shared" si="20"/>
        <v>-17311</v>
      </c>
      <c r="AT71" s="109">
        <f t="shared" si="21"/>
        <v>0.65253631287443259</v>
      </c>
      <c r="AU71" s="41">
        <v>0</v>
      </c>
      <c r="AV71" s="41">
        <v>0</v>
      </c>
      <c r="AW71" s="41">
        <f t="shared" si="68"/>
        <v>0</v>
      </c>
      <c r="AX71" s="41">
        <f t="shared" si="22"/>
        <v>26528.47</v>
      </c>
      <c r="AY71" s="41">
        <f t="shared" si="23"/>
        <v>9217.68</v>
      </c>
      <c r="AZ71" s="41">
        <f t="shared" si="24"/>
        <v>-17311</v>
      </c>
      <c r="BA71" s="109">
        <f t="shared" si="25"/>
        <v>0.65253631287443259</v>
      </c>
      <c r="BB71" s="41">
        <v>44394.45</v>
      </c>
      <c r="BC71" s="41">
        <v>5264.86</v>
      </c>
      <c r="BD71" s="41">
        <f t="shared" si="69"/>
        <v>-39129.589999999997</v>
      </c>
      <c r="BE71" s="41">
        <f t="shared" si="26"/>
        <v>70922.92</v>
      </c>
      <c r="BF71" s="41">
        <f t="shared" si="27"/>
        <v>14482.54</v>
      </c>
      <c r="BG71" s="41">
        <f t="shared" si="28"/>
        <v>-56441</v>
      </c>
      <c r="BH71" s="109">
        <f t="shared" si="29"/>
        <v>0.79579887573720876</v>
      </c>
      <c r="BI71" s="41">
        <v>0</v>
      </c>
      <c r="BJ71" s="41">
        <v>0</v>
      </c>
      <c r="BK71" s="41">
        <f t="shared" si="59"/>
        <v>0</v>
      </c>
      <c r="BL71" s="41">
        <f t="shared" si="30"/>
        <v>70922.92</v>
      </c>
      <c r="BM71" s="41">
        <f t="shared" si="31"/>
        <v>14482.54</v>
      </c>
      <c r="BN71" s="41">
        <f t="shared" si="32"/>
        <v>-56441</v>
      </c>
      <c r="BO71" s="109">
        <f t="shared" si="33"/>
        <v>0.79579887573720876</v>
      </c>
      <c r="BP71" s="41">
        <v>0</v>
      </c>
      <c r="BQ71" s="41">
        <v>0</v>
      </c>
      <c r="BR71" s="41">
        <f t="shared" si="60"/>
        <v>0</v>
      </c>
      <c r="BS71" s="41">
        <f t="shared" si="34"/>
        <v>70922.92</v>
      </c>
      <c r="BT71" s="41">
        <f t="shared" si="35"/>
        <v>14482.54</v>
      </c>
      <c r="BU71" s="41">
        <f t="shared" si="36"/>
        <v>-56441</v>
      </c>
      <c r="BV71" s="109">
        <f t="shared" si="37"/>
        <v>0.79579887573720876</v>
      </c>
      <c r="BW71" s="41">
        <v>10660.49</v>
      </c>
      <c r="BX71" s="41">
        <v>145</v>
      </c>
      <c r="BY71" s="41">
        <f t="shared" si="38"/>
        <v>-10515.49</v>
      </c>
      <c r="BZ71" s="41">
        <f t="shared" si="63"/>
        <v>81583.41</v>
      </c>
      <c r="CA71" s="41">
        <f t="shared" si="70"/>
        <v>14627.54</v>
      </c>
      <c r="CB71" s="41">
        <f t="shared" si="57"/>
        <v>-66956</v>
      </c>
      <c r="CC71" s="109">
        <f t="shared" si="42"/>
        <v>0.82070447901111265</v>
      </c>
      <c r="CD71" s="41">
        <v>0</v>
      </c>
      <c r="CE71" s="41">
        <v>0</v>
      </c>
      <c r="CF71" s="41">
        <f t="shared" si="43"/>
        <v>0</v>
      </c>
      <c r="CG71" s="41">
        <f t="shared" si="44"/>
        <v>81583.41</v>
      </c>
      <c r="CH71" s="317">
        <f t="shared" si="45"/>
        <v>14627.54</v>
      </c>
      <c r="CI71" s="180">
        <f t="shared" si="46"/>
        <v>-66956</v>
      </c>
      <c r="CJ71" s="278">
        <f t="shared" si="47"/>
        <v>0.17929552098888732</v>
      </c>
      <c r="CK71" s="40">
        <v>0</v>
      </c>
      <c r="CL71" s="40">
        <f t="shared" si="61"/>
        <v>81583.409999999989</v>
      </c>
      <c r="CM71" s="40">
        <v>14627.54</v>
      </c>
      <c r="CN71" s="158">
        <f t="shared" si="62"/>
        <v>-66955.87</v>
      </c>
      <c r="CO71" s="310">
        <f t="shared" si="50"/>
        <v>0.17929552098888735</v>
      </c>
      <c r="CP71" s="40">
        <v>49164.68</v>
      </c>
      <c r="CQ71" s="40">
        <v>15854.86</v>
      </c>
      <c r="CR71" s="40">
        <v>0</v>
      </c>
      <c r="CS71" s="40">
        <v>0</v>
      </c>
      <c r="CT71" s="40">
        <v>0</v>
      </c>
      <c r="CU71" s="40">
        <v>0</v>
      </c>
      <c r="CV71" s="40">
        <v>0</v>
      </c>
      <c r="CW71" s="40">
        <v>157958.90000000002</v>
      </c>
      <c r="CX71" s="15"/>
    </row>
    <row r="72" spans="1:102" s="10" customFormat="1" ht="21" customHeight="1" x14ac:dyDescent="0.2">
      <c r="A72" s="11" t="s">
        <v>95</v>
      </c>
      <c r="B72" s="11" t="s">
        <v>96</v>
      </c>
      <c r="C72" s="14" t="s">
        <v>568</v>
      </c>
      <c r="D72" s="11" t="s">
        <v>3</v>
      </c>
      <c r="E72" s="11" t="s">
        <v>29</v>
      </c>
      <c r="F72" s="11" t="s">
        <v>5</v>
      </c>
      <c r="G72" s="44" t="s">
        <v>97</v>
      </c>
      <c r="H72" s="43">
        <f>SUBTOTAL(103, $CI$16:$CI72)*1</f>
        <v>57</v>
      </c>
      <c r="I72" s="43" t="s">
        <v>406</v>
      </c>
      <c r="J72" s="126" t="s">
        <v>524</v>
      </c>
      <c r="K72" s="126" t="s">
        <v>875</v>
      </c>
      <c r="L72" s="38">
        <v>0</v>
      </c>
      <c r="M72" s="38">
        <v>0</v>
      </c>
      <c r="N72" s="38">
        <v>0</v>
      </c>
      <c r="O72" s="38">
        <v>0</v>
      </c>
      <c r="P72" s="38">
        <v>0</v>
      </c>
      <c r="Q72" s="41">
        <f t="shared" si="4"/>
        <v>0</v>
      </c>
      <c r="R72" s="197" t="str">
        <f t="shared" si="5"/>
        <v>nebija plānots</v>
      </c>
      <c r="S72" s="38">
        <v>0</v>
      </c>
      <c r="T72" s="38">
        <v>0</v>
      </c>
      <c r="U72" s="38">
        <v>0</v>
      </c>
      <c r="V72" s="41">
        <f t="shared" si="6"/>
        <v>0</v>
      </c>
      <c r="W72" s="41">
        <f t="shared" si="7"/>
        <v>0</v>
      </c>
      <c r="X72" s="41">
        <f t="shared" si="8"/>
        <v>0</v>
      </c>
      <c r="Y72" s="197" t="str">
        <f t="shared" si="9"/>
        <v>nebija plānots</v>
      </c>
      <c r="Z72" s="38">
        <v>0</v>
      </c>
      <c r="AA72" s="38">
        <v>0</v>
      </c>
      <c r="AB72" s="38">
        <v>0</v>
      </c>
      <c r="AC72" s="41">
        <f t="shared" si="10"/>
        <v>0</v>
      </c>
      <c r="AD72" s="41">
        <f t="shared" si="11"/>
        <v>0</v>
      </c>
      <c r="AE72" s="41">
        <f t="shared" si="12"/>
        <v>0</v>
      </c>
      <c r="AF72" s="109" t="str">
        <f t="shared" si="13"/>
        <v>nebija plānots</v>
      </c>
      <c r="AG72" s="38">
        <v>0</v>
      </c>
      <c r="AH72" s="38">
        <v>0</v>
      </c>
      <c r="AI72" s="38">
        <v>0</v>
      </c>
      <c r="AJ72" s="41">
        <f t="shared" si="14"/>
        <v>0</v>
      </c>
      <c r="AK72" s="41">
        <f t="shared" si="15"/>
        <v>0</v>
      </c>
      <c r="AL72" s="41">
        <f t="shared" si="16"/>
        <v>0</v>
      </c>
      <c r="AM72" s="109" t="str">
        <f t="shared" si="17"/>
        <v>nebija plānots</v>
      </c>
      <c r="AN72" s="38">
        <v>0</v>
      </c>
      <c r="AO72" s="38">
        <v>0</v>
      </c>
      <c r="AP72" s="38">
        <v>0</v>
      </c>
      <c r="AQ72" s="41">
        <f t="shared" si="18"/>
        <v>0</v>
      </c>
      <c r="AR72" s="41">
        <f t="shared" si="19"/>
        <v>0</v>
      </c>
      <c r="AS72" s="41">
        <f t="shared" si="20"/>
        <v>0</v>
      </c>
      <c r="AT72" s="109" t="str">
        <f t="shared" si="21"/>
        <v>nebija plānots</v>
      </c>
      <c r="AU72" s="38">
        <v>0</v>
      </c>
      <c r="AV72" s="38">
        <v>0</v>
      </c>
      <c r="AW72" s="38">
        <v>0</v>
      </c>
      <c r="AX72" s="41">
        <f t="shared" si="22"/>
        <v>0</v>
      </c>
      <c r="AY72" s="41">
        <f t="shared" si="23"/>
        <v>0</v>
      </c>
      <c r="AZ72" s="41">
        <f t="shared" si="24"/>
        <v>0</v>
      </c>
      <c r="BA72" s="109" t="str">
        <f t="shared" si="25"/>
        <v>nebija plānots</v>
      </c>
      <c r="BB72" s="38">
        <v>18297.93</v>
      </c>
      <c r="BC72" s="41">
        <v>0</v>
      </c>
      <c r="BD72" s="41">
        <f t="shared" si="69"/>
        <v>-18297.93</v>
      </c>
      <c r="BE72" s="41">
        <f t="shared" si="26"/>
        <v>18297.93</v>
      </c>
      <c r="BF72" s="41">
        <f t="shared" si="27"/>
        <v>0</v>
      </c>
      <c r="BG72" s="41">
        <f t="shared" si="28"/>
        <v>-18298</v>
      </c>
      <c r="BH72" s="109">
        <f t="shared" si="29"/>
        <v>1</v>
      </c>
      <c r="BI72" s="38">
        <v>3543.68</v>
      </c>
      <c r="BJ72" s="41">
        <v>23.72</v>
      </c>
      <c r="BK72" s="41">
        <f t="shared" si="59"/>
        <v>-3519.96</v>
      </c>
      <c r="BL72" s="41">
        <f t="shared" si="30"/>
        <v>21841.61</v>
      </c>
      <c r="BM72" s="41">
        <f t="shared" si="31"/>
        <v>23.72</v>
      </c>
      <c r="BN72" s="41">
        <f t="shared" si="32"/>
        <v>-21818</v>
      </c>
      <c r="BO72" s="109">
        <f t="shared" si="33"/>
        <v>0.99891399947165072</v>
      </c>
      <c r="BP72" s="38">
        <v>0</v>
      </c>
      <c r="BQ72" s="41">
        <v>5435.84</v>
      </c>
      <c r="BR72" s="41">
        <f t="shared" si="60"/>
        <v>5435.84</v>
      </c>
      <c r="BS72" s="41">
        <f t="shared" si="34"/>
        <v>21841.61</v>
      </c>
      <c r="BT72" s="41">
        <f t="shared" si="35"/>
        <v>5459.56</v>
      </c>
      <c r="BU72" s="41">
        <f t="shared" si="36"/>
        <v>-16382</v>
      </c>
      <c r="BV72" s="109">
        <f t="shared" si="37"/>
        <v>0.75003857316379152</v>
      </c>
      <c r="BW72" s="38">
        <v>0</v>
      </c>
      <c r="BX72" s="41">
        <v>0</v>
      </c>
      <c r="BY72" s="41">
        <f t="shared" si="38"/>
        <v>0</v>
      </c>
      <c r="BZ72" s="41">
        <f t="shared" si="63"/>
        <v>21841.61</v>
      </c>
      <c r="CA72" s="41">
        <f>BQ72+BJ72+BC72+AV72+AO72+-AH72+AA72+T72+P72+BX72</f>
        <v>5459.56</v>
      </c>
      <c r="CB72" s="41">
        <f t="shared" si="57"/>
        <v>-16382</v>
      </c>
      <c r="CC72" s="109">
        <f t="shared" si="42"/>
        <v>0.75003857316379152</v>
      </c>
      <c r="CD72" s="37">
        <v>25790.17</v>
      </c>
      <c r="CE72" s="41">
        <v>4402.5600000000004</v>
      </c>
      <c r="CF72" s="41">
        <f t="shared" si="43"/>
        <v>-21387.609999999997</v>
      </c>
      <c r="CG72" s="41">
        <f t="shared" si="44"/>
        <v>47631.78</v>
      </c>
      <c r="CH72" s="317">
        <f t="shared" si="45"/>
        <v>9862.1200000000008</v>
      </c>
      <c r="CI72" s="180">
        <f t="shared" si="46"/>
        <v>-37769.61</v>
      </c>
      <c r="CJ72" s="278">
        <f t="shared" si="47"/>
        <v>0.20704915919581424</v>
      </c>
      <c r="CK72" s="38">
        <v>0</v>
      </c>
      <c r="CL72" s="40">
        <f t="shared" si="61"/>
        <v>47631.78</v>
      </c>
      <c r="CM72" s="40">
        <v>46652.149999999994</v>
      </c>
      <c r="CN72" s="158">
        <f t="shared" si="62"/>
        <v>-979.63000000000466</v>
      </c>
      <c r="CO72" s="310">
        <f t="shared" si="50"/>
        <v>0.97943326913249928</v>
      </c>
      <c r="CP72" s="38">
        <v>87198.86</v>
      </c>
      <c r="CQ72" s="38">
        <v>80109.78</v>
      </c>
      <c r="CR72" s="38">
        <v>21849.16</v>
      </c>
      <c r="CS72" s="38">
        <v>0</v>
      </c>
      <c r="CT72" s="38">
        <v>0</v>
      </c>
      <c r="CU72" s="38">
        <v>0</v>
      </c>
      <c r="CV72" s="38">
        <v>0</v>
      </c>
      <c r="CW72" s="37">
        <v>218491.65</v>
      </c>
      <c r="CX72" s="15"/>
    </row>
    <row r="73" spans="1:102" s="10" customFormat="1" ht="23.25" customHeight="1" x14ac:dyDescent="0.2">
      <c r="A73" s="11" t="s">
        <v>350</v>
      </c>
      <c r="B73" s="11" t="s">
        <v>364</v>
      </c>
      <c r="C73" s="14" t="s">
        <v>596</v>
      </c>
      <c r="D73" s="11" t="s">
        <v>3</v>
      </c>
      <c r="E73" s="11" t="s">
        <v>210</v>
      </c>
      <c r="F73" s="11" t="s">
        <v>77</v>
      </c>
      <c r="G73" s="44" t="s">
        <v>365</v>
      </c>
      <c r="H73" s="43">
        <f>SUBTOTAL(103, $CI$16:$CI73)*1</f>
        <v>58</v>
      </c>
      <c r="I73" s="43" t="s">
        <v>406</v>
      </c>
      <c r="J73" s="124" t="s">
        <v>726</v>
      </c>
      <c r="K73" s="124" t="s">
        <v>727</v>
      </c>
      <c r="L73" s="41">
        <v>0</v>
      </c>
      <c r="M73" s="41">
        <v>0</v>
      </c>
      <c r="N73" s="41">
        <v>0</v>
      </c>
      <c r="O73" s="41">
        <v>0</v>
      </c>
      <c r="P73" s="41">
        <v>0</v>
      </c>
      <c r="Q73" s="41">
        <f t="shared" si="4"/>
        <v>0</v>
      </c>
      <c r="R73" s="197" t="str">
        <f t="shared" si="5"/>
        <v>nebija plānots</v>
      </c>
      <c r="S73" s="41">
        <v>0</v>
      </c>
      <c r="T73" s="41">
        <v>0</v>
      </c>
      <c r="U73" s="41">
        <f t="shared" ref="U73:U85" si="71">T73-S73</f>
        <v>0</v>
      </c>
      <c r="V73" s="41">
        <f t="shared" si="6"/>
        <v>0</v>
      </c>
      <c r="W73" s="41">
        <f t="shared" si="7"/>
        <v>0</v>
      </c>
      <c r="X73" s="41">
        <f t="shared" si="8"/>
        <v>0</v>
      </c>
      <c r="Y73" s="197" t="str">
        <f t="shared" si="9"/>
        <v>nebija plānots</v>
      </c>
      <c r="Z73" s="41">
        <v>0</v>
      </c>
      <c r="AA73" s="41">
        <v>0</v>
      </c>
      <c r="AB73" s="41">
        <f t="shared" ref="AB73:AB85" si="72">AA73-Z73</f>
        <v>0</v>
      </c>
      <c r="AC73" s="41">
        <f t="shared" si="10"/>
        <v>0</v>
      </c>
      <c r="AD73" s="41">
        <f t="shared" si="11"/>
        <v>0</v>
      </c>
      <c r="AE73" s="41">
        <f t="shared" si="12"/>
        <v>0</v>
      </c>
      <c r="AF73" s="109" t="str">
        <f t="shared" si="13"/>
        <v>nebija plānots</v>
      </c>
      <c r="AG73" s="41">
        <v>0</v>
      </c>
      <c r="AH73" s="41">
        <v>0</v>
      </c>
      <c r="AI73" s="41">
        <f t="shared" ref="AI73:AI85" si="73">AH73-AG73</f>
        <v>0</v>
      </c>
      <c r="AJ73" s="41">
        <f t="shared" si="14"/>
        <v>0</v>
      </c>
      <c r="AK73" s="41">
        <f t="shared" si="15"/>
        <v>0</v>
      </c>
      <c r="AL73" s="41">
        <f t="shared" si="16"/>
        <v>0</v>
      </c>
      <c r="AM73" s="109" t="str">
        <f t="shared" si="17"/>
        <v>nebija plānots</v>
      </c>
      <c r="AN73" s="41">
        <v>33030.32</v>
      </c>
      <c r="AO73" s="41">
        <v>0</v>
      </c>
      <c r="AP73" s="41">
        <f t="shared" ref="AP73:AP85" si="74">AO73-AN73</f>
        <v>-33030.32</v>
      </c>
      <c r="AQ73" s="41">
        <f t="shared" si="18"/>
        <v>33030.32</v>
      </c>
      <c r="AR73" s="41">
        <f t="shared" si="19"/>
        <v>0</v>
      </c>
      <c r="AS73" s="41">
        <f t="shared" si="20"/>
        <v>-33030</v>
      </c>
      <c r="AT73" s="109">
        <f t="shared" si="21"/>
        <v>1</v>
      </c>
      <c r="AU73" s="41">
        <v>0</v>
      </c>
      <c r="AV73" s="41">
        <v>0</v>
      </c>
      <c r="AW73" s="41">
        <f t="shared" ref="AW73:AW85" si="75">AV73-AU73</f>
        <v>0</v>
      </c>
      <c r="AX73" s="41">
        <f t="shared" si="22"/>
        <v>33030.32</v>
      </c>
      <c r="AY73" s="41">
        <f t="shared" si="23"/>
        <v>0</v>
      </c>
      <c r="AZ73" s="41">
        <f t="shared" si="24"/>
        <v>-33030</v>
      </c>
      <c r="BA73" s="109">
        <f t="shared" si="25"/>
        <v>1</v>
      </c>
      <c r="BB73" s="41">
        <v>0</v>
      </c>
      <c r="BC73" s="41">
        <v>0</v>
      </c>
      <c r="BD73" s="41">
        <f t="shared" si="69"/>
        <v>0</v>
      </c>
      <c r="BE73" s="41">
        <f t="shared" si="26"/>
        <v>33030.32</v>
      </c>
      <c r="BF73" s="41">
        <f t="shared" si="27"/>
        <v>0</v>
      </c>
      <c r="BG73" s="41">
        <f t="shared" si="28"/>
        <v>-33030</v>
      </c>
      <c r="BH73" s="109">
        <f t="shared" si="29"/>
        <v>1</v>
      </c>
      <c r="BI73" s="41">
        <v>0</v>
      </c>
      <c r="BJ73" s="41">
        <v>0</v>
      </c>
      <c r="BK73" s="41">
        <f t="shared" si="59"/>
        <v>0</v>
      </c>
      <c r="BL73" s="41">
        <f t="shared" si="30"/>
        <v>33030.32</v>
      </c>
      <c r="BM73" s="41">
        <f t="shared" si="31"/>
        <v>0</v>
      </c>
      <c r="BN73" s="41">
        <f t="shared" si="32"/>
        <v>-33030</v>
      </c>
      <c r="BO73" s="109">
        <f t="shared" si="33"/>
        <v>1</v>
      </c>
      <c r="BP73" s="41">
        <v>0</v>
      </c>
      <c r="BQ73" s="41">
        <v>0</v>
      </c>
      <c r="BR73" s="41">
        <f t="shared" si="60"/>
        <v>0</v>
      </c>
      <c r="BS73" s="41">
        <f t="shared" si="34"/>
        <v>33030.32</v>
      </c>
      <c r="BT73" s="41">
        <f t="shared" si="35"/>
        <v>0</v>
      </c>
      <c r="BU73" s="41">
        <f t="shared" si="36"/>
        <v>-33030</v>
      </c>
      <c r="BV73" s="109">
        <f t="shared" si="37"/>
        <v>1</v>
      </c>
      <c r="BW73" s="41">
        <v>0</v>
      </c>
      <c r="BX73" s="41">
        <v>3886.2</v>
      </c>
      <c r="BY73" s="41">
        <f t="shared" si="38"/>
        <v>3886.2</v>
      </c>
      <c r="BZ73" s="41">
        <f t="shared" si="63"/>
        <v>33030.32</v>
      </c>
      <c r="CA73" s="41">
        <f>BQ73+BJ73+BC73+AV73+AO73+-AH73+AA73+T73+P73+BX73</f>
        <v>3886.2</v>
      </c>
      <c r="CB73" s="41">
        <f t="shared" si="57"/>
        <v>-29144</v>
      </c>
      <c r="CC73" s="109">
        <f t="shared" si="42"/>
        <v>0.88234446411660561</v>
      </c>
      <c r="CD73" s="41">
        <v>0</v>
      </c>
      <c r="CE73" s="41">
        <v>3140.3</v>
      </c>
      <c r="CF73" s="41">
        <f t="shared" si="43"/>
        <v>3140.3</v>
      </c>
      <c r="CG73" s="41">
        <f t="shared" si="44"/>
        <v>33030.32</v>
      </c>
      <c r="CH73" s="317">
        <f t="shared" si="45"/>
        <v>7026.5</v>
      </c>
      <c r="CI73" s="180">
        <f t="shared" si="46"/>
        <v>-26003.7</v>
      </c>
      <c r="CJ73" s="278">
        <f t="shared" si="47"/>
        <v>0.2127287897907135</v>
      </c>
      <c r="CK73" s="40">
        <v>0</v>
      </c>
      <c r="CL73" s="40">
        <f t="shared" si="61"/>
        <v>33030.32</v>
      </c>
      <c r="CM73" s="40">
        <v>11816.25</v>
      </c>
      <c r="CN73" s="158">
        <v>0</v>
      </c>
      <c r="CO73" s="310">
        <f t="shared" si="50"/>
        <v>0.35773949510631442</v>
      </c>
      <c r="CP73" s="40">
        <v>49545.479999999996</v>
      </c>
      <c r="CQ73" s="40">
        <v>0</v>
      </c>
      <c r="CR73" s="40">
        <v>0</v>
      </c>
      <c r="CS73" s="40">
        <v>0</v>
      </c>
      <c r="CT73" s="40">
        <v>0</v>
      </c>
      <c r="CU73" s="40">
        <v>0</v>
      </c>
      <c r="CV73" s="40">
        <v>0</v>
      </c>
      <c r="CW73" s="40">
        <v>82575.799999999988</v>
      </c>
      <c r="CX73" s="15"/>
    </row>
    <row r="74" spans="1:102" s="10" customFormat="1" ht="21.75" customHeight="1" x14ac:dyDescent="0.2">
      <c r="A74" s="11" t="s">
        <v>106</v>
      </c>
      <c r="B74" s="11" t="s">
        <v>107</v>
      </c>
      <c r="C74" s="14" t="s">
        <v>108</v>
      </c>
      <c r="D74" s="11">
        <v>1</v>
      </c>
      <c r="E74" s="11" t="s">
        <v>109</v>
      </c>
      <c r="F74" s="11" t="s">
        <v>5</v>
      </c>
      <c r="G74" s="44" t="s">
        <v>113</v>
      </c>
      <c r="H74" s="43">
        <f>SUBTOTAL(103, $CI$16:$CI74)*1</f>
        <v>59</v>
      </c>
      <c r="I74" s="43" t="s">
        <v>106</v>
      </c>
      <c r="J74" s="124" t="s">
        <v>111</v>
      </c>
      <c r="K74" s="124" t="s">
        <v>622</v>
      </c>
      <c r="L74" s="41">
        <v>0</v>
      </c>
      <c r="M74" s="41">
        <v>0</v>
      </c>
      <c r="N74" s="41">
        <v>59957.56</v>
      </c>
      <c r="O74" s="41">
        <v>41064.229999999996</v>
      </c>
      <c r="P74" s="41">
        <v>41064.229999999996</v>
      </c>
      <c r="Q74" s="41">
        <f t="shared" si="4"/>
        <v>0</v>
      </c>
      <c r="R74" s="197">
        <f t="shared" si="5"/>
        <v>0</v>
      </c>
      <c r="S74" s="41">
        <v>0</v>
      </c>
      <c r="T74" s="41">
        <v>0</v>
      </c>
      <c r="U74" s="41">
        <f t="shared" si="71"/>
        <v>0</v>
      </c>
      <c r="V74" s="41">
        <f t="shared" si="6"/>
        <v>41064.229999999996</v>
      </c>
      <c r="W74" s="41">
        <f t="shared" si="7"/>
        <v>41064.229999999996</v>
      </c>
      <c r="X74" s="41">
        <f t="shared" si="8"/>
        <v>0</v>
      </c>
      <c r="Y74" s="197">
        <f t="shared" si="9"/>
        <v>0</v>
      </c>
      <c r="Z74" s="41">
        <v>0</v>
      </c>
      <c r="AA74" s="41">
        <v>0</v>
      </c>
      <c r="AB74" s="41">
        <f t="shared" si="72"/>
        <v>0</v>
      </c>
      <c r="AC74" s="41">
        <f t="shared" si="10"/>
        <v>41064.229999999996</v>
      </c>
      <c r="AD74" s="41">
        <f t="shared" si="11"/>
        <v>41064.229999999996</v>
      </c>
      <c r="AE74" s="41">
        <f t="shared" si="12"/>
        <v>0</v>
      </c>
      <c r="AF74" s="109">
        <f t="shared" si="13"/>
        <v>0</v>
      </c>
      <c r="AG74" s="41">
        <v>0</v>
      </c>
      <c r="AH74" s="41">
        <v>0</v>
      </c>
      <c r="AI74" s="41">
        <f t="shared" si="73"/>
        <v>0</v>
      </c>
      <c r="AJ74" s="41">
        <f t="shared" si="14"/>
        <v>41064.229999999996</v>
      </c>
      <c r="AK74" s="41">
        <f t="shared" si="15"/>
        <v>41064.229999999996</v>
      </c>
      <c r="AL74" s="41">
        <f t="shared" si="16"/>
        <v>0</v>
      </c>
      <c r="AM74" s="109">
        <f t="shared" si="17"/>
        <v>0</v>
      </c>
      <c r="AN74" s="41">
        <v>0</v>
      </c>
      <c r="AO74" s="41">
        <v>0</v>
      </c>
      <c r="AP74" s="41">
        <f t="shared" si="74"/>
        <v>0</v>
      </c>
      <c r="AQ74" s="41">
        <f t="shared" si="18"/>
        <v>41064.229999999996</v>
      </c>
      <c r="AR74" s="41">
        <f t="shared" si="19"/>
        <v>41064.229999999996</v>
      </c>
      <c r="AS74" s="41">
        <f t="shared" si="20"/>
        <v>0</v>
      </c>
      <c r="AT74" s="109">
        <f t="shared" si="21"/>
        <v>0</v>
      </c>
      <c r="AU74" s="41">
        <v>0</v>
      </c>
      <c r="AV74" s="41">
        <v>0</v>
      </c>
      <c r="AW74" s="41">
        <f t="shared" si="75"/>
        <v>0</v>
      </c>
      <c r="AX74" s="41">
        <f t="shared" si="22"/>
        <v>41064.229999999996</v>
      </c>
      <c r="AY74" s="41">
        <f t="shared" si="23"/>
        <v>41064.229999999996</v>
      </c>
      <c r="AZ74" s="41">
        <f t="shared" si="24"/>
        <v>0</v>
      </c>
      <c r="BA74" s="109">
        <f t="shared" si="25"/>
        <v>0</v>
      </c>
      <c r="BB74" s="41">
        <v>1360059</v>
      </c>
      <c r="BC74" s="41">
        <v>326491.13</v>
      </c>
      <c r="BD74" s="41">
        <f t="shared" si="69"/>
        <v>-1033567.87</v>
      </c>
      <c r="BE74" s="41">
        <f t="shared" si="26"/>
        <v>1401123.23</v>
      </c>
      <c r="BF74" s="41">
        <f t="shared" si="27"/>
        <v>367555.36</v>
      </c>
      <c r="BG74" s="41">
        <f t="shared" si="28"/>
        <v>-1033568</v>
      </c>
      <c r="BH74" s="109">
        <f t="shared" si="29"/>
        <v>0.73767092563300096</v>
      </c>
      <c r="BI74" s="41">
        <v>0</v>
      </c>
      <c r="BJ74" s="41">
        <v>0</v>
      </c>
      <c r="BK74" s="41">
        <f t="shared" si="59"/>
        <v>0</v>
      </c>
      <c r="BL74" s="41">
        <f t="shared" si="30"/>
        <v>1401123.23</v>
      </c>
      <c r="BM74" s="41">
        <f t="shared" si="31"/>
        <v>367555.36</v>
      </c>
      <c r="BN74" s="41">
        <f t="shared" si="32"/>
        <v>-1033568</v>
      </c>
      <c r="BO74" s="109">
        <f t="shared" si="33"/>
        <v>0.73767092563300096</v>
      </c>
      <c r="BP74" s="41">
        <f>1347335+1377552</f>
        <v>2724887</v>
      </c>
      <c r="BQ74" s="41">
        <v>0</v>
      </c>
      <c r="BR74" s="41">
        <f t="shared" si="60"/>
        <v>-2724887</v>
      </c>
      <c r="BS74" s="41">
        <f t="shared" si="34"/>
        <v>4126010.23</v>
      </c>
      <c r="BT74" s="41">
        <f t="shared" si="35"/>
        <v>367555.36</v>
      </c>
      <c r="BU74" s="41">
        <f t="shared" si="36"/>
        <v>-3758455</v>
      </c>
      <c r="BV74" s="109">
        <f t="shared" si="37"/>
        <v>0.9109174869883927</v>
      </c>
      <c r="BW74" s="41">
        <v>0</v>
      </c>
      <c r="BX74" s="41">
        <v>846573.14</v>
      </c>
      <c r="BY74" s="41">
        <f t="shared" si="38"/>
        <v>846573.14</v>
      </c>
      <c r="BZ74" s="41">
        <f t="shared" si="63"/>
        <v>4126010.23</v>
      </c>
      <c r="CA74" s="41">
        <f>BQ74+BJ74+BC74+AV74+AO74+-AH74+AA74+T74+P74+BX74</f>
        <v>1214128.5</v>
      </c>
      <c r="CB74" s="41">
        <f t="shared" si="57"/>
        <v>-2911882</v>
      </c>
      <c r="CC74" s="109">
        <f t="shared" si="42"/>
        <v>0.70573788422235684</v>
      </c>
      <c r="CD74" s="41">
        <v>1228766</v>
      </c>
      <c r="CE74" s="41">
        <v>0</v>
      </c>
      <c r="CF74" s="41">
        <f t="shared" si="43"/>
        <v>-1228766</v>
      </c>
      <c r="CG74" s="41">
        <f t="shared" si="44"/>
        <v>5354776.2300000004</v>
      </c>
      <c r="CH74" s="317">
        <f t="shared" si="45"/>
        <v>1214128.5</v>
      </c>
      <c r="CI74" s="179">
        <f t="shared" si="46"/>
        <v>-4140648</v>
      </c>
      <c r="CJ74" s="278">
        <f t="shared" si="47"/>
        <v>0.22673748590984535</v>
      </c>
      <c r="CK74" s="40">
        <v>148785.71</v>
      </c>
      <c r="CL74" s="40">
        <f t="shared" si="61"/>
        <v>5503561.9400000004</v>
      </c>
      <c r="CM74" s="40">
        <v>1512211.42</v>
      </c>
      <c r="CN74" s="158">
        <f t="shared" ref="CN74:CN105" si="76">CM74-CL74</f>
        <v>-3991350.5200000005</v>
      </c>
      <c r="CO74" s="310">
        <f t="shared" si="50"/>
        <v>0.27476958313291916</v>
      </c>
      <c r="CP74" s="40">
        <v>0</v>
      </c>
      <c r="CQ74" s="40">
        <v>0</v>
      </c>
      <c r="CR74" s="40">
        <v>0</v>
      </c>
      <c r="CS74" s="40">
        <v>0</v>
      </c>
      <c r="CT74" s="40">
        <v>0</v>
      </c>
      <c r="CU74" s="40">
        <v>0</v>
      </c>
      <c r="CV74" s="40">
        <v>0</v>
      </c>
      <c r="CW74" s="40">
        <v>2798609.87</v>
      </c>
      <c r="CX74" s="167" t="s">
        <v>1540</v>
      </c>
    </row>
    <row r="75" spans="1:102" s="10" customFormat="1" ht="35.25" customHeight="1" x14ac:dyDescent="0.2">
      <c r="A75" s="11" t="s">
        <v>172</v>
      </c>
      <c r="B75" s="11" t="s">
        <v>173</v>
      </c>
      <c r="C75" s="14" t="s">
        <v>575</v>
      </c>
      <c r="D75" s="11" t="s">
        <v>3</v>
      </c>
      <c r="E75" s="11" t="s">
        <v>29</v>
      </c>
      <c r="F75" s="11" t="s">
        <v>5</v>
      </c>
      <c r="G75" s="44" t="s">
        <v>190</v>
      </c>
      <c r="H75" s="43">
        <f>SUBTOTAL(103, $CI$16:$CI75)*1</f>
        <v>60</v>
      </c>
      <c r="I75" s="43" t="s">
        <v>233</v>
      </c>
      <c r="J75" s="124" t="s">
        <v>251</v>
      </c>
      <c r="K75" s="124" t="s">
        <v>252</v>
      </c>
      <c r="L75" s="41">
        <v>0</v>
      </c>
      <c r="M75" s="41">
        <v>0</v>
      </c>
      <c r="N75" s="41">
        <v>0</v>
      </c>
      <c r="O75" s="41">
        <v>7030.15</v>
      </c>
      <c r="P75" s="41">
        <v>7030.15</v>
      </c>
      <c r="Q75" s="41">
        <f t="shared" si="4"/>
        <v>0</v>
      </c>
      <c r="R75" s="197">
        <f t="shared" si="5"/>
        <v>0</v>
      </c>
      <c r="S75" s="41">
        <v>0</v>
      </c>
      <c r="T75" s="41">
        <v>0</v>
      </c>
      <c r="U75" s="41">
        <f t="shared" si="71"/>
        <v>0</v>
      </c>
      <c r="V75" s="41">
        <f t="shared" si="6"/>
        <v>7030.15</v>
      </c>
      <c r="W75" s="41">
        <f t="shared" si="7"/>
        <v>7030.15</v>
      </c>
      <c r="X75" s="41">
        <f t="shared" si="8"/>
        <v>0</v>
      </c>
      <c r="Y75" s="197">
        <f t="shared" si="9"/>
        <v>0</v>
      </c>
      <c r="Z75" s="41">
        <v>0</v>
      </c>
      <c r="AA75" s="41">
        <v>0</v>
      </c>
      <c r="AB75" s="41">
        <f t="shared" si="72"/>
        <v>0</v>
      </c>
      <c r="AC75" s="41">
        <f t="shared" si="10"/>
        <v>7030.15</v>
      </c>
      <c r="AD75" s="41">
        <f t="shared" si="11"/>
        <v>7030.15</v>
      </c>
      <c r="AE75" s="41">
        <f t="shared" si="12"/>
        <v>0</v>
      </c>
      <c r="AF75" s="109">
        <f t="shared" si="13"/>
        <v>0</v>
      </c>
      <c r="AG75" s="41">
        <v>16471.919999999998</v>
      </c>
      <c r="AH75" s="41">
        <v>0</v>
      </c>
      <c r="AI75" s="41">
        <f t="shared" si="73"/>
        <v>-16471.919999999998</v>
      </c>
      <c r="AJ75" s="41">
        <f t="shared" si="14"/>
        <v>23502.07</v>
      </c>
      <c r="AK75" s="41">
        <f t="shared" si="15"/>
        <v>7030.15</v>
      </c>
      <c r="AL75" s="41">
        <f t="shared" si="16"/>
        <v>-16472</v>
      </c>
      <c r="AM75" s="109">
        <f t="shared" si="17"/>
        <v>0.70087102965823855</v>
      </c>
      <c r="AN75" s="41">
        <v>0</v>
      </c>
      <c r="AO75" s="41">
        <v>6467.04</v>
      </c>
      <c r="AP75" s="41">
        <f t="shared" si="74"/>
        <v>6467.04</v>
      </c>
      <c r="AQ75" s="41">
        <f t="shared" si="18"/>
        <v>23502.07</v>
      </c>
      <c r="AR75" s="41">
        <f t="shared" si="19"/>
        <v>13497.189999999999</v>
      </c>
      <c r="AS75" s="41">
        <f t="shared" si="20"/>
        <v>-10005</v>
      </c>
      <c r="AT75" s="109">
        <f t="shared" si="21"/>
        <v>0.42570207645539315</v>
      </c>
      <c r="AU75" s="41">
        <v>0</v>
      </c>
      <c r="AV75" s="41">
        <v>0</v>
      </c>
      <c r="AW75" s="41">
        <f t="shared" si="75"/>
        <v>0</v>
      </c>
      <c r="AX75" s="41">
        <f t="shared" si="22"/>
        <v>23502.07</v>
      </c>
      <c r="AY75" s="41">
        <f t="shared" si="23"/>
        <v>13497.189999999999</v>
      </c>
      <c r="AZ75" s="41">
        <f t="shared" si="24"/>
        <v>-10005</v>
      </c>
      <c r="BA75" s="109">
        <f t="shared" si="25"/>
        <v>0.42570207645539315</v>
      </c>
      <c r="BB75" s="41">
        <v>14459.16</v>
      </c>
      <c r="BC75" s="41">
        <v>0</v>
      </c>
      <c r="BD75" s="41">
        <f t="shared" si="69"/>
        <v>-14459.16</v>
      </c>
      <c r="BE75" s="41">
        <f t="shared" si="26"/>
        <v>37961.229999999996</v>
      </c>
      <c r="BF75" s="41">
        <f t="shared" si="27"/>
        <v>13497.189999999999</v>
      </c>
      <c r="BG75" s="41">
        <f t="shared" si="28"/>
        <v>-24464</v>
      </c>
      <c r="BH75" s="109">
        <f t="shared" si="29"/>
        <v>0.64444803290093611</v>
      </c>
      <c r="BI75" s="41">
        <v>0</v>
      </c>
      <c r="BJ75" s="41">
        <v>0</v>
      </c>
      <c r="BK75" s="41">
        <f t="shared" si="59"/>
        <v>0</v>
      </c>
      <c r="BL75" s="41">
        <f t="shared" si="30"/>
        <v>37961.229999999996</v>
      </c>
      <c r="BM75" s="41">
        <f t="shared" si="31"/>
        <v>13497.189999999999</v>
      </c>
      <c r="BN75" s="41">
        <f t="shared" si="32"/>
        <v>-24464</v>
      </c>
      <c r="BO75" s="109">
        <f t="shared" si="33"/>
        <v>0.64444803290093611</v>
      </c>
      <c r="BP75" s="41">
        <v>0</v>
      </c>
      <c r="BQ75" s="41">
        <v>0</v>
      </c>
      <c r="BR75" s="41">
        <f t="shared" si="60"/>
        <v>0</v>
      </c>
      <c r="BS75" s="41">
        <f t="shared" si="34"/>
        <v>37961.229999999996</v>
      </c>
      <c r="BT75" s="41">
        <f t="shared" si="35"/>
        <v>13497.189999999999</v>
      </c>
      <c r="BU75" s="41">
        <f t="shared" si="36"/>
        <v>-24464</v>
      </c>
      <c r="BV75" s="109">
        <f t="shared" si="37"/>
        <v>0.64444803290093611</v>
      </c>
      <c r="BW75" s="41">
        <v>116279.33</v>
      </c>
      <c r="BX75" s="41">
        <v>0</v>
      </c>
      <c r="BY75" s="41">
        <f t="shared" si="38"/>
        <v>-116279.33</v>
      </c>
      <c r="BZ75" s="41">
        <f t="shared" si="63"/>
        <v>154240.56</v>
      </c>
      <c r="CA75" s="41">
        <f>BQ75+BJ75+BC75+AV75+AO75+AH75+AA75+T75+P75+BX75</f>
        <v>13497.189999999999</v>
      </c>
      <c r="CB75" s="41">
        <f t="shared" si="57"/>
        <v>-140743</v>
      </c>
      <c r="CC75" s="109">
        <f t="shared" si="42"/>
        <v>0.91249260246461761</v>
      </c>
      <c r="CD75" s="41">
        <v>0</v>
      </c>
      <c r="CE75" s="41">
        <v>21527.68</v>
      </c>
      <c r="CF75" s="41">
        <f t="shared" si="43"/>
        <v>21527.68</v>
      </c>
      <c r="CG75" s="41">
        <f t="shared" si="44"/>
        <v>154240.56</v>
      </c>
      <c r="CH75" s="317">
        <f t="shared" si="45"/>
        <v>35024.869999999995</v>
      </c>
      <c r="CI75" s="180">
        <f t="shared" si="46"/>
        <v>-119215.32</v>
      </c>
      <c r="CJ75" s="278">
        <f t="shared" si="47"/>
        <v>0.22707950489806311</v>
      </c>
      <c r="CK75" s="40">
        <v>0</v>
      </c>
      <c r="CL75" s="40">
        <f t="shared" si="61"/>
        <v>154240.56</v>
      </c>
      <c r="CM75" s="40">
        <v>35024.870000000003</v>
      </c>
      <c r="CN75" s="158">
        <f t="shared" si="76"/>
        <v>-119215.69</v>
      </c>
      <c r="CO75" s="310">
        <f t="shared" si="50"/>
        <v>0.22707950489806314</v>
      </c>
      <c r="CP75" s="40">
        <v>1364677.57</v>
      </c>
      <c r="CQ75" s="40">
        <v>1525342.4200000002</v>
      </c>
      <c r="CR75" s="40">
        <v>0</v>
      </c>
      <c r="CS75" s="40">
        <v>0</v>
      </c>
      <c r="CT75" s="40">
        <v>0</v>
      </c>
      <c r="CU75" s="40">
        <v>0</v>
      </c>
      <c r="CV75" s="40">
        <v>0</v>
      </c>
      <c r="CW75" s="40">
        <v>3044260.5500000003</v>
      </c>
      <c r="CX75" s="15"/>
    </row>
    <row r="76" spans="1:102" s="10" customFormat="1" ht="24" customHeight="1" x14ac:dyDescent="0.2">
      <c r="A76" s="11" t="s">
        <v>172</v>
      </c>
      <c r="B76" s="11" t="s">
        <v>173</v>
      </c>
      <c r="C76" s="14" t="s">
        <v>575</v>
      </c>
      <c r="D76" s="11" t="s">
        <v>3</v>
      </c>
      <c r="E76" s="11" t="s">
        <v>29</v>
      </c>
      <c r="F76" s="11" t="s">
        <v>5</v>
      </c>
      <c r="G76" s="44" t="s">
        <v>192</v>
      </c>
      <c r="H76" s="43">
        <f>SUBTOTAL(103, $CI$16:$CI76)*1</f>
        <v>61</v>
      </c>
      <c r="I76" s="127" t="s">
        <v>406</v>
      </c>
      <c r="J76" s="136" t="s">
        <v>416</v>
      </c>
      <c r="K76" s="136" t="s">
        <v>417</v>
      </c>
      <c r="L76" s="40"/>
      <c r="M76" s="40"/>
      <c r="N76" s="40"/>
      <c r="O76" s="40"/>
      <c r="P76" s="40">
        <v>0</v>
      </c>
      <c r="Q76" s="41">
        <f t="shared" si="4"/>
        <v>0</v>
      </c>
      <c r="R76" s="197" t="str">
        <f t="shared" si="5"/>
        <v>nebija plānots</v>
      </c>
      <c r="S76" s="40"/>
      <c r="T76" s="40">
        <v>0</v>
      </c>
      <c r="U76" s="40">
        <f t="shared" si="71"/>
        <v>0</v>
      </c>
      <c r="V76" s="41">
        <f t="shared" si="6"/>
        <v>0</v>
      </c>
      <c r="W76" s="41">
        <f t="shared" si="7"/>
        <v>0</v>
      </c>
      <c r="X76" s="41">
        <f t="shared" si="8"/>
        <v>0</v>
      </c>
      <c r="Y76" s="197" t="str">
        <f t="shared" si="9"/>
        <v>nebija plānots</v>
      </c>
      <c r="Z76" s="40"/>
      <c r="AA76" s="40">
        <v>0</v>
      </c>
      <c r="AB76" s="40">
        <f t="shared" si="72"/>
        <v>0</v>
      </c>
      <c r="AC76" s="41">
        <f t="shared" si="10"/>
        <v>0</v>
      </c>
      <c r="AD76" s="41">
        <f t="shared" si="11"/>
        <v>0</v>
      </c>
      <c r="AE76" s="41">
        <f t="shared" si="12"/>
        <v>0</v>
      </c>
      <c r="AF76" s="109" t="str">
        <f t="shared" si="13"/>
        <v>nebija plānots</v>
      </c>
      <c r="AG76" s="40">
        <v>5950</v>
      </c>
      <c r="AH76" s="40">
        <v>0</v>
      </c>
      <c r="AI76" s="40">
        <f t="shared" si="73"/>
        <v>-5950</v>
      </c>
      <c r="AJ76" s="41">
        <f t="shared" si="14"/>
        <v>5950</v>
      </c>
      <c r="AK76" s="41">
        <f t="shared" si="15"/>
        <v>0</v>
      </c>
      <c r="AL76" s="41">
        <f t="shared" si="16"/>
        <v>-5950</v>
      </c>
      <c r="AM76" s="109">
        <f t="shared" si="17"/>
        <v>1</v>
      </c>
      <c r="AN76" s="40"/>
      <c r="AO76" s="40">
        <v>0</v>
      </c>
      <c r="AP76" s="40">
        <f t="shared" si="74"/>
        <v>0</v>
      </c>
      <c r="AQ76" s="41">
        <f t="shared" si="18"/>
        <v>5950</v>
      </c>
      <c r="AR76" s="41">
        <f t="shared" si="19"/>
        <v>0</v>
      </c>
      <c r="AS76" s="41">
        <f t="shared" si="20"/>
        <v>-5950</v>
      </c>
      <c r="AT76" s="109">
        <f t="shared" si="21"/>
        <v>1</v>
      </c>
      <c r="AU76" s="37">
        <v>5100</v>
      </c>
      <c r="AV76" s="40">
        <v>0</v>
      </c>
      <c r="AW76" s="40">
        <f t="shared" si="75"/>
        <v>-5100</v>
      </c>
      <c r="AX76" s="41">
        <f t="shared" si="22"/>
        <v>11050</v>
      </c>
      <c r="AY76" s="41">
        <f t="shared" si="23"/>
        <v>0</v>
      </c>
      <c r="AZ76" s="41">
        <f t="shared" si="24"/>
        <v>-11050</v>
      </c>
      <c r="BA76" s="109">
        <f t="shared" si="25"/>
        <v>1</v>
      </c>
      <c r="BB76" s="40">
        <v>0</v>
      </c>
      <c r="BC76" s="40">
        <v>0</v>
      </c>
      <c r="BD76" s="40">
        <f t="shared" si="69"/>
        <v>0</v>
      </c>
      <c r="BE76" s="41">
        <f t="shared" si="26"/>
        <v>11050</v>
      </c>
      <c r="BF76" s="41">
        <f t="shared" si="27"/>
        <v>0</v>
      </c>
      <c r="BG76" s="41">
        <f t="shared" si="28"/>
        <v>-11050</v>
      </c>
      <c r="BH76" s="109">
        <f t="shared" si="29"/>
        <v>1</v>
      </c>
      <c r="BI76" s="40">
        <v>0</v>
      </c>
      <c r="BJ76" s="40">
        <v>0</v>
      </c>
      <c r="BK76" s="40">
        <f t="shared" si="59"/>
        <v>0</v>
      </c>
      <c r="BL76" s="41">
        <f t="shared" si="30"/>
        <v>11050</v>
      </c>
      <c r="BM76" s="41">
        <f t="shared" si="31"/>
        <v>0</v>
      </c>
      <c r="BN76" s="41">
        <f t="shared" si="32"/>
        <v>-11050</v>
      </c>
      <c r="BO76" s="109">
        <f t="shared" si="33"/>
        <v>1</v>
      </c>
      <c r="BP76" s="40">
        <v>6375</v>
      </c>
      <c r="BQ76" s="40">
        <v>4259.34</v>
      </c>
      <c r="BR76" s="40">
        <f t="shared" si="60"/>
        <v>-2115.66</v>
      </c>
      <c r="BS76" s="41">
        <f t="shared" si="34"/>
        <v>17425</v>
      </c>
      <c r="BT76" s="41">
        <f t="shared" si="35"/>
        <v>4259.34</v>
      </c>
      <c r="BU76" s="41">
        <f t="shared" si="36"/>
        <v>-13166</v>
      </c>
      <c r="BV76" s="109">
        <f t="shared" si="37"/>
        <v>0.75556154949784793</v>
      </c>
      <c r="BW76" s="40">
        <v>0</v>
      </c>
      <c r="BX76" s="40">
        <v>0</v>
      </c>
      <c r="BY76" s="40">
        <f t="shared" si="38"/>
        <v>0</v>
      </c>
      <c r="BZ76" s="40">
        <f t="shared" si="63"/>
        <v>17425</v>
      </c>
      <c r="CA76" s="40">
        <f>BQ76+BJ76+BC76+AV76+AO76+-AH76+AA76+T76+P76+BX76</f>
        <v>4259.34</v>
      </c>
      <c r="CB76" s="41">
        <f t="shared" si="57"/>
        <v>-13166</v>
      </c>
      <c r="CC76" s="109">
        <f t="shared" si="42"/>
        <v>0.75556154949784793</v>
      </c>
      <c r="CD76" s="40">
        <v>0</v>
      </c>
      <c r="CE76" s="40">
        <v>0</v>
      </c>
      <c r="CF76" s="40">
        <f t="shared" si="43"/>
        <v>0</v>
      </c>
      <c r="CG76" s="40">
        <f t="shared" si="44"/>
        <v>17425</v>
      </c>
      <c r="CH76" s="180">
        <f t="shared" si="45"/>
        <v>4259.34</v>
      </c>
      <c r="CI76" s="180">
        <f t="shared" si="46"/>
        <v>-13166</v>
      </c>
      <c r="CJ76" s="278">
        <f t="shared" si="47"/>
        <v>0.2444384505021521</v>
      </c>
      <c r="CK76" s="40">
        <v>5397.5</v>
      </c>
      <c r="CL76" s="40">
        <f t="shared" si="61"/>
        <v>22822.5</v>
      </c>
      <c r="CM76" s="40">
        <v>10922.5</v>
      </c>
      <c r="CN76" s="158">
        <f t="shared" si="76"/>
        <v>-11900</v>
      </c>
      <c r="CO76" s="310">
        <f t="shared" si="50"/>
        <v>0.47858472998137802</v>
      </c>
      <c r="CP76" s="40">
        <v>14875</v>
      </c>
      <c r="CQ76" s="40">
        <v>14404.1</v>
      </c>
      <c r="CR76" s="37">
        <v>5100</v>
      </c>
      <c r="CS76" s="40">
        <v>0</v>
      </c>
      <c r="CT76" s="40">
        <v>0</v>
      </c>
      <c r="CU76" s="40">
        <v>0</v>
      </c>
      <c r="CV76" s="40">
        <v>0</v>
      </c>
      <c r="CW76" s="37">
        <v>42751.6</v>
      </c>
      <c r="CX76" s="15"/>
    </row>
    <row r="77" spans="1:102" ht="35.25" customHeight="1" x14ac:dyDescent="0.25">
      <c r="A77" s="11" t="s">
        <v>340</v>
      </c>
      <c r="B77" s="11" t="s">
        <v>341</v>
      </c>
      <c r="C77" s="14" t="s">
        <v>592</v>
      </c>
      <c r="D77" s="11" t="s">
        <v>3</v>
      </c>
      <c r="E77" s="11" t="s">
        <v>342</v>
      </c>
      <c r="F77" s="11" t="s">
        <v>77</v>
      </c>
      <c r="G77" s="44" t="s">
        <v>343</v>
      </c>
      <c r="H77" s="43">
        <f>SUBTOTAL(103, $CI$16:$CI77)*1</f>
        <v>62</v>
      </c>
      <c r="I77" s="127" t="s">
        <v>485</v>
      </c>
      <c r="J77" s="136" t="s">
        <v>519</v>
      </c>
      <c r="K77" s="136" t="s">
        <v>520</v>
      </c>
      <c r="L77" s="40">
        <v>0</v>
      </c>
      <c r="M77" s="40">
        <v>0</v>
      </c>
      <c r="N77" s="40">
        <v>10944.03</v>
      </c>
      <c r="O77" s="40">
        <v>1888.97</v>
      </c>
      <c r="P77" s="40">
        <v>1888.97</v>
      </c>
      <c r="Q77" s="41">
        <f t="shared" si="4"/>
        <v>0</v>
      </c>
      <c r="R77" s="197">
        <f t="shared" si="5"/>
        <v>0</v>
      </c>
      <c r="S77" s="40">
        <v>0</v>
      </c>
      <c r="T77" s="40">
        <v>0</v>
      </c>
      <c r="U77" s="40">
        <f t="shared" si="71"/>
        <v>0</v>
      </c>
      <c r="V77" s="41">
        <f t="shared" si="6"/>
        <v>1888.97</v>
      </c>
      <c r="W77" s="41">
        <f t="shared" si="7"/>
        <v>1888.97</v>
      </c>
      <c r="X77" s="41">
        <f t="shared" si="8"/>
        <v>0</v>
      </c>
      <c r="Y77" s="197">
        <f t="shared" si="9"/>
        <v>0</v>
      </c>
      <c r="Z77" s="40">
        <v>0</v>
      </c>
      <c r="AA77" s="40">
        <v>0</v>
      </c>
      <c r="AB77" s="40">
        <f t="shared" si="72"/>
        <v>0</v>
      </c>
      <c r="AC77" s="41">
        <f t="shared" si="10"/>
        <v>1888.97</v>
      </c>
      <c r="AD77" s="41">
        <f t="shared" si="11"/>
        <v>1888.97</v>
      </c>
      <c r="AE77" s="41">
        <f t="shared" si="12"/>
        <v>0</v>
      </c>
      <c r="AF77" s="109">
        <f t="shared" si="13"/>
        <v>0</v>
      </c>
      <c r="AG77" s="40">
        <v>3776.9700000000003</v>
      </c>
      <c r="AH77" s="40">
        <v>1753.2</v>
      </c>
      <c r="AI77" s="40">
        <f t="shared" si="73"/>
        <v>-2023.7700000000002</v>
      </c>
      <c r="AJ77" s="41">
        <f t="shared" si="14"/>
        <v>5665.9400000000005</v>
      </c>
      <c r="AK77" s="41">
        <f t="shared" si="15"/>
        <v>3642.17</v>
      </c>
      <c r="AL77" s="41">
        <f t="shared" si="16"/>
        <v>-2024</v>
      </c>
      <c r="AM77" s="109">
        <f t="shared" si="17"/>
        <v>0.35718168565145414</v>
      </c>
      <c r="AN77" s="40">
        <v>0</v>
      </c>
      <c r="AO77" s="40">
        <v>0</v>
      </c>
      <c r="AP77" s="40">
        <f t="shared" si="74"/>
        <v>0</v>
      </c>
      <c r="AQ77" s="41">
        <f t="shared" si="18"/>
        <v>5665.9400000000005</v>
      </c>
      <c r="AR77" s="41">
        <f t="shared" si="19"/>
        <v>3642.17</v>
      </c>
      <c r="AS77" s="41">
        <f t="shared" si="20"/>
        <v>-2024</v>
      </c>
      <c r="AT77" s="109">
        <f t="shared" si="21"/>
        <v>0.35718168565145414</v>
      </c>
      <c r="AU77" s="40">
        <v>0</v>
      </c>
      <c r="AV77" s="40">
        <v>0</v>
      </c>
      <c r="AW77" s="40">
        <f t="shared" si="75"/>
        <v>0</v>
      </c>
      <c r="AX77" s="41">
        <f t="shared" si="22"/>
        <v>5665.9400000000005</v>
      </c>
      <c r="AY77" s="41">
        <f t="shared" si="23"/>
        <v>3642.17</v>
      </c>
      <c r="AZ77" s="41">
        <f t="shared" si="24"/>
        <v>-2024</v>
      </c>
      <c r="BA77" s="109">
        <f t="shared" si="25"/>
        <v>0.35718168565145414</v>
      </c>
      <c r="BB77" s="40">
        <v>4007.45</v>
      </c>
      <c r="BC77" s="40">
        <v>1199.77</v>
      </c>
      <c r="BD77" s="40">
        <f t="shared" si="69"/>
        <v>-2807.68</v>
      </c>
      <c r="BE77" s="41">
        <f t="shared" si="26"/>
        <v>9673.39</v>
      </c>
      <c r="BF77" s="41">
        <f t="shared" si="27"/>
        <v>4841.9400000000005</v>
      </c>
      <c r="BG77" s="41">
        <f t="shared" si="28"/>
        <v>-4832</v>
      </c>
      <c r="BH77" s="109">
        <f t="shared" si="29"/>
        <v>0.49945779090887465</v>
      </c>
      <c r="BI77" s="40">
        <v>0</v>
      </c>
      <c r="BJ77" s="40">
        <v>0</v>
      </c>
      <c r="BK77" s="40">
        <f t="shared" si="59"/>
        <v>0</v>
      </c>
      <c r="BL77" s="41">
        <f t="shared" si="30"/>
        <v>9673.39</v>
      </c>
      <c r="BM77" s="41">
        <f t="shared" si="31"/>
        <v>4841.9400000000005</v>
      </c>
      <c r="BN77" s="41">
        <f t="shared" si="32"/>
        <v>-4832</v>
      </c>
      <c r="BO77" s="109">
        <f t="shared" si="33"/>
        <v>0.49945779090887465</v>
      </c>
      <c r="BP77" s="40">
        <v>2975</v>
      </c>
      <c r="BQ77" s="40">
        <v>0</v>
      </c>
      <c r="BR77" s="40">
        <f t="shared" si="60"/>
        <v>-2975</v>
      </c>
      <c r="BS77" s="41">
        <f t="shared" si="34"/>
        <v>12648.39</v>
      </c>
      <c r="BT77" s="41">
        <f t="shared" si="35"/>
        <v>4841.9400000000005</v>
      </c>
      <c r="BU77" s="41">
        <f t="shared" si="36"/>
        <v>-7807</v>
      </c>
      <c r="BV77" s="109">
        <f t="shared" si="37"/>
        <v>0.61718922329245063</v>
      </c>
      <c r="BW77" s="40">
        <v>7063.02</v>
      </c>
      <c r="BX77" s="40"/>
      <c r="BY77" s="40">
        <f t="shared" si="38"/>
        <v>-7063.02</v>
      </c>
      <c r="BZ77" s="40">
        <f t="shared" si="63"/>
        <v>19711.41</v>
      </c>
      <c r="CA77" s="40">
        <f>BQ77+BJ77+BC77+AV77+AO77+AH77+AA77+T77+P77+BX77</f>
        <v>4841.9400000000005</v>
      </c>
      <c r="CB77" s="41">
        <f t="shared" si="57"/>
        <v>-14870</v>
      </c>
      <c r="CC77" s="109">
        <f t="shared" si="42"/>
        <v>0.75435851620964711</v>
      </c>
      <c r="CD77" s="40">
        <v>0</v>
      </c>
      <c r="CE77" s="40">
        <v>0</v>
      </c>
      <c r="CF77" s="40">
        <f t="shared" si="43"/>
        <v>0</v>
      </c>
      <c r="CG77" s="40">
        <f t="shared" si="44"/>
        <v>19711.41</v>
      </c>
      <c r="CH77" s="180">
        <f t="shared" si="45"/>
        <v>4841.9400000000005</v>
      </c>
      <c r="CI77" s="180">
        <f t="shared" si="46"/>
        <v>-14870</v>
      </c>
      <c r="CJ77" s="278">
        <f t="shared" si="47"/>
        <v>0.24564148379035292</v>
      </c>
      <c r="CK77" s="40">
        <v>1019.83</v>
      </c>
      <c r="CL77" s="40">
        <f t="shared" si="61"/>
        <v>20731.240000000002</v>
      </c>
      <c r="CM77" s="40">
        <v>8155.7800000000007</v>
      </c>
      <c r="CN77" s="158">
        <f t="shared" si="76"/>
        <v>-12575.460000000001</v>
      </c>
      <c r="CO77" s="310">
        <f t="shared" si="50"/>
        <v>0.39340531487745067</v>
      </c>
      <c r="CP77" s="40">
        <v>17529.75</v>
      </c>
      <c r="CQ77" s="40">
        <v>1850.91</v>
      </c>
      <c r="CR77" s="40">
        <v>0</v>
      </c>
      <c r="CS77" s="40">
        <v>0</v>
      </c>
      <c r="CT77" s="40">
        <v>0</v>
      </c>
      <c r="CU77" s="40">
        <v>0</v>
      </c>
      <c r="CV77" s="40">
        <v>0</v>
      </c>
      <c r="CW77" s="40">
        <v>39666.1</v>
      </c>
      <c r="CX77" s="15"/>
    </row>
    <row r="78" spans="1:102" s="10" customFormat="1" ht="23.25" customHeight="1" x14ac:dyDescent="0.2">
      <c r="A78" s="18" t="s">
        <v>838</v>
      </c>
      <c r="B78" s="18" t="s">
        <v>839</v>
      </c>
      <c r="C78" s="19" t="s">
        <v>840</v>
      </c>
      <c r="D78" s="55">
        <v>2</v>
      </c>
      <c r="E78" s="55" t="s">
        <v>35</v>
      </c>
      <c r="F78" s="55" t="s">
        <v>5</v>
      </c>
      <c r="G78" s="55" t="s">
        <v>1487</v>
      </c>
      <c r="H78" s="43">
        <f>SUBTOTAL(103, $CI$16:$CI78)*1</f>
        <v>63</v>
      </c>
      <c r="I78" s="43" t="s">
        <v>224</v>
      </c>
      <c r="J78" s="124" t="s">
        <v>227</v>
      </c>
      <c r="K78" s="124" t="s">
        <v>228</v>
      </c>
      <c r="L78" s="41">
        <v>0</v>
      </c>
      <c r="M78" s="41">
        <v>0</v>
      </c>
      <c r="N78" s="41">
        <v>5412.46</v>
      </c>
      <c r="O78" s="41">
        <v>45698.89</v>
      </c>
      <c r="P78" s="41">
        <v>45698.89</v>
      </c>
      <c r="Q78" s="41">
        <f t="shared" si="4"/>
        <v>0</v>
      </c>
      <c r="R78" s="197">
        <f t="shared" si="5"/>
        <v>0</v>
      </c>
      <c r="S78" s="41">
        <v>0</v>
      </c>
      <c r="T78" s="41">
        <v>0</v>
      </c>
      <c r="U78" s="41">
        <f t="shared" si="71"/>
        <v>0</v>
      </c>
      <c r="V78" s="41">
        <f t="shared" si="6"/>
        <v>45698.89</v>
      </c>
      <c r="W78" s="41">
        <f t="shared" si="7"/>
        <v>45698.89</v>
      </c>
      <c r="X78" s="41">
        <f t="shared" si="8"/>
        <v>0</v>
      </c>
      <c r="Y78" s="197">
        <f t="shared" si="9"/>
        <v>0</v>
      </c>
      <c r="Z78" s="41">
        <v>0</v>
      </c>
      <c r="AA78" s="41">
        <v>0</v>
      </c>
      <c r="AB78" s="41">
        <f t="shared" si="72"/>
        <v>0</v>
      </c>
      <c r="AC78" s="41">
        <f t="shared" si="10"/>
        <v>45698.89</v>
      </c>
      <c r="AD78" s="41">
        <f t="shared" si="11"/>
        <v>45698.89</v>
      </c>
      <c r="AE78" s="41">
        <f t="shared" si="12"/>
        <v>0</v>
      </c>
      <c r="AF78" s="109">
        <f t="shared" si="13"/>
        <v>0</v>
      </c>
      <c r="AG78" s="41">
        <v>41095.660000000003</v>
      </c>
      <c r="AH78" s="41">
        <v>41095.660000000003</v>
      </c>
      <c r="AI78" s="41">
        <f t="shared" si="73"/>
        <v>0</v>
      </c>
      <c r="AJ78" s="41">
        <f t="shared" si="14"/>
        <v>86794.55</v>
      </c>
      <c r="AK78" s="41">
        <f t="shared" si="15"/>
        <v>86794.55</v>
      </c>
      <c r="AL78" s="41">
        <f t="shared" si="16"/>
        <v>0</v>
      </c>
      <c r="AM78" s="109">
        <f t="shared" si="17"/>
        <v>0</v>
      </c>
      <c r="AN78" s="41">
        <v>0</v>
      </c>
      <c r="AO78" s="41">
        <v>0</v>
      </c>
      <c r="AP78" s="41">
        <f t="shared" si="74"/>
        <v>0</v>
      </c>
      <c r="AQ78" s="41">
        <f t="shared" si="18"/>
        <v>86794.55</v>
      </c>
      <c r="AR78" s="41">
        <f t="shared" si="19"/>
        <v>86794.55</v>
      </c>
      <c r="AS78" s="41">
        <f t="shared" si="20"/>
        <v>0</v>
      </c>
      <c r="AT78" s="109">
        <f t="shared" si="21"/>
        <v>0</v>
      </c>
      <c r="AU78" s="41">
        <v>0</v>
      </c>
      <c r="AV78" s="41">
        <v>0</v>
      </c>
      <c r="AW78" s="41">
        <f t="shared" si="75"/>
        <v>0</v>
      </c>
      <c r="AX78" s="41">
        <f t="shared" si="22"/>
        <v>86794.55</v>
      </c>
      <c r="AY78" s="41">
        <f t="shared" si="23"/>
        <v>86794.55</v>
      </c>
      <c r="AZ78" s="41">
        <f t="shared" si="24"/>
        <v>0</v>
      </c>
      <c r="BA78" s="109">
        <f t="shared" si="25"/>
        <v>0</v>
      </c>
      <c r="BB78" s="41">
        <v>222475.22</v>
      </c>
      <c r="BC78" s="41">
        <v>71730.720000000001</v>
      </c>
      <c r="BD78" s="41">
        <f t="shared" si="69"/>
        <v>-150744.5</v>
      </c>
      <c r="BE78" s="41">
        <f t="shared" si="26"/>
        <v>309269.77</v>
      </c>
      <c r="BF78" s="41">
        <f t="shared" si="27"/>
        <v>158525.27000000002</v>
      </c>
      <c r="BG78" s="41">
        <f t="shared" si="28"/>
        <v>-150745</v>
      </c>
      <c r="BH78" s="109">
        <f t="shared" si="29"/>
        <v>0.48742073950518994</v>
      </c>
      <c r="BI78" s="41">
        <v>0</v>
      </c>
      <c r="BJ78" s="41">
        <v>0</v>
      </c>
      <c r="BK78" s="41">
        <f t="shared" si="59"/>
        <v>0</v>
      </c>
      <c r="BL78" s="41">
        <f t="shared" si="30"/>
        <v>309269.77</v>
      </c>
      <c r="BM78" s="41">
        <f t="shared" si="31"/>
        <v>158525.27000000002</v>
      </c>
      <c r="BN78" s="41">
        <f t="shared" si="32"/>
        <v>-150745</v>
      </c>
      <c r="BO78" s="109">
        <f t="shared" si="33"/>
        <v>0.48742073950518994</v>
      </c>
      <c r="BP78" s="41">
        <v>0</v>
      </c>
      <c r="BQ78" s="41">
        <v>0</v>
      </c>
      <c r="BR78" s="41">
        <f t="shared" si="60"/>
        <v>0</v>
      </c>
      <c r="BS78" s="41">
        <f t="shared" si="34"/>
        <v>309269.77</v>
      </c>
      <c r="BT78" s="41">
        <f t="shared" si="35"/>
        <v>158525.27000000002</v>
      </c>
      <c r="BU78" s="41">
        <f t="shared" si="36"/>
        <v>-150745</v>
      </c>
      <c r="BV78" s="109">
        <f t="shared" si="37"/>
        <v>0.48742073950518994</v>
      </c>
      <c r="BW78" s="41">
        <v>636744.39</v>
      </c>
      <c r="BX78" s="41">
        <v>73964.75</v>
      </c>
      <c r="BY78" s="41">
        <f t="shared" si="38"/>
        <v>-562779.64</v>
      </c>
      <c r="BZ78" s="41">
        <f t="shared" si="63"/>
        <v>946014.16</v>
      </c>
      <c r="CA78" s="41">
        <f>BQ78+BJ78+BC78+AV78+AO78+AH78+AA78+T78+P78+BX78</f>
        <v>232490.02000000002</v>
      </c>
      <c r="CB78" s="41">
        <f t="shared" si="57"/>
        <v>-713525</v>
      </c>
      <c r="CC78" s="109">
        <f t="shared" si="42"/>
        <v>0.7542425580606531</v>
      </c>
      <c r="CD78" s="41">
        <v>0</v>
      </c>
      <c r="CE78" s="41">
        <v>0</v>
      </c>
      <c r="CF78" s="41">
        <f t="shared" si="43"/>
        <v>0</v>
      </c>
      <c r="CG78" s="41">
        <f t="shared" si="44"/>
        <v>946014.16</v>
      </c>
      <c r="CH78" s="317">
        <f t="shared" si="45"/>
        <v>232490.02000000002</v>
      </c>
      <c r="CI78" s="179">
        <f t="shared" si="46"/>
        <v>-713525</v>
      </c>
      <c r="CJ78" s="278">
        <f t="shared" si="47"/>
        <v>0.24575744193934687</v>
      </c>
      <c r="CK78" s="40">
        <v>0</v>
      </c>
      <c r="CL78" s="40">
        <f t="shared" si="61"/>
        <v>946014.16</v>
      </c>
      <c r="CM78" s="40">
        <v>232490.02000000002</v>
      </c>
      <c r="CN78" s="158">
        <f t="shared" si="76"/>
        <v>-713524.14</v>
      </c>
      <c r="CO78" s="310">
        <f t="shared" si="50"/>
        <v>0.24575744193934687</v>
      </c>
      <c r="CP78" s="40">
        <v>2484276.6800000002</v>
      </c>
      <c r="CQ78" s="40">
        <v>1658550.8800000001</v>
      </c>
      <c r="CR78" s="40">
        <v>1828723.8199999998</v>
      </c>
      <c r="CS78" s="40">
        <v>1771023.94</v>
      </c>
      <c r="CT78" s="40">
        <v>1680574.9300000002</v>
      </c>
      <c r="CU78" s="40">
        <v>372374.13</v>
      </c>
      <c r="CV78" s="40">
        <v>0</v>
      </c>
      <c r="CW78" s="40">
        <v>10746951</v>
      </c>
      <c r="CX78" s="167" t="s">
        <v>1405</v>
      </c>
    </row>
    <row r="79" spans="1:102" s="10" customFormat="1" ht="21" customHeight="1" x14ac:dyDescent="0.25">
      <c r="A79" s="137" t="s">
        <v>150</v>
      </c>
      <c r="B79" s="137" t="s">
        <v>151</v>
      </c>
      <c r="C79" s="138" t="s">
        <v>574</v>
      </c>
      <c r="D79" s="137" t="s">
        <v>3</v>
      </c>
      <c r="E79" s="137" t="s">
        <v>29</v>
      </c>
      <c r="F79" s="137" t="s">
        <v>102</v>
      </c>
      <c r="G79" s="127" t="s">
        <v>623</v>
      </c>
      <c r="H79" s="43">
        <f>SUBTOTAL(103, $CI$16:$CI79)*1</f>
        <v>64</v>
      </c>
      <c r="I79" s="43" t="s">
        <v>33</v>
      </c>
      <c r="J79" s="124" t="s">
        <v>40</v>
      </c>
      <c r="K79" s="124" t="s">
        <v>41</v>
      </c>
      <c r="L79" s="41">
        <v>0</v>
      </c>
      <c r="M79" s="41">
        <v>0</v>
      </c>
      <c r="N79" s="41">
        <v>0</v>
      </c>
      <c r="O79" s="41">
        <v>0</v>
      </c>
      <c r="P79" s="41">
        <v>0</v>
      </c>
      <c r="Q79" s="41">
        <f t="shared" si="4"/>
        <v>0</v>
      </c>
      <c r="R79" s="197" t="str">
        <f t="shared" si="5"/>
        <v>nebija plānots</v>
      </c>
      <c r="S79" s="41">
        <v>20151.75</v>
      </c>
      <c r="T79" s="41">
        <v>20151.75</v>
      </c>
      <c r="U79" s="41">
        <f t="shared" si="71"/>
        <v>0</v>
      </c>
      <c r="V79" s="41">
        <f t="shared" si="6"/>
        <v>20151.75</v>
      </c>
      <c r="W79" s="41">
        <f t="shared" si="7"/>
        <v>20151.75</v>
      </c>
      <c r="X79" s="41">
        <f t="shared" si="8"/>
        <v>0</v>
      </c>
      <c r="Y79" s="197">
        <f t="shared" si="9"/>
        <v>0</v>
      </c>
      <c r="Z79" s="41">
        <v>0</v>
      </c>
      <c r="AA79" s="41">
        <v>0</v>
      </c>
      <c r="AB79" s="41">
        <f t="shared" si="72"/>
        <v>0</v>
      </c>
      <c r="AC79" s="41">
        <f t="shared" si="10"/>
        <v>20151.75</v>
      </c>
      <c r="AD79" s="41">
        <f t="shared" si="11"/>
        <v>20151.75</v>
      </c>
      <c r="AE79" s="41">
        <f t="shared" si="12"/>
        <v>0</v>
      </c>
      <c r="AF79" s="109">
        <f t="shared" si="13"/>
        <v>0</v>
      </c>
      <c r="AG79" s="41">
        <v>0</v>
      </c>
      <c r="AH79" s="41">
        <v>0</v>
      </c>
      <c r="AI79" s="41">
        <f t="shared" si="73"/>
        <v>0</v>
      </c>
      <c r="AJ79" s="41">
        <f t="shared" si="14"/>
        <v>20151.75</v>
      </c>
      <c r="AK79" s="41">
        <f t="shared" si="15"/>
        <v>20151.75</v>
      </c>
      <c r="AL79" s="41">
        <f t="shared" si="16"/>
        <v>0</v>
      </c>
      <c r="AM79" s="109">
        <f t="shared" si="17"/>
        <v>0</v>
      </c>
      <c r="AN79" s="41">
        <v>9616.9</v>
      </c>
      <c r="AO79" s="41">
        <v>9289</v>
      </c>
      <c r="AP79" s="41">
        <f t="shared" si="74"/>
        <v>-327.89999999999964</v>
      </c>
      <c r="AQ79" s="41">
        <f t="shared" si="18"/>
        <v>29768.65</v>
      </c>
      <c r="AR79" s="41">
        <f t="shared" si="19"/>
        <v>29440.75</v>
      </c>
      <c r="AS79" s="41">
        <f t="shared" si="20"/>
        <v>-328</v>
      </c>
      <c r="AT79" s="109">
        <f t="shared" si="21"/>
        <v>1.1014943573188662E-2</v>
      </c>
      <c r="AU79" s="41">
        <v>0</v>
      </c>
      <c r="AV79" s="41">
        <v>0</v>
      </c>
      <c r="AW79" s="41">
        <f t="shared" si="75"/>
        <v>0</v>
      </c>
      <c r="AX79" s="41">
        <f t="shared" si="22"/>
        <v>29768.65</v>
      </c>
      <c r="AY79" s="41">
        <f t="shared" si="23"/>
        <v>29440.75</v>
      </c>
      <c r="AZ79" s="41">
        <f t="shared" si="24"/>
        <v>-328</v>
      </c>
      <c r="BA79" s="109">
        <f t="shared" si="25"/>
        <v>1.1014943573188662E-2</v>
      </c>
      <c r="BB79" s="41">
        <v>0</v>
      </c>
      <c r="BC79" s="41">
        <v>0</v>
      </c>
      <c r="BD79" s="41">
        <f t="shared" si="69"/>
        <v>0</v>
      </c>
      <c r="BE79" s="41">
        <f t="shared" si="26"/>
        <v>29768.65</v>
      </c>
      <c r="BF79" s="41">
        <f t="shared" si="27"/>
        <v>29440.75</v>
      </c>
      <c r="BG79" s="41">
        <f t="shared" si="28"/>
        <v>-328</v>
      </c>
      <c r="BH79" s="109">
        <f t="shared" si="29"/>
        <v>1.1014943573188662E-2</v>
      </c>
      <c r="BI79" s="41">
        <v>112966.7</v>
      </c>
      <c r="BJ79" s="41">
        <v>13128.79</v>
      </c>
      <c r="BK79" s="41">
        <f t="shared" si="59"/>
        <v>-99837.91</v>
      </c>
      <c r="BL79" s="41">
        <f t="shared" si="30"/>
        <v>142735.35</v>
      </c>
      <c r="BM79" s="41">
        <f t="shared" si="31"/>
        <v>42569.54</v>
      </c>
      <c r="BN79" s="41">
        <f t="shared" si="32"/>
        <v>-100166</v>
      </c>
      <c r="BO79" s="109">
        <f t="shared" si="33"/>
        <v>0.70175895459674154</v>
      </c>
      <c r="BP79" s="41">
        <v>0</v>
      </c>
      <c r="BQ79" s="41">
        <v>0</v>
      </c>
      <c r="BR79" s="41">
        <f t="shared" si="60"/>
        <v>0</v>
      </c>
      <c r="BS79" s="41">
        <f t="shared" si="34"/>
        <v>142735.35</v>
      </c>
      <c r="BT79" s="41">
        <f t="shared" si="35"/>
        <v>42569.54</v>
      </c>
      <c r="BU79" s="41">
        <f t="shared" si="36"/>
        <v>-100166</v>
      </c>
      <c r="BV79" s="109">
        <f t="shared" si="37"/>
        <v>0.70175895459674154</v>
      </c>
      <c r="BW79" s="41">
        <v>0</v>
      </c>
      <c r="BX79" s="41">
        <v>0</v>
      </c>
      <c r="BY79" s="41">
        <f t="shared" si="38"/>
        <v>0</v>
      </c>
      <c r="BZ79" s="41">
        <f t="shared" si="63"/>
        <v>142735.34999999998</v>
      </c>
      <c r="CA79" s="41">
        <f>BQ79+BJ79+BC79+AV79+AO79+-AH79+AA79+T79+P79+BX79</f>
        <v>42569.54</v>
      </c>
      <c r="CB79" s="41">
        <f t="shared" si="57"/>
        <v>-100166</v>
      </c>
      <c r="CC79" s="109">
        <f t="shared" si="42"/>
        <v>0.70175895459674142</v>
      </c>
      <c r="CD79" s="41">
        <v>63619.1</v>
      </c>
      <c r="CE79" s="41">
        <v>11104.23</v>
      </c>
      <c r="CF79" s="41">
        <f t="shared" si="43"/>
        <v>-52514.869999999995</v>
      </c>
      <c r="CG79" s="41">
        <f t="shared" si="44"/>
        <v>206354.44999999998</v>
      </c>
      <c r="CH79" s="317">
        <f t="shared" si="45"/>
        <v>53673.770000000004</v>
      </c>
      <c r="CI79" s="180">
        <f t="shared" si="46"/>
        <v>-152680.87</v>
      </c>
      <c r="CJ79" s="279">
        <f t="shared" si="47"/>
        <v>0.26010473726154204</v>
      </c>
      <c r="CK79" s="40">
        <v>0</v>
      </c>
      <c r="CL79" s="40">
        <f t="shared" si="61"/>
        <v>206354.44999999998</v>
      </c>
      <c r="CM79" s="40">
        <v>53673.770000000004</v>
      </c>
      <c r="CN79" s="158">
        <f t="shared" si="76"/>
        <v>-152680.68</v>
      </c>
      <c r="CO79" s="310">
        <f t="shared" si="50"/>
        <v>0.26010473726154204</v>
      </c>
      <c r="CP79" s="40">
        <v>492292.88000000006</v>
      </c>
      <c r="CQ79" s="40">
        <v>737072.38</v>
      </c>
      <c r="CR79" s="40">
        <v>9280.2900000000009</v>
      </c>
      <c r="CS79" s="40">
        <v>0</v>
      </c>
      <c r="CT79" s="40">
        <v>0</v>
      </c>
      <c r="CU79" s="40">
        <v>0</v>
      </c>
      <c r="CV79" s="40">
        <v>0</v>
      </c>
      <c r="CW79" s="40">
        <v>1445000</v>
      </c>
      <c r="CX79" s="15"/>
    </row>
    <row r="80" spans="1:102" s="10" customFormat="1" ht="35.25" customHeight="1" x14ac:dyDescent="0.2">
      <c r="A80" s="11" t="s">
        <v>346</v>
      </c>
      <c r="B80" s="11" t="s">
        <v>347</v>
      </c>
      <c r="C80" s="14" t="s">
        <v>593</v>
      </c>
      <c r="D80" s="11" t="s">
        <v>3</v>
      </c>
      <c r="E80" s="11" t="s">
        <v>342</v>
      </c>
      <c r="F80" s="11" t="s">
        <v>77</v>
      </c>
      <c r="G80" s="44" t="s">
        <v>348</v>
      </c>
      <c r="H80" s="43">
        <f>SUBTOTAL(103, $CI$16:$CI80)*1</f>
        <v>65</v>
      </c>
      <c r="I80" s="43" t="s">
        <v>89</v>
      </c>
      <c r="J80" s="124" t="s">
        <v>49</v>
      </c>
      <c r="K80" s="124" t="s">
        <v>94</v>
      </c>
      <c r="L80" s="41">
        <v>0</v>
      </c>
      <c r="M80" s="41">
        <v>0</v>
      </c>
      <c r="N80" s="41">
        <v>0</v>
      </c>
      <c r="O80" s="41">
        <v>0</v>
      </c>
      <c r="P80" s="41">
        <v>0</v>
      </c>
      <c r="Q80" s="41">
        <f t="shared" ref="Q80:Q143" si="77">ROUND(P80-O80,0)</f>
        <v>0</v>
      </c>
      <c r="R80" s="197" t="str">
        <f t="shared" ref="R80:R143" si="78">IFERROR(1-(P80/O80),"nebija plānots")</f>
        <v>nebija plānots</v>
      </c>
      <c r="S80" s="41">
        <v>0</v>
      </c>
      <c r="T80" s="41">
        <v>0</v>
      </c>
      <c r="U80" s="41">
        <f t="shared" si="71"/>
        <v>0</v>
      </c>
      <c r="V80" s="41">
        <f t="shared" ref="V80:V143" si="79">S80+O80</f>
        <v>0</v>
      </c>
      <c r="W80" s="41">
        <f t="shared" ref="W80:W143" si="80">T80+P80</f>
        <v>0</v>
      </c>
      <c r="X80" s="41">
        <f t="shared" ref="X80:X143" si="81">ROUND(U80+Q80,0)</f>
        <v>0</v>
      </c>
      <c r="Y80" s="197" t="str">
        <f t="shared" ref="Y80:Y143" si="82">IFERROR(1-(W80/V80),"nebija plānots")</f>
        <v>nebija plānots</v>
      </c>
      <c r="Z80" s="41"/>
      <c r="AA80" s="41">
        <v>0</v>
      </c>
      <c r="AB80" s="41">
        <f t="shared" si="72"/>
        <v>0</v>
      </c>
      <c r="AC80" s="41">
        <f t="shared" ref="AC80:AC143" si="83">V80+Z80</f>
        <v>0</v>
      </c>
      <c r="AD80" s="41">
        <f t="shared" ref="AD80:AD143" si="84">W80+AA80</f>
        <v>0</v>
      </c>
      <c r="AE80" s="41">
        <f t="shared" ref="AE80:AE143" si="85">ROUND(X80+AB80,0)</f>
        <v>0</v>
      </c>
      <c r="AF80" s="109" t="str">
        <f t="shared" ref="AF80:AF143" si="86">IFERROR(1-(AD80/AC80),"nebija plānots")</f>
        <v>nebija plānots</v>
      </c>
      <c r="AG80" s="41">
        <v>350666.58</v>
      </c>
      <c r="AH80" s="41"/>
      <c r="AI80" s="41">
        <f t="shared" si="73"/>
        <v>-350666.58</v>
      </c>
      <c r="AJ80" s="41">
        <f t="shared" ref="AJ80:AJ143" si="87">AG80+AC80</f>
        <v>350666.58</v>
      </c>
      <c r="AK80" s="41">
        <f t="shared" ref="AK80:AK143" si="88">AH80+AD80</f>
        <v>0</v>
      </c>
      <c r="AL80" s="41">
        <f t="shared" ref="AL80:AL143" si="89">ROUND(AI80+AE80,0)</f>
        <v>-350667</v>
      </c>
      <c r="AM80" s="109">
        <f t="shared" ref="AM80:AM143" si="90">IFERROR(1-(AK80/AJ80),"nebija plānots")</f>
        <v>1</v>
      </c>
      <c r="AN80" s="41">
        <v>6379500</v>
      </c>
      <c r="AO80" s="41">
        <v>0</v>
      </c>
      <c r="AP80" s="41">
        <f t="shared" si="74"/>
        <v>-6379500</v>
      </c>
      <c r="AQ80" s="41">
        <f t="shared" ref="AQ80:AQ143" si="91">AN80+AJ80</f>
        <v>6730166.5800000001</v>
      </c>
      <c r="AR80" s="41">
        <f t="shared" ref="AR80:AR143" si="92">AO80+AK80</f>
        <v>0</v>
      </c>
      <c r="AS80" s="41">
        <f t="shared" ref="AS80:AS143" si="93">ROUND(AP80+AL80,0)</f>
        <v>-6730167</v>
      </c>
      <c r="AT80" s="109">
        <f t="shared" ref="AT80:AT143" si="94">IFERROR(1-(AR80/AQ80),"nebija plānots")</f>
        <v>1</v>
      </c>
      <c r="AU80" s="41">
        <v>0</v>
      </c>
      <c r="AV80" s="41">
        <v>346720.77</v>
      </c>
      <c r="AW80" s="41">
        <f t="shared" si="75"/>
        <v>346720.77</v>
      </c>
      <c r="AX80" s="41">
        <f t="shared" ref="AX80:AX143" si="95">AU80+AQ80</f>
        <v>6730166.5800000001</v>
      </c>
      <c r="AY80" s="41">
        <f t="shared" ref="AY80:AY143" si="96">AV80+AR80</f>
        <v>346720.77</v>
      </c>
      <c r="AZ80" s="41">
        <f t="shared" ref="AZ80:AZ143" si="97">ROUND(AW80+AS80,0)</f>
        <v>-6383446</v>
      </c>
      <c r="BA80" s="109">
        <f t="shared" ref="BA80:BA143" si="98">IFERROR(1-(AY80/AX80),"nebija plānots")</f>
        <v>0.94848258718731449</v>
      </c>
      <c r="BB80" s="41">
        <v>1191537</v>
      </c>
      <c r="BC80" s="41">
        <v>93398.54</v>
      </c>
      <c r="BD80" s="41">
        <f t="shared" si="69"/>
        <v>-1098138.46</v>
      </c>
      <c r="BE80" s="41">
        <f t="shared" ref="BE80:BE143" si="99">BB80+AX80</f>
        <v>7921703.5800000001</v>
      </c>
      <c r="BF80" s="41">
        <f t="shared" ref="BF80:BF143" si="100">BC80+AY80</f>
        <v>440119.31</v>
      </c>
      <c r="BG80" s="41">
        <f t="shared" ref="BG80:BG143" si="101">ROUND(BD80+AZ80,0)</f>
        <v>-7481584</v>
      </c>
      <c r="BH80" s="109">
        <f t="shared" ref="BH80:BH143" si="102">IFERROR(1-(BF80/BE80),"nebija plānots")</f>
        <v>0.94444133063610547</v>
      </c>
      <c r="BI80" s="41">
        <v>0</v>
      </c>
      <c r="BJ80" s="41">
        <v>0</v>
      </c>
      <c r="BK80" s="41">
        <f t="shared" si="59"/>
        <v>0</v>
      </c>
      <c r="BL80" s="41">
        <f t="shared" ref="BL80:BL143" si="103">BI80+BE80</f>
        <v>7921703.5800000001</v>
      </c>
      <c r="BM80" s="41">
        <f t="shared" ref="BM80:BM143" si="104">BJ80+BF80</f>
        <v>440119.31</v>
      </c>
      <c r="BN80" s="41">
        <f t="shared" ref="BN80:BN143" si="105">ROUND(BK80+BG80,0)</f>
        <v>-7481584</v>
      </c>
      <c r="BO80" s="109">
        <f t="shared" ref="BO80:BO143" si="106">IFERROR(1-(BM80/BL80),"nebija plānots")</f>
        <v>0.94444133063610547</v>
      </c>
      <c r="BP80" s="41">
        <v>0</v>
      </c>
      <c r="BQ80" s="41">
        <v>1791576.25</v>
      </c>
      <c r="BR80" s="41">
        <f t="shared" si="60"/>
        <v>1791576.25</v>
      </c>
      <c r="BS80" s="41">
        <f t="shared" ref="BS80:BS143" si="107">BP80+BL80</f>
        <v>7921703.5800000001</v>
      </c>
      <c r="BT80" s="41">
        <f t="shared" ref="BT80:BT143" si="108">BQ80+BM80</f>
        <v>2231695.56</v>
      </c>
      <c r="BU80" s="41">
        <f t="shared" ref="BU80:BU143" si="109">ROUND(BR80+BN80,0)</f>
        <v>-5690008</v>
      </c>
      <c r="BV80" s="109">
        <f t="shared" ref="BV80:BV143" si="110">IFERROR(1-(BT80/BS80),"nebija plānots")</f>
        <v>0.71828085493701344</v>
      </c>
      <c r="BW80" s="41">
        <v>10004144.77</v>
      </c>
      <c r="BX80" s="41">
        <v>0</v>
      </c>
      <c r="BY80" s="41">
        <f t="shared" ref="BY80:BY143" si="111">BX80-BW80</f>
        <v>-10004144.77</v>
      </c>
      <c r="BZ80" s="41">
        <f>BS80+BW80</f>
        <v>17925848.350000001</v>
      </c>
      <c r="CA80" s="41">
        <f>BT80+BX80</f>
        <v>2231695.56</v>
      </c>
      <c r="CB80" s="41">
        <f t="shared" ref="CB80:CB111" si="112">ROUND(BU80+BY80,0)</f>
        <v>-15694153</v>
      </c>
      <c r="CC80" s="109">
        <f t="shared" ref="CC80:CC143" si="113">IFERROR(1-(CA80/BZ80),"nebija plānots")</f>
        <v>0.87550404776240343</v>
      </c>
      <c r="CD80" s="41">
        <v>0</v>
      </c>
      <c r="CE80" s="41">
        <v>2508312.1</v>
      </c>
      <c r="CF80" s="41">
        <f t="shared" ref="CF80:CF143" si="114">CE80-CD80</f>
        <v>2508312.1</v>
      </c>
      <c r="CG80" s="41">
        <f t="shared" ref="CG80:CG143" si="115">BZ80+CD80</f>
        <v>17925848.350000001</v>
      </c>
      <c r="CH80" s="317">
        <f t="shared" ref="CH80:CH143" si="116">CA80+CE80</f>
        <v>4740007.66</v>
      </c>
      <c r="CI80" s="179">
        <f t="shared" ref="CI80:CI143" si="117">CB80+CF80</f>
        <v>-13185840.9</v>
      </c>
      <c r="CJ80" s="279">
        <f t="shared" ref="CJ80:CJ143" si="118">IFERROR(CH80/CG80, "nebija plānots")</f>
        <v>0.26442305922999731</v>
      </c>
      <c r="CK80" s="40">
        <v>0</v>
      </c>
      <c r="CL80" s="40">
        <f t="shared" si="61"/>
        <v>17925848.349999998</v>
      </c>
      <c r="CM80" s="40">
        <v>4740007.66</v>
      </c>
      <c r="CN80" s="158">
        <f t="shared" si="76"/>
        <v>-13185840.689999998</v>
      </c>
      <c r="CO80" s="310">
        <f t="shared" si="50"/>
        <v>0.26442305922999737</v>
      </c>
      <c r="CP80" s="40">
        <v>52171854.43</v>
      </c>
      <c r="CQ80" s="40">
        <v>37239329.68</v>
      </c>
      <c r="CR80" s="40">
        <v>17268048.510000002</v>
      </c>
      <c r="CS80" s="40">
        <v>2427223.94</v>
      </c>
      <c r="CT80" s="40">
        <v>0</v>
      </c>
      <c r="CU80" s="40">
        <v>2427223.94</v>
      </c>
      <c r="CV80" s="40">
        <v>0</v>
      </c>
      <c r="CW80" s="40">
        <v>107361816.59</v>
      </c>
      <c r="CX80" s="167" t="s">
        <v>1444</v>
      </c>
    </row>
    <row r="81" spans="1:102" s="10" customFormat="1" ht="31.5" x14ac:dyDescent="0.2">
      <c r="A81" s="11" t="s">
        <v>172</v>
      </c>
      <c r="B81" s="11" t="s">
        <v>173</v>
      </c>
      <c r="C81" s="14" t="s">
        <v>575</v>
      </c>
      <c r="D81" s="11" t="s">
        <v>3</v>
      </c>
      <c r="E81" s="11" t="s">
        <v>29</v>
      </c>
      <c r="F81" s="11" t="s">
        <v>5</v>
      </c>
      <c r="G81" s="44" t="s">
        <v>196</v>
      </c>
      <c r="H81" s="43">
        <f>SUBTOTAL(103, $CI$16:$CI81)*1</f>
        <v>66</v>
      </c>
      <c r="I81" s="43" t="s">
        <v>233</v>
      </c>
      <c r="J81" s="124" t="s">
        <v>259</v>
      </c>
      <c r="K81" s="124" t="s">
        <v>260</v>
      </c>
      <c r="L81" s="41">
        <v>0</v>
      </c>
      <c r="M81" s="41">
        <v>0</v>
      </c>
      <c r="N81" s="41">
        <v>0</v>
      </c>
      <c r="O81" s="41">
        <v>0</v>
      </c>
      <c r="P81" s="41">
        <v>0</v>
      </c>
      <c r="Q81" s="41">
        <f t="shared" si="77"/>
        <v>0</v>
      </c>
      <c r="R81" s="197" t="str">
        <f t="shared" si="78"/>
        <v>nebija plānots</v>
      </c>
      <c r="S81" s="41">
        <v>11568.06</v>
      </c>
      <c r="T81" s="41">
        <v>11568.06</v>
      </c>
      <c r="U81" s="41">
        <f t="shared" si="71"/>
        <v>0</v>
      </c>
      <c r="V81" s="41">
        <f t="shared" si="79"/>
        <v>11568.06</v>
      </c>
      <c r="W81" s="41">
        <f t="shared" si="80"/>
        <v>11568.06</v>
      </c>
      <c r="X81" s="41">
        <f t="shared" si="81"/>
        <v>0</v>
      </c>
      <c r="Y81" s="197">
        <f t="shared" si="82"/>
        <v>0</v>
      </c>
      <c r="Z81" s="41">
        <v>0</v>
      </c>
      <c r="AA81" s="41">
        <v>0</v>
      </c>
      <c r="AB81" s="41">
        <f t="shared" si="72"/>
        <v>0</v>
      </c>
      <c r="AC81" s="41">
        <f t="shared" si="83"/>
        <v>11568.06</v>
      </c>
      <c r="AD81" s="41">
        <f t="shared" si="84"/>
        <v>11568.06</v>
      </c>
      <c r="AE81" s="41">
        <f t="shared" si="85"/>
        <v>0</v>
      </c>
      <c r="AF81" s="109">
        <f t="shared" si="86"/>
        <v>0</v>
      </c>
      <c r="AG81" s="41">
        <v>2662.24</v>
      </c>
      <c r="AH81" s="41">
        <v>7854.2</v>
      </c>
      <c r="AI81" s="41">
        <f t="shared" si="73"/>
        <v>5191.96</v>
      </c>
      <c r="AJ81" s="41">
        <f t="shared" si="87"/>
        <v>14230.3</v>
      </c>
      <c r="AK81" s="41">
        <f t="shared" si="88"/>
        <v>19422.259999999998</v>
      </c>
      <c r="AL81" s="41">
        <f t="shared" si="89"/>
        <v>5192</v>
      </c>
      <c r="AM81" s="109">
        <f t="shared" si="90"/>
        <v>-0.36485246270282423</v>
      </c>
      <c r="AN81" s="41">
        <v>0</v>
      </c>
      <c r="AO81" s="41">
        <v>0</v>
      </c>
      <c r="AP81" s="41">
        <f t="shared" si="74"/>
        <v>0</v>
      </c>
      <c r="AQ81" s="41">
        <f t="shared" si="91"/>
        <v>14230.3</v>
      </c>
      <c r="AR81" s="41">
        <f t="shared" si="92"/>
        <v>19422.259999999998</v>
      </c>
      <c r="AS81" s="41">
        <f t="shared" si="93"/>
        <v>5192</v>
      </c>
      <c r="AT81" s="109">
        <f t="shared" si="94"/>
        <v>-0.36485246270282423</v>
      </c>
      <c r="AU81" s="41">
        <v>0</v>
      </c>
      <c r="AV81" s="41">
        <v>0</v>
      </c>
      <c r="AW81" s="41">
        <f t="shared" si="75"/>
        <v>0</v>
      </c>
      <c r="AX81" s="41">
        <f t="shared" si="95"/>
        <v>14230.3</v>
      </c>
      <c r="AY81" s="41">
        <f t="shared" si="96"/>
        <v>19422.259999999998</v>
      </c>
      <c r="AZ81" s="41">
        <f t="shared" si="97"/>
        <v>5192</v>
      </c>
      <c r="BA81" s="109">
        <f t="shared" si="98"/>
        <v>-0.36485246270282423</v>
      </c>
      <c r="BB81" s="41">
        <v>79819.5</v>
      </c>
      <c r="BC81" s="41">
        <v>5533.47</v>
      </c>
      <c r="BD81" s="41">
        <f t="shared" si="69"/>
        <v>-74286.03</v>
      </c>
      <c r="BE81" s="41">
        <f t="shared" si="99"/>
        <v>94049.8</v>
      </c>
      <c r="BF81" s="41">
        <f t="shared" si="100"/>
        <v>24955.73</v>
      </c>
      <c r="BG81" s="41">
        <f t="shared" si="101"/>
        <v>-69094</v>
      </c>
      <c r="BH81" s="109">
        <f t="shared" si="102"/>
        <v>0.73465408751533756</v>
      </c>
      <c r="BI81" s="41">
        <v>0</v>
      </c>
      <c r="BJ81" s="41">
        <v>0</v>
      </c>
      <c r="BK81" s="41">
        <f t="shared" si="59"/>
        <v>0</v>
      </c>
      <c r="BL81" s="41">
        <f t="shared" si="103"/>
        <v>94049.8</v>
      </c>
      <c r="BM81" s="41">
        <f t="shared" si="104"/>
        <v>24955.73</v>
      </c>
      <c r="BN81" s="41">
        <f t="shared" si="105"/>
        <v>-69094</v>
      </c>
      <c r="BO81" s="109">
        <f t="shared" si="106"/>
        <v>0.73465408751533756</v>
      </c>
      <c r="BP81" s="41">
        <v>0</v>
      </c>
      <c r="BQ81" s="41">
        <v>0</v>
      </c>
      <c r="BR81" s="41">
        <f t="shared" si="60"/>
        <v>0</v>
      </c>
      <c r="BS81" s="41">
        <f t="shared" si="107"/>
        <v>94049.8</v>
      </c>
      <c r="BT81" s="41">
        <f t="shared" si="108"/>
        <v>24955.73</v>
      </c>
      <c r="BU81" s="41">
        <f t="shared" si="109"/>
        <v>-69094</v>
      </c>
      <c r="BV81" s="109">
        <f t="shared" si="110"/>
        <v>0.73465408751533756</v>
      </c>
      <c r="BW81" s="41">
        <v>101497.81</v>
      </c>
      <c r="BX81" s="41">
        <v>28999.19</v>
      </c>
      <c r="BY81" s="41">
        <f t="shared" si="111"/>
        <v>-72498.62</v>
      </c>
      <c r="BZ81" s="41">
        <f t="shared" ref="BZ81:CA85" si="119">BP81+BI81+BB81+AU81+AN81+AG81+Z81+S81+O81+BW81</f>
        <v>195547.61</v>
      </c>
      <c r="CA81" s="41">
        <f t="shared" si="119"/>
        <v>53954.92</v>
      </c>
      <c r="CB81" s="41">
        <f t="shared" si="112"/>
        <v>-141593</v>
      </c>
      <c r="CC81" s="109">
        <f t="shared" si="113"/>
        <v>0.72408294839297704</v>
      </c>
      <c r="CD81" s="41">
        <v>0</v>
      </c>
      <c r="CE81" s="41">
        <v>0</v>
      </c>
      <c r="CF81" s="41">
        <f t="shared" si="114"/>
        <v>0</v>
      </c>
      <c r="CG81" s="41">
        <f t="shared" si="115"/>
        <v>195547.61</v>
      </c>
      <c r="CH81" s="317">
        <f t="shared" si="116"/>
        <v>53954.92</v>
      </c>
      <c r="CI81" s="180">
        <f t="shared" si="117"/>
        <v>-141593</v>
      </c>
      <c r="CJ81" s="279">
        <f t="shared" si="118"/>
        <v>0.27591705160702296</v>
      </c>
      <c r="CK81" s="40">
        <v>0</v>
      </c>
      <c r="CL81" s="40">
        <f t="shared" si="61"/>
        <v>195547.61</v>
      </c>
      <c r="CM81" s="40">
        <v>53954.919999999991</v>
      </c>
      <c r="CN81" s="158">
        <f t="shared" si="76"/>
        <v>-141592.69</v>
      </c>
      <c r="CO81" s="310">
        <f t="shared" ref="CO81:CO144" si="120">CM81/CL81</f>
        <v>0.27591705160702296</v>
      </c>
      <c r="CP81" s="40">
        <v>936057.70000000007</v>
      </c>
      <c r="CQ81" s="40">
        <v>1499182.09</v>
      </c>
      <c r="CR81" s="40">
        <v>0</v>
      </c>
      <c r="CS81" s="40">
        <v>0</v>
      </c>
      <c r="CT81" s="40">
        <v>0</v>
      </c>
      <c r="CU81" s="40">
        <v>0</v>
      </c>
      <c r="CV81" s="40">
        <v>0</v>
      </c>
      <c r="CW81" s="40">
        <v>2630787.4000000004</v>
      </c>
      <c r="CX81" s="15"/>
    </row>
    <row r="82" spans="1:102" s="10" customFormat="1" ht="27" customHeight="1" x14ac:dyDescent="0.2">
      <c r="A82" s="11" t="s">
        <v>406</v>
      </c>
      <c r="B82" s="11" t="s">
        <v>411</v>
      </c>
      <c r="C82" s="14" t="s">
        <v>602</v>
      </c>
      <c r="D82" s="11">
        <v>1</v>
      </c>
      <c r="E82" s="11" t="s">
        <v>402</v>
      </c>
      <c r="F82" s="11" t="s">
        <v>77</v>
      </c>
      <c r="G82" s="44" t="s">
        <v>436</v>
      </c>
      <c r="H82" s="43">
        <f>SUBTOTAL(103, $CI$16:$CI82)*1</f>
        <v>67</v>
      </c>
      <c r="I82" s="43" t="s">
        <v>106</v>
      </c>
      <c r="J82" s="124" t="s">
        <v>111</v>
      </c>
      <c r="K82" s="124" t="s">
        <v>114</v>
      </c>
      <c r="L82" s="41">
        <v>0</v>
      </c>
      <c r="M82" s="41">
        <v>0</v>
      </c>
      <c r="N82" s="41">
        <v>0</v>
      </c>
      <c r="O82" s="41">
        <v>0</v>
      </c>
      <c r="P82" s="41">
        <v>0</v>
      </c>
      <c r="Q82" s="41">
        <f t="shared" si="77"/>
        <v>0</v>
      </c>
      <c r="R82" s="197" t="str">
        <f t="shared" si="78"/>
        <v>nebija plānots</v>
      </c>
      <c r="S82" s="41">
        <v>0</v>
      </c>
      <c r="T82" s="41">
        <v>0</v>
      </c>
      <c r="U82" s="41">
        <f t="shared" si="71"/>
        <v>0</v>
      </c>
      <c r="V82" s="41">
        <f t="shared" si="79"/>
        <v>0</v>
      </c>
      <c r="W82" s="41">
        <f t="shared" si="80"/>
        <v>0</v>
      </c>
      <c r="X82" s="41">
        <f t="shared" si="81"/>
        <v>0</v>
      </c>
      <c r="Y82" s="197" t="str">
        <f t="shared" si="82"/>
        <v>nebija plānots</v>
      </c>
      <c r="Z82" s="41">
        <v>0</v>
      </c>
      <c r="AA82" s="41">
        <v>0</v>
      </c>
      <c r="AB82" s="41">
        <f t="shared" si="72"/>
        <v>0</v>
      </c>
      <c r="AC82" s="41">
        <f t="shared" si="83"/>
        <v>0</v>
      </c>
      <c r="AD82" s="41">
        <f t="shared" si="84"/>
        <v>0</v>
      </c>
      <c r="AE82" s="41">
        <f t="shared" si="85"/>
        <v>0</v>
      </c>
      <c r="AF82" s="109" t="str">
        <f t="shared" si="86"/>
        <v>nebija plānots</v>
      </c>
      <c r="AG82" s="41">
        <v>152803.26999999999</v>
      </c>
      <c r="AH82" s="41">
        <v>152803.26999999999</v>
      </c>
      <c r="AI82" s="41">
        <f t="shared" si="73"/>
        <v>0</v>
      </c>
      <c r="AJ82" s="41">
        <f t="shared" si="87"/>
        <v>152803.26999999999</v>
      </c>
      <c r="AK82" s="41">
        <f t="shared" si="88"/>
        <v>152803.26999999999</v>
      </c>
      <c r="AL82" s="41">
        <f t="shared" si="89"/>
        <v>0</v>
      </c>
      <c r="AM82" s="109">
        <f t="shared" si="90"/>
        <v>0</v>
      </c>
      <c r="AN82" s="41">
        <v>0</v>
      </c>
      <c r="AO82" s="41">
        <v>0</v>
      </c>
      <c r="AP82" s="41">
        <f t="shared" si="74"/>
        <v>0</v>
      </c>
      <c r="AQ82" s="41">
        <f t="shared" si="91"/>
        <v>152803.26999999999</v>
      </c>
      <c r="AR82" s="41">
        <f t="shared" si="92"/>
        <v>152803.26999999999</v>
      </c>
      <c r="AS82" s="41">
        <f t="shared" si="93"/>
        <v>0</v>
      </c>
      <c r="AT82" s="109">
        <f t="shared" si="94"/>
        <v>0</v>
      </c>
      <c r="AU82" s="35">
        <v>428364.24</v>
      </c>
      <c r="AV82" s="41">
        <v>4035.32</v>
      </c>
      <c r="AW82" s="41">
        <f t="shared" si="75"/>
        <v>-424328.92</v>
      </c>
      <c r="AX82" s="41">
        <f t="shared" si="95"/>
        <v>581167.51</v>
      </c>
      <c r="AY82" s="41">
        <f t="shared" si="96"/>
        <v>156838.59</v>
      </c>
      <c r="AZ82" s="41">
        <f t="shared" si="97"/>
        <v>-424329</v>
      </c>
      <c r="BA82" s="109">
        <f t="shared" si="98"/>
        <v>0.7301318685210052</v>
      </c>
      <c r="BB82" s="41">
        <v>0</v>
      </c>
      <c r="BC82" s="41">
        <v>0</v>
      </c>
      <c r="BD82" s="41">
        <f t="shared" si="69"/>
        <v>0</v>
      </c>
      <c r="BE82" s="41">
        <f t="shared" si="99"/>
        <v>581167.51</v>
      </c>
      <c r="BF82" s="41">
        <f t="shared" si="100"/>
        <v>156838.59</v>
      </c>
      <c r="BG82" s="41">
        <f t="shared" si="101"/>
        <v>-424329</v>
      </c>
      <c r="BH82" s="109">
        <f t="shared" si="102"/>
        <v>0.7301318685210052</v>
      </c>
      <c r="BI82" s="41">
        <v>0</v>
      </c>
      <c r="BJ82" s="41">
        <v>0</v>
      </c>
      <c r="BK82" s="41">
        <f t="shared" si="59"/>
        <v>0</v>
      </c>
      <c r="BL82" s="41">
        <f t="shared" si="103"/>
        <v>581167.51</v>
      </c>
      <c r="BM82" s="41">
        <f t="shared" si="104"/>
        <v>156838.59</v>
      </c>
      <c r="BN82" s="41">
        <f t="shared" si="105"/>
        <v>-424329</v>
      </c>
      <c r="BO82" s="109">
        <f t="shared" si="106"/>
        <v>0.7301318685210052</v>
      </c>
      <c r="BP82" s="41">
        <v>0</v>
      </c>
      <c r="BQ82" s="41">
        <v>5677.27</v>
      </c>
      <c r="BR82" s="41">
        <f t="shared" si="60"/>
        <v>5677.27</v>
      </c>
      <c r="BS82" s="41">
        <f t="shared" si="107"/>
        <v>581167.51</v>
      </c>
      <c r="BT82" s="41">
        <f t="shared" si="108"/>
        <v>162515.85999999999</v>
      </c>
      <c r="BU82" s="41">
        <f t="shared" si="109"/>
        <v>-418652</v>
      </c>
      <c r="BV82" s="109">
        <f t="shared" si="110"/>
        <v>0.72036313592272228</v>
      </c>
      <c r="BW82" s="41">
        <v>0</v>
      </c>
      <c r="BX82" s="41">
        <v>1460.33</v>
      </c>
      <c r="BY82" s="41">
        <f t="shared" si="111"/>
        <v>1460.33</v>
      </c>
      <c r="BZ82" s="41">
        <f t="shared" si="119"/>
        <v>581167.51</v>
      </c>
      <c r="CA82" s="41">
        <f t="shared" si="119"/>
        <v>163976.18999999997</v>
      </c>
      <c r="CB82" s="41">
        <f t="shared" si="112"/>
        <v>-417192</v>
      </c>
      <c r="CC82" s="109">
        <f t="shared" si="113"/>
        <v>0.71785038361831344</v>
      </c>
      <c r="CD82" s="41">
        <v>0</v>
      </c>
      <c r="CE82" s="41">
        <v>0</v>
      </c>
      <c r="CF82" s="41">
        <f t="shared" si="114"/>
        <v>0</v>
      </c>
      <c r="CG82" s="41">
        <f t="shared" si="115"/>
        <v>581167.51</v>
      </c>
      <c r="CH82" s="317">
        <f t="shared" si="116"/>
        <v>163976.18999999997</v>
      </c>
      <c r="CI82" s="179">
        <f t="shared" si="117"/>
        <v>-417192</v>
      </c>
      <c r="CJ82" s="279">
        <f t="shared" si="118"/>
        <v>0.28214961638168651</v>
      </c>
      <c r="CK82" s="40">
        <v>350905.08</v>
      </c>
      <c r="CL82" s="40">
        <f t="shared" si="61"/>
        <v>932072.59</v>
      </c>
      <c r="CM82" s="40">
        <v>323753.13</v>
      </c>
      <c r="CN82" s="158">
        <f t="shared" si="76"/>
        <v>-608319.46</v>
      </c>
      <c r="CO82" s="310">
        <f t="shared" si="120"/>
        <v>0.34734754940063201</v>
      </c>
      <c r="CP82" s="40">
        <v>261411.75</v>
      </c>
      <c r="CQ82" s="40">
        <v>0</v>
      </c>
      <c r="CR82" s="40">
        <v>0</v>
      </c>
      <c r="CS82" s="40">
        <v>0</v>
      </c>
      <c r="CT82" s="40">
        <v>0</v>
      </c>
      <c r="CU82" s="40">
        <v>0</v>
      </c>
      <c r="CV82" s="40">
        <v>0</v>
      </c>
      <c r="CW82" s="40">
        <v>611948.91999999993</v>
      </c>
      <c r="CX82" s="167" t="s">
        <v>1463</v>
      </c>
    </row>
    <row r="83" spans="1:102" s="10" customFormat="1" ht="30.75" customHeight="1" x14ac:dyDescent="0.2">
      <c r="A83" s="18" t="s">
        <v>57</v>
      </c>
      <c r="B83" s="18" t="s">
        <v>58</v>
      </c>
      <c r="C83" s="19" t="s">
        <v>565</v>
      </c>
      <c r="D83" s="55">
        <v>1</v>
      </c>
      <c r="E83" s="55" t="s">
        <v>35</v>
      </c>
      <c r="F83" s="55" t="s">
        <v>5</v>
      </c>
      <c r="G83" s="55" t="s">
        <v>1486</v>
      </c>
      <c r="H83" s="43">
        <f>SUBTOTAL(103, $CI$16:$CI83)*1</f>
        <v>68</v>
      </c>
      <c r="I83" s="43" t="s">
        <v>458</v>
      </c>
      <c r="J83" s="124" t="s">
        <v>40</v>
      </c>
      <c r="K83" s="124" t="s">
        <v>480</v>
      </c>
      <c r="L83" s="41">
        <v>0</v>
      </c>
      <c r="M83" s="41">
        <v>0</v>
      </c>
      <c r="N83" s="41">
        <v>15106.58</v>
      </c>
      <c r="O83" s="41">
        <v>15300.7</v>
      </c>
      <c r="P83" s="41">
        <v>15300.7</v>
      </c>
      <c r="Q83" s="41">
        <f t="shared" si="77"/>
        <v>0</v>
      </c>
      <c r="R83" s="197">
        <f t="shared" si="78"/>
        <v>0</v>
      </c>
      <c r="S83" s="41">
        <v>0</v>
      </c>
      <c r="T83" s="41">
        <v>0</v>
      </c>
      <c r="U83" s="41">
        <f t="shared" si="71"/>
        <v>0</v>
      </c>
      <c r="V83" s="41">
        <f t="shared" si="79"/>
        <v>15300.7</v>
      </c>
      <c r="W83" s="41">
        <f t="shared" si="80"/>
        <v>15300.7</v>
      </c>
      <c r="X83" s="41">
        <f t="shared" si="81"/>
        <v>0</v>
      </c>
      <c r="Y83" s="197">
        <f t="shared" si="82"/>
        <v>0</v>
      </c>
      <c r="Z83" s="41">
        <v>0</v>
      </c>
      <c r="AA83" s="41">
        <v>0</v>
      </c>
      <c r="AB83" s="41">
        <f t="shared" si="72"/>
        <v>0</v>
      </c>
      <c r="AC83" s="41">
        <f t="shared" si="83"/>
        <v>15300.7</v>
      </c>
      <c r="AD83" s="41">
        <f t="shared" si="84"/>
        <v>15300.7</v>
      </c>
      <c r="AE83" s="41">
        <f t="shared" si="85"/>
        <v>0</v>
      </c>
      <c r="AF83" s="109">
        <f t="shared" si="86"/>
        <v>0</v>
      </c>
      <c r="AG83" s="41">
        <v>13991.61</v>
      </c>
      <c r="AH83" s="41">
        <v>9766.23</v>
      </c>
      <c r="AI83" s="41">
        <f t="shared" si="73"/>
        <v>-4225.380000000001</v>
      </c>
      <c r="AJ83" s="41">
        <f t="shared" si="87"/>
        <v>29292.31</v>
      </c>
      <c r="AK83" s="41">
        <f t="shared" si="88"/>
        <v>25066.93</v>
      </c>
      <c r="AL83" s="41">
        <f t="shared" si="89"/>
        <v>-4225</v>
      </c>
      <c r="AM83" s="109">
        <f t="shared" si="90"/>
        <v>0.14424878065266966</v>
      </c>
      <c r="AN83" s="41">
        <v>0</v>
      </c>
      <c r="AO83" s="41">
        <v>0</v>
      </c>
      <c r="AP83" s="41">
        <f t="shared" si="74"/>
        <v>0</v>
      </c>
      <c r="AQ83" s="41">
        <f t="shared" si="91"/>
        <v>29292.31</v>
      </c>
      <c r="AR83" s="41">
        <f t="shared" si="92"/>
        <v>25066.93</v>
      </c>
      <c r="AS83" s="41">
        <f t="shared" si="93"/>
        <v>-4225</v>
      </c>
      <c r="AT83" s="109">
        <f t="shared" si="94"/>
        <v>0.14424878065266966</v>
      </c>
      <c r="AU83" s="41">
        <v>0</v>
      </c>
      <c r="AV83" s="41">
        <v>0</v>
      </c>
      <c r="AW83" s="41">
        <f t="shared" si="75"/>
        <v>0</v>
      </c>
      <c r="AX83" s="41">
        <f t="shared" si="95"/>
        <v>29292.31</v>
      </c>
      <c r="AY83" s="41">
        <f t="shared" si="96"/>
        <v>25066.93</v>
      </c>
      <c r="AZ83" s="41">
        <f t="shared" si="97"/>
        <v>-4225</v>
      </c>
      <c r="BA83" s="109">
        <f t="shared" si="98"/>
        <v>0.14424878065266966</v>
      </c>
      <c r="BB83" s="41">
        <v>35723.370000000003</v>
      </c>
      <c r="BC83" s="41">
        <v>9371.27</v>
      </c>
      <c r="BD83" s="41">
        <f t="shared" si="69"/>
        <v>-26352.100000000002</v>
      </c>
      <c r="BE83" s="41">
        <f t="shared" si="99"/>
        <v>65015.680000000008</v>
      </c>
      <c r="BF83" s="41">
        <f t="shared" si="100"/>
        <v>34438.199999999997</v>
      </c>
      <c r="BG83" s="41">
        <f t="shared" si="101"/>
        <v>-30577</v>
      </c>
      <c r="BH83" s="109">
        <f t="shared" si="102"/>
        <v>0.47030931615265748</v>
      </c>
      <c r="BI83" s="41">
        <v>0</v>
      </c>
      <c r="BJ83" s="41">
        <v>0</v>
      </c>
      <c r="BK83" s="41">
        <f t="shared" si="59"/>
        <v>0</v>
      </c>
      <c r="BL83" s="41">
        <f t="shared" si="103"/>
        <v>65015.680000000008</v>
      </c>
      <c r="BM83" s="41">
        <f t="shared" si="104"/>
        <v>34438.199999999997</v>
      </c>
      <c r="BN83" s="41">
        <f t="shared" si="105"/>
        <v>-30577</v>
      </c>
      <c r="BO83" s="109">
        <f t="shared" si="106"/>
        <v>0.47030931615265748</v>
      </c>
      <c r="BP83" s="41">
        <v>0</v>
      </c>
      <c r="BQ83" s="41">
        <v>0</v>
      </c>
      <c r="BR83" s="41">
        <f t="shared" si="60"/>
        <v>0</v>
      </c>
      <c r="BS83" s="41">
        <f t="shared" si="107"/>
        <v>65015.680000000008</v>
      </c>
      <c r="BT83" s="41">
        <f t="shared" si="108"/>
        <v>34438.199999999997</v>
      </c>
      <c r="BU83" s="41">
        <f t="shared" si="109"/>
        <v>-30577</v>
      </c>
      <c r="BV83" s="109">
        <f t="shared" si="110"/>
        <v>0.47030931615265748</v>
      </c>
      <c r="BW83" s="41">
        <v>90147.42</v>
      </c>
      <c r="BX83" s="41">
        <v>10247.540000000001</v>
      </c>
      <c r="BY83" s="41">
        <f t="shared" si="111"/>
        <v>-79899.88</v>
      </c>
      <c r="BZ83" s="41">
        <f t="shared" si="119"/>
        <v>155163.1</v>
      </c>
      <c r="CA83" s="41">
        <f t="shared" si="119"/>
        <v>44685.74</v>
      </c>
      <c r="CB83" s="41">
        <f t="shared" si="112"/>
        <v>-110477</v>
      </c>
      <c r="CC83" s="109">
        <f t="shared" si="113"/>
        <v>0.71200794518799904</v>
      </c>
      <c r="CD83" s="41">
        <v>0</v>
      </c>
      <c r="CE83" s="41">
        <v>0</v>
      </c>
      <c r="CF83" s="41">
        <f t="shared" si="114"/>
        <v>0</v>
      </c>
      <c r="CG83" s="41">
        <f t="shared" si="115"/>
        <v>155163.1</v>
      </c>
      <c r="CH83" s="317">
        <f t="shared" si="116"/>
        <v>44685.74</v>
      </c>
      <c r="CI83" s="180">
        <f t="shared" si="117"/>
        <v>-110477</v>
      </c>
      <c r="CJ83" s="279">
        <f t="shared" si="118"/>
        <v>0.28799205481200102</v>
      </c>
      <c r="CK83" s="40">
        <v>0</v>
      </c>
      <c r="CL83" s="40">
        <f t="shared" si="61"/>
        <v>155163.10000000003</v>
      </c>
      <c r="CM83" s="40">
        <v>44685.74</v>
      </c>
      <c r="CN83" s="158">
        <f t="shared" si="76"/>
        <v>-110477.36000000004</v>
      </c>
      <c r="CO83" s="310">
        <f t="shared" si="120"/>
        <v>0.28799205481200096</v>
      </c>
      <c r="CP83" s="40">
        <v>107916.65</v>
      </c>
      <c r="CQ83" s="40">
        <v>90161.17</v>
      </c>
      <c r="CR83" s="40">
        <v>0</v>
      </c>
      <c r="CS83" s="40">
        <v>0</v>
      </c>
      <c r="CT83" s="40">
        <v>0</v>
      </c>
      <c r="CU83" s="40">
        <v>0</v>
      </c>
      <c r="CV83" s="40">
        <v>0</v>
      </c>
      <c r="CW83" s="40">
        <v>368347.49999999994</v>
      </c>
      <c r="CX83" s="15"/>
    </row>
    <row r="84" spans="1:102" s="10" customFormat="1" ht="18.75" customHeight="1" x14ac:dyDescent="0.2">
      <c r="A84" s="11" t="s">
        <v>133</v>
      </c>
      <c r="B84" s="11" t="s">
        <v>134</v>
      </c>
      <c r="C84" s="14" t="s">
        <v>571</v>
      </c>
      <c r="D84" s="11">
        <v>1</v>
      </c>
      <c r="E84" s="11" t="s">
        <v>35</v>
      </c>
      <c r="F84" s="11" t="s">
        <v>102</v>
      </c>
      <c r="G84" s="44" t="s">
        <v>135</v>
      </c>
      <c r="H84" s="43">
        <f>SUBTOTAL(103, $CI$16:$CI84)*1</f>
        <v>69</v>
      </c>
      <c r="I84" s="43" t="s">
        <v>340</v>
      </c>
      <c r="J84" s="124" t="s">
        <v>344</v>
      </c>
      <c r="K84" s="124" t="s">
        <v>345</v>
      </c>
      <c r="L84" s="41">
        <v>0</v>
      </c>
      <c r="M84" s="41">
        <v>0</v>
      </c>
      <c r="N84" s="41">
        <v>0</v>
      </c>
      <c r="O84" s="41">
        <v>0</v>
      </c>
      <c r="P84" s="41">
        <v>0</v>
      </c>
      <c r="Q84" s="41">
        <f t="shared" si="77"/>
        <v>0</v>
      </c>
      <c r="R84" s="197" t="str">
        <f t="shared" si="78"/>
        <v>nebija plānots</v>
      </c>
      <c r="S84" s="41">
        <v>0</v>
      </c>
      <c r="T84" s="41">
        <v>0</v>
      </c>
      <c r="U84" s="41">
        <f t="shared" si="71"/>
        <v>0</v>
      </c>
      <c r="V84" s="41">
        <f t="shared" si="79"/>
        <v>0</v>
      </c>
      <c r="W84" s="41">
        <f t="shared" si="80"/>
        <v>0</v>
      </c>
      <c r="X84" s="41">
        <f t="shared" si="81"/>
        <v>0</v>
      </c>
      <c r="Y84" s="197" t="str">
        <f t="shared" si="82"/>
        <v>nebija plānots</v>
      </c>
      <c r="Z84" s="41">
        <v>0</v>
      </c>
      <c r="AA84" s="41">
        <v>0</v>
      </c>
      <c r="AB84" s="41">
        <f t="shared" si="72"/>
        <v>0</v>
      </c>
      <c r="AC84" s="41">
        <f t="shared" si="83"/>
        <v>0</v>
      </c>
      <c r="AD84" s="41">
        <f t="shared" si="84"/>
        <v>0</v>
      </c>
      <c r="AE84" s="41">
        <f t="shared" si="85"/>
        <v>0</v>
      </c>
      <c r="AF84" s="109" t="str">
        <f t="shared" si="86"/>
        <v>nebija plānots</v>
      </c>
      <c r="AG84" s="41">
        <v>112322.09</v>
      </c>
      <c r="AH84" s="41">
        <v>53174.38</v>
      </c>
      <c r="AI84" s="41">
        <f t="shared" si="73"/>
        <v>-59147.71</v>
      </c>
      <c r="AJ84" s="41">
        <f t="shared" si="87"/>
        <v>112322.09</v>
      </c>
      <c r="AK84" s="41">
        <f t="shared" si="88"/>
        <v>53174.38</v>
      </c>
      <c r="AL84" s="41">
        <f t="shared" si="89"/>
        <v>-59148</v>
      </c>
      <c r="AM84" s="109">
        <f t="shared" si="90"/>
        <v>0.52659018364063559</v>
      </c>
      <c r="AN84" s="41">
        <v>0</v>
      </c>
      <c r="AO84" s="41">
        <v>0</v>
      </c>
      <c r="AP84" s="41">
        <f t="shared" si="74"/>
        <v>0</v>
      </c>
      <c r="AQ84" s="41">
        <f t="shared" si="91"/>
        <v>112322.09</v>
      </c>
      <c r="AR84" s="41">
        <f t="shared" si="92"/>
        <v>53174.38</v>
      </c>
      <c r="AS84" s="41">
        <f t="shared" si="93"/>
        <v>-59148</v>
      </c>
      <c r="AT84" s="109">
        <f t="shared" si="94"/>
        <v>0.52659018364063559</v>
      </c>
      <c r="AU84" s="41">
        <v>0</v>
      </c>
      <c r="AV84" s="41">
        <v>0</v>
      </c>
      <c r="AW84" s="41">
        <f t="shared" si="75"/>
        <v>0</v>
      </c>
      <c r="AX84" s="41">
        <f t="shared" si="95"/>
        <v>112322.09</v>
      </c>
      <c r="AY84" s="41">
        <f t="shared" si="96"/>
        <v>53174.38</v>
      </c>
      <c r="AZ84" s="41">
        <f t="shared" si="97"/>
        <v>-59148</v>
      </c>
      <c r="BA84" s="109">
        <f t="shared" si="98"/>
        <v>0.52659018364063559</v>
      </c>
      <c r="BB84" s="41">
        <v>171635.92</v>
      </c>
      <c r="BC84" s="41">
        <v>48378.8</v>
      </c>
      <c r="BD84" s="41">
        <f t="shared" si="69"/>
        <v>-123257.12000000001</v>
      </c>
      <c r="BE84" s="41">
        <f t="shared" si="99"/>
        <v>283958.01</v>
      </c>
      <c r="BF84" s="41">
        <f t="shared" si="100"/>
        <v>101553.18</v>
      </c>
      <c r="BG84" s="41">
        <f t="shared" si="101"/>
        <v>-182405</v>
      </c>
      <c r="BH84" s="109">
        <f t="shared" si="102"/>
        <v>0.64236550326578223</v>
      </c>
      <c r="BI84" s="41">
        <v>0</v>
      </c>
      <c r="BJ84" s="41">
        <v>0</v>
      </c>
      <c r="BK84" s="41">
        <f t="shared" si="59"/>
        <v>0</v>
      </c>
      <c r="BL84" s="41">
        <f t="shared" si="103"/>
        <v>283958.01</v>
      </c>
      <c r="BM84" s="41">
        <f t="shared" si="104"/>
        <v>101553.18</v>
      </c>
      <c r="BN84" s="41">
        <f t="shared" si="105"/>
        <v>-182405</v>
      </c>
      <c r="BO84" s="109">
        <f t="shared" si="106"/>
        <v>0.64236550326578223</v>
      </c>
      <c r="BP84" s="41">
        <v>0</v>
      </c>
      <c r="BQ84" s="41">
        <v>0</v>
      </c>
      <c r="BR84" s="41">
        <f t="shared" si="60"/>
        <v>0</v>
      </c>
      <c r="BS84" s="41">
        <f t="shared" si="107"/>
        <v>283958.01</v>
      </c>
      <c r="BT84" s="41">
        <f t="shared" si="108"/>
        <v>101553.18</v>
      </c>
      <c r="BU84" s="41">
        <f t="shared" si="109"/>
        <v>-182405</v>
      </c>
      <c r="BV84" s="109">
        <f t="shared" si="110"/>
        <v>0.64236550326578223</v>
      </c>
      <c r="BW84" s="41">
        <v>231649.98</v>
      </c>
      <c r="BX84" s="41">
        <v>0</v>
      </c>
      <c r="BY84" s="41">
        <f t="shared" si="111"/>
        <v>-231649.98</v>
      </c>
      <c r="BZ84" s="41">
        <f t="shared" si="119"/>
        <v>515607.99</v>
      </c>
      <c r="CA84" s="41">
        <f t="shared" si="119"/>
        <v>101553.18</v>
      </c>
      <c r="CB84" s="41">
        <f t="shared" si="112"/>
        <v>-414055</v>
      </c>
      <c r="CC84" s="109">
        <f t="shared" si="113"/>
        <v>0.8030418807125157</v>
      </c>
      <c r="CD84" s="41">
        <v>0</v>
      </c>
      <c r="CE84" s="41">
        <v>51343.53</v>
      </c>
      <c r="CF84" s="41">
        <f t="shared" si="114"/>
        <v>51343.53</v>
      </c>
      <c r="CG84" s="41">
        <f t="shared" si="115"/>
        <v>515607.99</v>
      </c>
      <c r="CH84" s="317">
        <f t="shared" si="116"/>
        <v>152896.71</v>
      </c>
      <c r="CI84" s="179">
        <f t="shared" si="117"/>
        <v>-362711.47</v>
      </c>
      <c r="CJ84" s="279">
        <f t="shared" si="118"/>
        <v>0.29653673520458829</v>
      </c>
      <c r="CK84" s="40">
        <v>0</v>
      </c>
      <c r="CL84" s="40">
        <f t="shared" si="61"/>
        <v>515607.99</v>
      </c>
      <c r="CM84" s="40">
        <v>152896.71</v>
      </c>
      <c r="CN84" s="158">
        <f t="shared" si="76"/>
        <v>-362711.28</v>
      </c>
      <c r="CO84" s="310">
        <f t="shared" si="120"/>
        <v>0.29653673520458829</v>
      </c>
      <c r="CP84" s="40">
        <v>775862.36</v>
      </c>
      <c r="CQ84" s="40">
        <v>672028.23</v>
      </c>
      <c r="CR84" s="40">
        <v>657800.28</v>
      </c>
      <c r="CS84" s="40">
        <v>676517.28</v>
      </c>
      <c r="CT84" s="40">
        <v>663215.85000000009</v>
      </c>
      <c r="CU84" s="40">
        <v>164181.01</v>
      </c>
      <c r="CV84" s="40">
        <v>0</v>
      </c>
      <c r="CW84" s="40">
        <v>4125213.0000000009</v>
      </c>
      <c r="CX84" s="167" t="s">
        <v>1408</v>
      </c>
    </row>
    <row r="85" spans="1:102" s="10" customFormat="1" ht="21.75" customHeight="1" x14ac:dyDescent="0.2">
      <c r="A85" s="11" t="s">
        <v>19</v>
      </c>
      <c r="B85" s="11" t="s">
        <v>20</v>
      </c>
      <c r="C85" s="14" t="s">
        <v>560</v>
      </c>
      <c r="D85" s="11" t="s">
        <v>3</v>
      </c>
      <c r="E85" s="11" t="s">
        <v>11</v>
      </c>
      <c r="F85" s="11" t="s">
        <v>5</v>
      </c>
      <c r="G85" s="44" t="s">
        <v>21</v>
      </c>
      <c r="H85" s="43">
        <f>SUBTOTAL(103, $CI$16:$CI85)*1</f>
        <v>70</v>
      </c>
      <c r="I85" s="43" t="s">
        <v>379</v>
      </c>
      <c r="J85" s="124" t="s">
        <v>389</v>
      </c>
      <c r="K85" s="124" t="s">
        <v>390</v>
      </c>
      <c r="L85" s="41">
        <v>0</v>
      </c>
      <c r="M85" s="41">
        <v>0</v>
      </c>
      <c r="N85" s="41">
        <v>89609.84</v>
      </c>
      <c r="O85" s="41">
        <v>0</v>
      </c>
      <c r="P85" s="41">
        <v>0</v>
      </c>
      <c r="Q85" s="41">
        <f t="shared" si="77"/>
        <v>0</v>
      </c>
      <c r="R85" s="197" t="str">
        <f t="shared" si="78"/>
        <v>nebija plānots</v>
      </c>
      <c r="S85" s="41">
        <v>0</v>
      </c>
      <c r="T85" s="41">
        <v>0</v>
      </c>
      <c r="U85" s="41">
        <f t="shared" si="71"/>
        <v>0</v>
      </c>
      <c r="V85" s="41">
        <f t="shared" si="79"/>
        <v>0</v>
      </c>
      <c r="W85" s="41">
        <f t="shared" si="80"/>
        <v>0</v>
      </c>
      <c r="X85" s="41">
        <f t="shared" si="81"/>
        <v>0</v>
      </c>
      <c r="Y85" s="197" t="str">
        <f t="shared" si="82"/>
        <v>nebija plānots</v>
      </c>
      <c r="Z85" s="41">
        <v>100597.22</v>
      </c>
      <c r="AA85" s="41">
        <v>100579.44</v>
      </c>
      <c r="AB85" s="41">
        <f t="shared" si="72"/>
        <v>-17.779999999998836</v>
      </c>
      <c r="AC85" s="41">
        <f t="shared" si="83"/>
        <v>100597.22</v>
      </c>
      <c r="AD85" s="41">
        <f t="shared" si="84"/>
        <v>100579.44</v>
      </c>
      <c r="AE85" s="41">
        <f t="shared" si="85"/>
        <v>-18</v>
      </c>
      <c r="AF85" s="109">
        <f t="shared" si="86"/>
        <v>1.767444468147028E-4</v>
      </c>
      <c r="AG85" s="41">
        <v>0</v>
      </c>
      <c r="AH85" s="41">
        <v>0</v>
      </c>
      <c r="AI85" s="41">
        <f t="shared" si="73"/>
        <v>0</v>
      </c>
      <c r="AJ85" s="41">
        <f t="shared" si="87"/>
        <v>100597.22</v>
      </c>
      <c r="AK85" s="41">
        <f t="shared" si="88"/>
        <v>100579.44</v>
      </c>
      <c r="AL85" s="41">
        <f t="shared" si="89"/>
        <v>-18</v>
      </c>
      <c r="AM85" s="109">
        <f t="shared" si="90"/>
        <v>1.767444468147028E-4</v>
      </c>
      <c r="AN85" s="41">
        <v>0</v>
      </c>
      <c r="AO85" s="41">
        <v>0</v>
      </c>
      <c r="AP85" s="41">
        <f t="shared" si="74"/>
        <v>0</v>
      </c>
      <c r="AQ85" s="41">
        <f t="shared" si="91"/>
        <v>100597.22</v>
      </c>
      <c r="AR85" s="41">
        <f t="shared" si="92"/>
        <v>100579.44</v>
      </c>
      <c r="AS85" s="41">
        <f t="shared" si="93"/>
        <v>-18</v>
      </c>
      <c r="AT85" s="109">
        <f t="shared" si="94"/>
        <v>1.767444468147028E-4</v>
      </c>
      <c r="AU85" s="41">
        <v>528871.1</v>
      </c>
      <c r="AV85" s="41">
        <v>150136.75</v>
      </c>
      <c r="AW85" s="41">
        <f t="shared" si="75"/>
        <v>-378734.35</v>
      </c>
      <c r="AX85" s="41">
        <f t="shared" si="95"/>
        <v>629468.31999999995</v>
      </c>
      <c r="AY85" s="41">
        <f t="shared" si="96"/>
        <v>250716.19</v>
      </c>
      <c r="AZ85" s="41">
        <f t="shared" si="97"/>
        <v>-378752</v>
      </c>
      <c r="BA85" s="109">
        <f t="shared" si="98"/>
        <v>0.60170165513651264</v>
      </c>
      <c r="BB85" s="41">
        <v>0</v>
      </c>
      <c r="BC85" s="41">
        <v>0</v>
      </c>
      <c r="BD85" s="41">
        <f t="shared" si="69"/>
        <v>0</v>
      </c>
      <c r="BE85" s="41">
        <f t="shared" si="99"/>
        <v>629468.31999999995</v>
      </c>
      <c r="BF85" s="41">
        <f t="shared" si="100"/>
        <v>250716.19</v>
      </c>
      <c r="BG85" s="41">
        <f t="shared" si="101"/>
        <v>-378752</v>
      </c>
      <c r="BH85" s="109">
        <f t="shared" si="102"/>
        <v>0.60170165513651264</v>
      </c>
      <c r="BI85" s="41">
        <v>0</v>
      </c>
      <c r="BJ85" s="41">
        <v>0</v>
      </c>
      <c r="BK85" s="41">
        <f t="shared" si="59"/>
        <v>0</v>
      </c>
      <c r="BL85" s="41">
        <f t="shared" si="103"/>
        <v>629468.31999999995</v>
      </c>
      <c r="BM85" s="41">
        <f t="shared" si="104"/>
        <v>250716.19</v>
      </c>
      <c r="BN85" s="41">
        <f t="shared" si="105"/>
        <v>-378752</v>
      </c>
      <c r="BO85" s="109">
        <f t="shared" si="106"/>
        <v>0.60170165513651264</v>
      </c>
      <c r="BP85" s="41">
        <v>282167.63</v>
      </c>
      <c r="BQ85" s="41">
        <v>22247.53</v>
      </c>
      <c r="BR85" s="41">
        <f t="shared" si="60"/>
        <v>-259920.1</v>
      </c>
      <c r="BS85" s="41">
        <f t="shared" si="107"/>
        <v>911635.95</v>
      </c>
      <c r="BT85" s="41">
        <f t="shared" si="108"/>
        <v>272963.71999999997</v>
      </c>
      <c r="BU85" s="41">
        <f t="shared" si="109"/>
        <v>-638672</v>
      </c>
      <c r="BV85" s="109">
        <f t="shared" si="110"/>
        <v>0.70057815293484205</v>
      </c>
      <c r="BW85" s="41">
        <v>0</v>
      </c>
      <c r="BX85" s="41">
        <v>0</v>
      </c>
      <c r="BY85" s="41">
        <f t="shared" si="111"/>
        <v>0</v>
      </c>
      <c r="BZ85" s="41">
        <f t="shared" si="119"/>
        <v>911635.95</v>
      </c>
      <c r="CA85" s="41">
        <f t="shared" si="119"/>
        <v>272963.71999999997</v>
      </c>
      <c r="CB85" s="41">
        <f t="shared" si="112"/>
        <v>-638672</v>
      </c>
      <c r="CC85" s="109">
        <f t="shared" si="113"/>
        <v>0.70057815293484205</v>
      </c>
      <c r="CD85" s="41">
        <v>0</v>
      </c>
      <c r="CE85" s="41">
        <v>0</v>
      </c>
      <c r="CF85" s="41">
        <f t="shared" si="114"/>
        <v>0</v>
      </c>
      <c r="CG85" s="41">
        <f t="shared" si="115"/>
        <v>911635.95</v>
      </c>
      <c r="CH85" s="317">
        <f t="shared" si="116"/>
        <v>272963.71999999997</v>
      </c>
      <c r="CI85" s="179">
        <f t="shared" si="117"/>
        <v>-638672</v>
      </c>
      <c r="CJ85" s="279">
        <f t="shared" si="118"/>
        <v>0.29942184706515795</v>
      </c>
      <c r="CK85" s="40">
        <v>282167.63</v>
      </c>
      <c r="CL85" s="40">
        <f t="shared" si="61"/>
        <v>1193803.58</v>
      </c>
      <c r="CM85" s="40">
        <v>351777.25</v>
      </c>
      <c r="CN85" s="158">
        <f t="shared" si="76"/>
        <v>-842026.33000000007</v>
      </c>
      <c r="CO85" s="310">
        <f t="shared" si="120"/>
        <v>0.29466928722059954</v>
      </c>
      <c r="CP85" s="40">
        <v>540316.38</v>
      </c>
      <c r="CQ85" s="40">
        <v>457747.09</v>
      </c>
      <c r="CR85" s="40">
        <v>454049.84</v>
      </c>
      <c r="CS85" s="40">
        <v>454049.84</v>
      </c>
      <c r="CT85" s="40">
        <v>454049.84</v>
      </c>
      <c r="CU85" s="40">
        <v>37837.49</v>
      </c>
      <c r="CV85" s="40">
        <v>0</v>
      </c>
      <c r="CW85" s="40">
        <v>3681463.9</v>
      </c>
      <c r="CX85" s="167" t="s">
        <v>1324</v>
      </c>
    </row>
    <row r="86" spans="1:102" s="10" customFormat="1" ht="33" customHeight="1" x14ac:dyDescent="0.2">
      <c r="A86" s="11" t="s">
        <v>608</v>
      </c>
      <c r="B86" s="11" t="s">
        <v>609</v>
      </c>
      <c r="C86" s="14" t="s">
        <v>610</v>
      </c>
      <c r="D86" s="11">
        <v>1</v>
      </c>
      <c r="E86" s="11" t="s">
        <v>342</v>
      </c>
      <c r="F86" s="11" t="s">
        <v>77</v>
      </c>
      <c r="G86" s="44" t="s">
        <v>611</v>
      </c>
      <c r="H86" s="43">
        <f>SUBTOTAL(103, $CI$16:$CI86)*1</f>
        <v>71</v>
      </c>
      <c r="I86" s="43" t="s">
        <v>406</v>
      </c>
      <c r="J86" s="126" t="s">
        <v>866</v>
      </c>
      <c r="K86" s="126" t="s">
        <v>867</v>
      </c>
      <c r="L86" s="94"/>
      <c r="M86" s="92">
        <v>0</v>
      </c>
      <c r="N86" s="92">
        <v>0</v>
      </c>
      <c r="O86" s="37">
        <v>0</v>
      </c>
      <c r="P86" s="37"/>
      <c r="Q86" s="41">
        <f t="shared" si="77"/>
        <v>0</v>
      </c>
      <c r="R86" s="197" t="str">
        <f t="shared" si="78"/>
        <v>nebija plānots</v>
      </c>
      <c r="S86" s="92">
        <v>0</v>
      </c>
      <c r="T86" s="92"/>
      <c r="U86" s="92"/>
      <c r="V86" s="41">
        <f t="shared" si="79"/>
        <v>0</v>
      </c>
      <c r="W86" s="41">
        <f t="shared" si="80"/>
        <v>0</v>
      </c>
      <c r="X86" s="41">
        <f t="shared" si="81"/>
        <v>0</v>
      </c>
      <c r="Y86" s="197" t="str">
        <f t="shared" si="82"/>
        <v>nebija plānots</v>
      </c>
      <c r="Z86" s="92">
        <v>0</v>
      </c>
      <c r="AA86" s="92"/>
      <c r="AB86" s="92"/>
      <c r="AC86" s="41">
        <f t="shared" si="83"/>
        <v>0</v>
      </c>
      <c r="AD86" s="41">
        <f t="shared" si="84"/>
        <v>0</v>
      </c>
      <c r="AE86" s="41">
        <f t="shared" si="85"/>
        <v>0</v>
      </c>
      <c r="AF86" s="109" t="str">
        <f t="shared" si="86"/>
        <v>nebija plānots</v>
      </c>
      <c r="AG86" s="92">
        <v>0</v>
      </c>
      <c r="AH86" s="92"/>
      <c r="AI86" s="92"/>
      <c r="AJ86" s="41">
        <f t="shared" si="87"/>
        <v>0</v>
      </c>
      <c r="AK86" s="41">
        <f t="shared" si="88"/>
        <v>0</v>
      </c>
      <c r="AL86" s="41">
        <f t="shared" si="89"/>
        <v>0</v>
      </c>
      <c r="AM86" s="109" t="str">
        <f t="shared" si="90"/>
        <v>nebija plānots</v>
      </c>
      <c r="AN86" s="92">
        <v>0</v>
      </c>
      <c r="AO86" s="92"/>
      <c r="AP86" s="92"/>
      <c r="AQ86" s="41">
        <f t="shared" si="91"/>
        <v>0</v>
      </c>
      <c r="AR86" s="41">
        <f t="shared" si="92"/>
        <v>0</v>
      </c>
      <c r="AS86" s="41">
        <f t="shared" si="93"/>
        <v>0</v>
      </c>
      <c r="AT86" s="109" t="str">
        <f t="shared" si="94"/>
        <v>nebija plānots</v>
      </c>
      <c r="AU86" s="92">
        <v>0</v>
      </c>
      <c r="AV86" s="92"/>
      <c r="AW86" s="92"/>
      <c r="AX86" s="41">
        <f t="shared" si="95"/>
        <v>0</v>
      </c>
      <c r="AY86" s="41">
        <f t="shared" si="96"/>
        <v>0</v>
      </c>
      <c r="AZ86" s="41">
        <f t="shared" si="97"/>
        <v>0</v>
      </c>
      <c r="BA86" s="109" t="str">
        <f t="shared" si="98"/>
        <v>nebija plānots</v>
      </c>
      <c r="BB86" s="37">
        <v>5522.45</v>
      </c>
      <c r="BC86" s="41">
        <v>2629.48</v>
      </c>
      <c r="BD86" s="41">
        <f t="shared" si="69"/>
        <v>-2892.97</v>
      </c>
      <c r="BE86" s="41">
        <f t="shared" si="99"/>
        <v>5522.45</v>
      </c>
      <c r="BF86" s="41">
        <f t="shared" si="100"/>
        <v>2629.48</v>
      </c>
      <c r="BG86" s="41">
        <f t="shared" si="101"/>
        <v>-2893</v>
      </c>
      <c r="BH86" s="109">
        <f t="shared" si="102"/>
        <v>0.52385625945006287</v>
      </c>
      <c r="BI86" s="37">
        <v>0</v>
      </c>
      <c r="BJ86" s="41">
        <v>0</v>
      </c>
      <c r="BK86" s="41">
        <f t="shared" si="59"/>
        <v>0</v>
      </c>
      <c r="BL86" s="41">
        <f t="shared" si="103"/>
        <v>5522.45</v>
      </c>
      <c r="BM86" s="41">
        <f t="shared" si="104"/>
        <v>2629.48</v>
      </c>
      <c r="BN86" s="41">
        <f t="shared" si="105"/>
        <v>-2893</v>
      </c>
      <c r="BO86" s="109">
        <f t="shared" si="106"/>
        <v>0.52385625945006287</v>
      </c>
      <c r="BP86" s="37">
        <v>0</v>
      </c>
      <c r="BQ86" s="41">
        <v>0</v>
      </c>
      <c r="BR86" s="41">
        <f t="shared" si="60"/>
        <v>0</v>
      </c>
      <c r="BS86" s="41">
        <f t="shared" si="107"/>
        <v>5522.45</v>
      </c>
      <c r="BT86" s="41">
        <f t="shared" si="108"/>
        <v>2629.48</v>
      </c>
      <c r="BU86" s="41">
        <f t="shared" si="109"/>
        <v>-2893</v>
      </c>
      <c r="BV86" s="109">
        <f t="shared" si="110"/>
        <v>0.52385625945006287</v>
      </c>
      <c r="BW86" s="37">
        <v>10622.45</v>
      </c>
      <c r="BX86" s="41">
        <v>2267.21</v>
      </c>
      <c r="BY86" s="41">
        <f t="shared" si="111"/>
        <v>-8355.2400000000016</v>
      </c>
      <c r="BZ86" s="41">
        <f t="shared" ref="BZ86:BZ149" si="121">BP86+BI86+BB86+AU86+AN86+AG86+Z86+S86+O86+BW86</f>
        <v>16144.900000000001</v>
      </c>
      <c r="CA86" s="41">
        <f>BQ86+BJ86+BC86+AV86+AO86+-AH86+AA86+T86+P86+BX86</f>
        <v>4896.6900000000005</v>
      </c>
      <c r="CB86" s="41">
        <f t="shared" si="112"/>
        <v>-11248</v>
      </c>
      <c r="CC86" s="109">
        <f t="shared" si="113"/>
        <v>0.69670360299537315</v>
      </c>
      <c r="CD86" s="37">
        <v>0</v>
      </c>
      <c r="CE86" s="41">
        <v>0</v>
      </c>
      <c r="CF86" s="41">
        <f t="shared" si="114"/>
        <v>0</v>
      </c>
      <c r="CG86" s="41">
        <f t="shared" si="115"/>
        <v>16144.900000000001</v>
      </c>
      <c r="CH86" s="317">
        <f t="shared" si="116"/>
        <v>4896.6900000000005</v>
      </c>
      <c r="CI86" s="180">
        <f t="shared" si="117"/>
        <v>-11248</v>
      </c>
      <c r="CJ86" s="279">
        <f t="shared" si="118"/>
        <v>0.30329639700462685</v>
      </c>
      <c r="CK86" s="37">
        <v>0</v>
      </c>
      <c r="CL86" s="40">
        <f t="shared" si="61"/>
        <v>16144.900000000001</v>
      </c>
      <c r="CM86" s="40">
        <v>4896.6900000000005</v>
      </c>
      <c r="CN86" s="158">
        <f t="shared" si="76"/>
        <v>-11248.210000000001</v>
      </c>
      <c r="CO86" s="310">
        <f t="shared" si="120"/>
        <v>0.30329639700462685</v>
      </c>
      <c r="CP86" s="37">
        <v>21262.75</v>
      </c>
      <c r="CQ86" s="37">
        <v>23338.45</v>
      </c>
      <c r="CR86" s="92">
        <v>0</v>
      </c>
      <c r="CS86" s="92">
        <v>0</v>
      </c>
      <c r="CT86" s="92">
        <v>0</v>
      </c>
      <c r="CU86" s="92">
        <v>0</v>
      </c>
      <c r="CV86" s="92">
        <v>0</v>
      </c>
      <c r="CW86" s="37">
        <v>60746.100000000006</v>
      </c>
      <c r="CX86" s="15"/>
    </row>
    <row r="87" spans="1:102" s="10" customFormat="1" ht="26.25" customHeight="1" x14ac:dyDescent="0.2">
      <c r="A87" s="55" t="s">
        <v>1141</v>
      </c>
      <c r="B87" s="55" t="s">
        <v>1143</v>
      </c>
      <c r="C87" s="81" t="s">
        <v>1142</v>
      </c>
      <c r="D87" s="55">
        <v>1</v>
      </c>
      <c r="E87" s="55" t="s">
        <v>4</v>
      </c>
      <c r="F87" s="55" t="s">
        <v>5</v>
      </c>
      <c r="G87" s="55" t="s">
        <v>1495</v>
      </c>
      <c r="H87" s="43">
        <f>SUBTOTAL(103, $CI$16:$CI87)*1</f>
        <v>72</v>
      </c>
      <c r="I87" s="43" t="s">
        <v>95</v>
      </c>
      <c r="J87" s="124" t="s">
        <v>98</v>
      </c>
      <c r="K87" s="124" t="s">
        <v>99</v>
      </c>
      <c r="L87" s="41">
        <v>0</v>
      </c>
      <c r="M87" s="41">
        <v>0</v>
      </c>
      <c r="N87" s="41">
        <v>17789.87</v>
      </c>
      <c r="O87" s="41">
        <v>0</v>
      </c>
      <c r="P87" s="41">
        <v>0</v>
      </c>
      <c r="Q87" s="41">
        <f t="shared" si="77"/>
        <v>0</v>
      </c>
      <c r="R87" s="197" t="str">
        <f t="shared" si="78"/>
        <v>nebija plānots</v>
      </c>
      <c r="S87" s="41">
        <v>0</v>
      </c>
      <c r="T87" s="41">
        <v>0</v>
      </c>
      <c r="U87" s="41">
        <f t="shared" ref="U87:U95" si="122">T87-S87</f>
        <v>0</v>
      </c>
      <c r="V87" s="41">
        <f t="shared" si="79"/>
        <v>0</v>
      </c>
      <c r="W87" s="41">
        <f t="shared" si="80"/>
        <v>0</v>
      </c>
      <c r="X87" s="41">
        <f t="shared" si="81"/>
        <v>0</v>
      </c>
      <c r="Y87" s="197" t="str">
        <f t="shared" si="82"/>
        <v>nebija plānots</v>
      </c>
      <c r="Z87" s="41">
        <v>0</v>
      </c>
      <c r="AA87" s="41">
        <v>0</v>
      </c>
      <c r="AB87" s="41">
        <f t="shared" ref="AB87:AB95" si="123">AA87-Z87</f>
        <v>0</v>
      </c>
      <c r="AC87" s="41">
        <f t="shared" si="83"/>
        <v>0</v>
      </c>
      <c r="AD87" s="41">
        <f t="shared" si="84"/>
        <v>0</v>
      </c>
      <c r="AE87" s="41">
        <f t="shared" si="85"/>
        <v>0</v>
      </c>
      <c r="AF87" s="109" t="str">
        <f t="shared" si="86"/>
        <v>nebija plānots</v>
      </c>
      <c r="AG87" s="41">
        <v>11050</v>
      </c>
      <c r="AH87" s="41">
        <v>11046.09</v>
      </c>
      <c r="AI87" s="41">
        <f t="shared" ref="AI87:AI95" si="124">AH87-AG87</f>
        <v>-3.9099999999998545</v>
      </c>
      <c r="AJ87" s="41">
        <f t="shared" si="87"/>
        <v>11050</v>
      </c>
      <c r="AK87" s="41">
        <f t="shared" si="88"/>
        <v>11046.09</v>
      </c>
      <c r="AL87" s="41">
        <f t="shared" si="89"/>
        <v>-4</v>
      </c>
      <c r="AM87" s="109">
        <f t="shared" si="90"/>
        <v>3.5384615384614904E-4</v>
      </c>
      <c r="AN87" s="41">
        <v>0</v>
      </c>
      <c r="AO87" s="41">
        <v>0</v>
      </c>
      <c r="AP87" s="41">
        <f t="shared" ref="AP87:AP95" si="125">AO87-AN87</f>
        <v>0</v>
      </c>
      <c r="AQ87" s="41">
        <f t="shared" si="91"/>
        <v>11050</v>
      </c>
      <c r="AR87" s="41">
        <f t="shared" si="92"/>
        <v>11046.09</v>
      </c>
      <c r="AS87" s="41">
        <f t="shared" si="93"/>
        <v>-4</v>
      </c>
      <c r="AT87" s="109">
        <f t="shared" si="94"/>
        <v>3.5384615384614904E-4</v>
      </c>
      <c r="AU87" s="41">
        <v>0</v>
      </c>
      <c r="AV87" s="41">
        <v>0</v>
      </c>
      <c r="AW87" s="41">
        <f t="shared" ref="AW87:AW95" si="126">AV87-AU87</f>
        <v>0</v>
      </c>
      <c r="AX87" s="41">
        <f t="shared" si="95"/>
        <v>11050</v>
      </c>
      <c r="AY87" s="41">
        <f t="shared" si="96"/>
        <v>11046.09</v>
      </c>
      <c r="AZ87" s="41">
        <f t="shared" si="97"/>
        <v>-4</v>
      </c>
      <c r="BA87" s="109">
        <f t="shared" si="98"/>
        <v>3.5384615384614904E-4</v>
      </c>
      <c r="BB87" s="41">
        <v>471100.6</v>
      </c>
      <c r="BC87" s="41">
        <v>0</v>
      </c>
      <c r="BD87" s="41">
        <f t="shared" si="69"/>
        <v>-471100.6</v>
      </c>
      <c r="BE87" s="41">
        <f t="shared" si="99"/>
        <v>482150.6</v>
      </c>
      <c r="BF87" s="41">
        <f t="shared" si="100"/>
        <v>11046.09</v>
      </c>
      <c r="BG87" s="41">
        <f t="shared" si="101"/>
        <v>-471105</v>
      </c>
      <c r="BH87" s="109">
        <f t="shared" si="102"/>
        <v>0.97708995902939866</v>
      </c>
      <c r="BI87" s="41">
        <v>0</v>
      </c>
      <c r="BJ87" s="41">
        <v>0</v>
      </c>
      <c r="BK87" s="41">
        <f t="shared" ref="BK87:BK115" si="127">BJ87-BI87</f>
        <v>0</v>
      </c>
      <c r="BL87" s="41">
        <f t="shared" si="103"/>
        <v>482150.6</v>
      </c>
      <c r="BM87" s="41">
        <f t="shared" si="104"/>
        <v>11046.09</v>
      </c>
      <c r="BN87" s="41">
        <f t="shared" si="105"/>
        <v>-471105</v>
      </c>
      <c r="BO87" s="109">
        <f t="shared" si="106"/>
        <v>0.97708995902939866</v>
      </c>
      <c r="BP87" s="41">
        <v>0</v>
      </c>
      <c r="BQ87" s="41">
        <v>0</v>
      </c>
      <c r="BR87" s="41">
        <f t="shared" ref="BR87:BR115" si="128">BQ87-BP87</f>
        <v>0</v>
      </c>
      <c r="BS87" s="41">
        <f t="shared" si="107"/>
        <v>482150.6</v>
      </c>
      <c r="BT87" s="41">
        <f t="shared" si="108"/>
        <v>11046.09</v>
      </c>
      <c r="BU87" s="41">
        <f t="shared" si="109"/>
        <v>-471105</v>
      </c>
      <c r="BV87" s="109">
        <f t="shared" si="110"/>
        <v>0.97708995902939866</v>
      </c>
      <c r="BW87" s="41">
        <v>138747.20000000001</v>
      </c>
      <c r="BX87" s="41">
        <v>186740.01</v>
      </c>
      <c r="BY87" s="41">
        <f t="shared" si="111"/>
        <v>47992.81</v>
      </c>
      <c r="BZ87" s="41">
        <f t="shared" si="121"/>
        <v>620897.80000000005</v>
      </c>
      <c r="CA87" s="41">
        <f>BQ87+BJ87+BC87+AV87+AO87+AH87+AA87+T87+P87+BX87</f>
        <v>197786.1</v>
      </c>
      <c r="CB87" s="41">
        <f t="shared" si="112"/>
        <v>-423112</v>
      </c>
      <c r="CC87" s="109">
        <f t="shared" si="113"/>
        <v>0.68145144015649595</v>
      </c>
      <c r="CD87" s="41">
        <v>0</v>
      </c>
      <c r="CE87" s="41">
        <v>0</v>
      </c>
      <c r="CF87" s="41">
        <f t="shared" si="114"/>
        <v>0</v>
      </c>
      <c r="CG87" s="41">
        <f t="shared" si="115"/>
        <v>620897.80000000005</v>
      </c>
      <c r="CH87" s="317">
        <f t="shared" si="116"/>
        <v>197786.1</v>
      </c>
      <c r="CI87" s="179">
        <f t="shared" si="117"/>
        <v>-423112</v>
      </c>
      <c r="CJ87" s="279">
        <f t="shared" si="118"/>
        <v>0.318548559843504</v>
      </c>
      <c r="CK87" s="40">
        <v>0</v>
      </c>
      <c r="CL87" s="40">
        <f t="shared" si="61"/>
        <v>620897.80000000005</v>
      </c>
      <c r="CM87" s="40">
        <v>197786.1</v>
      </c>
      <c r="CN87" s="158">
        <f t="shared" si="76"/>
        <v>-423111.70000000007</v>
      </c>
      <c r="CO87" s="310">
        <f t="shared" si="120"/>
        <v>0.318548559843504</v>
      </c>
      <c r="CP87" s="40">
        <v>3030445.82</v>
      </c>
      <c r="CQ87" s="40">
        <v>1547000</v>
      </c>
      <c r="CR87" s="40">
        <v>1334500</v>
      </c>
      <c r="CS87" s="40">
        <v>109350.51</v>
      </c>
      <c r="CT87" s="40">
        <v>0</v>
      </c>
      <c r="CU87" s="40">
        <v>0</v>
      </c>
      <c r="CV87" s="40">
        <v>0</v>
      </c>
      <c r="CW87" s="40">
        <v>6659984</v>
      </c>
      <c r="CX87" s="167" t="s">
        <v>1462</v>
      </c>
    </row>
    <row r="88" spans="1:102" s="10" customFormat="1" ht="38.25" customHeight="1" x14ac:dyDescent="0.2">
      <c r="A88" s="11" t="s">
        <v>119</v>
      </c>
      <c r="B88" s="11" t="s">
        <v>120</v>
      </c>
      <c r="C88" s="14" t="s">
        <v>570</v>
      </c>
      <c r="D88" s="11">
        <v>1</v>
      </c>
      <c r="E88" s="11" t="s">
        <v>35</v>
      </c>
      <c r="F88" s="11" t="s">
        <v>102</v>
      </c>
      <c r="G88" s="44" t="s">
        <v>691</v>
      </c>
      <c r="H88" s="43">
        <f>SUBTOTAL(103, $CI$16:$CI88)*1</f>
        <v>73</v>
      </c>
      <c r="I88" s="43" t="s">
        <v>74</v>
      </c>
      <c r="J88" s="124" t="s">
        <v>87</v>
      </c>
      <c r="K88" s="124" t="s">
        <v>88</v>
      </c>
      <c r="L88" s="41">
        <v>0</v>
      </c>
      <c r="M88" s="41">
        <v>0</v>
      </c>
      <c r="N88" s="41">
        <v>0</v>
      </c>
      <c r="O88" s="41">
        <v>0</v>
      </c>
      <c r="P88" s="41">
        <v>0</v>
      </c>
      <c r="Q88" s="41">
        <f t="shared" si="77"/>
        <v>0</v>
      </c>
      <c r="R88" s="197" t="str">
        <f t="shared" si="78"/>
        <v>nebija plānots</v>
      </c>
      <c r="S88" s="41">
        <v>0</v>
      </c>
      <c r="T88" s="41">
        <v>0</v>
      </c>
      <c r="U88" s="41">
        <f t="shared" si="122"/>
        <v>0</v>
      </c>
      <c r="V88" s="41">
        <f t="shared" si="79"/>
        <v>0</v>
      </c>
      <c r="W88" s="41">
        <f t="shared" si="80"/>
        <v>0</v>
      </c>
      <c r="X88" s="41">
        <f t="shared" si="81"/>
        <v>0</v>
      </c>
      <c r="Y88" s="197" t="str">
        <f t="shared" si="82"/>
        <v>nebija plānots</v>
      </c>
      <c r="Z88" s="41">
        <v>0</v>
      </c>
      <c r="AA88" s="41">
        <v>0</v>
      </c>
      <c r="AB88" s="41">
        <f t="shared" si="123"/>
        <v>0</v>
      </c>
      <c r="AC88" s="41">
        <f t="shared" si="83"/>
        <v>0</v>
      </c>
      <c r="AD88" s="41">
        <f t="shared" si="84"/>
        <v>0</v>
      </c>
      <c r="AE88" s="41">
        <f t="shared" si="85"/>
        <v>0</v>
      </c>
      <c r="AF88" s="109" t="str">
        <f t="shared" si="86"/>
        <v>nebija plānots</v>
      </c>
      <c r="AG88" s="41">
        <v>13.6</v>
      </c>
      <c r="AH88" s="41">
        <v>13.6</v>
      </c>
      <c r="AI88" s="41">
        <f t="shared" si="124"/>
        <v>0</v>
      </c>
      <c r="AJ88" s="41">
        <f t="shared" si="87"/>
        <v>13.6</v>
      </c>
      <c r="AK88" s="41">
        <f t="shared" si="88"/>
        <v>13.6</v>
      </c>
      <c r="AL88" s="41">
        <f t="shared" si="89"/>
        <v>0</v>
      </c>
      <c r="AM88" s="109">
        <f t="shared" si="90"/>
        <v>0</v>
      </c>
      <c r="AN88" s="41">
        <v>0</v>
      </c>
      <c r="AO88" s="41">
        <v>0</v>
      </c>
      <c r="AP88" s="41">
        <f t="shared" si="125"/>
        <v>0</v>
      </c>
      <c r="AQ88" s="41">
        <f t="shared" si="91"/>
        <v>13.6</v>
      </c>
      <c r="AR88" s="41">
        <f t="shared" si="92"/>
        <v>13.6</v>
      </c>
      <c r="AS88" s="41">
        <f t="shared" si="93"/>
        <v>0</v>
      </c>
      <c r="AT88" s="109">
        <f t="shared" si="94"/>
        <v>0</v>
      </c>
      <c r="AU88" s="41">
        <v>0</v>
      </c>
      <c r="AV88" s="41">
        <v>0</v>
      </c>
      <c r="AW88" s="41">
        <f t="shared" si="126"/>
        <v>0</v>
      </c>
      <c r="AX88" s="41">
        <f t="shared" si="95"/>
        <v>13.6</v>
      </c>
      <c r="AY88" s="41">
        <f t="shared" si="96"/>
        <v>13.6</v>
      </c>
      <c r="AZ88" s="41">
        <f t="shared" si="97"/>
        <v>0</v>
      </c>
      <c r="BA88" s="109">
        <f t="shared" si="98"/>
        <v>0</v>
      </c>
      <c r="BB88" s="41">
        <v>18986.45</v>
      </c>
      <c r="BC88" s="41">
        <v>9835.2800000000007</v>
      </c>
      <c r="BD88" s="41">
        <f t="shared" si="69"/>
        <v>-9151.17</v>
      </c>
      <c r="BE88" s="41">
        <f t="shared" si="99"/>
        <v>19000.05</v>
      </c>
      <c r="BF88" s="41">
        <f t="shared" si="100"/>
        <v>9848.880000000001</v>
      </c>
      <c r="BG88" s="41">
        <f t="shared" si="101"/>
        <v>-9151</v>
      </c>
      <c r="BH88" s="109">
        <f t="shared" si="102"/>
        <v>0.48163925884405556</v>
      </c>
      <c r="BI88" s="41">
        <v>0</v>
      </c>
      <c r="BJ88" s="41">
        <v>0</v>
      </c>
      <c r="BK88" s="41">
        <f t="shared" si="127"/>
        <v>0</v>
      </c>
      <c r="BL88" s="41">
        <f t="shared" si="103"/>
        <v>19000.05</v>
      </c>
      <c r="BM88" s="41">
        <f t="shared" si="104"/>
        <v>9848.880000000001</v>
      </c>
      <c r="BN88" s="41">
        <f t="shared" si="105"/>
        <v>-9151</v>
      </c>
      <c r="BO88" s="109">
        <f t="shared" si="106"/>
        <v>0.48163925884405556</v>
      </c>
      <c r="BP88" s="41">
        <v>0</v>
      </c>
      <c r="BQ88" s="41">
        <v>0</v>
      </c>
      <c r="BR88" s="41">
        <f t="shared" si="128"/>
        <v>0</v>
      </c>
      <c r="BS88" s="41">
        <f t="shared" si="107"/>
        <v>19000.05</v>
      </c>
      <c r="BT88" s="41">
        <f t="shared" si="108"/>
        <v>9848.880000000001</v>
      </c>
      <c r="BU88" s="41">
        <f t="shared" si="109"/>
        <v>-9151</v>
      </c>
      <c r="BV88" s="109">
        <f t="shared" si="110"/>
        <v>0.48163925884405556</v>
      </c>
      <c r="BW88" s="41">
        <v>29999.9</v>
      </c>
      <c r="BX88" s="41">
        <v>5937.36</v>
      </c>
      <c r="BY88" s="41">
        <f t="shared" si="111"/>
        <v>-24062.54</v>
      </c>
      <c r="BZ88" s="41">
        <f t="shared" si="121"/>
        <v>48999.95</v>
      </c>
      <c r="CA88" s="41">
        <f>BQ88+BJ88+BC88+AV88+AO88+AH88+AA88+T88+P88+BX88</f>
        <v>15786.240000000002</v>
      </c>
      <c r="CB88" s="41">
        <f t="shared" si="112"/>
        <v>-33214</v>
      </c>
      <c r="CC88" s="109">
        <f t="shared" si="113"/>
        <v>0.67783150799133463</v>
      </c>
      <c r="CD88" s="41">
        <v>0</v>
      </c>
      <c r="CE88" s="41">
        <v>0</v>
      </c>
      <c r="CF88" s="41">
        <f t="shared" si="114"/>
        <v>0</v>
      </c>
      <c r="CG88" s="41">
        <f t="shared" si="115"/>
        <v>48999.95</v>
      </c>
      <c r="CH88" s="317">
        <f t="shared" si="116"/>
        <v>15786.240000000002</v>
      </c>
      <c r="CI88" s="180">
        <f t="shared" si="117"/>
        <v>-33214</v>
      </c>
      <c r="CJ88" s="279">
        <f t="shared" si="118"/>
        <v>0.32216849200866537</v>
      </c>
      <c r="CK88" s="40">
        <v>0</v>
      </c>
      <c r="CL88" s="40">
        <f t="shared" si="61"/>
        <v>48999.950000000004</v>
      </c>
      <c r="CM88" s="40">
        <v>36779.600000000006</v>
      </c>
      <c r="CN88" s="158">
        <f t="shared" si="76"/>
        <v>-12220.349999999999</v>
      </c>
      <c r="CO88" s="310">
        <f t="shared" si="120"/>
        <v>0.7506048475559669</v>
      </c>
      <c r="CP88" s="40">
        <v>136300.04999999999</v>
      </c>
      <c r="CQ88" s="40">
        <v>56015</v>
      </c>
      <c r="CR88" s="40">
        <v>13685</v>
      </c>
      <c r="CS88" s="40">
        <v>0</v>
      </c>
      <c r="CT88" s="40">
        <v>0</v>
      </c>
      <c r="CU88" s="40">
        <v>0</v>
      </c>
      <c r="CV88" s="40">
        <v>0</v>
      </c>
      <c r="CW88" s="40">
        <v>255000</v>
      </c>
      <c r="CX88" s="15"/>
    </row>
    <row r="89" spans="1:102" s="10" customFormat="1" ht="26.25" customHeight="1" x14ac:dyDescent="0.2">
      <c r="A89" s="33" t="s">
        <v>119</v>
      </c>
      <c r="B89" s="33" t="s">
        <v>120</v>
      </c>
      <c r="C89" s="34" t="s">
        <v>570</v>
      </c>
      <c r="D89" s="33">
        <v>1</v>
      </c>
      <c r="E89" s="33" t="s">
        <v>35</v>
      </c>
      <c r="F89" s="33" t="s">
        <v>102</v>
      </c>
      <c r="G89" s="33" t="s">
        <v>1078</v>
      </c>
      <c r="H89" s="43">
        <f>SUBTOTAL(103, $CI$16:$CI89)*1</f>
        <v>74</v>
      </c>
      <c r="I89" s="43" t="s">
        <v>379</v>
      </c>
      <c r="J89" s="124" t="s">
        <v>395</v>
      </c>
      <c r="K89" s="124" t="s">
        <v>396</v>
      </c>
      <c r="L89" s="41">
        <v>0</v>
      </c>
      <c r="M89" s="41">
        <v>0</v>
      </c>
      <c r="N89" s="41">
        <v>62464.83</v>
      </c>
      <c r="O89" s="41">
        <v>37926.76</v>
      </c>
      <c r="P89" s="41">
        <v>37926.76</v>
      </c>
      <c r="Q89" s="41">
        <f t="shared" si="77"/>
        <v>0</v>
      </c>
      <c r="R89" s="197">
        <f t="shared" si="78"/>
        <v>0</v>
      </c>
      <c r="S89" s="41">
        <v>0</v>
      </c>
      <c r="T89" s="41">
        <v>0</v>
      </c>
      <c r="U89" s="41">
        <f t="shared" si="122"/>
        <v>0</v>
      </c>
      <c r="V89" s="41">
        <f t="shared" si="79"/>
        <v>37926.76</v>
      </c>
      <c r="W89" s="41">
        <f t="shared" si="80"/>
        <v>37926.76</v>
      </c>
      <c r="X89" s="41">
        <f t="shared" si="81"/>
        <v>0</v>
      </c>
      <c r="Y89" s="197">
        <f t="shared" si="82"/>
        <v>0</v>
      </c>
      <c r="Z89" s="41">
        <v>0</v>
      </c>
      <c r="AA89" s="41">
        <v>0</v>
      </c>
      <c r="AB89" s="41">
        <f t="shared" si="123"/>
        <v>0</v>
      </c>
      <c r="AC89" s="41">
        <f t="shared" si="83"/>
        <v>37926.76</v>
      </c>
      <c r="AD89" s="41">
        <f t="shared" si="84"/>
        <v>37926.76</v>
      </c>
      <c r="AE89" s="41">
        <f t="shared" si="85"/>
        <v>0</v>
      </c>
      <c r="AF89" s="109">
        <f t="shared" si="86"/>
        <v>0</v>
      </c>
      <c r="AG89" s="41">
        <v>56536.59</v>
      </c>
      <c r="AH89" s="41">
        <v>56488.33</v>
      </c>
      <c r="AI89" s="41">
        <f t="shared" si="124"/>
        <v>-48.259999999994761</v>
      </c>
      <c r="AJ89" s="41">
        <f t="shared" si="87"/>
        <v>94463.35</v>
      </c>
      <c r="AK89" s="41">
        <f t="shared" si="88"/>
        <v>94415.09</v>
      </c>
      <c r="AL89" s="41">
        <f t="shared" si="89"/>
        <v>-48</v>
      </c>
      <c r="AM89" s="109">
        <f t="shared" si="90"/>
        <v>5.1088596794424124E-4</v>
      </c>
      <c r="AN89" s="41">
        <v>0</v>
      </c>
      <c r="AO89" s="41">
        <v>0</v>
      </c>
      <c r="AP89" s="41">
        <f t="shared" si="125"/>
        <v>0</v>
      </c>
      <c r="AQ89" s="41">
        <f t="shared" si="91"/>
        <v>94463.35</v>
      </c>
      <c r="AR89" s="41">
        <f t="shared" si="92"/>
        <v>94415.09</v>
      </c>
      <c r="AS89" s="41">
        <f t="shared" si="93"/>
        <v>-48</v>
      </c>
      <c r="AT89" s="109">
        <f t="shared" si="94"/>
        <v>5.1088596794424124E-4</v>
      </c>
      <c r="AU89" s="41">
        <v>0</v>
      </c>
      <c r="AV89" s="41">
        <v>0</v>
      </c>
      <c r="AW89" s="41">
        <f t="shared" si="126"/>
        <v>0</v>
      </c>
      <c r="AX89" s="41">
        <f t="shared" si="95"/>
        <v>94463.35</v>
      </c>
      <c r="AY89" s="41">
        <f t="shared" si="96"/>
        <v>94415.09</v>
      </c>
      <c r="AZ89" s="41">
        <f t="shared" si="97"/>
        <v>-48</v>
      </c>
      <c r="BA89" s="109">
        <f t="shared" si="98"/>
        <v>5.1088596794424124E-4</v>
      </c>
      <c r="BB89" s="41">
        <v>319338.7</v>
      </c>
      <c r="BC89" s="41">
        <v>88428.73</v>
      </c>
      <c r="BD89" s="41">
        <f t="shared" si="69"/>
        <v>-230909.97000000003</v>
      </c>
      <c r="BE89" s="41">
        <f t="shared" si="99"/>
        <v>413802.05000000005</v>
      </c>
      <c r="BF89" s="41">
        <f t="shared" si="100"/>
        <v>182843.82</v>
      </c>
      <c r="BG89" s="41">
        <f t="shared" si="101"/>
        <v>-230958</v>
      </c>
      <c r="BH89" s="109">
        <f t="shared" si="102"/>
        <v>0.55813698844652904</v>
      </c>
      <c r="BI89" s="41">
        <v>0</v>
      </c>
      <c r="BJ89" s="41">
        <v>0</v>
      </c>
      <c r="BK89" s="41">
        <f t="shared" si="127"/>
        <v>0</v>
      </c>
      <c r="BL89" s="41">
        <f t="shared" si="103"/>
        <v>413802.05000000005</v>
      </c>
      <c r="BM89" s="41">
        <f t="shared" si="104"/>
        <v>182843.82</v>
      </c>
      <c r="BN89" s="41">
        <f t="shared" si="105"/>
        <v>-230958</v>
      </c>
      <c r="BO89" s="109">
        <f t="shared" si="106"/>
        <v>0.55813698844652904</v>
      </c>
      <c r="BP89" s="41">
        <v>0</v>
      </c>
      <c r="BQ89" s="41">
        <v>0</v>
      </c>
      <c r="BR89" s="41">
        <f t="shared" si="128"/>
        <v>0</v>
      </c>
      <c r="BS89" s="41">
        <f t="shared" si="107"/>
        <v>413802.05000000005</v>
      </c>
      <c r="BT89" s="41">
        <f t="shared" si="108"/>
        <v>182843.82</v>
      </c>
      <c r="BU89" s="41">
        <f t="shared" si="109"/>
        <v>-230958</v>
      </c>
      <c r="BV89" s="109">
        <f t="shared" si="110"/>
        <v>0.55813698844652904</v>
      </c>
      <c r="BW89" s="41">
        <v>319338.74</v>
      </c>
      <c r="BX89" s="41">
        <v>54190.25</v>
      </c>
      <c r="BY89" s="41">
        <f t="shared" si="111"/>
        <v>-265148.49</v>
      </c>
      <c r="BZ89" s="41">
        <f t="shared" si="121"/>
        <v>733140.79</v>
      </c>
      <c r="CA89" s="41">
        <f>BQ89+BJ89+BC89+AV89+AO89+AH89+AA89+T89+P89+BX89</f>
        <v>237034.07</v>
      </c>
      <c r="CB89" s="41">
        <f t="shared" si="112"/>
        <v>-496106</v>
      </c>
      <c r="CC89" s="109">
        <f t="shared" si="113"/>
        <v>0.6766868339163068</v>
      </c>
      <c r="CD89" s="41">
        <v>0</v>
      </c>
      <c r="CE89" s="41">
        <v>0</v>
      </c>
      <c r="CF89" s="41">
        <f t="shared" si="114"/>
        <v>0</v>
      </c>
      <c r="CG89" s="41">
        <f t="shared" si="115"/>
        <v>733140.79</v>
      </c>
      <c r="CH89" s="317">
        <f t="shared" si="116"/>
        <v>237034.07</v>
      </c>
      <c r="CI89" s="179">
        <f t="shared" si="117"/>
        <v>-496106</v>
      </c>
      <c r="CJ89" s="279">
        <f t="shared" si="118"/>
        <v>0.32331316608369315</v>
      </c>
      <c r="CK89" s="40">
        <v>0</v>
      </c>
      <c r="CL89" s="40">
        <f t="shared" si="61"/>
        <v>733140.78999999992</v>
      </c>
      <c r="CM89" s="40">
        <v>216572.61</v>
      </c>
      <c r="CN89" s="158">
        <f t="shared" si="76"/>
        <v>-516568.17999999993</v>
      </c>
      <c r="CO89" s="310">
        <f t="shared" si="120"/>
        <v>0.29540384732924219</v>
      </c>
      <c r="CP89" s="40">
        <v>1481699.1900000002</v>
      </c>
      <c r="CQ89" s="40">
        <v>1306075.3</v>
      </c>
      <c r="CR89" s="40">
        <v>1224829.24</v>
      </c>
      <c r="CS89" s="40">
        <v>1122829.24</v>
      </c>
      <c r="CT89" s="40">
        <v>884829.27</v>
      </c>
      <c r="CU89" s="40">
        <v>221207.34</v>
      </c>
      <c r="CV89" s="40">
        <v>0</v>
      </c>
      <c r="CW89" s="40">
        <v>7037075.2000000011</v>
      </c>
      <c r="CX89" s="167" t="s">
        <v>1406</v>
      </c>
    </row>
    <row r="90" spans="1:102" s="10" customFormat="1" ht="26.25" customHeight="1" x14ac:dyDescent="0.2">
      <c r="A90" s="55" t="s">
        <v>138</v>
      </c>
      <c r="B90" s="55" t="s">
        <v>139</v>
      </c>
      <c r="C90" s="81" t="s">
        <v>572</v>
      </c>
      <c r="D90" s="55">
        <v>3</v>
      </c>
      <c r="E90" s="55" t="s">
        <v>35</v>
      </c>
      <c r="F90" s="55" t="s">
        <v>5</v>
      </c>
      <c r="G90" s="55" t="s">
        <v>1095</v>
      </c>
      <c r="H90" s="43">
        <f>SUBTOTAL(103, $CI$16:$CI90)*1</f>
        <v>75</v>
      </c>
      <c r="I90" s="43" t="s">
        <v>406</v>
      </c>
      <c r="J90" s="124" t="s">
        <v>63</v>
      </c>
      <c r="K90" s="124" t="s">
        <v>716</v>
      </c>
      <c r="L90" s="41"/>
      <c r="M90" s="41"/>
      <c r="N90" s="41"/>
      <c r="O90" s="41"/>
      <c r="P90" s="41">
        <v>0</v>
      </c>
      <c r="Q90" s="41">
        <f t="shared" si="77"/>
        <v>0</v>
      </c>
      <c r="R90" s="197" t="str">
        <f t="shared" si="78"/>
        <v>nebija plānots</v>
      </c>
      <c r="S90" s="41"/>
      <c r="T90" s="41">
        <v>0</v>
      </c>
      <c r="U90" s="41">
        <f t="shared" si="122"/>
        <v>0</v>
      </c>
      <c r="V90" s="41">
        <f t="shared" si="79"/>
        <v>0</v>
      </c>
      <c r="W90" s="41">
        <f t="shared" si="80"/>
        <v>0</v>
      </c>
      <c r="X90" s="41">
        <f t="shared" si="81"/>
        <v>0</v>
      </c>
      <c r="Y90" s="197" t="str">
        <f t="shared" si="82"/>
        <v>nebija plānots</v>
      </c>
      <c r="Z90" s="41"/>
      <c r="AA90" s="41">
        <v>0</v>
      </c>
      <c r="AB90" s="41">
        <f t="shared" si="123"/>
        <v>0</v>
      </c>
      <c r="AC90" s="41">
        <f t="shared" si="83"/>
        <v>0</v>
      </c>
      <c r="AD90" s="41">
        <f t="shared" si="84"/>
        <v>0</v>
      </c>
      <c r="AE90" s="41">
        <f t="shared" si="85"/>
        <v>0</v>
      </c>
      <c r="AF90" s="109" t="str">
        <f t="shared" si="86"/>
        <v>nebija plānots</v>
      </c>
      <c r="AG90" s="41"/>
      <c r="AH90" s="41">
        <v>0</v>
      </c>
      <c r="AI90" s="41">
        <f t="shared" si="124"/>
        <v>0</v>
      </c>
      <c r="AJ90" s="41">
        <f t="shared" si="87"/>
        <v>0</v>
      </c>
      <c r="AK90" s="41">
        <f t="shared" si="88"/>
        <v>0</v>
      </c>
      <c r="AL90" s="41">
        <f t="shared" si="89"/>
        <v>0</v>
      </c>
      <c r="AM90" s="109" t="str">
        <f t="shared" si="90"/>
        <v>nebija plānots</v>
      </c>
      <c r="AN90" s="41">
        <v>50001.47</v>
      </c>
      <c r="AO90" s="41">
        <v>0</v>
      </c>
      <c r="AP90" s="41">
        <f t="shared" si="125"/>
        <v>-50001.47</v>
      </c>
      <c r="AQ90" s="41">
        <f t="shared" si="91"/>
        <v>50001.47</v>
      </c>
      <c r="AR90" s="41">
        <f t="shared" si="92"/>
        <v>0</v>
      </c>
      <c r="AS90" s="41">
        <f t="shared" si="93"/>
        <v>-50001</v>
      </c>
      <c r="AT90" s="109">
        <f t="shared" si="94"/>
        <v>1</v>
      </c>
      <c r="AU90" s="41">
        <v>0</v>
      </c>
      <c r="AV90" s="41">
        <v>0</v>
      </c>
      <c r="AW90" s="41">
        <f t="shared" si="126"/>
        <v>0</v>
      </c>
      <c r="AX90" s="41">
        <f t="shared" si="95"/>
        <v>50001.47</v>
      </c>
      <c r="AY90" s="41">
        <f t="shared" si="96"/>
        <v>0</v>
      </c>
      <c r="AZ90" s="41">
        <f t="shared" si="97"/>
        <v>-50001</v>
      </c>
      <c r="BA90" s="109">
        <f t="shared" si="98"/>
        <v>1</v>
      </c>
      <c r="BB90" s="41">
        <v>16779.77</v>
      </c>
      <c r="BC90" s="41">
        <v>5521.94</v>
      </c>
      <c r="BD90" s="41">
        <f t="shared" si="69"/>
        <v>-11257.830000000002</v>
      </c>
      <c r="BE90" s="41">
        <f t="shared" si="99"/>
        <v>66781.240000000005</v>
      </c>
      <c r="BF90" s="41">
        <f t="shared" si="100"/>
        <v>5521.94</v>
      </c>
      <c r="BG90" s="41">
        <f t="shared" si="101"/>
        <v>-61259</v>
      </c>
      <c r="BH90" s="109">
        <f t="shared" si="102"/>
        <v>0.91731300586811504</v>
      </c>
      <c r="BI90" s="41">
        <v>0</v>
      </c>
      <c r="BJ90" s="41">
        <v>20329.080000000002</v>
      </c>
      <c r="BK90" s="41">
        <f t="shared" si="127"/>
        <v>20329.080000000002</v>
      </c>
      <c r="BL90" s="41">
        <f t="shared" si="103"/>
        <v>66781.240000000005</v>
      </c>
      <c r="BM90" s="41">
        <f t="shared" si="104"/>
        <v>25851.02</v>
      </c>
      <c r="BN90" s="41">
        <f t="shared" si="105"/>
        <v>-40930</v>
      </c>
      <c r="BO90" s="109">
        <f t="shared" si="106"/>
        <v>0.61289997011136665</v>
      </c>
      <c r="BP90" s="41">
        <v>0</v>
      </c>
      <c r="BQ90" s="41">
        <v>0</v>
      </c>
      <c r="BR90" s="41">
        <f t="shared" si="128"/>
        <v>0</v>
      </c>
      <c r="BS90" s="41">
        <f t="shared" si="107"/>
        <v>66781.240000000005</v>
      </c>
      <c r="BT90" s="41">
        <f t="shared" si="108"/>
        <v>25851.02</v>
      </c>
      <c r="BU90" s="41">
        <f t="shared" si="109"/>
        <v>-40930</v>
      </c>
      <c r="BV90" s="109">
        <f t="shared" si="110"/>
        <v>0.61289997011136665</v>
      </c>
      <c r="BW90" s="41">
        <v>38777.42</v>
      </c>
      <c r="BX90" s="41">
        <v>8701.67</v>
      </c>
      <c r="BY90" s="41">
        <f t="shared" si="111"/>
        <v>-30075.75</v>
      </c>
      <c r="BZ90" s="41">
        <f t="shared" si="121"/>
        <v>105558.66</v>
      </c>
      <c r="CA90" s="41">
        <f>BQ90+BJ90+BC90+AV90+AO90+-AH90+AA90+T90+P90+BX90</f>
        <v>34552.69</v>
      </c>
      <c r="CB90" s="41">
        <f t="shared" si="112"/>
        <v>-71006</v>
      </c>
      <c r="CC90" s="109">
        <f t="shared" si="113"/>
        <v>0.67266835331179831</v>
      </c>
      <c r="CD90" s="41">
        <v>0</v>
      </c>
      <c r="CE90" s="41">
        <v>0</v>
      </c>
      <c r="CF90" s="41">
        <f t="shared" si="114"/>
        <v>0</v>
      </c>
      <c r="CG90" s="41">
        <f t="shared" si="115"/>
        <v>105558.66</v>
      </c>
      <c r="CH90" s="317">
        <f t="shared" si="116"/>
        <v>34552.69</v>
      </c>
      <c r="CI90" s="180">
        <f t="shared" si="117"/>
        <v>-71006</v>
      </c>
      <c r="CJ90" s="279">
        <f t="shared" si="118"/>
        <v>0.32733164668820164</v>
      </c>
      <c r="CK90" s="40">
        <v>23851.41</v>
      </c>
      <c r="CL90" s="40">
        <f t="shared" si="61"/>
        <v>129410.07</v>
      </c>
      <c r="CM90" s="40">
        <v>38802.689999999995</v>
      </c>
      <c r="CN90" s="158">
        <f t="shared" si="76"/>
        <v>-90607.38</v>
      </c>
      <c r="CO90" s="310">
        <f t="shared" si="120"/>
        <v>0.29984289476081727</v>
      </c>
      <c r="CP90" s="40">
        <v>106502</v>
      </c>
      <c r="CQ90" s="40">
        <v>30559.03</v>
      </c>
      <c r="CR90" s="40">
        <v>84000</v>
      </c>
      <c r="CS90" s="40">
        <v>0</v>
      </c>
      <c r="CT90" s="40">
        <v>0</v>
      </c>
      <c r="CU90" s="40">
        <v>0</v>
      </c>
      <c r="CV90" s="40">
        <v>0</v>
      </c>
      <c r="CW90" s="40">
        <v>168374.8</v>
      </c>
      <c r="CX90" s="15"/>
    </row>
    <row r="91" spans="1:102" s="10" customFormat="1" ht="28.5" customHeight="1" x14ac:dyDescent="0.2">
      <c r="A91" s="11" t="s">
        <v>233</v>
      </c>
      <c r="B91" s="11" t="s">
        <v>234</v>
      </c>
      <c r="C91" s="14" t="s">
        <v>579</v>
      </c>
      <c r="D91" s="11">
        <v>1</v>
      </c>
      <c r="E91" s="11" t="s">
        <v>4</v>
      </c>
      <c r="F91" s="11" t="s">
        <v>5</v>
      </c>
      <c r="G91" s="44" t="s">
        <v>264</v>
      </c>
      <c r="H91" s="43">
        <f>SUBTOTAL(103, $CI$16:$CI91)*1</f>
        <v>76</v>
      </c>
      <c r="I91" s="43" t="s">
        <v>19</v>
      </c>
      <c r="J91" s="124" t="s">
        <v>22</v>
      </c>
      <c r="K91" s="124" t="s">
        <v>23</v>
      </c>
      <c r="L91" s="41">
        <v>0</v>
      </c>
      <c r="M91" s="41">
        <v>0</v>
      </c>
      <c r="N91" s="41">
        <v>281309.15999999997</v>
      </c>
      <c r="O91" s="41">
        <v>0</v>
      </c>
      <c r="P91" s="41">
        <v>0</v>
      </c>
      <c r="Q91" s="41">
        <f t="shared" si="77"/>
        <v>0</v>
      </c>
      <c r="R91" s="197" t="str">
        <f t="shared" si="78"/>
        <v>nebija plānots</v>
      </c>
      <c r="S91" s="41">
        <v>18540.439999999999</v>
      </c>
      <c r="T91" s="41">
        <v>18540.439999999999</v>
      </c>
      <c r="U91" s="41">
        <f t="shared" si="122"/>
        <v>0</v>
      </c>
      <c r="V91" s="41">
        <f t="shared" si="79"/>
        <v>18540.439999999999</v>
      </c>
      <c r="W91" s="41">
        <f t="shared" si="80"/>
        <v>18540.439999999999</v>
      </c>
      <c r="X91" s="41">
        <f t="shared" si="81"/>
        <v>0</v>
      </c>
      <c r="Y91" s="197">
        <f t="shared" si="82"/>
        <v>0</v>
      </c>
      <c r="Z91" s="41">
        <v>0</v>
      </c>
      <c r="AA91" s="41">
        <v>0</v>
      </c>
      <c r="AB91" s="41">
        <f t="shared" si="123"/>
        <v>0</v>
      </c>
      <c r="AC91" s="41">
        <f t="shared" si="83"/>
        <v>18540.439999999999</v>
      </c>
      <c r="AD91" s="41">
        <f t="shared" si="84"/>
        <v>18540.439999999999</v>
      </c>
      <c r="AE91" s="41">
        <f t="shared" si="85"/>
        <v>0</v>
      </c>
      <c r="AF91" s="109">
        <f t="shared" si="86"/>
        <v>0</v>
      </c>
      <c r="AG91" s="41">
        <v>0</v>
      </c>
      <c r="AH91" s="41">
        <v>0</v>
      </c>
      <c r="AI91" s="41">
        <f t="shared" si="124"/>
        <v>0</v>
      </c>
      <c r="AJ91" s="41">
        <f t="shared" si="87"/>
        <v>18540.439999999999</v>
      </c>
      <c r="AK91" s="41">
        <f t="shared" si="88"/>
        <v>18540.439999999999</v>
      </c>
      <c r="AL91" s="41">
        <f t="shared" si="89"/>
        <v>0</v>
      </c>
      <c r="AM91" s="109">
        <f t="shared" si="90"/>
        <v>0</v>
      </c>
      <c r="AN91" s="41">
        <v>111113.14</v>
      </c>
      <c r="AO91" s="41">
        <v>22630.07</v>
      </c>
      <c r="AP91" s="41">
        <f t="shared" si="125"/>
        <v>-88483.07</v>
      </c>
      <c r="AQ91" s="41">
        <f t="shared" si="91"/>
        <v>129653.58</v>
      </c>
      <c r="AR91" s="41">
        <f t="shared" si="92"/>
        <v>41170.509999999995</v>
      </c>
      <c r="AS91" s="41">
        <f t="shared" si="93"/>
        <v>-88483</v>
      </c>
      <c r="AT91" s="109">
        <f t="shared" si="94"/>
        <v>0.68245759199244638</v>
      </c>
      <c r="AU91" s="41">
        <v>0</v>
      </c>
      <c r="AV91" s="41">
        <v>0</v>
      </c>
      <c r="AW91" s="41">
        <f t="shared" si="126"/>
        <v>0</v>
      </c>
      <c r="AX91" s="41">
        <f t="shared" si="95"/>
        <v>129653.58</v>
      </c>
      <c r="AY91" s="41">
        <f t="shared" si="96"/>
        <v>41170.509999999995</v>
      </c>
      <c r="AZ91" s="41">
        <f t="shared" si="97"/>
        <v>-88483</v>
      </c>
      <c r="BA91" s="109">
        <f t="shared" si="98"/>
        <v>0.68245759199244638</v>
      </c>
      <c r="BB91" s="41">
        <v>0</v>
      </c>
      <c r="BC91" s="41">
        <v>0</v>
      </c>
      <c r="BD91" s="41">
        <f t="shared" si="69"/>
        <v>0</v>
      </c>
      <c r="BE91" s="41">
        <f t="shared" si="99"/>
        <v>129653.58</v>
      </c>
      <c r="BF91" s="41">
        <f t="shared" si="100"/>
        <v>41170.509999999995</v>
      </c>
      <c r="BG91" s="41">
        <f t="shared" si="101"/>
        <v>-88483</v>
      </c>
      <c r="BH91" s="109">
        <f t="shared" si="102"/>
        <v>0.68245759199244638</v>
      </c>
      <c r="BI91" s="41">
        <v>148150.85999999999</v>
      </c>
      <c r="BJ91" s="41">
        <v>47691.35</v>
      </c>
      <c r="BK91" s="41">
        <f t="shared" si="127"/>
        <v>-100459.50999999998</v>
      </c>
      <c r="BL91" s="41">
        <f t="shared" si="103"/>
        <v>277804.44</v>
      </c>
      <c r="BM91" s="41">
        <f t="shared" si="104"/>
        <v>88861.859999999986</v>
      </c>
      <c r="BN91" s="41">
        <f t="shared" si="105"/>
        <v>-188943</v>
      </c>
      <c r="BO91" s="109">
        <f t="shared" si="106"/>
        <v>0.68012800659341521</v>
      </c>
      <c r="BP91" s="41">
        <v>0</v>
      </c>
      <c r="BQ91" s="41">
        <v>0</v>
      </c>
      <c r="BR91" s="41">
        <f t="shared" si="128"/>
        <v>0</v>
      </c>
      <c r="BS91" s="41">
        <f t="shared" si="107"/>
        <v>277804.44</v>
      </c>
      <c r="BT91" s="41">
        <f t="shared" si="108"/>
        <v>88861.859999999986</v>
      </c>
      <c r="BU91" s="41">
        <f t="shared" si="109"/>
        <v>-188943</v>
      </c>
      <c r="BV91" s="109">
        <f t="shared" si="110"/>
        <v>0.68012800659341521</v>
      </c>
      <c r="BW91" s="41">
        <v>0</v>
      </c>
      <c r="BX91" s="41">
        <v>0</v>
      </c>
      <c r="BY91" s="41">
        <f t="shared" si="111"/>
        <v>0</v>
      </c>
      <c r="BZ91" s="41">
        <f t="shared" si="121"/>
        <v>277804.44</v>
      </c>
      <c r="CA91" s="41">
        <f>BQ91+BJ91+BC91+AV91+AO91+AH91+AA91+T91+P91+BX91</f>
        <v>88861.86</v>
      </c>
      <c r="CB91" s="41">
        <f t="shared" si="112"/>
        <v>-188943</v>
      </c>
      <c r="CC91" s="109">
        <f t="shared" si="113"/>
        <v>0.68012800659341521</v>
      </c>
      <c r="CD91" s="41">
        <v>185188.58</v>
      </c>
      <c r="CE91" s="41">
        <v>63835.22</v>
      </c>
      <c r="CF91" s="41">
        <f t="shared" si="114"/>
        <v>-121353.35999999999</v>
      </c>
      <c r="CG91" s="41">
        <f t="shared" si="115"/>
        <v>462993.02</v>
      </c>
      <c r="CH91" s="317">
        <f t="shared" si="116"/>
        <v>152697.08000000002</v>
      </c>
      <c r="CI91" s="179">
        <f t="shared" si="117"/>
        <v>-310296.36</v>
      </c>
      <c r="CJ91" s="279">
        <f t="shared" si="118"/>
        <v>0.3298042808507135</v>
      </c>
      <c r="CK91" s="40">
        <v>0</v>
      </c>
      <c r="CL91" s="40">
        <f t="shared" si="61"/>
        <v>462993.01999999996</v>
      </c>
      <c r="CM91" s="40">
        <v>152697.14000000001</v>
      </c>
      <c r="CN91" s="158">
        <f t="shared" si="76"/>
        <v>-310295.87999999995</v>
      </c>
      <c r="CO91" s="310">
        <f t="shared" si="120"/>
        <v>0.32980441044230002</v>
      </c>
      <c r="CP91" s="40">
        <v>480078.3</v>
      </c>
      <c r="CQ91" s="40">
        <v>515559.2</v>
      </c>
      <c r="CR91" s="40">
        <v>466315.12</v>
      </c>
      <c r="CS91" s="40">
        <v>76991.86</v>
      </c>
      <c r="CT91" s="40">
        <v>0</v>
      </c>
      <c r="CU91" s="40">
        <v>0</v>
      </c>
      <c r="CV91" s="40">
        <v>0</v>
      </c>
      <c r="CW91" s="40">
        <v>2001937.5</v>
      </c>
      <c r="CX91" s="15"/>
    </row>
    <row r="92" spans="1:102" s="10" customFormat="1" ht="39" customHeight="1" x14ac:dyDescent="0.2">
      <c r="A92" s="11" t="s">
        <v>106</v>
      </c>
      <c r="B92" s="11" t="s">
        <v>107</v>
      </c>
      <c r="C92" s="14" t="s">
        <v>108</v>
      </c>
      <c r="D92" s="11">
        <v>1</v>
      </c>
      <c r="E92" s="11" t="s">
        <v>109</v>
      </c>
      <c r="F92" s="11" t="s">
        <v>5</v>
      </c>
      <c r="G92" s="44" t="s">
        <v>110</v>
      </c>
      <c r="H92" s="43">
        <f>SUBTOTAL(103, $CI$16:$CI92)*1</f>
        <v>77</v>
      </c>
      <c r="I92" s="43" t="s">
        <v>233</v>
      </c>
      <c r="J92" s="124" t="s">
        <v>239</v>
      </c>
      <c r="K92" s="124" t="s">
        <v>240</v>
      </c>
      <c r="L92" s="41">
        <v>0</v>
      </c>
      <c r="M92" s="41">
        <v>0</v>
      </c>
      <c r="N92" s="41">
        <v>0</v>
      </c>
      <c r="O92" s="41">
        <v>0</v>
      </c>
      <c r="P92" s="41">
        <v>0</v>
      </c>
      <c r="Q92" s="41">
        <f t="shared" si="77"/>
        <v>0</v>
      </c>
      <c r="R92" s="197" t="str">
        <f t="shared" si="78"/>
        <v>nebija plānots</v>
      </c>
      <c r="S92" s="41">
        <v>0</v>
      </c>
      <c r="T92" s="41">
        <v>0</v>
      </c>
      <c r="U92" s="41">
        <f t="shared" si="122"/>
        <v>0</v>
      </c>
      <c r="V92" s="41">
        <f t="shared" si="79"/>
        <v>0</v>
      </c>
      <c r="W92" s="41">
        <f t="shared" si="80"/>
        <v>0</v>
      </c>
      <c r="X92" s="41">
        <f t="shared" si="81"/>
        <v>0</v>
      </c>
      <c r="Y92" s="197" t="str">
        <f t="shared" si="82"/>
        <v>nebija plānots</v>
      </c>
      <c r="Z92" s="41">
        <v>962.51</v>
      </c>
      <c r="AA92" s="41">
        <v>962.51</v>
      </c>
      <c r="AB92" s="41">
        <f t="shared" si="123"/>
        <v>0</v>
      </c>
      <c r="AC92" s="41">
        <f t="shared" si="83"/>
        <v>962.51</v>
      </c>
      <c r="AD92" s="41">
        <f t="shared" si="84"/>
        <v>962.51</v>
      </c>
      <c r="AE92" s="41">
        <f t="shared" si="85"/>
        <v>0</v>
      </c>
      <c r="AF92" s="109">
        <f t="shared" si="86"/>
        <v>0</v>
      </c>
      <c r="AG92" s="41">
        <v>0</v>
      </c>
      <c r="AH92" s="41">
        <v>0</v>
      </c>
      <c r="AI92" s="41">
        <f t="shared" si="124"/>
        <v>0</v>
      </c>
      <c r="AJ92" s="41">
        <f t="shared" si="87"/>
        <v>962.51</v>
      </c>
      <c r="AK92" s="41">
        <f t="shared" si="88"/>
        <v>962.51</v>
      </c>
      <c r="AL92" s="41">
        <f t="shared" si="89"/>
        <v>0</v>
      </c>
      <c r="AM92" s="109">
        <f t="shared" si="90"/>
        <v>0</v>
      </c>
      <c r="AN92" s="41">
        <v>47718.43</v>
      </c>
      <c r="AO92" s="41">
        <v>9743.2000000000007</v>
      </c>
      <c r="AP92" s="41">
        <f t="shared" si="125"/>
        <v>-37975.229999999996</v>
      </c>
      <c r="AQ92" s="41">
        <f t="shared" si="91"/>
        <v>48680.94</v>
      </c>
      <c r="AR92" s="41">
        <f t="shared" si="92"/>
        <v>10705.710000000001</v>
      </c>
      <c r="AS92" s="41">
        <f t="shared" si="93"/>
        <v>-37975</v>
      </c>
      <c r="AT92" s="109">
        <f t="shared" si="94"/>
        <v>0.78008415613995952</v>
      </c>
      <c r="AU92" s="41">
        <v>0</v>
      </c>
      <c r="AV92" s="41">
        <v>0</v>
      </c>
      <c r="AW92" s="41">
        <f t="shared" si="126"/>
        <v>0</v>
      </c>
      <c r="AX92" s="41">
        <f t="shared" si="95"/>
        <v>48680.94</v>
      </c>
      <c r="AY92" s="41">
        <f t="shared" si="96"/>
        <v>10705.710000000001</v>
      </c>
      <c r="AZ92" s="41">
        <f t="shared" si="97"/>
        <v>-37975</v>
      </c>
      <c r="BA92" s="109">
        <f t="shared" si="98"/>
        <v>0.78008415613995952</v>
      </c>
      <c r="BB92" s="41">
        <v>0</v>
      </c>
      <c r="BC92" s="41">
        <v>0</v>
      </c>
      <c r="BD92" s="41">
        <f t="shared" si="69"/>
        <v>0</v>
      </c>
      <c r="BE92" s="41">
        <f t="shared" si="99"/>
        <v>48680.94</v>
      </c>
      <c r="BF92" s="41">
        <f t="shared" si="100"/>
        <v>10705.710000000001</v>
      </c>
      <c r="BG92" s="41">
        <f t="shared" si="101"/>
        <v>-37975</v>
      </c>
      <c r="BH92" s="109">
        <f t="shared" si="102"/>
        <v>0.78008415613995952</v>
      </c>
      <c r="BI92" s="41">
        <v>29302.34</v>
      </c>
      <c r="BJ92" s="41">
        <v>13166.27</v>
      </c>
      <c r="BK92" s="41">
        <f t="shared" si="127"/>
        <v>-16136.07</v>
      </c>
      <c r="BL92" s="41">
        <f t="shared" si="103"/>
        <v>77983.28</v>
      </c>
      <c r="BM92" s="41">
        <f t="shared" si="104"/>
        <v>23871.980000000003</v>
      </c>
      <c r="BN92" s="41">
        <f t="shared" si="105"/>
        <v>-54111</v>
      </c>
      <c r="BO92" s="109">
        <f t="shared" si="106"/>
        <v>0.69388335550902702</v>
      </c>
      <c r="BP92" s="41">
        <v>0</v>
      </c>
      <c r="BQ92" s="41">
        <v>0</v>
      </c>
      <c r="BR92" s="41">
        <f t="shared" si="128"/>
        <v>0</v>
      </c>
      <c r="BS92" s="41">
        <f t="shared" si="107"/>
        <v>77983.28</v>
      </c>
      <c r="BT92" s="41">
        <f t="shared" si="108"/>
        <v>23871.980000000003</v>
      </c>
      <c r="BU92" s="41">
        <f t="shared" si="109"/>
        <v>-54111</v>
      </c>
      <c r="BV92" s="109">
        <f t="shared" si="110"/>
        <v>0.69388335550902702</v>
      </c>
      <c r="BW92" s="41">
        <v>0</v>
      </c>
      <c r="BX92" s="41">
        <v>0</v>
      </c>
      <c r="BY92" s="41">
        <f t="shared" si="111"/>
        <v>0</v>
      </c>
      <c r="BZ92" s="41">
        <f t="shared" si="121"/>
        <v>77983.28</v>
      </c>
      <c r="CA92" s="41">
        <f>BQ92+BJ92+BC92+AV92+AO92+-AH92+AA92+T92+P92+BX92</f>
        <v>23871.98</v>
      </c>
      <c r="CB92" s="41">
        <f t="shared" si="112"/>
        <v>-54111</v>
      </c>
      <c r="CC92" s="109">
        <f t="shared" si="113"/>
        <v>0.69388335550902713</v>
      </c>
      <c r="CD92" s="41">
        <v>147384.93</v>
      </c>
      <c r="CE92" s="41">
        <v>51983.82</v>
      </c>
      <c r="CF92" s="41">
        <f t="shared" si="114"/>
        <v>-95401.109999999986</v>
      </c>
      <c r="CG92" s="41">
        <f t="shared" si="115"/>
        <v>225368.21</v>
      </c>
      <c r="CH92" s="317">
        <f t="shared" si="116"/>
        <v>75855.8</v>
      </c>
      <c r="CI92" s="180">
        <f t="shared" si="117"/>
        <v>-149512.10999999999</v>
      </c>
      <c r="CJ92" s="279">
        <f t="shared" si="118"/>
        <v>0.33658606952595488</v>
      </c>
      <c r="CK92" s="40">
        <v>0</v>
      </c>
      <c r="CL92" s="40">
        <f t="shared" si="61"/>
        <v>225368.21</v>
      </c>
      <c r="CM92" s="40">
        <v>75855.799999999988</v>
      </c>
      <c r="CN92" s="158">
        <f t="shared" si="76"/>
        <v>-149512.41</v>
      </c>
      <c r="CO92" s="310">
        <f t="shared" si="120"/>
        <v>0.33658606952595482</v>
      </c>
      <c r="CP92" s="40">
        <v>1495859.02</v>
      </c>
      <c r="CQ92" s="40">
        <v>1492365.0999999999</v>
      </c>
      <c r="CR92" s="40">
        <v>1431808.1199999999</v>
      </c>
      <c r="CS92" s="40">
        <v>0</v>
      </c>
      <c r="CT92" s="40">
        <v>0</v>
      </c>
      <c r="CU92" s="40">
        <v>0</v>
      </c>
      <c r="CV92" s="40">
        <v>0</v>
      </c>
      <c r="CW92" s="40">
        <v>4645400.45</v>
      </c>
      <c r="CX92" s="15"/>
    </row>
    <row r="93" spans="1:102" s="10" customFormat="1" ht="15.75" customHeight="1" x14ac:dyDescent="0.2">
      <c r="A93" s="11" t="s">
        <v>326</v>
      </c>
      <c r="B93" s="11" t="s">
        <v>327</v>
      </c>
      <c r="C93" s="14" t="s">
        <v>590</v>
      </c>
      <c r="D93" s="11" t="s">
        <v>3</v>
      </c>
      <c r="E93" s="11" t="s">
        <v>4</v>
      </c>
      <c r="F93" s="11" t="s">
        <v>77</v>
      </c>
      <c r="G93" s="44" t="s">
        <v>328</v>
      </c>
      <c r="H93" s="43">
        <f>SUBTOTAL(103, $CI$16:$CI93)*1</f>
        <v>78</v>
      </c>
      <c r="I93" s="43" t="s">
        <v>294</v>
      </c>
      <c r="J93" s="136" t="s">
        <v>297</v>
      </c>
      <c r="K93" s="136" t="s">
        <v>298</v>
      </c>
      <c r="L93" s="40">
        <v>0</v>
      </c>
      <c r="M93" s="40">
        <v>0</v>
      </c>
      <c r="N93" s="40">
        <v>234516.74</v>
      </c>
      <c r="O93" s="40">
        <v>0</v>
      </c>
      <c r="P93" s="40">
        <v>0</v>
      </c>
      <c r="Q93" s="41">
        <f t="shared" si="77"/>
        <v>0</v>
      </c>
      <c r="R93" s="197" t="str">
        <f t="shared" si="78"/>
        <v>nebija plānots</v>
      </c>
      <c r="S93" s="40">
        <v>61726</v>
      </c>
      <c r="T93" s="40">
        <v>61726</v>
      </c>
      <c r="U93" s="41">
        <f t="shared" si="122"/>
        <v>0</v>
      </c>
      <c r="V93" s="41">
        <f t="shared" si="79"/>
        <v>61726</v>
      </c>
      <c r="W93" s="41">
        <f t="shared" si="80"/>
        <v>61726</v>
      </c>
      <c r="X93" s="41">
        <f t="shared" si="81"/>
        <v>0</v>
      </c>
      <c r="Y93" s="197">
        <f t="shared" si="82"/>
        <v>0</v>
      </c>
      <c r="Z93" s="40">
        <v>0</v>
      </c>
      <c r="AA93" s="40">
        <v>0</v>
      </c>
      <c r="AB93" s="41">
        <f t="shared" si="123"/>
        <v>0</v>
      </c>
      <c r="AC93" s="41">
        <f t="shared" si="83"/>
        <v>61726</v>
      </c>
      <c r="AD93" s="41">
        <f t="shared" si="84"/>
        <v>61726</v>
      </c>
      <c r="AE93" s="41">
        <f t="shared" si="85"/>
        <v>0</v>
      </c>
      <c r="AF93" s="109">
        <f t="shared" si="86"/>
        <v>0</v>
      </c>
      <c r="AG93" s="40">
        <v>0</v>
      </c>
      <c r="AH93" s="40">
        <v>0</v>
      </c>
      <c r="AI93" s="41">
        <f t="shared" si="124"/>
        <v>0</v>
      </c>
      <c r="AJ93" s="41">
        <f t="shared" si="87"/>
        <v>61726</v>
      </c>
      <c r="AK93" s="41">
        <f t="shared" si="88"/>
        <v>61726</v>
      </c>
      <c r="AL93" s="41">
        <f t="shared" si="89"/>
        <v>0</v>
      </c>
      <c r="AM93" s="109">
        <f t="shared" si="90"/>
        <v>0</v>
      </c>
      <c r="AN93" s="40">
        <v>569993.85</v>
      </c>
      <c r="AO93" s="40">
        <v>0</v>
      </c>
      <c r="AP93" s="41">
        <f t="shared" si="125"/>
        <v>-569993.85</v>
      </c>
      <c r="AQ93" s="41">
        <f t="shared" si="91"/>
        <v>631719.85</v>
      </c>
      <c r="AR93" s="41">
        <f t="shared" si="92"/>
        <v>61726</v>
      </c>
      <c r="AS93" s="41">
        <f t="shared" si="93"/>
        <v>-569994</v>
      </c>
      <c r="AT93" s="109">
        <f t="shared" si="94"/>
        <v>0.90228896559131389</v>
      </c>
      <c r="AU93" s="40">
        <v>0</v>
      </c>
      <c r="AV93" s="41">
        <v>121115.38</v>
      </c>
      <c r="AW93" s="41">
        <f t="shared" si="126"/>
        <v>121115.38</v>
      </c>
      <c r="AX93" s="41">
        <f t="shared" si="95"/>
        <v>631719.85</v>
      </c>
      <c r="AY93" s="41">
        <f t="shared" si="96"/>
        <v>182841.38</v>
      </c>
      <c r="AZ93" s="41">
        <f t="shared" si="97"/>
        <v>-448879</v>
      </c>
      <c r="BA93" s="109">
        <f t="shared" si="98"/>
        <v>0.71056571991524398</v>
      </c>
      <c r="BB93" s="40">
        <v>0</v>
      </c>
      <c r="BC93" s="41">
        <v>0</v>
      </c>
      <c r="BD93" s="41">
        <f t="shared" ref="BD93:BD115" si="129">BC93-BB93</f>
        <v>0</v>
      </c>
      <c r="BE93" s="41">
        <f t="shared" si="99"/>
        <v>631719.85</v>
      </c>
      <c r="BF93" s="41">
        <f t="shared" si="100"/>
        <v>182841.38</v>
      </c>
      <c r="BG93" s="41">
        <f t="shared" si="101"/>
        <v>-448879</v>
      </c>
      <c r="BH93" s="109">
        <f t="shared" si="102"/>
        <v>0.71056571991524398</v>
      </c>
      <c r="BI93" s="40">
        <v>654748.19999999995</v>
      </c>
      <c r="BJ93" s="41">
        <v>210925.15</v>
      </c>
      <c r="BK93" s="41">
        <f t="shared" si="127"/>
        <v>-443823.04999999993</v>
      </c>
      <c r="BL93" s="41">
        <f t="shared" si="103"/>
        <v>1286468.0499999998</v>
      </c>
      <c r="BM93" s="41">
        <f t="shared" si="104"/>
        <v>393766.53</v>
      </c>
      <c r="BN93" s="41">
        <f t="shared" si="105"/>
        <v>-892702</v>
      </c>
      <c r="BO93" s="109">
        <f t="shared" si="106"/>
        <v>0.69391658813446622</v>
      </c>
      <c r="BP93" s="40">
        <v>0</v>
      </c>
      <c r="BQ93" s="41">
        <v>0</v>
      </c>
      <c r="BR93" s="41">
        <f t="shared" si="128"/>
        <v>0</v>
      </c>
      <c r="BS93" s="41">
        <f t="shared" si="107"/>
        <v>1286468.0499999998</v>
      </c>
      <c r="BT93" s="41">
        <f t="shared" si="108"/>
        <v>393766.53</v>
      </c>
      <c r="BU93" s="41">
        <f t="shared" si="109"/>
        <v>-892702</v>
      </c>
      <c r="BV93" s="109">
        <f t="shared" si="110"/>
        <v>0.69391658813446622</v>
      </c>
      <c r="BW93" s="40">
        <v>0</v>
      </c>
      <c r="BX93" s="41">
        <v>0</v>
      </c>
      <c r="BY93" s="41">
        <f t="shared" si="111"/>
        <v>0</v>
      </c>
      <c r="BZ93" s="41">
        <f t="shared" si="121"/>
        <v>1286468.0499999998</v>
      </c>
      <c r="CA93" s="41">
        <f>BQ93+BJ93+BC93+AV93+AO93+-AH93+AA93+T93+P93+BX93</f>
        <v>393766.53</v>
      </c>
      <c r="CB93" s="41">
        <f t="shared" si="112"/>
        <v>-892702</v>
      </c>
      <c r="CC93" s="109">
        <f t="shared" si="113"/>
        <v>0.69391658813446622</v>
      </c>
      <c r="CD93" s="40">
        <v>654748.19999999995</v>
      </c>
      <c r="CE93" s="41">
        <v>260191.45</v>
      </c>
      <c r="CF93" s="41">
        <f t="shared" si="114"/>
        <v>-394556.74999999994</v>
      </c>
      <c r="CG93" s="41">
        <f t="shared" si="115"/>
        <v>1941216.2499999998</v>
      </c>
      <c r="CH93" s="317">
        <f t="shared" si="116"/>
        <v>653957.98</v>
      </c>
      <c r="CI93" s="179">
        <f t="shared" si="117"/>
        <v>-1287258.75</v>
      </c>
      <c r="CJ93" s="279">
        <f t="shared" si="118"/>
        <v>0.33688054074346435</v>
      </c>
      <c r="CK93" s="40">
        <v>0</v>
      </c>
      <c r="CL93" s="40">
        <f t="shared" si="61"/>
        <v>1941216.25</v>
      </c>
      <c r="CM93" s="40">
        <v>653957.98</v>
      </c>
      <c r="CN93" s="158">
        <f t="shared" si="76"/>
        <v>-1287258.27</v>
      </c>
      <c r="CO93" s="310">
        <f t="shared" si="120"/>
        <v>0.3368805407434643</v>
      </c>
      <c r="CP93" s="40">
        <v>3608882.9800000004</v>
      </c>
      <c r="CQ93" s="40">
        <v>1865362.94</v>
      </c>
      <c r="CR93" s="40">
        <v>0</v>
      </c>
      <c r="CS93" s="40">
        <v>0</v>
      </c>
      <c r="CT93" s="40">
        <v>0</v>
      </c>
      <c r="CU93" s="40">
        <v>0</v>
      </c>
      <c r="CV93" s="40">
        <v>0</v>
      </c>
      <c r="CW93" s="40">
        <v>7649978.9100000001</v>
      </c>
      <c r="CX93" s="167" t="s">
        <v>1418</v>
      </c>
    </row>
    <row r="94" spans="1:102" s="10" customFormat="1" ht="51" x14ac:dyDescent="0.2">
      <c r="A94" s="11" t="s">
        <v>485</v>
      </c>
      <c r="B94" s="11" t="s">
        <v>486</v>
      </c>
      <c r="C94" s="14" t="s">
        <v>606</v>
      </c>
      <c r="D94" s="11">
        <v>1</v>
      </c>
      <c r="E94" s="11" t="s">
        <v>454</v>
      </c>
      <c r="F94" s="11" t="s">
        <v>5</v>
      </c>
      <c r="G94" s="44" t="s">
        <v>510</v>
      </c>
      <c r="H94" s="43">
        <f>SUBTOTAL(103, $CI$16:$CI94)*1</f>
        <v>79</v>
      </c>
      <c r="I94" s="43" t="s">
        <v>458</v>
      </c>
      <c r="J94" s="124" t="s">
        <v>37</v>
      </c>
      <c r="K94" s="124" t="s">
        <v>484</v>
      </c>
      <c r="L94" s="41">
        <v>0</v>
      </c>
      <c r="M94" s="41">
        <v>0</v>
      </c>
      <c r="N94" s="41">
        <v>16633.3</v>
      </c>
      <c r="O94" s="41">
        <v>8779.56</v>
      </c>
      <c r="P94" s="41">
        <v>8779.56</v>
      </c>
      <c r="Q94" s="41">
        <f t="shared" si="77"/>
        <v>0</v>
      </c>
      <c r="R94" s="197">
        <f t="shared" si="78"/>
        <v>0</v>
      </c>
      <c r="S94" s="41">
        <v>0</v>
      </c>
      <c r="T94" s="41">
        <v>0</v>
      </c>
      <c r="U94" s="41">
        <f t="shared" si="122"/>
        <v>0</v>
      </c>
      <c r="V94" s="41">
        <f t="shared" si="79"/>
        <v>8779.56</v>
      </c>
      <c r="W94" s="41">
        <f t="shared" si="80"/>
        <v>8779.56</v>
      </c>
      <c r="X94" s="41">
        <f t="shared" si="81"/>
        <v>0</v>
      </c>
      <c r="Y94" s="197">
        <f t="shared" si="82"/>
        <v>0</v>
      </c>
      <c r="Z94" s="41">
        <v>0</v>
      </c>
      <c r="AA94" s="41">
        <v>0</v>
      </c>
      <c r="AB94" s="41">
        <f t="shared" si="123"/>
        <v>0</v>
      </c>
      <c r="AC94" s="41">
        <f t="shared" si="83"/>
        <v>8779.56</v>
      </c>
      <c r="AD94" s="41">
        <f t="shared" si="84"/>
        <v>8779.56</v>
      </c>
      <c r="AE94" s="41">
        <f t="shared" si="85"/>
        <v>0</v>
      </c>
      <c r="AF94" s="109">
        <f t="shared" si="86"/>
        <v>0</v>
      </c>
      <c r="AG94" s="41">
        <v>38420.1</v>
      </c>
      <c r="AH94" s="41">
        <v>7248.39</v>
      </c>
      <c r="AI94" s="41">
        <f t="shared" si="124"/>
        <v>-31171.71</v>
      </c>
      <c r="AJ94" s="41">
        <f t="shared" si="87"/>
        <v>47199.659999999996</v>
      </c>
      <c r="AK94" s="41">
        <f t="shared" si="88"/>
        <v>16027.95</v>
      </c>
      <c r="AL94" s="41">
        <f t="shared" si="89"/>
        <v>-31172</v>
      </c>
      <c r="AM94" s="109">
        <f t="shared" si="90"/>
        <v>0.660422342025345</v>
      </c>
      <c r="AN94" s="41">
        <v>0</v>
      </c>
      <c r="AO94" s="41">
        <v>0</v>
      </c>
      <c r="AP94" s="41">
        <f t="shared" si="125"/>
        <v>0</v>
      </c>
      <c r="AQ94" s="41">
        <f t="shared" si="91"/>
        <v>47199.659999999996</v>
      </c>
      <c r="AR94" s="41">
        <f t="shared" si="92"/>
        <v>16027.95</v>
      </c>
      <c r="AS94" s="41">
        <f t="shared" si="93"/>
        <v>-31172</v>
      </c>
      <c r="AT94" s="109">
        <f t="shared" si="94"/>
        <v>0.660422342025345</v>
      </c>
      <c r="AU94" s="41">
        <v>0</v>
      </c>
      <c r="AV94" s="41">
        <v>0</v>
      </c>
      <c r="AW94" s="41">
        <f t="shared" si="126"/>
        <v>0</v>
      </c>
      <c r="AX94" s="41">
        <f t="shared" si="95"/>
        <v>47199.659999999996</v>
      </c>
      <c r="AY94" s="41">
        <f t="shared" si="96"/>
        <v>16027.95</v>
      </c>
      <c r="AZ94" s="41">
        <f t="shared" si="97"/>
        <v>-31172</v>
      </c>
      <c r="BA94" s="109">
        <f t="shared" si="98"/>
        <v>0.660422342025345</v>
      </c>
      <c r="BB94" s="41">
        <v>35097.35</v>
      </c>
      <c r="BC94" s="41">
        <v>7663.33</v>
      </c>
      <c r="BD94" s="41">
        <f t="shared" si="129"/>
        <v>-27434.019999999997</v>
      </c>
      <c r="BE94" s="41">
        <f t="shared" si="99"/>
        <v>82297.009999999995</v>
      </c>
      <c r="BF94" s="41">
        <f t="shared" si="100"/>
        <v>23691.279999999999</v>
      </c>
      <c r="BG94" s="41">
        <f t="shared" si="101"/>
        <v>-58606</v>
      </c>
      <c r="BH94" s="109">
        <f t="shared" si="102"/>
        <v>0.71212465677671644</v>
      </c>
      <c r="BI94" s="41">
        <v>0</v>
      </c>
      <c r="BJ94" s="41">
        <v>0</v>
      </c>
      <c r="BK94" s="41">
        <f t="shared" si="127"/>
        <v>0</v>
      </c>
      <c r="BL94" s="41">
        <f t="shared" si="103"/>
        <v>82297.009999999995</v>
      </c>
      <c r="BM94" s="41">
        <f t="shared" si="104"/>
        <v>23691.279999999999</v>
      </c>
      <c r="BN94" s="41">
        <f t="shared" si="105"/>
        <v>-58606</v>
      </c>
      <c r="BO94" s="109">
        <f t="shared" si="106"/>
        <v>0.71212465677671644</v>
      </c>
      <c r="BP94" s="41">
        <v>0</v>
      </c>
      <c r="BQ94" s="41">
        <v>0</v>
      </c>
      <c r="BR94" s="41">
        <f t="shared" si="128"/>
        <v>0</v>
      </c>
      <c r="BS94" s="41">
        <f t="shared" si="107"/>
        <v>82297.009999999995</v>
      </c>
      <c r="BT94" s="41">
        <f t="shared" si="108"/>
        <v>23691.279999999999</v>
      </c>
      <c r="BU94" s="41">
        <f t="shared" si="109"/>
        <v>-58606</v>
      </c>
      <c r="BV94" s="109">
        <f t="shared" si="110"/>
        <v>0.71212465677671644</v>
      </c>
      <c r="BW94" s="41">
        <v>26688.67</v>
      </c>
      <c r="BX94" s="41">
        <v>13755.58</v>
      </c>
      <c r="BY94" s="41">
        <f t="shared" si="111"/>
        <v>-12933.089999999998</v>
      </c>
      <c r="BZ94" s="41">
        <f t="shared" si="121"/>
        <v>108985.68</v>
      </c>
      <c r="CA94" s="41">
        <f>BQ94+BJ94+BC94+AV94+AO94+AH94+AA94+T94+P94+BX94</f>
        <v>37446.86</v>
      </c>
      <c r="CB94" s="41">
        <f t="shared" si="112"/>
        <v>-71539</v>
      </c>
      <c r="CC94" s="109">
        <f t="shared" si="113"/>
        <v>0.65640568559098766</v>
      </c>
      <c r="CD94" s="41">
        <v>0</v>
      </c>
      <c r="CE94" s="41">
        <v>0</v>
      </c>
      <c r="CF94" s="41">
        <f t="shared" si="114"/>
        <v>0</v>
      </c>
      <c r="CG94" s="41">
        <f t="shared" si="115"/>
        <v>108985.68</v>
      </c>
      <c r="CH94" s="317">
        <f t="shared" si="116"/>
        <v>37446.86</v>
      </c>
      <c r="CI94" s="180">
        <f t="shared" si="117"/>
        <v>-71539</v>
      </c>
      <c r="CJ94" s="279">
        <f t="shared" si="118"/>
        <v>0.34359431440901228</v>
      </c>
      <c r="CK94" s="40">
        <v>0</v>
      </c>
      <c r="CL94" s="40">
        <f t="shared" si="61"/>
        <v>108985.68</v>
      </c>
      <c r="CM94" s="40">
        <v>37446.86</v>
      </c>
      <c r="CN94" s="158">
        <f t="shared" si="76"/>
        <v>-71538.819999999992</v>
      </c>
      <c r="CO94" s="310">
        <f t="shared" si="120"/>
        <v>0.34359431440901228</v>
      </c>
      <c r="CP94" s="40">
        <v>126724.79999999999</v>
      </c>
      <c r="CQ94" s="40">
        <v>33376.080000000002</v>
      </c>
      <c r="CR94" s="40">
        <v>0</v>
      </c>
      <c r="CS94" s="40">
        <v>0</v>
      </c>
      <c r="CT94" s="40">
        <v>0</v>
      </c>
      <c r="CU94" s="40">
        <v>0</v>
      </c>
      <c r="CV94" s="40">
        <v>0</v>
      </c>
      <c r="CW94" s="40">
        <v>285719.86</v>
      </c>
      <c r="CX94" s="15"/>
    </row>
    <row r="95" spans="1:102" s="10" customFormat="1" ht="31.5" x14ac:dyDescent="0.2">
      <c r="A95" s="20" t="s">
        <v>119</v>
      </c>
      <c r="B95" s="20" t="s">
        <v>120</v>
      </c>
      <c r="C95" s="21" t="s">
        <v>570</v>
      </c>
      <c r="D95" s="20">
        <v>1</v>
      </c>
      <c r="E95" s="20" t="s">
        <v>35</v>
      </c>
      <c r="F95" s="20" t="s">
        <v>102</v>
      </c>
      <c r="G95" s="20" t="s">
        <v>1075</v>
      </c>
      <c r="H95" s="43">
        <f>SUBTOTAL(103, $CI$16:$CI95)*1</f>
        <v>80</v>
      </c>
      <c r="I95" s="43" t="s">
        <v>106</v>
      </c>
      <c r="J95" s="124" t="s">
        <v>111</v>
      </c>
      <c r="K95" s="124" t="s">
        <v>116</v>
      </c>
      <c r="L95" s="41">
        <v>0</v>
      </c>
      <c r="M95" s="41">
        <v>0</v>
      </c>
      <c r="N95" s="41">
        <v>0</v>
      </c>
      <c r="O95" s="41">
        <v>0</v>
      </c>
      <c r="P95" s="41">
        <v>0</v>
      </c>
      <c r="Q95" s="41">
        <f t="shared" si="77"/>
        <v>0</v>
      </c>
      <c r="R95" s="197" t="str">
        <f t="shared" si="78"/>
        <v>nebija plānots</v>
      </c>
      <c r="S95" s="41">
        <v>0</v>
      </c>
      <c r="T95" s="41">
        <v>0</v>
      </c>
      <c r="U95" s="41">
        <f t="shared" si="122"/>
        <v>0</v>
      </c>
      <c r="V95" s="41">
        <f t="shared" si="79"/>
        <v>0</v>
      </c>
      <c r="W95" s="41">
        <f t="shared" si="80"/>
        <v>0</v>
      </c>
      <c r="X95" s="41">
        <f t="shared" si="81"/>
        <v>0</v>
      </c>
      <c r="Y95" s="197" t="str">
        <f t="shared" si="82"/>
        <v>nebija plānots</v>
      </c>
      <c r="Z95" s="41">
        <v>0</v>
      </c>
      <c r="AA95" s="41">
        <v>0</v>
      </c>
      <c r="AB95" s="41">
        <f t="shared" si="123"/>
        <v>0</v>
      </c>
      <c r="AC95" s="41">
        <f t="shared" si="83"/>
        <v>0</v>
      </c>
      <c r="AD95" s="41">
        <f t="shared" si="84"/>
        <v>0</v>
      </c>
      <c r="AE95" s="41">
        <f t="shared" si="85"/>
        <v>0</v>
      </c>
      <c r="AF95" s="109" t="str">
        <f t="shared" si="86"/>
        <v>nebija plānots</v>
      </c>
      <c r="AG95" s="41">
        <v>175928.75999999998</v>
      </c>
      <c r="AH95" s="41">
        <v>175928.75999999998</v>
      </c>
      <c r="AI95" s="41">
        <f t="shared" si="124"/>
        <v>0</v>
      </c>
      <c r="AJ95" s="41">
        <f t="shared" si="87"/>
        <v>175928.75999999998</v>
      </c>
      <c r="AK95" s="41">
        <f t="shared" si="88"/>
        <v>175928.75999999998</v>
      </c>
      <c r="AL95" s="41">
        <f t="shared" si="89"/>
        <v>0</v>
      </c>
      <c r="AM95" s="109">
        <f t="shared" si="90"/>
        <v>0</v>
      </c>
      <c r="AN95" s="41">
        <v>0</v>
      </c>
      <c r="AO95" s="41">
        <v>0</v>
      </c>
      <c r="AP95" s="41">
        <f t="shared" si="125"/>
        <v>0</v>
      </c>
      <c r="AQ95" s="41">
        <f t="shared" si="91"/>
        <v>175928.75999999998</v>
      </c>
      <c r="AR95" s="41">
        <f t="shared" si="92"/>
        <v>175928.75999999998</v>
      </c>
      <c r="AS95" s="41">
        <f t="shared" si="93"/>
        <v>0</v>
      </c>
      <c r="AT95" s="109">
        <f t="shared" si="94"/>
        <v>0</v>
      </c>
      <c r="AU95" s="35">
        <v>507503.56999999995</v>
      </c>
      <c r="AV95" s="41">
        <v>4749.8500000000004</v>
      </c>
      <c r="AW95" s="41">
        <f t="shared" si="126"/>
        <v>-502753.72</v>
      </c>
      <c r="AX95" s="41">
        <f t="shared" si="95"/>
        <v>683432.33</v>
      </c>
      <c r="AY95" s="41">
        <f t="shared" si="96"/>
        <v>180678.61</v>
      </c>
      <c r="AZ95" s="41">
        <f t="shared" si="97"/>
        <v>-502754</v>
      </c>
      <c r="BA95" s="109">
        <f t="shared" si="98"/>
        <v>0.73563057808517773</v>
      </c>
      <c r="BB95" s="41">
        <v>0</v>
      </c>
      <c r="BC95" s="41">
        <v>0</v>
      </c>
      <c r="BD95" s="41">
        <f t="shared" si="129"/>
        <v>0</v>
      </c>
      <c r="BE95" s="41">
        <f t="shared" si="99"/>
        <v>683432.33</v>
      </c>
      <c r="BF95" s="41">
        <f t="shared" si="100"/>
        <v>180678.61</v>
      </c>
      <c r="BG95" s="41">
        <f t="shared" si="101"/>
        <v>-502754</v>
      </c>
      <c r="BH95" s="109">
        <f t="shared" si="102"/>
        <v>0.73563057808517773</v>
      </c>
      <c r="BI95" s="41">
        <v>0</v>
      </c>
      <c r="BJ95" s="41">
        <v>0</v>
      </c>
      <c r="BK95" s="41">
        <f t="shared" si="127"/>
        <v>0</v>
      </c>
      <c r="BL95" s="41">
        <f t="shared" si="103"/>
        <v>683432.33</v>
      </c>
      <c r="BM95" s="41">
        <f t="shared" si="104"/>
        <v>180678.61</v>
      </c>
      <c r="BN95" s="41">
        <f t="shared" si="105"/>
        <v>-502754</v>
      </c>
      <c r="BO95" s="109">
        <f t="shared" si="106"/>
        <v>0.73563057808517773</v>
      </c>
      <c r="BP95" s="41">
        <v>0</v>
      </c>
      <c r="BQ95" s="41">
        <v>5658.07</v>
      </c>
      <c r="BR95" s="41">
        <f t="shared" si="128"/>
        <v>5658.07</v>
      </c>
      <c r="BS95" s="41">
        <f t="shared" si="107"/>
        <v>683432.33</v>
      </c>
      <c r="BT95" s="41">
        <f t="shared" si="108"/>
        <v>186336.68</v>
      </c>
      <c r="BU95" s="41">
        <f t="shared" si="109"/>
        <v>-497096</v>
      </c>
      <c r="BV95" s="109">
        <f t="shared" si="110"/>
        <v>0.72735167503708809</v>
      </c>
      <c r="BW95" s="41">
        <v>0</v>
      </c>
      <c r="BX95" s="41">
        <v>67920.41</v>
      </c>
      <c r="BY95" s="41">
        <f t="shared" si="111"/>
        <v>67920.41</v>
      </c>
      <c r="BZ95" s="41">
        <f t="shared" si="121"/>
        <v>683432.33</v>
      </c>
      <c r="CA95" s="41">
        <f>BQ95+BJ95+BC95+AV95+AO95+AH95+AA95+T95+P95+BX95</f>
        <v>254257.09</v>
      </c>
      <c r="CB95" s="41">
        <f t="shared" si="112"/>
        <v>-429176</v>
      </c>
      <c r="CC95" s="109">
        <f t="shared" si="113"/>
        <v>0.62797035077342622</v>
      </c>
      <c r="CD95" s="41">
        <v>0</v>
      </c>
      <c r="CE95" s="41">
        <v>0</v>
      </c>
      <c r="CF95" s="41">
        <f t="shared" si="114"/>
        <v>0</v>
      </c>
      <c r="CG95" s="41">
        <f t="shared" si="115"/>
        <v>683432.33</v>
      </c>
      <c r="CH95" s="317">
        <f t="shared" si="116"/>
        <v>254257.09</v>
      </c>
      <c r="CI95" s="179">
        <f t="shared" si="117"/>
        <v>-429176</v>
      </c>
      <c r="CJ95" s="279">
        <f t="shared" si="118"/>
        <v>0.37202964922657378</v>
      </c>
      <c r="CK95" s="40">
        <v>412417.41</v>
      </c>
      <c r="CL95" s="40">
        <f t="shared" si="61"/>
        <v>1095849.7399999998</v>
      </c>
      <c r="CM95" s="40">
        <v>496114.77999999991</v>
      </c>
      <c r="CN95" s="158">
        <f t="shared" si="76"/>
        <v>-599734.95999999985</v>
      </c>
      <c r="CO95" s="310">
        <f t="shared" si="120"/>
        <v>0.45272153826490852</v>
      </c>
      <c r="CP95" s="40">
        <v>186573.78000000003</v>
      </c>
      <c r="CQ95" s="40">
        <v>0</v>
      </c>
      <c r="CR95" s="40">
        <v>0</v>
      </c>
      <c r="CS95" s="40">
        <v>0</v>
      </c>
      <c r="CT95" s="40">
        <v>0</v>
      </c>
      <c r="CU95" s="40">
        <v>0</v>
      </c>
      <c r="CV95" s="40">
        <v>0</v>
      </c>
      <c r="CW95" s="40">
        <v>725005.09</v>
      </c>
      <c r="CX95" s="167" t="s">
        <v>1412</v>
      </c>
    </row>
    <row r="96" spans="1:102" ht="21.75" customHeight="1" x14ac:dyDescent="0.25">
      <c r="A96" s="54" t="s">
        <v>485</v>
      </c>
      <c r="B96" s="11" t="s">
        <v>486</v>
      </c>
      <c r="C96" s="14" t="s">
        <v>606</v>
      </c>
      <c r="D96" s="11">
        <v>1</v>
      </c>
      <c r="E96" s="11" t="s">
        <v>454</v>
      </c>
      <c r="F96" s="11" t="s">
        <v>5</v>
      </c>
      <c r="G96" s="44" t="s">
        <v>512</v>
      </c>
      <c r="H96" s="43">
        <f>SUBTOTAL(103, $CI$16:$CI96)*1</f>
        <v>81</v>
      </c>
      <c r="I96" s="43" t="s">
        <v>406</v>
      </c>
      <c r="J96" s="126" t="s">
        <v>872</v>
      </c>
      <c r="K96" s="126" t="s">
        <v>873</v>
      </c>
      <c r="L96" s="94"/>
      <c r="M96" s="37">
        <v>0</v>
      </c>
      <c r="N96" s="37">
        <v>0</v>
      </c>
      <c r="O96" s="37">
        <v>0</v>
      </c>
      <c r="P96" s="37"/>
      <c r="Q96" s="41">
        <f t="shared" si="77"/>
        <v>0</v>
      </c>
      <c r="R96" s="197" t="str">
        <f t="shared" si="78"/>
        <v>nebija plānots</v>
      </c>
      <c r="S96" s="37">
        <v>0</v>
      </c>
      <c r="T96" s="37"/>
      <c r="U96" s="37"/>
      <c r="V96" s="41">
        <f t="shared" si="79"/>
        <v>0</v>
      </c>
      <c r="W96" s="41">
        <f t="shared" si="80"/>
        <v>0</v>
      </c>
      <c r="X96" s="41">
        <f t="shared" si="81"/>
        <v>0</v>
      </c>
      <c r="Y96" s="197" t="str">
        <f t="shared" si="82"/>
        <v>nebija plānots</v>
      </c>
      <c r="Z96" s="37">
        <v>0</v>
      </c>
      <c r="AA96" s="37"/>
      <c r="AB96" s="37"/>
      <c r="AC96" s="41">
        <f t="shared" si="83"/>
        <v>0</v>
      </c>
      <c r="AD96" s="41">
        <f t="shared" si="84"/>
        <v>0</v>
      </c>
      <c r="AE96" s="41">
        <f t="shared" si="85"/>
        <v>0</v>
      </c>
      <c r="AF96" s="109" t="str">
        <f t="shared" si="86"/>
        <v>nebija plānots</v>
      </c>
      <c r="AG96" s="37">
        <v>0</v>
      </c>
      <c r="AH96" s="37"/>
      <c r="AI96" s="37"/>
      <c r="AJ96" s="41">
        <f t="shared" si="87"/>
        <v>0</v>
      </c>
      <c r="AK96" s="41">
        <f t="shared" si="88"/>
        <v>0</v>
      </c>
      <c r="AL96" s="41">
        <f t="shared" si="89"/>
        <v>0</v>
      </c>
      <c r="AM96" s="109" t="str">
        <f t="shared" si="90"/>
        <v>nebija plānots</v>
      </c>
      <c r="AN96" s="37">
        <v>0</v>
      </c>
      <c r="AO96" s="37"/>
      <c r="AP96" s="37"/>
      <c r="AQ96" s="41">
        <f t="shared" si="91"/>
        <v>0</v>
      </c>
      <c r="AR96" s="41">
        <f t="shared" si="92"/>
        <v>0</v>
      </c>
      <c r="AS96" s="41">
        <f t="shared" si="93"/>
        <v>0</v>
      </c>
      <c r="AT96" s="109" t="str">
        <f t="shared" si="94"/>
        <v>nebija plānots</v>
      </c>
      <c r="AU96" s="37">
        <v>0</v>
      </c>
      <c r="AV96" s="37"/>
      <c r="AW96" s="37"/>
      <c r="AX96" s="41">
        <f t="shared" si="95"/>
        <v>0</v>
      </c>
      <c r="AY96" s="41">
        <f t="shared" si="96"/>
        <v>0</v>
      </c>
      <c r="AZ96" s="41">
        <f t="shared" si="97"/>
        <v>0</v>
      </c>
      <c r="BA96" s="109" t="str">
        <f t="shared" si="98"/>
        <v>nebija plānots</v>
      </c>
      <c r="BB96" s="37">
        <v>24659.35</v>
      </c>
      <c r="BC96" s="41">
        <v>4792.1000000000004</v>
      </c>
      <c r="BD96" s="41">
        <f t="shared" si="129"/>
        <v>-19867.25</v>
      </c>
      <c r="BE96" s="41">
        <f t="shared" si="99"/>
        <v>24659.35</v>
      </c>
      <c r="BF96" s="41">
        <f t="shared" si="100"/>
        <v>4792.1000000000004</v>
      </c>
      <c r="BG96" s="41">
        <f t="shared" si="101"/>
        <v>-19867</v>
      </c>
      <c r="BH96" s="109">
        <f t="shared" si="102"/>
        <v>0.80566803261237618</v>
      </c>
      <c r="BI96" s="37">
        <v>0</v>
      </c>
      <c r="BJ96" s="41">
        <v>0</v>
      </c>
      <c r="BK96" s="41">
        <f t="shared" si="127"/>
        <v>0</v>
      </c>
      <c r="BL96" s="41">
        <f t="shared" si="103"/>
        <v>24659.35</v>
      </c>
      <c r="BM96" s="41">
        <f t="shared" si="104"/>
        <v>4792.1000000000004</v>
      </c>
      <c r="BN96" s="41">
        <f t="shared" si="105"/>
        <v>-19867</v>
      </c>
      <c r="BO96" s="109">
        <f t="shared" si="106"/>
        <v>0.80566803261237618</v>
      </c>
      <c r="BP96" s="37">
        <v>0</v>
      </c>
      <c r="BQ96" s="41">
        <v>0</v>
      </c>
      <c r="BR96" s="41">
        <f t="shared" si="128"/>
        <v>0</v>
      </c>
      <c r="BS96" s="41">
        <f t="shared" si="107"/>
        <v>24659.35</v>
      </c>
      <c r="BT96" s="41">
        <f t="shared" si="108"/>
        <v>4792.1000000000004</v>
      </c>
      <c r="BU96" s="41">
        <f t="shared" si="109"/>
        <v>-19867</v>
      </c>
      <c r="BV96" s="109">
        <f t="shared" si="110"/>
        <v>0.80566803261237618</v>
      </c>
      <c r="BW96" s="37">
        <v>19180.25</v>
      </c>
      <c r="BX96" s="41">
        <v>11893.68</v>
      </c>
      <c r="BY96" s="41">
        <f t="shared" si="111"/>
        <v>-7286.57</v>
      </c>
      <c r="BZ96" s="41">
        <f t="shared" si="121"/>
        <v>43839.6</v>
      </c>
      <c r="CA96" s="41">
        <f>BQ96+BJ96+BC96+AV96+AO96+-AH96+AA96+T96+P96+BX96</f>
        <v>16685.78</v>
      </c>
      <c r="CB96" s="41">
        <f t="shared" si="112"/>
        <v>-27154</v>
      </c>
      <c r="CC96" s="109">
        <f t="shared" si="113"/>
        <v>0.61939023166269769</v>
      </c>
      <c r="CD96" s="37">
        <v>0</v>
      </c>
      <c r="CE96" s="41">
        <v>0</v>
      </c>
      <c r="CF96" s="41">
        <f t="shared" si="114"/>
        <v>0</v>
      </c>
      <c r="CG96" s="41">
        <f t="shared" si="115"/>
        <v>43839.6</v>
      </c>
      <c r="CH96" s="317">
        <f t="shared" si="116"/>
        <v>16685.78</v>
      </c>
      <c r="CI96" s="180">
        <f t="shared" si="117"/>
        <v>-27154</v>
      </c>
      <c r="CJ96" s="279">
        <f t="shared" si="118"/>
        <v>0.38060976833730231</v>
      </c>
      <c r="CK96" s="37">
        <v>0</v>
      </c>
      <c r="CL96" s="40">
        <f t="shared" si="61"/>
        <v>43839.6</v>
      </c>
      <c r="CM96" s="40">
        <v>16685.78</v>
      </c>
      <c r="CN96" s="158">
        <f t="shared" si="76"/>
        <v>-27153.82</v>
      </c>
      <c r="CO96" s="310">
        <f t="shared" si="120"/>
        <v>0.38060976833730231</v>
      </c>
      <c r="CP96" s="37">
        <v>49178.45</v>
      </c>
      <c r="CQ96" s="37">
        <v>58116.2</v>
      </c>
      <c r="CR96" s="37">
        <v>15509.1</v>
      </c>
      <c r="CS96" s="37">
        <v>0</v>
      </c>
      <c r="CT96" s="37">
        <v>0</v>
      </c>
      <c r="CU96" s="37">
        <v>0</v>
      </c>
      <c r="CV96" s="37">
        <v>0</v>
      </c>
      <c r="CW96" s="37">
        <v>166643.35</v>
      </c>
      <c r="CX96" s="15"/>
    </row>
    <row r="97" spans="1:102" s="29" customFormat="1" ht="40.5" customHeight="1" x14ac:dyDescent="0.25">
      <c r="A97" s="54" t="s">
        <v>233</v>
      </c>
      <c r="B97" s="11" t="s">
        <v>234</v>
      </c>
      <c r="C97" s="14" t="s">
        <v>579</v>
      </c>
      <c r="D97" s="11">
        <v>1</v>
      </c>
      <c r="E97" s="11" t="s">
        <v>4</v>
      </c>
      <c r="F97" s="11" t="s">
        <v>5</v>
      </c>
      <c r="G97" s="44" t="s">
        <v>247</v>
      </c>
      <c r="H97" s="43">
        <f>SUBTOTAL(103, $CI$16:$CI97)*1</f>
        <v>82</v>
      </c>
      <c r="I97" s="43" t="s">
        <v>172</v>
      </c>
      <c r="J97" s="124" t="s">
        <v>98</v>
      </c>
      <c r="K97" s="124" t="s">
        <v>183</v>
      </c>
      <c r="L97" s="41">
        <v>0</v>
      </c>
      <c r="M97" s="41">
        <v>0</v>
      </c>
      <c r="N97" s="41">
        <v>3402729.03</v>
      </c>
      <c r="O97" s="41">
        <v>0</v>
      </c>
      <c r="P97" s="41">
        <v>0</v>
      </c>
      <c r="Q97" s="41">
        <f t="shared" si="77"/>
        <v>0</v>
      </c>
      <c r="R97" s="197" t="str">
        <f t="shared" si="78"/>
        <v>nebija plānots</v>
      </c>
      <c r="S97" s="41">
        <v>0</v>
      </c>
      <c r="T97" s="41">
        <v>0</v>
      </c>
      <c r="U97" s="41">
        <f>T97-S97</f>
        <v>0</v>
      </c>
      <c r="V97" s="41">
        <f t="shared" si="79"/>
        <v>0</v>
      </c>
      <c r="W97" s="41">
        <f t="shared" si="80"/>
        <v>0</v>
      </c>
      <c r="X97" s="41">
        <f t="shared" si="81"/>
        <v>0</v>
      </c>
      <c r="Y97" s="197" t="str">
        <f t="shared" si="82"/>
        <v>nebija plānots</v>
      </c>
      <c r="Z97" s="41">
        <v>787670.64</v>
      </c>
      <c r="AA97" s="41">
        <v>787670.64</v>
      </c>
      <c r="AB97" s="41">
        <f>AA97-Z97</f>
        <v>0</v>
      </c>
      <c r="AC97" s="41">
        <f t="shared" si="83"/>
        <v>787670.64</v>
      </c>
      <c r="AD97" s="41">
        <f t="shared" si="84"/>
        <v>787670.64</v>
      </c>
      <c r="AE97" s="41">
        <f t="shared" si="85"/>
        <v>0</v>
      </c>
      <c r="AF97" s="109">
        <f t="shared" si="86"/>
        <v>0</v>
      </c>
      <c r="AG97" s="41">
        <v>0</v>
      </c>
      <c r="AH97" s="41">
        <v>0</v>
      </c>
      <c r="AI97" s="41">
        <f>AH97-AG97</f>
        <v>0</v>
      </c>
      <c r="AJ97" s="41">
        <f t="shared" si="87"/>
        <v>787670.64</v>
      </c>
      <c r="AK97" s="41">
        <f t="shared" si="88"/>
        <v>787670.64</v>
      </c>
      <c r="AL97" s="41">
        <f t="shared" si="89"/>
        <v>0</v>
      </c>
      <c r="AM97" s="109">
        <f t="shared" si="90"/>
        <v>0</v>
      </c>
      <c r="AN97" s="41">
        <v>0</v>
      </c>
      <c r="AO97" s="41">
        <v>0</v>
      </c>
      <c r="AP97" s="41">
        <f>AO97-AN97</f>
        <v>0</v>
      </c>
      <c r="AQ97" s="41">
        <f t="shared" si="91"/>
        <v>787670.64</v>
      </c>
      <c r="AR97" s="41">
        <f t="shared" si="92"/>
        <v>787670.64</v>
      </c>
      <c r="AS97" s="41">
        <f t="shared" si="93"/>
        <v>0</v>
      </c>
      <c r="AT97" s="109">
        <f t="shared" si="94"/>
        <v>0</v>
      </c>
      <c r="AU97" s="41">
        <v>242540.7</v>
      </c>
      <c r="AV97" s="41">
        <v>0</v>
      </c>
      <c r="AW97" s="41">
        <f>AV97-AU97</f>
        <v>-242540.7</v>
      </c>
      <c r="AX97" s="41">
        <f t="shared" si="95"/>
        <v>1030211.3400000001</v>
      </c>
      <c r="AY97" s="41">
        <f t="shared" si="96"/>
        <v>787670.64</v>
      </c>
      <c r="AZ97" s="41">
        <f t="shared" si="97"/>
        <v>-242541</v>
      </c>
      <c r="BA97" s="109">
        <f t="shared" si="98"/>
        <v>0.23542810157768213</v>
      </c>
      <c r="BB97" s="41">
        <v>0</v>
      </c>
      <c r="BC97" s="41">
        <v>0</v>
      </c>
      <c r="BD97" s="41">
        <f t="shared" si="129"/>
        <v>0</v>
      </c>
      <c r="BE97" s="41">
        <f t="shared" si="99"/>
        <v>1030211.3400000001</v>
      </c>
      <c r="BF97" s="41">
        <f t="shared" si="100"/>
        <v>787670.64</v>
      </c>
      <c r="BG97" s="41">
        <f t="shared" si="101"/>
        <v>-242541</v>
      </c>
      <c r="BH97" s="109">
        <f t="shared" si="102"/>
        <v>0.23542810157768213</v>
      </c>
      <c r="BI97" s="41">
        <v>0</v>
      </c>
      <c r="BJ97" s="41">
        <v>0</v>
      </c>
      <c r="BK97" s="41">
        <f t="shared" si="127"/>
        <v>0</v>
      </c>
      <c r="BL97" s="41">
        <f t="shared" si="103"/>
        <v>1030211.3400000001</v>
      </c>
      <c r="BM97" s="41">
        <f t="shared" si="104"/>
        <v>787670.64</v>
      </c>
      <c r="BN97" s="41">
        <f t="shared" si="105"/>
        <v>-242541</v>
      </c>
      <c r="BO97" s="109">
        <f t="shared" si="106"/>
        <v>0.23542810157768213</v>
      </c>
      <c r="BP97" s="41">
        <v>4020845.95</v>
      </c>
      <c r="BQ97" s="41">
        <v>1174928.76</v>
      </c>
      <c r="BR97" s="41">
        <f t="shared" si="128"/>
        <v>-2845917.1900000004</v>
      </c>
      <c r="BS97" s="41">
        <f t="shared" si="107"/>
        <v>5051057.29</v>
      </c>
      <c r="BT97" s="41">
        <f t="shared" si="108"/>
        <v>1962599.4</v>
      </c>
      <c r="BU97" s="41">
        <f t="shared" si="109"/>
        <v>-3088458</v>
      </c>
      <c r="BV97" s="109">
        <f t="shared" si="110"/>
        <v>0.61144780442591262</v>
      </c>
      <c r="BW97" s="41">
        <v>0</v>
      </c>
      <c r="BX97" s="41">
        <v>0</v>
      </c>
      <c r="BY97" s="41">
        <f t="shared" si="111"/>
        <v>0</v>
      </c>
      <c r="BZ97" s="41">
        <f t="shared" si="121"/>
        <v>5051057.29</v>
      </c>
      <c r="CA97" s="41">
        <f>BQ97+BJ97+BC97+AV97+AO97+-AH97+AA97+T97+P97+BX97</f>
        <v>1962599.4</v>
      </c>
      <c r="CB97" s="41">
        <f t="shared" si="112"/>
        <v>-3088458</v>
      </c>
      <c r="CC97" s="109">
        <f t="shared" si="113"/>
        <v>0.61144780442591262</v>
      </c>
      <c r="CD97" s="41">
        <v>0</v>
      </c>
      <c r="CE97" s="41">
        <v>0</v>
      </c>
      <c r="CF97" s="41">
        <f t="shared" si="114"/>
        <v>0</v>
      </c>
      <c r="CG97" s="41">
        <f t="shared" si="115"/>
        <v>5051057.29</v>
      </c>
      <c r="CH97" s="317">
        <f t="shared" si="116"/>
        <v>1962599.4</v>
      </c>
      <c r="CI97" s="179">
        <f t="shared" si="117"/>
        <v>-3088458</v>
      </c>
      <c r="CJ97" s="279">
        <f t="shared" si="118"/>
        <v>0.38855219557408738</v>
      </c>
      <c r="CK97" s="40">
        <v>1418201.2</v>
      </c>
      <c r="CL97" s="40">
        <f t="shared" si="61"/>
        <v>6469258.4900000002</v>
      </c>
      <c r="CM97" s="40">
        <v>4683236.5299999993</v>
      </c>
      <c r="CN97" s="158">
        <f t="shared" si="76"/>
        <v>-1786021.9600000009</v>
      </c>
      <c r="CO97" s="310">
        <f t="shared" si="120"/>
        <v>0.72392168858907335</v>
      </c>
      <c r="CP97" s="40">
        <v>1486724.54</v>
      </c>
      <c r="CQ97" s="40">
        <v>0</v>
      </c>
      <c r="CR97" s="40">
        <v>0</v>
      </c>
      <c r="CS97" s="40">
        <v>0</v>
      </c>
      <c r="CT97" s="40">
        <v>0</v>
      </c>
      <c r="CU97" s="40">
        <v>0</v>
      </c>
      <c r="CV97" s="40">
        <v>0</v>
      </c>
      <c r="CW97" s="40">
        <v>11358712.059999999</v>
      </c>
      <c r="CX97" s="167" t="s">
        <v>1446</v>
      </c>
    </row>
    <row r="98" spans="1:102" s="10" customFormat="1" ht="26.25" customHeight="1" x14ac:dyDescent="0.2">
      <c r="A98" s="11" t="s">
        <v>57</v>
      </c>
      <c r="B98" s="11" t="s">
        <v>58</v>
      </c>
      <c r="C98" s="14" t="s">
        <v>565</v>
      </c>
      <c r="D98" s="11">
        <v>1</v>
      </c>
      <c r="E98" s="11" t="s">
        <v>35</v>
      </c>
      <c r="F98" s="11" t="s">
        <v>5</v>
      </c>
      <c r="G98" s="44" t="s">
        <v>59</v>
      </c>
      <c r="H98" s="43">
        <f>SUBTOTAL(103, $CI$16:$CI98)*1</f>
        <v>83</v>
      </c>
      <c r="I98" s="43" t="s">
        <v>379</v>
      </c>
      <c r="J98" s="124" t="s">
        <v>386</v>
      </c>
      <c r="K98" s="124" t="s">
        <v>387</v>
      </c>
      <c r="L98" s="41">
        <v>0</v>
      </c>
      <c r="M98" s="41">
        <v>0</v>
      </c>
      <c r="N98" s="41">
        <v>99647.639999999985</v>
      </c>
      <c r="O98" s="41">
        <v>66128.95</v>
      </c>
      <c r="P98" s="41">
        <v>66128.95</v>
      </c>
      <c r="Q98" s="41">
        <f t="shared" si="77"/>
        <v>0</v>
      </c>
      <c r="R98" s="197">
        <f t="shared" si="78"/>
        <v>0</v>
      </c>
      <c r="S98" s="41">
        <v>0</v>
      </c>
      <c r="T98" s="41">
        <v>0</v>
      </c>
      <c r="U98" s="41">
        <f>T98-S98</f>
        <v>0</v>
      </c>
      <c r="V98" s="41">
        <f t="shared" si="79"/>
        <v>66128.95</v>
      </c>
      <c r="W98" s="41">
        <f t="shared" si="80"/>
        <v>66128.95</v>
      </c>
      <c r="X98" s="41">
        <f t="shared" si="81"/>
        <v>0</v>
      </c>
      <c r="Y98" s="197">
        <f t="shared" si="82"/>
        <v>0</v>
      </c>
      <c r="Z98" s="41">
        <v>0</v>
      </c>
      <c r="AA98" s="41">
        <v>0</v>
      </c>
      <c r="AB98" s="41">
        <f>AA98-Z98</f>
        <v>0</v>
      </c>
      <c r="AC98" s="41">
        <f t="shared" si="83"/>
        <v>66128.95</v>
      </c>
      <c r="AD98" s="41">
        <f t="shared" si="84"/>
        <v>66128.95</v>
      </c>
      <c r="AE98" s="41">
        <f t="shared" si="85"/>
        <v>0</v>
      </c>
      <c r="AF98" s="109">
        <f t="shared" si="86"/>
        <v>0</v>
      </c>
      <c r="AG98" s="41">
        <v>109468.43</v>
      </c>
      <c r="AH98" s="41">
        <v>109466.41</v>
      </c>
      <c r="AI98" s="41">
        <f>AH98-AG98</f>
        <v>-2.0199999999895226</v>
      </c>
      <c r="AJ98" s="41">
        <f t="shared" si="87"/>
        <v>175597.38</v>
      </c>
      <c r="AK98" s="41">
        <f t="shared" si="88"/>
        <v>175595.36</v>
      </c>
      <c r="AL98" s="41">
        <f t="shared" si="89"/>
        <v>-2</v>
      </c>
      <c r="AM98" s="109">
        <f t="shared" si="90"/>
        <v>1.1503588493333439E-5</v>
      </c>
      <c r="AN98" s="41">
        <v>0</v>
      </c>
      <c r="AO98" s="41">
        <v>0</v>
      </c>
      <c r="AP98" s="41">
        <f>AO98-AN98</f>
        <v>0</v>
      </c>
      <c r="AQ98" s="41">
        <f t="shared" si="91"/>
        <v>175597.38</v>
      </c>
      <c r="AR98" s="41">
        <f t="shared" si="92"/>
        <v>175595.36</v>
      </c>
      <c r="AS98" s="41">
        <f t="shared" si="93"/>
        <v>-2</v>
      </c>
      <c r="AT98" s="109">
        <f t="shared" si="94"/>
        <v>1.1503588493333439E-5</v>
      </c>
      <c r="AU98" s="41">
        <v>0</v>
      </c>
      <c r="AV98" s="41">
        <v>0</v>
      </c>
      <c r="AW98" s="41">
        <f>AV98-AU98</f>
        <v>0</v>
      </c>
      <c r="AX98" s="41">
        <f t="shared" si="95"/>
        <v>175597.38</v>
      </c>
      <c r="AY98" s="41">
        <f t="shared" si="96"/>
        <v>175595.36</v>
      </c>
      <c r="AZ98" s="41">
        <f t="shared" si="97"/>
        <v>-2</v>
      </c>
      <c r="BA98" s="109">
        <f t="shared" si="98"/>
        <v>1.1503588493333439E-5</v>
      </c>
      <c r="BB98" s="41">
        <v>212500</v>
      </c>
      <c r="BC98" s="41">
        <v>193000.87</v>
      </c>
      <c r="BD98" s="41">
        <f t="shared" si="129"/>
        <v>-19499.130000000005</v>
      </c>
      <c r="BE98" s="41">
        <f t="shared" si="99"/>
        <v>388097.38</v>
      </c>
      <c r="BF98" s="41">
        <f t="shared" si="100"/>
        <v>368596.23</v>
      </c>
      <c r="BG98" s="41">
        <f t="shared" si="101"/>
        <v>-19501</v>
      </c>
      <c r="BH98" s="109">
        <f t="shared" si="102"/>
        <v>5.0248084643086277E-2</v>
      </c>
      <c r="BI98" s="41">
        <v>0</v>
      </c>
      <c r="BJ98" s="41">
        <v>0</v>
      </c>
      <c r="BK98" s="41">
        <f t="shared" si="127"/>
        <v>0</v>
      </c>
      <c r="BL98" s="41">
        <f t="shared" si="103"/>
        <v>388097.38</v>
      </c>
      <c r="BM98" s="41">
        <f t="shared" si="104"/>
        <v>368596.23</v>
      </c>
      <c r="BN98" s="41">
        <f t="shared" si="105"/>
        <v>-19501</v>
      </c>
      <c r="BO98" s="109">
        <f t="shared" si="106"/>
        <v>5.0248084643086277E-2</v>
      </c>
      <c r="BP98" s="41">
        <v>0</v>
      </c>
      <c r="BQ98" s="41">
        <v>0</v>
      </c>
      <c r="BR98" s="41">
        <f t="shared" si="128"/>
        <v>0</v>
      </c>
      <c r="BS98" s="41">
        <f t="shared" si="107"/>
        <v>388097.38</v>
      </c>
      <c r="BT98" s="41">
        <f t="shared" si="108"/>
        <v>368596.23</v>
      </c>
      <c r="BU98" s="41">
        <f t="shared" si="109"/>
        <v>-19501</v>
      </c>
      <c r="BV98" s="109">
        <f t="shared" si="110"/>
        <v>5.0248084643086277E-2</v>
      </c>
      <c r="BW98" s="41">
        <v>658142.28</v>
      </c>
      <c r="BX98" s="41">
        <v>46400.03</v>
      </c>
      <c r="BY98" s="41">
        <f t="shared" si="111"/>
        <v>-611742.25</v>
      </c>
      <c r="BZ98" s="41">
        <f t="shared" si="121"/>
        <v>1046239.66</v>
      </c>
      <c r="CA98" s="41">
        <f>BQ98+BJ98+BC98+AV98+AO98+AH98+AA98+T98+P98+BX98</f>
        <v>414996.26</v>
      </c>
      <c r="CB98" s="41">
        <f t="shared" si="112"/>
        <v>-631243</v>
      </c>
      <c r="CC98" s="109">
        <f t="shared" si="113"/>
        <v>0.60334493532772404</v>
      </c>
      <c r="CD98" s="41">
        <v>0</v>
      </c>
      <c r="CE98" s="41">
        <v>0</v>
      </c>
      <c r="CF98" s="41">
        <f t="shared" si="114"/>
        <v>0</v>
      </c>
      <c r="CG98" s="41">
        <f t="shared" si="115"/>
        <v>1046239.66</v>
      </c>
      <c r="CH98" s="317">
        <f t="shared" si="116"/>
        <v>414996.26</v>
      </c>
      <c r="CI98" s="179">
        <f t="shared" si="117"/>
        <v>-631243</v>
      </c>
      <c r="CJ98" s="279">
        <f t="shared" si="118"/>
        <v>0.39665506467227596</v>
      </c>
      <c r="CK98" s="40">
        <v>0</v>
      </c>
      <c r="CL98" s="40">
        <f t="shared" si="61"/>
        <v>1046239.6599999999</v>
      </c>
      <c r="CM98" s="40">
        <v>414996.26</v>
      </c>
      <c r="CN98" s="158">
        <f t="shared" si="76"/>
        <v>-631243.39999999991</v>
      </c>
      <c r="CO98" s="310">
        <f t="shared" si="120"/>
        <v>0.39665506467227601</v>
      </c>
      <c r="CP98" s="40">
        <v>2170881.19</v>
      </c>
      <c r="CQ98" s="40">
        <v>2017976.56</v>
      </c>
      <c r="CR98" s="40">
        <v>3056215.68</v>
      </c>
      <c r="CS98" s="40">
        <v>3402436.96</v>
      </c>
      <c r="CT98" s="40">
        <v>3402436.79</v>
      </c>
      <c r="CU98" s="40">
        <v>850609.17</v>
      </c>
      <c r="CV98" s="40">
        <v>0</v>
      </c>
      <c r="CW98" s="40">
        <v>16046443.65</v>
      </c>
      <c r="CX98" s="167" t="s">
        <v>1411</v>
      </c>
    </row>
    <row r="99" spans="1:102" ht="40.5" customHeight="1" x14ac:dyDescent="0.25">
      <c r="A99" s="18" t="s">
        <v>150</v>
      </c>
      <c r="B99" s="18" t="s">
        <v>151</v>
      </c>
      <c r="C99" s="19" t="s">
        <v>574</v>
      </c>
      <c r="D99" s="55" t="s">
        <v>3</v>
      </c>
      <c r="E99" s="55" t="s">
        <v>29</v>
      </c>
      <c r="F99" s="55" t="s">
        <v>102</v>
      </c>
      <c r="G99" s="55" t="s">
        <v>1312</v>
      </c>
      <c r="H99" s="43">
        <f>SUBTOTAL(103, $CI$16:$CI99)*1</f>
        <v>84</v>
      </c>
      <c r="I99" s="43" t="s">
        <v>317</v>
      </c>
      <c r="J99" s="124" t="s">
        <v>320</v>
      </c>
      <c r="K99" s="124" t="s">
        <v>321</v>
      </c>
      <c r="L99" s="41"/>
      <c r="M99" s="41">
        <v>0</v>
      </c>
      <c r="N99" s="41">
        <v>0</v>
      </c>
      <c r="O99" s="41">
        <v>0</v>
      </c>
      <c r="P99" s="41">
        <v>0</v>
      </c>
      <c r="Q99" s="41">
        <f t="shared" si="77"/>
        <v>0</v>
      </c>
      <c r="R99" s="197" t="str">
        <f t="shared" si="78"/>
        <v>nebija plānots</v>
      </c>
      <c r="S99" s="41">
        <v>190426.79</v>
      </c>
      <c r="T99" s="41">
        <v>190426.79</v>
      </c>
      <c r="U99" s="41">
        <f>T99-S99</f>
        <v>0</v>
      </c>
      <c r="V99" s="41">
        <f t="shared" si="79"/>
        <v>190426.79</v>
      </c>
      <c r="W99" s="41">
        <f t="shared" si="80"/>
        <v>190426.79</v>
      </c>
      <c r="X99" s="41">
        <f t="shared" si="81"/>
        <v>0</v>
      </c>
      <c r="Y99" s="197">
        <f t="shared" si="82"/>
        <v>0</v>
      </c>
      <c r="Z99" s="41">
        <v>0</v>
      </c>
      <c r="AA99" s="41">
        <v>0</v>
      </c>
      <c r="AB99" s="41">
        <f>AA99-Z99</f>
        <v>0</v>
      </c>
      <c r="AC99" s="41">
        <f t="shared" si="83"/>
        <v>190426.79</v>
      </c>
      <c r="AD99" s="41">
        <f t="shared" si="84"/>
        <v>190426.79</v>
      </c>
      <c r="AE99" s="41">
        <f t="shared" si="85"/>
        <v>0</v>
      </c>
      <c r="AF99" s="109">
        <f t="shared" si="86"/>
        <v>0</v>
      </c>
      <c r="AG99" s="41">
        <v>210310.57</v>
      </c>
      <c r="AH99" s="41">
        <v>210310.57</v>
      </c>
      <c r="AI99" s="41">
        <f>AH99-AG99</f>
        <v>0</v>
      </c>
      <c r="AJ99" s="41">
        <f t="shared" si="87"/>
        <v>400737.36</v>
      </c>
      <c r="AK99" s="41">
        <f t="shared" si="88"/>
        <v>400737.36</v>
      </c>
      <c r="AL99" s="41">
        <f t="shared" si="89"/>
        <v>0</v>
      </c>
      <c r="AM99" s="109">
        <f t="shared" si="90"/>
        <v>0</v>
      </c>
      <c r="AN99" s="41">
        <v>90791.7</v>
      </c>
      <c r="AO99" s="41">
        <v>104201.7</v>
      </c>
      <c r="AP99" s="41">
        <f>AO99-AN99</f>
        <v>13410</v>
      </c>
      <c r="AQ99" s="41">
        <f t="shared" si="91"/>
        <v>491529.06</v>
      </c>
      <c r="AR99" s="41">
        <f t="shared" si="92"/>
        <v>504939.06</v>
      </c>
      <c r="AS99" s="41">
        <f t="shared" si="93"/>
        <v>13410</v>
      </c>
      <c r="AT99" s="109">
        <f t="shared" si="94"/>
        <v>-2.7282211961180858E-2</v>
      </c>
      <c r="AU99" s="41">
        <v>127500</v>
      </c>
      <c r="AV99" s="41">
        <v>0</v>
      </c>
      <c r="AW99" s="41">
        <f>AV99-AU99</f>
        <v>-127500</v>
      </c>
      <c r="AX99" s="41">
        <f t="shared" si="95"/>
        <v>619029.06000000006</v>
      </c>
      <c r="AY99" s="41">
        <f t="shared" si="96"/>
        <v>504939.06</v>
      </c>
      <c r="AZ99" s="41">
        <f t="shared" si="97"/>
        <v>-114090</v>
      </c>
      <c r="BA99" s="109">
        <f t="shared" si="98"/>
        <v>0.18430475622582254</v>
      </c>
      <c r="BB99" s="41">
        <v>0</v>
      </c>
      <c r="BC99" s="41">
        <v>0</v>
      </c>
      <c r="BD99" s="41">
        <f t="shared" si="129"/>
        <v>0</v>
      </c>
      <c r="BE99" s="41">
        <f t="shared" si="99"/>
        <v>619029.06000000006</v>
      </c>
      <c r="BF99" s="41">
        <f t="shared" si="100"/>
        <v>504939.06</v>
      </c>
      <c r="BG99" s="41">
        <f t="shared" si="101"/>
        <v>-114090</v>
      </c>
      <c r="BH99" s="109">
        <f t="shared" si="102"/>
        <v>0.18430475622582254</v>
      </c>
      <c r="BI99" s="41">
        <v>425000</v>
      </c>
      <c r="BJ99" s="41">
        <v>112937.52</v>
      </c>
      <c r="BK99" s="41">
        <f t="shared" si="127"/>
        <v>-312062.48</v>
      </c>
      <c r="BL99" s="41">
        <f t="shared" si="103"/>
        <v>1044029.06</v>
      </c>
      <c r="BM99" s="41">
        <f t="shared" si="104"/>
        <v>617876.57999999996</v>
      </c>
      <c r="BN99" s="41">
        <f t="shared" si="105"/>
        <v>-426152</v>
      </c>
      <c r="BO99" s="109">
        <f t="shared" si="106"/>
        <v>0.40818066884076964</v>
      </c>
      <c r="BP99" s="41">
        <v>255000</v>
      </c>
      <c r="BQ99" s="41">
        <v>0</v>
      </c>
      <c r="BR99" s="41">
        <f t="shared" si="128"/>
        <v>-255000</v>
      </c>
      <c r="BS99" s="41">
        <f t="shared" si="107"/>
        <v>1299029.06</v>
      </c>
      <c r="BT99" s="41">
        <f t="shared" si="108"/>
        <v>617876.57999999996</v>
      </c>
      <c r="BU99" s="41">
        <f t="shared" si="109"/>
        <v>-681152</v>
      </c>
      <c r="BV99" s="109">
        <f t="shared" si="110"/>
        <v>0.52435507485875643</v>
      </c>
      <c r="BW99" s="41">
        <v>0</v>
      </c>
      <c r="BX99" s="41">
        <v>71313.13</v>
      </c>
      <c r="BY99" s="41">
        <f t="shared" si="111"/>
        <v>71313.13</v>
      </c>
      <c r="BZ99" s="41">
        <f t="shared" si="121"/>
        <v>1299029.06</v>
      </c>
      <c r="CA99" s="41">
        <f>BQ99+BJ99+BC99+AV99+AO99+AH99+AA99+T99+P99+BX99</f>
        <v>689189.71000000008</v>
      </c>
      <c r="CB99" s="41">
        <f t="shared" si="112"/>
        <v>-609839</v>
      </c>
      <c r="CC99" s="109">
        <f t="shared" si="113"/>
        <v>0.46945781951944932</v>
      </c>
      <c r="CD99" s="41">
        <v>425000</v>
      </c>
      <c r="CE99" s="41">
        <v>0</v>
      </c>
      <c r="CF99" s="41">
        <f t="shared" si="114"/>
        <v>-425000</v>
      </c>
      <c r="CG99" s="41">
        <f t="shared" si="115"/>
        <v>1724029.06</v>
      </c>
      <c r="CH99" s="317">
        <f t="shared" si="116"/>
        <v>689189.71000000008</v>
      </c>
      <c r="CI99" s="179">
        <f t="shared" si="117"/>
        <v>-1034839</v>
      </c>
      <c r="CJ99" s="279">
        <f t="shared" si="118"/>
        <v>0.39975527442675479</v>
      </c>
      <c r="CK99" s="40">
        <v>0</v>
      </c>
      <c r="CL99" s="40">
        <f t="shared" si="61"/>
        <v>1724029.06</v>
      </c>
      <c r="CM99" s="40">
        <v>779376.58</v>
      </c>
      <c r="CN99" s="158">
        <f t="shared" si="76"/>
        <v>-944652.4800000001</v>
      </c>
      <c r="CO99" s="310">
        <f t="shared" si="120"/>
        <v>0.45206696225874521</v>
      </c>
      <c r="CP99" s="40">
        <v>5586598.3799999999</v>
      </c>
      <c r="CQ99" s="40">
        <v>2586674.14</v>
      </c>
      <c r="CR99" s="40">
        <v>2375255.4</v>
      </c>
      <c r="CS99" s="40">
        <v>2117832.9</v>
      </c>
      <c r="CT99" s="40">
        <v>1948682.9</v>
      </c>
      <c r="CU99" s="40">
        <v>1913186.64</v>
      </c>
      <c r="CV99" s="40">
        <v>0</v>
      </c>
      <c r="CW99" s="40">
        <v>17487038</v>
      </c>
      <c r="CX99" s="186" t="s">
        <v>1461</v>
      </c>
    </row>
    <row r="100" spans="1:102" ht="26.25" customHeight="1" x14ac:dyDescent="0.25">
      <c r="A100" s="18" t="s">
        <v>1286</v>
      </c>
      <c r="B100" s="18" t="s">
        <v>1288</v>
      </c>
      <c r="C100" s="19" t="s">
        <v>1287</v>
      </c>
      <c r="D100" s="55" t="s">
        <v>3</v>
      </c>
      <c r="E100" s="55" t="s">
        <v>402</v>
      </c>
      <c r="F100" s="55" t="s">
        <v>77</v>
      </c>
      <c r="G100" s="55" t="s">
        <v>1389</v>
      </c>
      <c r="H100" s="43">
        <f>SUBTOTAL(103, $CI$16:$CI100)*1</f>
        <v>85</v>
      </c>
      <c r="I100" s="43" t="s">
        <v>346</v>
      </c>
      <c r="J100" s="124" t="s">
        <v>344</v>
      </c>
      <c r="K100" s="124" t="s">
        <v>349</v>
      </c>
      <c r="L100" s="41">
        <v>0</v>
      </c>
      <c r="M100" s="41">
        <v>0</v>
      </c>
      <c r="N100" s="41">
        <v>0</v>
      </c>
      <c r="O100" s="41">
        <v>0</v>
      </c>
      <c r="P100" s="41">
        <v>0</v>
      </c>
      <c r="Q100" s="41">
        <f t="shared" si="77"/>
        <v>0</v>
      </c>
      <c r="R100" s="197" t="str">
        <f t="shared" si="78"/>
        <v>nebija plānots</v>
      </c>
      <c r="S100" s="41">
        <v>0</v>
      </c>
      <c r="T100" s="41">
        <v>0</v>
      </c>
      <c r="U100" s="41">
        <f>T100-S100</f>
        <v>0</v>
      </c>
      <c r="V100" s="41">
        <f t="shared" si="79"/>
        <v>0</v>
      </c>
      <c r="W100" s="41">
        <f t="shared" si="80"/>
        <v>0</v>
      </c>
      <c r="X100" s="41">
        <f t="shared" si="81"/>
        <v>0</v>
      </c>
      <c r="Y100" s="197" t="str">
        <f t="shared" si="82"/>
        <v>nebija plānots</v>
      </c>
      <c r="Z100" s="41">
        <v>0</v>
      </c>
      <c r="AA100" s="41">
        <v>0</v>
      </c>
      <c r="AB100" s="41">
        <f>AA100-Z100</f>
        <v>0</v>
      </c>
      <c r="AC100" s="41">
        <f t="shared" si="83"/>
        <v>0</v>
      </c>
      <c r="AD100" s="41">
        <f t="shared" si="84"/>
        <v>0</v>
      </c>
      <c r="AE100" s="41">
        <f t="shared" si="85"/>
        <v>0</v>
      </c>
      <c r="AF100" s="109" t="str">
        <f t="shared" si="86"/>
        <v>nebija plānots</v>
      </c>
      <c r="AG100" s="41">
        <v>181037.59</v>
      </c>
      <c r="AH100" s="41">
        <v>72105.440000000002</v>
      </c>
      <c r="AI100" s="41">
        <f>AH100-AG100</f>
        <v>-108932.15</v>
      </c>
      <c r="AJ100" s="41">
        <f t="shared" si="87"/>
        <v>181037.59</v>
      </c>
      <c r="AK100" s="41">
        <f t="shared" si="88"/>
        <v>72105.440000000002</v>
      </c>
      <c r="AL100" s="41">
        <f t="shared" si="89"/>
        <v>-108932</v>
      </c>
      <c r="AM100" s="109">
        <f t="shared" si="90"/>
        <v>0.60171011998115964</v>
      </c>
      <c r="AN100" s="41">
        <v>0</v>
      </c>
      <c r="AO100" s="41">
        <v>0</v>
      </c>
      <c r="AP100" s="41">
        <f>AO100-AN100</f>
        <v>0</v>
      </c>
      <c r="AQ100" s="41">
        <f t="shared" si="91"/>
        <v>181037.59</v>
      </c>
      <c r="AR100" s="41">
        <f t="shared" si="92"/>
        <v>72105.440000000002</v>
      </c>
      <c r="AS100" s="41">
        <f t="shared" si="93"/>
        <v>-108932</v>
      </c>
      <c r="AT100" s="109">
        <f t="shared" si="94"/>
        <v>0.60171011998115964</v>
      </c>
      <c r="AU100" s="41">
        <v>0</v>
      </c>
      <c r="AV100" s="41">
        <v>0</v>
      </c>
      <c r="AW100" s="41">
        <f>AV100-AU100</f>
        <v>0</v>
      </c>
      <c r="AX100" s="41">
        <f t="shared" si="95"/>
        <v>181037.59</v>
      </c>
      <c r="AY100" s="41">
        <f t="shared" si="96"/>
        <v>72105.440000000002</v>
      </c>
      <c r="AZ100" s="41">
        <f t="shared" si="97"/>
        <v>-108932</v>
      </c>
      <c r="BA100" s="109">
        <f t="shared" si="98"/>
        <v>0.60171011998115964</v>
      </c>
      <c r="BB100" s="41">
        <v>146404.35</v>
      </c>
      <c r="BC100" s="41">
        <v>66937.789999999994</v>
      </c>
      <c r="BD100" s="41">
        <f t="shared" si="129"/>
        <v>-79466.560000000012</v>
      </c>
      <c r="BE100" s="41">
        <f t="shared" si="99"/>
        <v>327441.94</v>
      </c>
      <c r="BF100" s="41">
        <f t="shared" si="100"/>
        <v>139043.22999999998</v>
      </c>
      <c r="BG100" s="41">
        <f t="shared" si="101"/>
        <v>-188399</v>
      </c>
      <c r="BH100" s="109">
        <f t="shared" si="102"/>
        <v>0.57536523879622758</v>
      </c>
      <c r="BI100" s="41">
        <v>0</v>
      </c>
      <c r="BJ100" s="41">
        <v>0</v>
      </c>
      <c r="BK100" s="41">
        <f t="shared" si="127"/>
        <v>0</v>
      </c>
      <c r="BL100" s="41">
        <f t="shared" si="103"/>
        <v>327441.94</v>
      </c>
      <c r="BM100" s="41">
        <f t="shared" si="104"/>
        <v>139043.22999999998</v>
      </c>
      <c r="BN100" s="41">
        <f t="shared" si="105"/>
        <v>-188399</v>
      </c>
      <c r="BO100" s="109">
        <f t="shared" si="106"/>
        <v>0.57536523879622758</v>
      </c>
      <c r="BP100" s="41">
        <v>0</v>
      </c>
      <c r="BQ100" s="41">
        <v>0</v>
      </c>
      <c r="BR100" s="41">
        <f t="shared" si="128"/>
        <v>0</v>
      </c>
      <c r="BS100" s="41">
        <f t="shared" si="107"/>
        <v>327441.94</v>
      </c>
      <c r="BT100" s="41">
        <f t="shared" si="108"/>
        <v>139043.22999999998</v>
      </c>
      <c r="BU100" s="41">
        <f t="shared" si="109"/>
        <v>-188399</v>
      </c>
      <c r="BV100" s="109">
        <f t="shared" si="110"/>
        <v>0.57536523879622758</v>
      </c>
      <c r="BW100" s="41">
        <v>227015.28</v>
      </c>
      <c r="BX100" s="41">
        <v>83990.46</v>
      </c>
      <c r="BY100" s="41">
        <f t="shared" si="111"/>
        <v>-143024.82</v>
      </c>
      <c r="BZ100" s="41">
        <f t="shared" si="121"/>
        <v>554457.22</v>
      </c>
      <c r="CA100" s="41">
        <f>BQ100+BJ100+BC100+AV100+AO100+AH100+AA100+T100+P100+BX100</f>
        <v>223033.69</v>
      </c>
      <c r="CB100" s="41">
        <f t="shared" si="112"/>
        <v>-331424</v>
      </c>
      <c r="CC100" s="109">
        <f t="shared" si="113"/>
        <v>0.59774409646969695</v>
      </c>
      <c r="CD100" s="41">
        <v>0</v>
      </c>
      <c r="CE100" s="41">
        <v>0</v>
      </c>
      <c r="CF100" s="41">
        <f t="shared" si="114"/>
        <v>0</v>
      </c>
      <c r="CG100" s="41">
        <f t="shared" si="115"/>
        <v>554457.22</v>
      </c>
      <c r="CH100" s="317">
        <f t="shared" si="116"/>
        <v>223033.69</v>
      </c>
      <c r="CI100" s="179">
        <f t="shared" si="117"/>
        <v>-331424</v>
      </c>
      <c r="CJ100" s="279">
        <f t="shared" si="118"/>
        <v>0.40225590353030305</v>
      </c>
      <c r="CK100" s="40">
        <v>0</v>
      </c>
      <c r="CL100" s="40">
        <f t="shared" si="61"/>
        <v>554457.22</v>
      </c>
      <c r="CM100" s="40">
        <v>223033.69</v>
      </c>
      <c r="CN100" s="158">
        <f t="shared" si="76"/>
        <v>-331423.52999999997</v>
      </c>
      <c r="CO100" s="310">
        <f t="shared" si="120"/>
        <v>0.40225590353030305</v>
      </c>
      <c r="CP100" s="40">
        <v>801868.65999999992</v>
      </c>
      <c r="CQ100" s="40">
        <v>505456.75</v>
      </c>
      <c r="CR100" s="40">
        <v>463633.63999999996</v>
      </c>
      <c r="CS100" s="40">
        <v>472989.6</v>
      </c>
      <c r="CT100" s="40">
        <v>461535.42000000004</v>
      </c>
      <c r="CU100" s="40">
        <v>114118.71</v>
      </c>
      <c r="CV100" s="40">
        <v>0</v>
      </c>
      <c r="CW100" s="40">
        <v>3374060</v>
      </c>
      <c r="CX100" s="186" t="s">
        <v>1415</v>
      </c>
    </row>
    <row r="101" spans="1:102" s="10" customFormat="1" ht="33" customHeight="1" x14ac:dyDescent="0.2">
      <c r="A101" s="11" t="s">
        <v>485</v>
      </c>
      <c r="B101" s="11" t="s">
        <v>486</v>
      </c>
      <c r="C101" s="14" t="s">
        <v>606</v>
      </c>
      <c r="D101" s="11">
        <v>1</v>
      </c>
      <c r="E101" s="11" t="s">
        <v>454</v>
      </c>
      <c r="F101" s="11" t="s">
        <v>5</v>
      </c>
      <c r="G101" s="44" t="s">
        <v>496</v>
      </c>
      <c r="H101" s="43">
        <f>SUBTOTAL(103, $CI$16:$CI101)*1</f>
        <v>86</v>
      </c>
      <c r="I101" s="43" t="s">
        <v>138</v>
      </c>
      <c r="J101" s="124" t="s">
        <v>143</v>
      </c>
      <c r="K101" s="124" t="s">
        <v>144</v>
      </c>
      <c r="L101" s="41"/>
      <c r="M101" s="41">
        <v>0</v>
      </c>
      <c r="N101" s="41">
        <v>0</v>
      </c>
      <c r="O101" s="41">
        <v>0</v>
      </c>
      <c r="P101" s="41">
        <v>0</v>
      </c>
      <c r="Q101" s="41">
        <f t="shared" si="77"/>
        <v>0</v>
      </c>
      <c r="R101" s="197" t="str">
        <f t="shared" si="78"/>
        <v>nebija plānots</v>
      </c>
      <c r="S101" s="41">
        <v>160000</v>
      </c>
      <c r="T101" s="41">
        <v>160000</v>
      </c>
      <c r="U101" s="41">
        <f>T101-S101</f>
        <v>0</v>
      </c>
      <c r="V101" s="41">
        <f t="shared" si="79"/>
        <v>160000</v>
      </c>
      <c r="W101" s="41">
        <f t="shared" si="80"/>
        <v>160000</v>
      </c>
      <c r="X101" s="41">
        <f t="shared" si="81"/>
        <v>0</v>
      </c>
      <c r="Y101" s="197">
        <f t="shared" si="82"/>
        <v>0</v>
      </c>
      <c r="Z101" s="41">
        <v>89197.56</v>
      </c>
      <c r="AA101" s="41">
        <v>89197.56</v>
      </c>
      <c r="AB101" s="41">
        <f>AA101-Z101</f>
        <v>0</v>
      </c>
      <c r="AC101" s="41">
        <f t="shared" si="83"/>
        <v>249197.56</v>
      </c>
      <c r="AD101" s="41">
        <f t="shared" si="84"/>
        <v>249197.56</v>
      </c>
      <c r="AE101" s="41">
        <f t="shared" si="85"/>
        <v>0</v>
      </c>
      <c r="AF101" s="109">
        <f t="shared" si="86"/>
        <v>0</v>
      </c>
      <c r="AG101" s="41">
        <v>750000</v>
      </c>
      <c r="AH101" s="41">
        <v>750000</v>
      </c>
      <c r="AI101" s="41">
        <f>AH101-AG101</f>
        <v>0</v>
      </c>
      <c r="AJ101" s="41">
        <f t="shared" si="87"/>
        <v>999197.56</v>
      </c>
      <c r="AK101" s="41">
        <f t="shared" si="88"/>
        <v>999197.56</v>
      </c>
      <c r="AL101" s="41">
        <f t="shared" si="89"/>
        <v>0</v>
      </c>
      <c r="AM101" s="109">
        <f t="shared" si="90"/>
        <v>0</v>
      </c>
      <c r="AN101" s="41">
        <v>0</v>
      </c>
      <c r="AO101" s="41">
        <v>0</v>
      </c>
      <c r="AP101" s="41">
        <f>AO101-AN101</f>
        <v>0</v>
      </c>
      <c r="AQ101" s="41">
        <f t="shared" si="91"/>
        <v>999197.56</v>
      </c>
      <c r="AR101" s="41">
        <f t="shared" si="92"/>
        <v>999197.56</v>
      </c>
      <c r="AS101" s="41">
        <f t="shared" si="93"/>
        <v>0</v>
      </c>
      <c r="AT101" s="109">
        <f t="shared" si="94"/>
        <v>0</v>
      </c>
      <c r="AU101" s="41">
        <v>176068.42</v>
      </c>
      <c r="AV101" s="41">
        <v>0</v>
      </c>
      <c r="AW101" s="41">
        <f>AV101-AU101</f>
        <v>-176068.42</v>
      </c>
      <c r="AX101" s="41">
        <f t="shared" si="95"/>
        <v>1175265.98</v>
      </c>
      <c r="AY101" s="41">
        <f t="shared" si="96"/>
        <v>999197.56</v>
      </c>
      <c r="AZ101" s="41">
        <f t="shared" si="97"/>
        <v>-176068</v>
      </c>
      <c r="BA101" s="109">
        <f t="shared" si="98"/>
        <v>0.1498115515944739</v>
      </c>
      <c r="BB101" s="41">
        <v>0</v>
      </c>
      <c r="BC101" s="41">
        <v>0</v>
      </c>
      <c r="BD101" s="41">
        <f t="shared" si="129"/>
        <v>0</v>
      </c>
      <c r="BE101" s="41">
        <f t="shared" si="99"/>
        <v>1175265.98</v>
      </c>
      <c r="BF101" s="41">
        <f t="shared" si="100"/>
        <v>999197.56</v>
      </c>
      <c r="BG101" s="41">
        <f t="shared" si="101"/>
        <v>-176068</v>
      </c>
      <c r="BH101" s="109">
        <f t="shared" si="102"/>
        <v>0.1498115515944739</v>
      </c>
      <c r="BI101" s="41">
        <v>849583.74</v>
      </c>
      <c r="BJ101" s="41">
        <v>95179.8</v>
      </c>
      <c r="BK101" s="41">
        <f t="shared" si="127"/>
        <v>-754403.94</v>
      </c>
      <c r="BL101" s="41">
        <f t="shared" si="103"/>
        <v>2024849.72</v>
      </c>
      <c r="BM101" s="41">
        <f t="shared" si="104"/>
        <v>1094377.3600000001</v>
      </c>
      <c r="BN101" s="41">
        <f t="shared" si="105"/>
        <v>-930472</v>
      </c>
      <c r="BO101" s="109">
        <f t="shared" si="106"/>
        <v>0.4595266260056079</v>
      </c>
      <c r="BP101" s="41">
        <v>2068359.41</v>
      </c>
      <c r="BQ101" s="41">
        <v>600000</v>
      </c>
      <c r="BR101" s="41">
        <f t="shared" si="128"/>
        <v>-1468359.41</v>
      </c>
      <c r="BS101" s="41">
        <f t="shared" si="107"/>
        <v>4093209.13</v>
      </c>
      <c r="BT101" s="41">
        <f t="shared" si="108"/>
        <v>1694377.36</v>
      </c>
      <c r="BU101" s="41">
        <f t="shared" si="109"/>
        <v>-2398831</v>
      </c>
      <c r="BV101" s="109">
        <f t="shared" si="110"/>
        <v>0.5860516024989908</v>
      </c>
      <c r="BW101" s="41">
        <v>0</v>
      </c>
      <c r="BX101" s="41">
        <v>0</v>
      </c>
      <c r="BY101" s="41">
        <f t="shared" si="111"/>
        <v>0</v>
      </c>
      <c r="BZ101" s="41">
        <f t="shared" si="121"/>
        <v>4093209.13</v>
      </c>
      <c r="CA101" s="41">
        <f>BQ101+BJ101+BC101+AV101+AO101+AH101+AA101+T101+P101+BX101</f>
        <v>1694377.36</v>
      </c>
      <c r="CB101" s="41">
        <f t="shared" si="112"/>
        <v>-2398831</v>
      </c>
      <c r="CC101" s="109">
        <f t="shared" si="113"/>
        <v>0.5860516024989908</v>
      </c>
      <c r="CD101" s="41">
        <v>0</v>
      </c>
      <c r="CE101" s="41">
        <v>0</v>
      </c>
      <c r="CF101" s="41">
        <f t="shared" si="114"/>
        <v>0</v>
      </c>
      <c r="CG101" s="41">
        <f t="shared" si="115"/>
        <v>4093209.13</v>
      </c>
      <c r="CH101" s="317">
        <f t="shared" si="116"/>
        <v>1694377.36</v>
      </c>
      <c r="CI101" s="179">
        <f t="shared" si="117"/>
        <v>-2398831</v>
      </c>
      <c r="CJ101" s="279">
        <f t="shared" si="118"/>
        <v>0.4139483975010092</v>
      </c>
      <c r="CK101" s="40">
        <v>0</v>
      </c>
      <c r="CL101" s="40">
        <f t="shared" si="61"/>
        <v>4093209.13</v>
      </c>
      <c r="CM101" s="40">
        <v>2649629.4500000007</v>
      </c>
      <c r="CN101" s="158">
        <f t="shared" si="76"/>
        <v>-1443579.6799999992</v>
      </c>
      <c r="CO101" s="310">
        <f t="shared" si="120"/>
        <v>0.6473232531854537</v>
      </c>
      <c r="CP101" s="40">
        <v>282902.8</v>
      </c>
      <c r="CQ101" s="40">
        <v>0</v>
      </c>
      <c r="CR101" s="40">
        <v>0</v>
      </c>
      <c r="CS101" s="40">
        <v>0</v>
      </c>
      <c r="CT101" s="40">
        <v>0</v>
      </c>
      <c r="CU101" s="40">
        <v>0</v>
      </c>
      <c r="CV101" s="40">
        <v>0</v>
      </c>
      <c r="CW101" s="40">
        <v>2616528.1899999995</v>
      </c>
      <c r="CX101" s="167" t="s">
        <v>1449</v>
      </c>
    </row>
    <row r="102" spans="1:102" s="10" customFormat="1" ht="28.5" customHeight="1" x14ac:dyDescent="0.2">
      <c r="A102" s="11" t="s">
        <v>368</v>
      </c>
      <c r="B102" s="11" t="s">
        <v>369</v>
      </c>
      <c r="C102" s="14" t="s">
        <v>597</v>
      </c>
      <c r="D102" s="11" t="s">
        <v>3</v>
      </c>
      <c r="E102" s="11" t="s">
        <v>210</v>
      </c>
      <c r="F102" s="11" t="s">
        <v>77</v>
      </c>
      <c r="G102" s="44" t="s">
        <v>371</v>
      </c>
      <c r="H102" s="43">
        <f>SUBTOTAL(103, $CI$16:$CI102)*1</f>
        <v>87</v>
      </c>
      <c r="I102" s="43" t="s">
        <v>406</v>
      </c>
      <c r="J102" s="126" t="s">
        <v>869</v>
      </c>
      <c r="K102" s="126" t="s">
        <v>870</v>
      </c>
      <c r="L102" s="94"/>
      <c r="M102" s="37">
        <v>0</v>
      </c>
      <c r="N102" s="37">
        <v>0</v>
      </c>
      <c r="O102" s="37">
        <v>0</v>
      </c>
      <c r="P102" s="37"/>
      <c r="Q102" s="41">
        <f t="shared" si="77"/>
        <v>0</v>
      </c>
      <c r="R102" s="197" t="str">
        <f t="shared" si="78"/>
        <v>nebija plānots</v>
      </c>
      <c r="S102" s="37">
        <v>0</v>
      </c>
      <c r="T102" s="37"/>
      <c r="U102" s="37"/>
      <c r="V102" s="41">
        <f t="shared" si="79"/>
        <v>0</v>
      </c>
      <c r="W102" s="41">
        <f t="shared" si="80"/>
        <v>0</v>
      </c>
      <c r="X102" s="41">
        <f t="shared" si="81"/>
        <v>0</v>
      </c>
      <c r="Y102" s="197" t="str">
        <f t="shared" si="82"/>
        <v>nebija plānots</v>
      </c>
      <c r="Z102" s="37">
        <v>0</v>
      </c>
      <c r="AA102" s="37"/>
      <c r="AB102" s="37"/>
      <c r="AC102" s="41">
        <f t="shared" si="83"/>
        <v>0</v>
      </c>
      <c r="AD102" s="41">
        <f t="shared" si="84"/>
        <v>0</v>
      </c>
      <c r="AE102" s="41">
        <f t="shared" si="85"/>
        <v>0</v>
      </c>
      <c r="AF102" s="109" t="str">
        <f t="shared" si="86"/>
        <v>nebija plānots</v>
      </c>
      <c r="AG102" s="37">
        <v>0</v>
      </c>
      <c r="AH102" s="37"/>
      <c r="AI102" s="37"/>
      <c r="AJ102" s="41">
        <f t="shared" si="87"/>
        <v>0</v>
      </c>
      <c r="AK102" s="41">
        <f t="shared" si="88"/>
        <v>0</v>
      </c>
      <c r="AL102" s="41">
        <f t="shared" si="89"/>
        <v>0</v>
      </c>
      <c r="AM102" s="109" t="str">
        <f t="shared" si="90"/>
        <v>nebija plānots</v>
      </c>
      <c r="AN102" s="37">
        <v>0</v>
      </c>
      <c r="AO102" s="37"/>
      <c r="AP102" s="37"/>
      <c r="AQ102" s="41">
        <f t="shared" si="91"/>
        <v>0</v>
      </c>
      <c r="AR102" s="41">
        <f t="shared" si="92"/>
        <v>0</v>
      </c>
      <c r="AS102" s="41">
        <f t="shared" si="93"/>
        <v>0</v>
      </c>
      <c r="AT102" s="109" t="str">
        <f t="shared" si="94"/>
        <v>nebija plānots</v>
      </c>
      <c r="AU102" s="37">
        <v>0</v>
      </c>
      <c r="AV102" s="37"/>
      <c r="AW102" s="37"/>
      <c r="AX102" s="41">
        <f t="shared" si="95"/>
        <v>0</v>
      </c>
      <c r="AY102" s="41">
        <f t="shared" si="96"/>
        <v>0</v>
      </c>
      <c r="AZ102" s="41">
        <f t="shared" si="97"/>
        <v>0</v>
      </c>
      <c r="BA102" s="109" t="str">
        <f t="shared" si="98"/>
        <v>nebija plānots</v>
      </c>
      <c r="BB102" s="37">
        <v>1810.5</v>
      </c>
      <c r="BC102" s="41">
        <v>1809.13</v>
      </c>
      <c r="BD102" s="41">
        <f t="shared" si="129"/>
        <v>-1.3699999999998909</v>
      </c>
      <c r="BE102" s="41">
        <f t="shared" si="99"/>
        <v>1810.5</v>
      </c>
      <c r="BF102" s="41">
        <f t="shared" si="100"/>
        <v>1809.13</v>
      </c>
      <c r="BG102" s="41">
        <f t="shared" si="101"/>
        <v>-1</v>
      </c>
      <c r="BH102" s="109">
        <f t="shared" si="102"/>
        <v>7.5669704501513113E-4</v>
      </c>
      <c r="BI102" s="37">
        <v>0</v>
      </c>
      <c r="BJ102" s="41">
        <v>0</v>
      </c>
      <c r="BK102" s="41">
        <f t="shared" si="127"/>
        <v>0</v>
      </c>
      <c r="BL102" s="41">
        <f t="shared" si="103"/>
        <v>1810.5</v>
      </c>
      <c r="BM102" s="41">
        <f t="shared" si="104"/>
        <v>1809.13</v>
      </c>
      <c r="BN102" s="41">
        <f t="shared" si="105"/>
        <v>-1</v>
      </c>
      <c r="BO102" s="109">
        <f t="shared" si="106"/>
        <v>7.5669704501513113E-4</v>
      </c>
      <c r="BP102" s="37">
        <v>0</v>
      </c>
      <c r="BQ102" s="41">
        <v>0</v>
      </c>
      <c r="BR102" s="41">
        <f t="shared" si="128"/>
        <v>0</v>
      </c>
      <c r="BS102" s="41">
        <f t="shared" si="107"/>
        <v>1810.5</v>
      </c>
      <c r="BT102" s="41">
        <f t="shared" si="108"/>
        <v>1809.13</v>
      </c>
      <c r="BU102" s="41">
        <f t="shared" si="109"/>
        <v>-1</v>
      </c>
      <c r="BV102" s="109">
        <f t="shared" si="110"/>
        <v>7.5669704501513113E-4</v>
      </c>
      <c r="BW102" s="37">
        <f>1300.5+15941</f>
        <v>17241.5</v>
      </c>
      <c r="BX102" s="41">
        <v>960.5</v>
      </c>
      <c r="BY102" s="41">
        <f t="shared" si="111"/>
        <v>-16281</v>
      </c>
      <c r="BZ102" s="41">
        <f t="shared" si="121"/>
        <v>19052</v>
      </c>
      <c r="CA102" s="41">
        <f>BQ102+BJ102+BC102+AV102+AO102+-AH102+AA102+T102+P102+BX102</f>
        <v>2769.63</v>
      </c>
      <c r="CB102" s="41">
        <f t="shared" si="112"/>
        <v>-16282</v>
      </c>
      <c r="CC102" s="109">
        <f t="shared" si="113"/>
        <v>0.85462786059206386</v>
      </c>
      <c r="CD102" s="37">
        <v>0</v>
      </c>
      <c r="CE102" s="41">
        <v>5121.3</v>
      </c>
      <c r="CF102" s="41">
        <f t="shared" si="114"/>
        <v>5121.3</v>
      </c>
      <c r="CG102" s="41">
        <f t="shared" si="115"/>
        <v>19052</v>
      </c>
      <c r="CH102" s="317">
        <f t="shared" si="116"/>
        <v>7890.93</v>
      </c>
      <c r="CI102" s="180">
        <f t="shared" si="117"/>
        <v>-11160.7</v>
      </c>
      <c r="CJ102" s="279">
        <f t="shared" si="118"/>
        <v>0.41417856393029606</v>
      </c>
      <c r="CK102" s="37">
        <v>0</v>
      </c>
      <c r="CL102" s="40">
        <f t="shared" si="61"/>
        <v>19052</v>
      </c>
      <c r="CM102" s="40">
        <v>7890.93</v>
      </c>
      <c r="CN102" s="158">
        <f t="shared" si="76"/>
        <v>-11161.07</v>
      </c>
      <c r="CO102" s="310">
        <f t="shared" si="120"/>
        <v>0.41417856393029606</v>
      </c>
      <c r="CP102" s="37">
        <v>25374.989999999998</v>
      </c>
      <c r="CQ102" s="37">
        <v>19144.489999999998</v>
      </c>
      <c r="CR102" s="37">
        <v>12724.62</v>
      </c>
      <c r="CS102" s="37">
        <v>0</v>
      </c>
      <c r="CT102" s="37">
        <v>0</v>
      </c>
      <c r="CU102" s="37">
        <v>0</v>
      </c>
      <c r="CV102" s="37">
        <v>0</v>
      </c>
      <c r="CW102" s="37">
        <v>60355.1</v>
      </c>
      <c r="CX102" s="15"/>
    </row>
    <row r="103" spans="1:102" s="10" customFormat="1" ht="21" customHeight="1" x14ac:dyDescent="0.2">
      <c r="A103" s="11" t="s">
        <v>537</v>
      </c>
      <c r="B103" s="11" t="s">
        <v>538</v>
      </c>
      <c r="C103" s="14" t="s">
        <v>607</v>
      </c>
      <c r="D103" s="11">
        <v>1</v>
      </c>
      <c r="E103" s="11" t="s">
        <v>454</v>
      </c>
      <c r="F103" s="11" t="s">
        <v>102</v>
      </c>
      <c r="G103" s="44" t="s">
        <v>541</v>
      </c>
      <c r="H103" s="43">
        <f>SUBTOTAL(103, $CI$16:$CI103)*1</f>
        <v>88</v>
      </c>
      <c r="I103" s="43" t="s">
        <v>330</v>
      </c>
      <c r="J103" s="124" t="s">
        <v>212</v>
      </c>
      <c r="K103" s="124" t="s">
        <v>336</v>
      </c>
      <c r="L103" s="41">
        <v>0</v>
      </c>
      <c r="M103" s="41">
        <v>0</v>
      </c>
      <c r="N103" s="41">
        <v>678549.25999999989</v>
      </c>
      <c r="O103" s="41">
        <v>366419.21</v>
      </c>
      <c r="P103" s="41">
        <v>366419.21</v>
      </c>
      <c r="Q103" s="41">
        <f t="shared" si="77"/>
        <v>0</v>
      </c>
      <c r="R103" s="197">
        <f t="shared" si="78"/>
        <v>0</v>
      </c>
      <c r="S103" s="41">
        <v>0</v>
      </c>
      <c r="T103" s="41">
        <v>0</v>
      </c>
      <c r="U103" s="41">
        <f t="shared" ref="U103:U111" si="130">T103-S103</f>
        <v>0</v>
      </c>
      <c r="V103" s="41">
        <f t="shared" si="79"/>
        <v>366419.21</v>
      </c>
      <c r="W103" s="41">
        <f t="shared" si="80"/>
        <v>366419.21</v>
      </c>
      <c r="X103" s="41">
        <f t="shared" si="81"/>
        <v>0</v>
      </c>
      <c r="Y103" s="197">
        <f t="shared" si="82"/>
        <v>0</v>
      </c>
      <c r="Z103" s="41">
        <v>0</v>
      </c>
      <c r="AA103" s="41">
        <v>0</v>
      </c>
      <c r="AB103" s="41">
        <f t="shared" ref="AB103:AB111" si="131">AA103-Z103</f>
        <v>0</v>
      </c>
      <c r="AC103" s="41">
        <f t="shared" si="83"/>
        <v>366419.21</v>
      </c>
      <c r="AD103" s="41">
        <f t="shared" si="84"/>
        <v>366419.21</v>
      </c>
      <c r="AE103" s="41">
        <f t="shared" si="85"/>
        <v>0</v>
      </c>
      <c r="AF103" s="109">
        <f t="shared" si="86"/>
        <v>0</v>
      </c>
      <c r="AG103" s="41">
        <v>328818.88</v>
      </c>
      <c r="AH103" s="41">
        <v>328757.37</v>
      </c>
      <c r="AI103" s="41">
        <f t="shared" ref="AI103:AI111" si="132">AH103-AG103</f>
        <v>-61.510000000009313</v>
      </c>
      <c r="AJ103" s="41">
        <f t="shared" si="87"/>
        <v>695238.09000000008</v>
      </c>
      <c r="AK103" s="41">
        <f t="shared" si="88"/>
        <v>695176.58000000007</v>
      </c>
      <c r="AL103" s="41">
        <f t="shared" si="89"/>
        <v>-62</v>
      </c>
      <c r="AM103" s="109">
        <f t="shared" si="90"/>
        <v>8.8473288337831413E-5</v>
      </c>
      <c r="AN103" s="41">
        <v>0</v>
      </c>
      <c r="AO103" s="41">
        <v>0</v>
      </c>
      <c r="AP103" s="41">
        <f t="shared" ref="AP103:AP111" si="133">AO103-AN103</f>
        <v>0</v>
      </c>
      <c r="AQ103" s="41">
        <f t="shared" si="91"/>
        <v>695238.09000000008</v>
      </c>
      <c r="AR103" s="41">
        <f t="shared" si="92"/>
        <v>695176.58000000007</v>
      </c>
      <c r="AS103" s="41">
        <f t="shared" si="93"/>
        <v>-62</v>
      </c>
      <c r="AT103" s="109">
        <f t="shared" si="94"/>
        <v>8.8473288337831413E-5</v>
      </c>
      <c r="AU103" s="41">
        <v>0</v>
      </c>
      <c r="AV103" s="41">
        <v>0</v>
      </c>
      <c r="AW103" s="41">
        <f t="shared" ref="AW103:AW111" si="134">AV103-AU103</f>
        <v>0</v>
      </c>
      <c r="AX103" s="41">
        <f t="shared" si="95"/>
        <v>695238.09000000008</v>
      </c>
      <c r="AY103" s="41">
        <f t="shared" si="96"/>
        <v>695176.58000000007</v>
      </c>
      <c r="AZ103" s="41">
        <f t="shared" si="97"/>
        <v>-62</v>
      </c>
      <c r="BA103" s="109">
        <f t="shared" si="98"/>
        <v>8.8473288337831413E-5</v>
      </c>
      <c r="BB103" s="41">
        <v>1356466.55</v>
      </c>
      <c r="BC103" s="41">
        <v>526547.06999999995</v>
      </c>
      <c r="BD103" s="41">
        <f t="shared" si="129"/>
        <v>-829919.4800000001</v>
      </c>
      <c r="BE103" s="41">
        <f t="shared" si="99"/>
        <v>2051704.6400000001</v>
      </c>
      <c r="BF103" s="41">
        <f t="shared" si="100"/>
        <v>1221723.6499999999</v>
      </c>
      <c r="BG103" s="41">
        <f t="shared" si="101"/>
        <v>-829981</v>
      </c>
      <c r="BH103" s="109">
        <f t="shared" si="102"/>
        <v>0.40453239409742725</v>
      </c>
      <c r="BI103" s="41">
        <v>0</v>
      </c>
      <c r="BJ103" s="41">
        <v>0</v>
      </c>
      <c r="BK103" s="41">
        <f t="shared" si="127"/>
        <v>0</v>
      </c>
      <c r="BL103" s="41">
        <f t="shared" si="103"/>
        <v>2051704.6400000001</v>
      </c>
      <c r="BM103" s="41">
        <f t="shared" si="104"/>
        <v>1221723.6499999999</v>
      </c>
      <c r="BN103" s="41">
        <f t="shared" si="105"/>
        <v>-829981</v>
      </c>
      <c r="BO103" s="109">
        <f t="shared" si="106"/>
        <v>0.40453239409742725</v>
      </c>
      <c r="BP103" s="41">
        <v>0</v>
      </c>
      <c r="BQ103" s="41">
        <v>0</v>
      </c>
      <c r="BR103" s="41">
        <f t="shared" si="128"/>
        <v>0</v>
      </c>
      <c r="BS103" s="41">
        <f t="shared" si="107"/>
        <v>2051704.6400000001</v>
      </c>
      <c r="BT103" s="41">
        <f t="shared" si="108"/>
        <v>1221723.6499999999</v>
      </c>
      <c r="BU103" s="41">
        <f t="shared" si="109"/>
        <v>-829981</v>
      </c>
      <c r="BV103" s="109">
        <f t="shared" si="110"/>
        <v>0.40453239409742725</v>
      </c>
      <c r="BW103" s="41">
        <v>3072194.1</v>
      </c>
      <c r="BX103" s="41">
        <v>927776.79</v>
      </c>
      <c r="BY103" s="41">
        <f t="shared" si="111"/>
        <v>-2144417.31</v>
      </c>
      <c r="BZ103" s="41">
        <f t="shared" si="121"/>
        <v>5123898.74</v>
      </c>
      <c r="CA103" s="41">
        <f>BQ103+BJ103+BC103+AV103+AO103+AH103+AA103+T103+P103+BX103</f>
        <v>2149500.44</v>
      </c>
      <c r="CB103" s="41">
        <f t="shared" si="112"/>
        <v>-2974398</v>
      </c>
      <c r="CC103" s="109">
        <f t="shared" si="113"/>
        <v>0.58049513679499454</v>
      </c>
      <c r="CD103" s="41">
        <v>0</v>
      </c>
      <c r="CE103" s="41">
        <v>0</v>
      </c>
      <c r="CF103" s="41">
        <f t="shared" si="114"/>
        <v>0</v>
      </c>
      <c r="CG103" s="41">
        <f t="shared" si="115"/>
        <v>5123898.74</v>
      </c>
      <c r="CH103" s="317">
        <f t="shared" si="116"/>
        <v>2149500.44</v>
      </c>
      <c r="CI103" s="179">
        <f t="shared" si="117"/>
        <v>-2974398</v>
      </c>
      <c r="CJ103" s="279">
        <f t="shared" si="118"/>
        <v>0.41950486320500546</v>
      </c>
      <c r="CK103" s="40">
        <v>0</v>
      </c>
      <c r="CL103" s="40">
        <f t="shared" si="61"/>
        <v>5123898.74</v>
      </c>
      <c r="CM103" s="40">
        <v>2143910.91</v>
      </c>
      <c r="CN103" s="158">
        <f t="shared" si="76"/>
        <v>-2979987.83</v>
      </c>
      <c r="CO103" s="310">
        <f t="shared" si="120"/>
        <v>0.41841398879791292</v>
      </c>
      <c r="CP103" s="40">
        <v>9729228.3300000001</v>
      </c>
      <c r="CQ103" s="40">
        <v>9541597.4699999988</v>
      </c>
      <c r="CR103" s="40">
        <v>4541928.7300000004</v>
      </c>
      <c r="CS103" s="40">
        <v>3963019.9</v>
      </c>
      <c r="CT103" s="40">
        <v>458902.59</v>
      </c>
      <c r="CU103" s="40">
        <v>0</v>
      </c>
      <c r="CV103" s="40">
        <v>0</v>
      </c>
      <c r="CW103" s="40">
        <v>27225595</v>
      </c>
      <c r="CX103" s="167" t="s">
        <v>1404</v>
      </c>
    </row>
    <row r="104" spans="1:102" s="10" customFormat="1" ht="29.25" customHeight="1" x14ac:dyDescent="0.25">
      <c r="A104" s="119" t="s">
        <v>233</v>
      </c>
      <c r="B104" s="119" t="s">
        <v>234</v>
      </c>
      <c r="C104" s="120" t="s">
        <v>579</v>
      </c>
      <c r="D104" s="119">
        <v>2</v>
      </c>
      <c r="E104" s="119" t="s">
        <v>4</v>
      </c>
      <c r="F104" s="119" t="s">
        <v>5</v>
      </c>
      <c r="G104" s="43" t="s">
        <v>273</v>
      </c>
      <c r="H104" s="43">
        <f>SUBTOTAL(103, $CI$16:$CI104)*1</f>
        <v>89</v>
      </c>
      <c r="I104" s="43" t="s">
        <v>406</v>
      </c>
      <c r="J104" s="124" t="s">
        <v>667</v>
      </c>
      <c r="K104" s="124" t="s">
        <v>815</v>
      </c>
      <c r="L104" s="41">
        <v>0</v>
      </c>
      <c r="M104" s="41">
        <v>0</v>
      </c>
      <c r="N104" s="41">
        <v>0</v>
      </c>
      <c r="O104" s="40">
        <v>0</v>
      </c>
      <c r="P104" s="40">
        <v>0</v>
      </c>
      <c r="Q104" s="41">
        <f t="shared" si="77"/>
        <v>0</v>
      </c>
      <c r="R104" s="197" t="str">
        <f t="shared" si="78"/>
        <v>nebija plānots</v>
      </c>
      <c r="S104" s="40">
        <v>0</v>
      </c>
      <c r="T104" s="40">
        <v>0</v>
      </c>
      <c r="U104" s="41">
        <f t="shared" si="130"/>
        <v>0</v>
      </c>
      <c r="V104" s="41">
        <f t="shared" si="79"/>
        <v>0</v>
      </c>
      <c r="W104" s="41">
        <f t="shared" si="80"/>
        <v>0</v>
      </c>
      <c r="X104" s="41">
        <f t="shared" si="81"/>
        <v>0</v>
      </c>
      <c r="Y104" s="197" t="str">
        <f t="shared" si="82"/>
        <v>nebija plānots</v>
      </c>
      <c r="Z104" s="40">
        <v>0</v>
      </c>
      <c r="AA104" s="40">
        <v>0</v>
      </c>
      <c r="AB104" s="41">
        <f t="shared" si="131"/>
        <v>0</v>
      </c>
      <c r="AC104" s="41">
        <f t="shared" si="83"/>
        <v>0</v>
      </c>
      <c r="AD104" s="41">
        <f t="shared" si="84"/>
        <v>0</v>
      </c>
      <c r="AE104" s="41">
        <f t="shared" si="85"/>
        <v>0</v>
      </c>
      <c r="AF104" s="109" t="str">
        <f t="shared" si="86"/>
        <v>nebija plānots</v>
      </c>
      <c r="AG104" s="40">
        <v>0</v>
      </c>
      <c r="AH104" s="40">
        <v>0</v>
      </c>
      <c r="AI104" s="41">
        <f t="shared" si="132"/>
        <v>0</v>
      </c>
      <c r="AJ104" s="41">
        <f t="shared" si="87"/>
        <v>0</v>
      </c>
      <c r="AK104" s="41">
        <f t="shared" si="88"/>
        <v>0</v>
      </c>
      <c r="AL104" s="41">
        <f t="shared" si="89"/>
        <v>0</v>
      </c>
      <c r="AM104" s="109" t="str">
        <f t="shared" si="90"/>
        <v>nebija plānots</v>
      </c>
      <c r="AN104" s="40">
        <v>0</v>
      </c>
      <c r="AO104" s="40">
        <v>0</v>
      </c>
      <c r="AP104" s="41">
        <f t="shared" si="133"/>
        <v>0</v>
      </c>
      <c r="AQ104" s="41">
        <f t="shared" si="91"/>
        <v>0</v>
      </c>
      <c r="AR104" s="41">
        <f t="shared" si="92"/>
        <v>0</v>
      </c>
      <c r="AS104" s="41">
        <f t="shared" si="93"/>
        <v>0</v>
      </c>
      <c r="AT104" s="109" t="str">
        <f t="shared" si="94"/>
        <v>nebija plānots</v>
      </c>
      <c r="AU104" s="41">
        <v>0</v>
      </c>
      <c r="AV104" s="41">
        <v>2142.13</v>
      </c>
      <c r="AW104" s="41">
        <f t="shared" si="134"/>
        <v>2142.13</v>
      </c>
      <c r="AX104" s="41">
        <f t="shared" si="95"/>
        <v>0</v>
      </c>
      <c r="AY104" s="41">
        <f t="shared" si="96"/>
        <v>2142.13</v>
      </c>
      <c r="AZ104" s="41">
        <f t="shared" si="97"/>
        <v>2142</v>
      </c>
      <c r="BA104" s="109" t="str">
        <f t="shared" si="98"/>
        <v>nebija plānots</v>
      </c>
      <c r="BB104" s="41">
        <v>5106.8</v>
      </c>
      <c r="BC104" s="41">
        <v>0</v>
      </c>
      <c r="BD104" s="41">
        <f t="shared" si="129"/>
        <v>-5106.8</v>
      </c>
      <c r="BE104" s="41">
        <f t="shared" si="99"/>
        <v>5106.8</v>
      </c>
      <c r="BF104" s="41">
        <f t="shared" si="100"/>
        <v>2142.13</v>
      </c>
      <c r="BG104" s="41">
        <f t="shared" si="101"/>
        <v>-2965</v>
      </c>
      <c r="BH104" s="109">
        <f t="shared" si="102"/>
        <v>0.5805337980731573</v>
      </c>
      <c r="BI104" s="41">
        <v>0</v>
      </c>
      <c r="BJ104" s="41">
        <v>0</v>
      </c>
      <c r="BK104" s="41">
        <f t="shared" si="127"/>
        <v>0</v>
      </c>
      <c r="BL104" s="41">
        <f t="shared" si="103"/>
        <v>5106.8</v>
      </c>
      <c r="BM104" s="41">
        <f t="shared" si="104"/>
        <v>2142.13</v>
      </c>
      <c r="BN104" s="41">
        <f t="shared" si="105"/>
        <v>-2965</v>
      </c>
      <c r="BO104" s="109">
        <f t="shared" si="106"/>
        <v>0.5805337980731573</v>
      </c>
      <c r="BP104" s="41">
        <v>0</v>
      </c>
      <c r="BQ104" s="41">
        <v>4947.07</v>
      </c>
      <c r="BR104" s="41">
        <f t="shared" si="128"/>
        <v>4947.07</v>
      </c>
      <c r="BS104" s="41">
        <f t="shared" si="107"/>
        <v>5106.8</v>
      </c>
      <c r="BT104" s="41">
        <f t="shared" si="108"/>
        <v>7089.2</v>
      </c>
      <c r="BU104" s="41">
        <f t="shared" si="109"/>
        <v>1982</v>
      </c>
      <c r="BV104" s="109">
        <f t="shared" si="110"/>
        <v>-0.38818829795566678</v>
      </c>
      <c r="BW104" s="41">
        <v>11745.58</v>
      </c>
      <c r="BX104" s="41">
        <v>0</v>
      </c>
      <c r="BY104" s="41">
        <f t="shared" si="111"/>
        <v>-11745.58</v>
      </c>
      <c r="BZ104" s="41">
        <f t="shared" si="121"/>
        <v>16852.38</v>
      </c>
      <c r="CA104" s="41">
        <f>BQ104+BJ104+BC104+AV104+AO104+-AH104+AA104+T104+P104+BX104</f>
        <v>7089.2</v>
      </c>
      <c r="CB104" s="41">
        <f t="shared" si="112"/>
        <v>-9764</v>
      </c>
      <c r="CC104" s="109">
        <f t="shared" si="113"/>
        <v>0.57933538170869636</v>
      </c>
      <c r="CD104" s="41">
        <v>0</v>
      </c>
      <c r="CE104" s="41">
        <v>0</v>
      </c>
      <c r="CF104" s="41">
        <f t="shared" si="114"/>
        <v>0</v>
      </c>
      <c r="CG104" s="41">
        <f t="shared" si="115"/>
        <v>16852.38</v>
      </c>
      <c r="CH104" s="317">
        <f t="shared" si="116"/>
        <v>7089.2</v>
      </c>
      <c r="CI104" s="180">
        <f t="shared" si="117"/>
        <v>-9764</v>
      </c>
      <c r="CJ104" s="279">
        <f t="shared" si="118"/>
        <v>0.42066461829130364</v>
      </c>
      <c r="CK104" s="40">
        <v>0</v>
      </c>
      <c r="CL104" s="40">
        <f t="shared" si="61"/>
        <v>16852.38</v>
      </c>
      <c r="CM104" s="40">
        <v>18798.36</v>
      </c>
      <c r="CN104" s="158">
        <f t="shared" si="76"/>
        <v>1945.9799999999996</v>
      </c>
      <c r="CO104" s="310">
        <f t="shared" si="120"/>
        <v>1.1154721172914448</v>
      </c>
      <c r="CP104" s="40">
        <v>26962.71</v>
      </c>
      <c r="CQ104" s="40">
        <v>19193.71</v>
      </c>
      <c r="CR104" s="40">
        <v>3952.5</v>
      </c>
      <c r="CS104" s="40">
        <v>0</v>
      </c>
      <c r="CT104" s="40">
        <v>0</v>
      </c>
      <c r="CU104" s="40">
        <v>0</v>
      </c>
      <c r="CV104" s="40">
        <v>0</v>
      </c>
      <c r="CW104" s="40">
        <v>66961.299999999988</v>
      </c>
      <c r="CX104" s="29"/>
    </row>
    <row r="105" spans="1:102" s="10" customFormat="1" ht="32.25" customHeight="1" x14ac:dyDescent="0.2">
      <c r="A105" s="31" t="s">
        <v>754</v>
      </c>
      <c r="B105" s="31" t="s">
        <v>755</v>
      </c>
      <c r="C105" s="32" t="s">
        <v>756</v>
      </c>
      <c r="D105" s="70" t="s">
        <v>3</v>
      </c>
      <c r="E105" s="70" t="s">
        <v>29</v>
      </c>
      <c r="F105" s="70" t="s">
        <v>102</v>
      </c>
      <c r="G105" s="70" t="s">
        <v>1480</v>
      </c>
      <c r="H105" s="43">
        <f>SUBTOTAL(103, $CI$16:$CI105)*1</f>
        <v>90</v>
      </c>
      <c r="I105" s="43" t="s">
        <v>106</v>
      </c>
      <c r="J105" s="124" t="s">
        <v>111</v>
      </c>
      <c r="K105" s="124" t="s">
        <v>620</v>
      </c>
      <c r="L105" s="41">
        <v>0</v>
      </c>
      <c r="M105" s="41">
        <v>0</v>
      </c>
      <c r="N105" s="41">
        <v>45793.68</v>
      </c>
      <c r="O105" s="41">
        <v>23020.83</v>
      </c>
      <c r="P105" s="41">
        <v>23020.83</v>
      </c>
      <c r="Q105" s="41">
        <f t="shared" si="77"/>
        <v>0</v>
      </c>
      <c r="R105" s="197">
        <f t="shared" si="78"/>
        <v>0</v>
      </c>
      <c r="S105" s="41">
        <v>0</v>
      </c>
      <c r="T105" s="41">
        <v>0</v>
      </c>
      <c r="U105" s="41">
        <f t="shared" si="130"/>
        <v>0</v>
      </c>
      <c r="V105" s="41">
        <f t="shared" si="79"/>
        <v>23020.83</v>
      </c>
      <c r="W105" s="41">
        <f t="shared" si="80"/>
        <v>23020.83</v>
      </c>
      <c r="X105" s="41">
        <f t="shared" si="81"/>
        <v>0</v>
      </c>
      <c r="Y105" s="197">
        <f t="shared" si="82"/>
        <v>0</v>
      </c>
      <c r="Z105" s="41">
        <v>0</v>
      </c>
      <c r="AA105" s="41">
        <v>0</v>
      </c>
      <c r="AB105" s="41">
        <f t="shared" si="131"/>
        <v>0</v>
      </c>
      <c r="AC105" s="41">
        <f t="shared" si="83"/>
        <v>23020.83</v>
      </c>
      <c r="AD105" s="41">
        <f t="shared" si="84"/>
        <v>23020.83</v>
      </c>
      <c r="AE105" s="41">
        <f t="shared" si="85"/>
        <v>0</v>
      </c>
      <c r="AF105" s="109">
        <f t="shared" si="86"/>
        <v>0</v>
      </c>
      <c r="AG105" s="41">
        <v>0</v>
      </c>
      <c r="AH105" s="41">
        <v>0</v>
      </c>
      <c r="AI105" s="41">
        <f t="shared" si="132"/>
        <v>0</v>
      </c>
      <c r="AJ105" s="41">
        <f t="shared" si="87"/>
        <v>23020.83</v>
      </c>
      <c r="AK105" s="41">
        <f t="shared" si="88"/>
        <v>23020.83</v>
      </c>
      <c r="AL105" s="41">
        <f t="shared" si="89"/>
        <v>0</v>
      </c>
      <c r="AM105" s="109">
        <f t="shared" si="90"/>
        <v>0</v>
      </c>
      <c r="AN105" s="41">
        <v>1362480.34</v>
      </c>
      <c r="AO105" s="96">
        <v>1351406.62</v>
      </c>
      <c r="AP105" s="41">
        <f t="shared" si="133"/>
        <v>-11073.719999999972</v>
      </c>
      <c r="AQ105" s="41">
        <f t="shared" si="91"/>
        <v>1385501.1700000002</v>
      </c>
      <c r="AR105" s="41">
        <f t="shared" si="92"/>
        <v>1374427.4500000002</v>
      </c>
      <c r="AS105" s="41">
        <f t="shared" si="93"/>
        <v>-11074</v>
      </c>
      <c r="AT105" s="109">
        <f t="shared" si="94"/>
        <v>7.9925735465095071E-3</v>
      </c>
      <c r="AU105" s="41">
        <v>0</v>
      </c>
      <c r="AV105" s="41">
        <v>11055.12</v>
      </c>
      <c r="AW105" s="41">
        <f t="shared" si="134"/>
        <v>11055.12</v>
      </c>
      <c r="AX105" s="41">
        <f t="shared" si="95"/>
        <v>1385501.1700000002</v>
      </c>
      <c r="AY105" s="41">
        <f t="shared" si="96"/>
        <v>1385482.5700000003</v>
      </c>
      <c r="AZ105" s="41">
        <f t="shared" si="97"/>
        <v>-19</v>
      </c>
      <c r="BA105" s="109">
        <f t="shared" si="98"/>
        <v>1.3424745068824073E-5</v>
      </c>
      <c r="BB105" s="41">
        <v>0</v>
      </c>
      <c r="BC105" s="41">
        <v>0</v>
      </c>
      <c r="BD105" s="41">
        <f t="shared" si="129"/>
        <v>0</v>
      </c>
      <c r="BE105" s="41">
        <f t="shared" si="99"/>
        <v>1385501.1700000002</v>
      </c>
      <c r="BF105" s="41">
        <f t="shared" si="100"/>
        <v>1385482.5700000003</v>
      </c>
      <c r="BG105" s="41">
        <f t="shared" si="101"/>
        <v>-19</v>
      </c>
      <c r="BH105" s="109">
        <f t="shared" si="102"/>
        <v>1.3424745068824073E-5</v>
      </c>
      <c r="BI105" s="41">
        <v>0</v>
      </c>
      <c r="BJ105" s="41">
        <v>0</v>
      </c>
      <c r="BK105" s="41">
        <f t="shared" si="127"/>
        <v>0</v>
      </c>
      <c r="BL105" s="41">
        <f t="shared" si="103"/>
        <v>1385501.1700000002</v>
      </c>
      <c r="BM105" s="41">
        <f t="shared" si="104"/>
        <v>1385482.5700000003</v>
      </c>
      <c r="BN105" s="41">
        <f t="shared" si="105"/>
        <v>-19</v>
      </c>
      <c r="BO105" s="109">
        <f t="shared" si="106"/>
        <v>1.3424745068824073E-5</v>
      </c>
      <c r="BP105" s="41">
        <f>1351406.62+1419778</f>
        <v>2771184.62</v>
      </c>
      <c r="BQ105" s="41">
        <v>77769.240000000005</v>
      </c>
      <c r="BR105" s="41">
        <f t="shared" si="128"/>
        <v>-2693415.38</v>
      </c>
      <c r="BS105" s="41">
        <f t="shared" si="107"/>
        <v>4156685.79</v>
      </c>
      <c r="BT105" s="41">
        <f t="shared" si="108"/>
        <v>1463251.8100000003</v>
      </c>
      <c r="BU105" s="41">
        <f t="shared" si="109"/>
        <v>-2693434</v>
      </c>
      <c r="BV105" s="109">
        <f t="shared" si="110"/>
        <v>0.6479763244264849</v>
      </c>
      <c r="BW105" s="41">
        <v>0</v>
      </c>
      <c r="BX105" s="41">
        <v>0</v>
      </c>
      <c r="BY105" s="41">
        <f t="shared" si="111"/>
        <v>0</v>
      </c>
      <c r="BZ105" s="41">
        <f t="shared" si="121"/>
        <v>4156685.79</v>
      </c>
      <c r="CA105" s="41">
        <f>BQ105+BJ105+BC105+AV105+AO105+-AH105+AA105+T105+P105+BX105</f>
        <v>1463251.8100000003</v>
      </c>
      <c r="CB105" s="41">
        <f t="shared" si="112"/>
        <v>-2693434</v>
      </c>
      <c r="CC105" s="109">
        <f t="shared" si="113"/>
        <v>0.6479763244264849</v>
      </c>
      <c r="CD105" s="41">
        <v>1272450</v>
      </c>
      <c r="CE105" s="41">
        <v>837140.89</v>
      </c>
      <c r="CF105" s="41">
        <f t="shared" si="114"/>
        <v>-435309.11</v>
      </c>
      <c r="CG105" s="41">
        <f t="shared" si="115"/>
        <v>5429135.79</v>
      </c>
      <c r="CH105" s="317">
        <f t="shared" si="116"/>
        <v>2300392.7000000002</v>
      </c>
      <c r="CI105" s="179">
        <f t="shared" si="117"/>
        <v>-3128743.11</v>
      </c>
      <c r="CJ105" s="279">
        <f t="shared" si="118"/>
        <v>0.42371250029095331</v>
      </c>
      <c r="CK105" s="40">
        <v>149649.28</v>
      </c>
      <c r="CL105" s="40">
        <f t="shared" si="61"/>
        <v>5578785.0700000003</v>
      </c>
      <c r="CM105" s="40">
        <v>3063863.5800000005</v>
      </c>
      <c r="CN105" s="158">
        <f t="shared" si="76"/>
        <v>-2514921.4899999998</v>
      </c>
      <c r="CO105" s="310">
        <f t="shared" si="120"/>
        <v>0.54919907140283508</v>
      </c>
      <c r="CP105" s="40">
        <v>0</v>
      </c>
      <c r="CQ105" s="40">
        <v>0</v>
      </c>
      <c r="CR105" s="40">
        <v>0</v>
      </c>
      <c r="CS105" s="40">
        <v>0</v>
      </c>
      <c r="CT105" s="40">
        <v>0</v>
      </c>
      <c r="CU105" s="40">
        <v>0</v>
      </c>
      <c r="CV105" s="40">
        <v>0</v>
      </c>
      <c r="CW105" s="40">
        <v>2842416.4</v>
      </c>
      <c r="CX105" s="269" t="s">
        <v>1539</v>
      </c>
    </row>
    <row r="106" spans="1:102" s="10" customFormat="1" ht="22.5" customHeight="1" x14ac:dyDescent="0.2">
      <c r="A106" s="11" t="s">
        <v>537</v>
      </c>
      <c r="B106" s="11" t="s">
        <v>538</v>
      </c>
      <c r="C106" s="14" t="s">
        <v>607</v>
      </c>
      <c r="D106" s="11">
        <v>1</v>
      </c>
      <c r="E106" s="11" t="s">
        <v>454</v>
      </c>
      <c r="F106" s="11" t="s">
        <v>102</v>
      </c>
      <c r="G106" s="44" t="s">
        <v>545</v>
      </c>
      <c r="H106" s="43">
        <f>SUBTOTAL(103, $CI$16:$CI106)*1</f>
        <v>91</v>
      </c>
      <c r="I106" s="43" t="s">
        <v>100</v>
      </c>
      <c r="J106" s="128" t="s">
        <v>746</v>
      </c>
      <c r="K106" s="128" t="s">
        <v>747</v>
      </c>
      <c r="L106" s="35"/>
      <c r="M106" s="35"/>
      <c r="N106" s="35"/>
      <c r="O106" s="35"/>
      <c r="P106" s="35"/>
      <c r="Q106" s="41">
        <f t="shared" si="77"/>
        <v>0</v>
      </c>
      <c r="R106" s="197" t="str">
        <f t="shared" si="78"/>
        <v>nebija plānots</v>
      </c>
      <c r="S106" s="35"/>
      <c r="T106" s="35"/>
      <c r="U106" s="41">
        <f t="shared" si="130"/>
        <v>0</v>
      </c>
      <c r="V106" s="41">
        <f t="shared" si="79"/>
        <v>0</v>
      </c>
      <c r="W106" s="41">
        <f t="shared" si="80"/>
        <v>0</v>
      </c>
      <c r="X106" s="41">
        <f t="shared" si="81"/>
        <v>0</v>
      </c>
      <c r="Y106" s="197" t="str">
        <f t="shared" si="82"/>
        <v>nebija plānots</v>
      </c>
      <c r="Z106" s="35"/>
      <c r="AA106" s="35"/>
      <c r="AB106" s="41">
        <f t="shared" si="131"/>
        <v>0</v>
      </c>
      <c r="AC106" s="41">
        <f t="shared" si="83"/>
        <v>0</v>
      </c>
      <c r="AD106" s="41">
        <f t="shared" si="84"/>
        <v>0</v>
      </c>
      <c r="AE106" s="41">
        <f t="shared" si="85"/>
        <v>0</v>
      </c>
      <c r="AF106" s="109" t="str">
        <f t="shared" si="86"/>
        <v>nebija plānots</v>
      </c>
      <c r="AG106" s="35"/>
      <c r="AH106" s="35"/>
      <c r="AI106" s="41">
        <f t="shared" si="132"/>
        <v>0</v>
      </c>
      <c r="AJ106" s="41">
        <f t="shared" si="87"/>
        <v>0</v>
      </c>
      <c r="AK106" s="41">
        <f t="shared" si="88"/>
        <v>0</v>
      </c>
      <c r="AL106" s="41">
        <f t="shared" si="89"/>
        <v>0</v>
      </c>
      <c r="AM106" s="109" t="str">
        <f t="shared" si="90"/>
        <v>nebija plānots</v>
      </c>
      <c r="AN106" s="35"/>
      <c r="AO106" s="35"/>
      <c r="AP106" s="41">
        <f t="shared" si="133"/>
        <v>0</v>
      </c>
      <c r="AQ106" s="41">
        <f t="shared" si="91"/>
        <v>0</v>
      </c>
      <c r="AR106" s="41">
        <f t="shared" si="92"/>
        <v>0</v>
      </c>
      <c r="AS106" s="41">
        <f t="shared" si="93"/>
        <v>0</v>
      </c>
      <c r="AT106" s="109" t="str">
        <f t="shared" si="94"/>
        <v>nebija plānots</v>
      </c>
      <c r="AU106" s="35">
        <v>2195195.29</v>
      </c>
      <c r="AV106" s="41">
        <v>0</v>
      </c>
      <c r="AW106" s="41">
        <f t="shared" si="134"/>
        <v>-2195195.29</v>
      </c>
      <c r="AX106" s="41">
        <f t="shared" si="95"/>
        <v>2195195.29</v>
      </c>
      <c r="AY106" s="41">
        <f t="shared" si="96"/>
        <v>0</v>
      </c>
      <c r="AZ106" s="41">
        <f t="shared" si="97"/>
        <v>-2195195</v>
      </c>
      <c r="BA106" s="109">
        <f t="shared" si="98"/>
        <v>1</v>
      </c>
      <c r="BB106" s="35">
        <v>566011.41</v>
      </c>
      <c r="BC106" s="41">
        <v>101387.71</v>
      </c>
      <c r="BD106" s="41">
        <f t="shared" si="129"/>
        <v>-464623.7</v>
      </c>
      <c r="BE106" s="41">
        <f t="shared" si="99"/>
        <v>2761206.7</v>
      </c>
      <c r="BF106" s="41">
        <f t="shared" si="100"/>
        <v>101387.71</v>
      </c>
      <c r="BG106" s="41">
        <f t="shared" si="101"/>
        <v>-2659819</v>
      </c>
      <c r="BH106" s="109">
        <f t="shared" si="102"/>
        <v>0.96328137621859311</v>
      </c>
      <c r="BI106" s="35">
        <v>0</v>
      </c>
      <c r="BJ106" s="41">
        <v>0</v>
      </c>
      <c r="BK106" s="41">
        <f t="shared" si="127"/>
        <v>0</v>
      </c>
      <c r="BL106" s="41">
        <f t="shared" si="103"/>
        <v>2761206.7</v>
      </c>
      <c r="BM106" s="41">
        <f t="shared" si="104"/>
        <v>101387.71</v>
      </c>
      <c r="BN106" s="41">
        <f t="shared" si="105"/>
        <v>-2659819</v>
      </c>
      <c r="BO106" s="109">
        <f t="shared" si="106"/>
        <v>0.96328137621859311</v>
      </c>
      <c r="BP106" s="35">
        <v>0</v>
      </c>
      <c r="BQ106" s="41">
        <v>988157.04</v>
      </c>
      <c r="BR106" s="41">
        <f t="shared" si="128"/>
        <v>988157.04</v>
      </c>
      <c r="BS106" s="41">
        <f t="shared" si="107"/>
        <v>2761206.7</v>
      </c>
      <c r="BT106" s="41">
        <f t="shared" si="108"/>
        <v>1089544.75</v>
      </c>
      <c r="BU106" s="41">
        <f t="shared" si="109"/>
        <v>-1671662</v>
      </c>
      <c r="BV106" s="109">
        <f t="shared" si="110"/>
        <v>0.60540992820276729</v>
      </c>
      <c r="BW106" s="35">
        <v>947797.13</v>
      </c>
      <c r="BX106" s="41">
        <v>0</v>
      </c>
      <c r="BY106" s="41">
        <f t="shared" si="111"/>
        <v>-947797.13</v>
      </c>
      <c r="BZ106" s="41">
        <f t="shared" si="121"/>
        <v>3709003.83</v>
      </c>
      <c r="CA106" s="41">
        <f>BQ106+BJ106+BC106+AV106+AO106+-AH106+AA106+T106+P106+BX106</f>
        <v>1089544.75</v>
      </c>
      <c r="CB106" s="41">
        <f t="shared" si="112"/>
        <v>-2619459</v>
      </c>
      <c r="CC106" s="109">
        <f t="shared" si="113"/>
        <v>0.70624329336429936</v>
      </c>
      <c r="CD106" s="35">
        <v>0</v>
      </c>
      <c r="CE106" s="41">
        <v>521014.04</v>
      </c>
      <c r="CF106" s="41">
        <f t="shared" si="114"/>
        <v>521014.04</v>
      </c>
      <c r="CG106" s="41">
        <f t="shared" si="115"/>
        <v>3709003.83</v>
      </c>
      <c r="CH106" s="317">
        <f t="shared" si="116"/>
        <v>1610558.79</v>
      </c>
      <c r="CI106" s="179">
        <f t="shared" si="117"/>
        <v>-2098444.96</v>
      </c>
      <c r="CJ106" s="279">
        <f t="shared" si="118"/>
        <v>0.43422947611245793</v>
      </c>
      <c r="CK106" s="37">
        <v>950513</v>
      </c>
      <c r="CL106" s="40">
        <f t="shared" si="61"/>
        <v>4659516.83</v>
      </c>
      <c r="CM106" s="40">
        <v>2242111.79</v>
      </c>
      <c r="CN106" s="158">
        <f t="shared" ref="CN106:CN137" si="135">CM106-CL106</f>
        <v>-2417405.04</v>
      </c>
      <c r="CO106" s="310">
        <f t="shared" si="120"/>
        <v>0.48118976104224093</v>
      </c>
      <c r="CP106" s="37">
        <v>6299753.4500000002</v>
      </c>
      <c r="CQ106" s="37">
        <v>1915683.74</v>
      </c>
      <c r="CR106" s="37">
        <v>1515770.68</v>
      </c>
      <c r="CS106" s="37">
        <v>0</v>
      </c>
      <c r="CT106" s="37">
        <v>0</v>
      </c>
      <c r="CU106" s="37">
        <v>0</v>
      </c>
      <c r="CV106" s="37">
        <v>0</v>
      </c>
      <c r="CW106" s="37">
        <v>12195529.41</v>
      </c>
      <c r="CX106" s="186" t="s">
        <v>1448</v>
      </c>
    </row>
    <row r="107" spans="1:102" s="10" customFormat="1" ht="40.5" customHeight="1" x14ac:dyDescent="0.2">
      <c r="A107" s="55" t="s">
        <v>838</v>
      </c>
      <c r="B107" s="55" t="s">
        <v>839</v>
      </c>
      <c r="C107" s="81" t="s">
        <v>840</v>
      </c>
      <c r="D107" s="55">
        <v>1</v>
      </c>
      <c r="E107" s="55" t="s">
        <v>35</v>
      </c>
      <c r="F107" s="55" t="s">
        <v>5</v>
      </c>
      <c r="G107" s="99" t="s">
        <v>1497</v>
      </c>
      <c r="H107" s="43">
        <f>SUBTOTAL(103, $CI$16:$CI107)*1</f>
        <v>92</v>
      </c>
      <c r="I107" s="43" t="s">
        <v>233</v>
      </c>
      <c r="J107" s="124" t="s">
        <v>265</v>
      </c>
      <c r="K107" s="124" t="s">
        <v>266</v>
      </c>
      <c r="L107" s="41">
        <v>0</v>
      </c>
      <c r="M107" s="41">
        <v>0</v>
      </c>
      <c r="N107" s="41">
        <v>0</v>
      </c>
      <c r="O107" s="41">
        <v>0</v>
      </c>
      <c r="P107" s="41">
        <v>0</v>
      </c>
      <c r="Q107" s="41">
        <f t="shared" si="77"/>
        <v>0</v>
      </c>
      <c r="R107" s="197" t="str">
        <f t="shared" si="78"/>
        <v>nebija plānots</v>
      </c>
      <c r="S107" s="41">
        <v>21280.2</v>
      </c>
      <c r="T107" s="41">
        <v>21280.210000000003</v>
      </c>
      <c r="U107" s="41">
        <f t="shared" si="130"/>
        <v>1.0000000002037268E-2</v>
      </c>
      <c r="V107" s="41">
        <f t="shared" si="79"/>
        <v>21280.2</v>
      </c>
      <c r="W107" s="41">
        <f t="shared" si="80"/>
        <v>21280.210000000003</v>
      </c>
      <c r="X107" s="41">
        <f t="shared" si="81"/>
        <v>0</v>
      </c>
      <c r="Y107" s="197">
        <f t="shared" si="82"/>
        <v>-4.6992039548499065E-7</v>
      </c>
      <c r="Z107" s="41">
        <v>0</v>
      </c>
      <c r="AA107" s="41">
        <v>0</v>
      </c>
      <c r="AB107" s="41">
        <f t="shared" si="131"/>
        <v>0</v>
      </c>
      <c r="AC107" s="41">
        <f t="shared" si="83"/>
        <v>21280.2</v>
      </c>
      <c r="AD107" s="41">
        <f t="shared" si="84"/>
        <v>21280.210000000003</v>
      </c>
      <c r="AE107" s="41">
        <f t="shared" si="85"/>
        <v>0</v>
      </c>
      <c r="AF107" s="109">
        <f t="shared" si="86"/>
        <v>-4.6992039548499065E-7</v>
      </c>
      <c r="AG107" s="41">
        <v>0</v>
      </c>
      <c r="AH107" s="41">
        <v>0</v>
      </c>
      <c r="AI107" s="41">
        <f t="shared" si="132"/>
        <v>0</v>
      </c>
      <c r="AJ107" s="41">
        <f t="shared" si="87"/>
        <v>21280.2</v>
      </c>
      <c r="AK107" s="41">
        <f t="shared" si="88"/>
        <v>21280.210000000003</v>
      </c>
      <c r="AL107" s="41">
        <f t="shared" si="89"/>
        <v>0</v>
      </c>
      <c r="AM107" s="109">
        <f t="shared" si="90"/>
        <v>-4.6992039548499065E-7</v>
      </c>
      <c r="AN107" s="41">
        <v>6025.55</v>
      </c>
      <c r="AO107" s="41">
        <v>7921.49</v>
      </c>
      <c r="AP107" s="41">
        <f t="shared" si="133"/>
        <v>1895.9399999999996</v>
      </c>
      <c r="AQ107" s="41">
        <f t="shared" si="91"/>
        <v>27305.75</v>
      </c>
      <c r="AR107" s="41">
        <f t="shared" si="92"/>
        <v>29201.700000000004</v>
      </c>
      <c r="AS107" s="41">
        <f t="shared" si="93"/>
        <v>1896</v>
      </c>
      <c r="AT107" s="109">
        <f t="shared" si="94"/>
        <v>-6.9434093551724585E-2</v>
      </c>
      <c r="AU107" s="41">
        <v>0</v>
      </c>
      <c r="AV107" s="41">
        <v>0</v>
      </c>
      <c r="AW107" s="41">
        <f t="shared" si="134"/>
        <v>0</v>
      </c>
      <c r="AX107" s="41">
        <f t="shared" si="95"/>
        <v>27305.75</v>
      </c>
      <c r="AY107" s="41">
        <f t="shared" si="96"/>
        <v>29201.700000000004</v>
      </c>
      <c r="AZ107" s="41">
        <f t="shared" si="97"/>
        <v>1896</v>
      </c>
      <c r="BA107" s="109">
        <f t="shared" si="98"/>
        <v>-6.9434093551724585E-2</v>
      </c>
      <c r="BB107" s="41">
        <v>0</v>
      </c>
      <c r="BC107" s="41">
        <v>0</v>
      </c>
      <c r="BD107" s="41">
        <f t="shared" si="129"/>
        <v>0</v>
      </c>
      <c r="BE107" s="41">
        <f t="shared" si="99"/>
        <v>27305.75</v>
      </c>
      <c r="BF107" s="41">
        <f t="shared" si="100"/>
        <v>29201.700000000004</v>
      </c>
      <c r="BG107" s="41">
        <f t="shared" si="101"/>
        <v>1896</v>
      </c>
      <c r="BH107" s="109">
        <f t="shared" si="102"/>
        <v>-6.9434093551724585E-2</v>
      </c>
      <c r="BI107" s="41">
        <v>325728.87</v>
      </c>
      <c r="BJ107" s="41">
        <v>90636.21</v>
      </c>
      <c r="BK107" s="41">
        <f t="shared" si="127"/>
        <v>-235092.65999999997</v>
      </c>
      <c r="BL107" s="41">
        <f t="shared" si="103"/>
        <v>353034.62</v>
      </c>
      <c r="BM107" s="41">
        <f t="shared" si="104"/>
        <v>119837.91</v>
      </c>
      <c r="BN107" s="41">
        <f t="shared" si="105"/>
        <v>-233197</v>
      </c>
      <c r="BO107" s="109">
        <f t="shared" si="106"/>
        <v>0.6605491268816639</v>
      </c>
      <c r="BP107" s="41">
        <v>0</v>
      </c>
      <c r="BQ107" s="41">
        <v>0</v>
      </c>
      <c r="BR107" s="41">
        <f t="shared" si="128"/>
        <v>0</v>
      </c>
      <c r="BS107" s="41">
        <f t="shared" si="107"/>
        <v>353034.62</v>
      </c>
      <c r="BT107" s="41">
        <f t="shared" si="108"/>
        <v>119837.91</v>
      </c>
      <c r="BU107" s="41">
        <f t="shared" si="109"/>
        <v>-233197</v>
      </c>
      <c r="BV107" s="109">
        <f t="shared" si="110"/>
        <v>0.6605491268816639</v>
      </c>
      <c r="BW107" s="41">
        <v>0</v>
      </c>
      <c r="BX107" s="41">
        <v>0</v>
      </c>
      <c r="BY107" s="41">
        <f t="shared" si="111"/>
        <v>0</v>
      </c>
      <c r="BZ107" s="41">
        <f t="shared" si="121"/>
        <v>353034.62</v>
      </c>
      <c r="CA107" s="41">
        <f>BQ107+BJ107+BC107+AV107+AO107+-AH107+AA107+T107+P107+BX107</f>
        <v>119837.91000000002</v>
      </c>
      <c r="CB107" s="41">
        <f t="shared" si="112"/>
        <v>-233197</v>
      </c>
      <c r="CC107" s="109">
        <f t="shared" si="113"/>
        <v>0.6605491268816639</v>
      </c>
      <c r="CD107" s="41">
        <v>106592.85</v>
      </c>
      <c r="CE107" s="41">
        <v>80289.440000000002</v>
      </c>
      <c r="CF107" s="41">
        <f t="shared" si="114"/>
        <v>-26303.410000000003</v>
      </c>
      <c r="CG107" s="41">
        <f t="shared" si="115"/>
        <v>459627.47</v>
      </c>
      <c r="CH107" s="317">
        <f t="shared" si="116"/>
        <v>200127.35000000003</v>
      </c>
      <c r="CI107" s="179">
        <f t="shared" si="117"/>
        <v>-259500.41</v>
      </c>
      <c r="CJ107" s="279">
        <f t="shared" si="118"/>
        <v>0.43541207404335525</v>
      </c>
      <c r="CK107" s="40">
        <v>0</v>
      </c>
      <c r="CL107" s="40">
        <f t="shared" si="61"/>
        <v>459627.47</v>
      </c>
      <c r="CM107" s="40">
        <v>200127.35</v>
      </c>
      <c r="CN107" s="158">
        <f t="shared" si="135"/>
        <v>-259500.11999999997</v>
      </c>
      <c r="CO107" s="310">
        <f t="shared" si="120"/>
        <v>0.43541207404335519</v>
      </c>
      <c r="CP107" s="40">
        <v>1261548.4700000002</v>
      </c>
      <c r="CQ107" s="40">
        <v>1652437.5099999998</v>
      </c>
      <c r="CR107" s="40">
        <v>0</v>
      </c>
      <c r="CS107" s="40">
        <v>0</v>
      </c>
      <c r="CT107" s="40">
        <v>0</v>
      </c>
      <c r="CU107" s="40">
        <v>0</v>
      </c>
      <c r="CV107" s="40">
        <v>0</v>
      </c>
      <c r="CW107" s="40">
        <v>3373613.45</v>
      </c>
      <c r="CX107" s="186" t="s">
        <v>1465</v>
      </c>
    </row>
    <row r="108" spans="1:102" s="10" customFormat="1" ht="20.25" customHeight="1" x14ac:dyDescent="0.2">
      <c r="A108" s="11" t="s">
        <v>172</v>
      </c>
      <c r="B108" s="11" t="s">
        <v>173</v>
      </c>
      <c r="C108" s="14" t="s">
        <v>575</v>
      </c>
      <c r="D108" s="11" t="s">
        <v>3</v>
      </c>
      <c r="E108" s="11" t="s">
        <v>29</v>
      </c>
      <c r="F108" s="11" t="s">
        <v>5</v>
      </c>
      <c r="G108" s="44" t="s">
        <v>198</v>
      </c>
      <c r="H108" s="43">
        <f>SUBTOTAL(103, $CI$16:$CI108)*1</f>
        <v>93</v>
      </c>
      <c r="I108" s="43" t="s">
        <v>350</v>
      </c>
      <c r="J108" s="124" t="s">
        <v>366</v>
      </c>
      <c r="K108" s="124" t="s">
        <v>367</v>
      </c>
      <c r="L108" s="41">
        <v>0</v>
      </c>
      <c r="M108" s="41">
        <v>0</v>
      </c>
      <c r="N108" s="41">
        <v>69814.099999999991</v>
      </c>
      <c r="O108" s="41">
        <v>53771.65</v>
      </c>
      <c r="P108" s="41">
        <v>53771.65</v>
      </c>
      <c r="Q108" s="41">
        <f t="shared" si="77"/>
        <v>0</v>
      </c>
      <c r="R108" s="197">
        <f t="shared" si="78"/>
        <v>0</v>
      </c>
      <c r="S108" s="41">
        <v>0</v>
      </c>
      <c r="T108" s="41">
        <v>0</v>
      </c>
      <c r="U108" s="41">
        <f t="shared" si="130"/>
        <v>0</v>
      </c>
      <c r="V108" s="41">
        <f t="shared" si="79"/>
        <v>53771.65</v>
      </c>
      <c r="W108" s="41">
        <f t="shared" si="80"/>
        <v>53771.65</v>
      </c>
      <c r="X108" s="41">
        <f t="shared" si="81"/>
        <v>0</v>
      </c>
      <c r="Y108" s="197">
        <f t="shared" si="82"/>
        <v>0</v>
      </c>
      <c r="Z108" s="41">
        <v>0</v>
      </c>
      <c r="AA108" s="41">
        <v>0</v>
      </c>
      <c r="AB108" s="41">
        <f t="shared" si="131"/>
        <v>0</v>
      </c>
      <c r="AC108" s="41">
        <f t="shared" si="83"/>
        <v>53771.65</v>
      </c>
      <c r="AD108" s="41">
        <f t="shared" si="84"/>
        <v>53771.65</v>
      </c>
      <c r="AE108" s="41">
        <f t="shared" si="85"/>
        <v>0</v>
      </c>
      <c r="AF108" s="109">
        <f t="shared" si="86"/>
        <v>0</v>
      </c>
      <c r="AG108" s="41">
        <v>58715.08</v>
      </c>
      <c r="AH108" s="41">
        <v>57125.22</v>
      </c>
      <c r="AI108" s="41">
        <f t="shared" si="132"/>
        <v>-1589.8600000000006</v>
      </c>
      <c r="AJ108" s="41">
        <f t="shared" si="87"/>
        <v>112486.73000000001</v>
      </c>
      <c r="AK108" s="41">
        <f t="shared" si="88"/>
        <v>110896.87</v>
      </c>
      <c r="AL108" s="41">
        <f t="shared" si="89"/>
        <v>-1590</v>
      </c>
      <c r="AM108" s="109">
        <f t="shared" si="90"/>
        <v>1.4133756043935297E-2</v>
      </c>
      <c r="AN108" s="41">
        <v>0</v>
      </c>
      <c r="AO108" s="41">
        <v>0</v>
      </c>
      <c r="AP108" s="41">
        <f t="shared" si="133"/>
        <v>0</v>
      </c>
      <c r="AQ108" s="41">
        <f t="shared" si="91"/>
        <v>112486.73000000001</v>
      </c>
      <c r="AR108" s="41">
        <f t="shared" si="92"/>
        <v>110896.87</v>
      </c>
      <c r="AS108" s="41">
        <f t="shared" si="93"/>
        <v>-1590</v>
      </c>
      <c r="AT108" s="109">
        <f t="shared" si="94"/>
        <v>1.4133756043935297E-2</v>
      </c>
      <c r="AU108" s="41">
        <v>0</v>
      </c>
      <c r="AV108" s="41">
        <v>0</v>
      </c>
      <c r="AW108" s="41">
        <f t="shared" si="134"/>
        <v>0</v>
      </c>
      <c r="AX108" s="41">
        <f t="shared" si="95"/>
        <v>112486.73000000001</v>
      </c>
      <c r="AY108" s="41">
        <f t="shared" si="96"/>
        <v>110896.87</v>
      </c>
      <c r="AZ108" s="41">
        <f t="shared" si="97"/>
        <v>-1590</v>
      </c>
      <c r="BA108" s="109">
        <f t="shared" si="98"/>
        <v>1.4133756043935297E-2</v>
      </c>
      <c r="BB108" s="41">
        <v>296310.96999999997</v>
      </c>
      <c r="BC108" s="41">
        <v>110482.04</v>
      </c>
      <c r="BD108" s="41">
        <f t="shared" si="129"/>
        <v>-185828.93</v>
      </c>
      <c r="BE108" s="41">
        <f t="shared" si="99"/>
        <v>408797.69999999995</v>
      </c>
      <c r="BF108" s="41">
        <f t="shared" si="100"/>
        <v>221378.90999999997</v>
      </c>
      <c r="BG108" s="41">
        <f t="shared" si="101"/>
        <v>-187419</v>
      </c>
      <c r="BH108" s="109">
        <f t="shared" si="102"/>
        <v>0.45846341601236995</v>
      </c>
      <c r="BI108" s="41">
        <v>0</v>
      </c>
      <c r="BJ108" s="41">
        <v>0</v>
      </c>
      <c r="BK108" s="41">
        <f t="shared" si="127"/>
        <v>0</v>
      </c>
      <c r="BL108" s="41">
        <f t="shared" si="103"/>
        <v>408797.69999999995</v>
      </c>
      <c r="BM108" s="41">
        <f t="shared" si="104"/>
        <v>221378.90999999997</v>
      </c>
      <c r="BN108" s="41">
        <f t="shared" si="105"/>
        <v>-187419</v>
      </c>
      <c r="BO108" s="109">
        <f t="shared" si="106"/>
        <v>0.45846341601236995</v>
      </c>
      <c r="BP108" s="41">
        <v>0</v>
      </c>
      <c r="BQ108" s="41">
        <v>0</v>
      </c>
      <c r="BR108" s="41">
        <f t="shared" si="128"/>
        <v>0</v>
      </c>
      <c r="BS108" s="41">
        <f t="shared" si="107"/>
        <v>408797.69999999995</v>
      </c>
      <c r="BT108" s="41">
        <f t="shared" si="108"/>
        <v>221378.90999999997</v>
      </c>
      <c r="BU108" s="41">
        <f t="shared" si="109"/>
        <v>-187419</v>
      </c>
      <c r="BV108" s="109">
        <f t="shared" si="110"/>
        <v>0.45846341601236995</v>
      </c>
      <c r="BW108" s="41">
        <v>346059.86</v>
      </c>
      <c r="BX108" s="41">
        <v>111076.83</v>
      </c>
      <c r="BY108" s="41">
        <f t="shared" si="111"/>
        <v>-234983.02999999997</v>
      </c>
      <c r="BZ108" s="41">
        <f t="shared" si="121"/>
        <v>754857.56</v>
      </c>
      <c r="CA108" s="41">
        <f>BQ108+BJ108+BC108+AV108+AO108+AH108+AA108+T108+P108+BX108</f>
        <v>332455.74</v>
      </c>
      <c r="CB108" s="41">
        <f t="shared" si="112"/>
        <v>-422402</v>
      </c>
      <c r="CC108" s="109">
        <f t="shared" si="113"/>
        <v>0.55957818055104336</v>
      </c>
      <c r="CD108" s="41">
        <v>0</v>
      </c>
      <c r="CE108" s="41">
        <v>0</v>
      </c>
      <c r="CF108" s="41">
        <f t="shared" si="114"/>
        <v>0</v>
      </c>
      <c r="CG108" s="41">
        <f t="shared" si="115"/>
        <v>754857.56</v>
      </c>
      <c r="CH108" s="317">
        <f t="shared" si="116"/>
        <v>332455.74</v>
      </c>
      <c r="CI108" s="179">
        <f t="shared" si="117"/>
        <v>-422402</v>
      </c>
      <c r="CJ108" s="279">
        <f t="shared" si="118"/>
        <v>0.44042181944895664</v>
      </c>
      <c r="CK108" s="40">
        <v>0</v>
      </c>
      <c r="CL108" s="40">
        <f t="shared" si="61"/>
        <v>754857.55999999994</v>
      </c>
      <c r="CM108" s="40">
        <v>332455.74</v>
      </c>
      <c r="CN108" s="158">
        <f t="shared" si="135"/>
        <v>-422401.81999999995</v>
      </c>
      <c r="CO108" s="310">
        <f t="shared" si="120"/>
        <v>0.4404218194489567</v>
      </c>
      <c r="CP108" s="40">
        <v>1570067.9600000002</v>
      </c>
      <c r="CQ108" s="40">
        <v>1166296.7</v>
      </c>
      <c r="CR108" s="40">
        <v>843744.74</v>
      </c>
      <c r="CS108" s="40">
        <v>768554.12</v>
      </c>
      <c r="CT108" s="40">
        <v>531421.85</v>
      </c>
      <c r="CU108" s="40">
        <v>86330.97</v>
      </c>
      <c r="CV108" s="40">
        <v>0</v>
      </c>
      <c r="CW108" s="40">
        <v>5791088</v>
      </c>
      <c r="CX108" s="186" t="s">
        <v>1407</v>
      </c>
    </row>
    <row r="109" spans="1:102" s="10" customFormat="1" ht="33" customHeight="1" x14ac:dyDescent="0.2">
      <c r="A109" s="11" t="s">
        <v>33</v>
      </c>
      <c r="B109" s="11" t="s">
        <v>34</v>
      </c>
      <c r="C109" s="14" t="s">
        <v>562</v>
      </c>
      <c r="D109" s="11">
        <v>1</v>
      </c>
      <c r="E109" s="11" t="s">
        <v>35</v>
      </c>
      <c r="F109" s="11" t="s">
        <v>5</v>
      </c>
      <c r="G109" s="44" t="s">
        <v>39</v>
      </c>
      <c r="H109" s="43">
        <f>SUBTOTAL(103, $CI$16:$CI109)*1</f>
        <v>94</v>
      </c>
      <c r="I109" s="43" t="s">
        <v>46</v>
      </c>
      <c r="J109" s="124" t="s">
        <v>49</v>
      </c>
      <c r="K109" s="124" t="s">
        <v>50</v>
      </c>
      <c r="L109" s="41">
        <v>0</v>
      </c>
      <c r="M109" s="41">
        <v>0</v>
      </c>
      <c r="N109" s="41">
        <v>31597272.489999998</v>
      </c>
      <c r="O109" s="41">
        <v>1501559.09</v>
      </c>
      <c r="P109" s="41">
        <v>0</v>
      </c>
      <c r="Q109" s="41">
        <f t="shared" si="77"/>
        <v>-1501559</v>
      </c>
      <c r="R109" s="197">
        <f t="shared" si="78"/>
        <v>1</v>
      </c>
      <c r="S109" s="41">
        <v>0</v>
      </c>
      <c r="T109" s="41">
        <v>0</v>
      </c>
      <c r="U109" s="41">
        <f t="shared" si="130"/>
        <v>0</v>
      </c>
      <c r="V109" s="41">
        <f t="shared" si="79"/>
        <v>1501559.09</v>
      </c>
      <c r="W109" s="41">
        <f t="shared" si="80"/>
        <v>0</v>
      </c>
      <c r="X109" s="41">
        <f t="shared" si="81"/>
        <v>-1501559</v>
      </c>
      <c r="Y109" s="197">
        <f t="shared" si="82"/>
        <v>1</v>
      </c>
      <c r="Z109" s="41"/>
      <c r="AA109" s="41">
        <v>1501559.09</v>
      </c>
      <c r="AB109" s="41">
        <f t="shared" si="131"/>
        <v>1501559.09</v>
      </c>
      <c r="AC109" s="41">
        <f t="shared" si="83"/>
        <v>1501559.09</v>
      </c>
      <c r="AD109" s="41">
        <f t="shared" si="84"/>
        <v>1501559.09</v>
      </c>
      <c r="AE109" s="41">
        <f t="shared" si="85"/>
        <v>0</v>
      </c>
      <c r="AF109" s="109">
        <f t="shared" si="86"/>
        <v>0</v>
      </c>
      <c r="AG109" s="41">
        <v>3992857.16</v>
      </c>
      <c r="AH109" s="41">
        <v>1940102.2547629038</v>
      </c>
      <c r="AI109" s="41">
        <f t="shared" si="132"/>
        <v>-2052754.9052370964</v>
      </c>
      <c r="AJ109" s="41">
        <f t="shared" si="87"/>
        <v>5494416.25</v>
      </c>
      <c r="AK109" s="41">
        <f t="shared" si="88"/>
        <v>3441661.3447629036</v>
      </c>
      <c r="AL109" s="41">
        <f t="shared" si="89"/>
        <v>-2052755</v>
      </c>
      <c r="AM109" s="109">
        <f t="shared" si="90"/>
        <v>0.373607461072338</v>
      </c>
      <c r="AN109" s="41">
        <v>0</v>
      </c>
      <c r="AO109" s="41">
        <v>0</v>
      </c>
      <c r="AP109" s="41">
        <f t="shared" si="133"/>
        <v>0</v>
      </c>
      <c r="AQ109" s="41">
        <f t="shared" si="91"/>
        <v>5494416.25</v>
      </c>
      <c r="AR109" s="41">
        <f t="shared" si="92"/>
        <v>3441661.3447629036</v>
      </c>
      <c r="AS109" s="41">
        <f t="shared" si="93"/>
        <v>-2052755</v>
      </c>
      <c r="AT109" s="109">
        <f t="shared" si="94"/>
        <v>0.373607461072338</v>
      </c>
      <c r="AU109" s="41">
        <v>0</v>
      </c>
      <c r="AV109" s="41">
        <v>0</v>
      </c>
      <c r="AW109" s="41">
        <f t="shared" si="134"/>
        <v>0</v>
      </c>
      <c r="AX109" s="41">
        <f t="shared" si="95"/>
        <v>5494416.25</v>
      </c>
      <c r="AY109" s="41">
        <f t="shared" si="96"/>
        <v>3441661.3447629036</v>
      </c>
      <c r="AZ109" s="41">
        <f t="shared" si="97"/>
        <v>-2052755</v>
      </c>
      <c r="BA109" s="109">
        <f t="shared" si="98"/>
        <v>0.373607461072338</v>
      </c>
      <c r="BB109" s="41">
        <v>3992857.16</v>
      </c>
      <c r="BC109" s="41">
        <v>2574239</v>
      </c>
      <c r="BD109" s="41">
        <f t="shared" si="129"/>
        <v>-1418618.1600000001</v>
      </c>
      <c r="BE109" s="41">
        <f t="shared" si="99"/>
        <v>9487273.4100000001</v>
      </c>
      <c r="BF109" s="41">
        <f t="shared" si="100"/>
        <v>6015900.3447629036</v>
      </c>
      <c r="BG109" s="41">
        <f t="shared" si="101"/>
        <v>-3471373</v>
      </c>
      <c r="BH109" s="109">
        <f t="shared" si="102"/>
        <v>0.36589786287576764</v>
      </c>
      <c r="BI109" s="41">
        <v>0</v>
      </c>
      <c r="BJ109" s="41">
        <v>0</v>
      </c>
      <c r="BK109" s="41">
        <f t="shared" si="127"/>
        <v>0</v>
      </c>
      <c r="BL109" s="41">
        <f t="shared" si="103"/>
        <v>9487273.4100000001</v>
      </c>
      <c r="BM109" s="41">
        <f t="shared" si="104"/>
        <v>6015900.3447629036</v>
      </c>
      <c r="BN109" s="41">
        <f t="shared" si="105"/>
        <v>-3471373</v>
      </c>
      <c r="BO109" s="109">
        <f t="shared" si="106"/>
        <v>0.36589786287576764</v>
      </c>
      <c r="BP109" s="41">
        <v>0</v>
      </c>
      <c r="BQ109" s="41">
        <v>0</v>
      </c>
      <c r="BR109" s="41">
        <f t="shared" si="128"/>
        <v>0</v>
      </c>
      <c r="BS109" s="41">
        <f t="shared" si="107"/>
        <v>9487273.4100000001</v>
      </c>
      <c r="BT109" s="41">
        <f t="shared" si="108"/>
        <v>6015900.3447629036</v>
      </c>
      <c r="BU109" s="41">
        <f t="shared" si="109"/>
        <v>-3471373</v>
      </c>
      <c r="BV109" s="109">
        <f t="shared" si="110"/>
        <v>0.36589786287576764</v>
      </c>
      <c r="BW109" s="41">
        <v>3992857.16</v>
      </c>
      <c r="BX109" s="41">
        <v>0</v>
      </c>
      <c r="BY109" s="41">
        <f t="shared" si="111"/>
        <v>-3992857.16</v>
      </c>
      <c r="BZ109" s="41">
        <f t="shared" si="121"/>
        <v>13480130.57</v>
      </c>
      <c r="CA109" s="41">
        <f>BQ109+BJ109+BC109+AV109+AO109+AH109+AA109+T109+P109+BX109</f>
        <v>6015900.3447629036</v>
      </c>
      <c r="CB109" s="41">
        <f t="shared" si="112"/>
        <v>-7464230</v>
      </c>
      <c r="CC109" s="109">
        <f t="shared" si="113"/>
        <v>0.55372091438407312</v>
      </c>
      <c r="CD109" s="41">
        <v>0</v>
      </c>
      <c r="CE109" s="41">
        <v>0</v>
      </c>
      <c r="CF109" s="41">
        <f t="shared" si="114"/>
        <v>0</v>
      </c>
      <c r="CG109" s="41">
        <f t="shared" si="115"/>
        <v>13480130.57</v>
      </c>
      <c r="CH109" s="317">
        <f t="shared" si="116"/>
        <v>6015900.3447629036</v>
      </c>
      <c r="CI109" s="179">
        <f t="shared" si="117"/>
        <v>-7464230</v>
      </c>
      <c r="CJ109" s="279">
        <f t="shared" si="118"/>
        <v>0.44627908561592688</v>
      </c>
      <c r="CK109" s="40">
        <v>0</v>
      </c>
      <c r="CL109" s="40">
        <f t="shared" si="61"/>
        <v>13480130.57</v>
      </c>
      <c r="CM109" s="40">
        <v>9905242.6199999992</v>
      </c>
      <c r="CN109" s="158">
        <f t="shared" si="135"/>
        <v>-3574887.9500000011</v>
      </c>
      <c r="CO109" s="310">
        <f t="shared" si="120"/>
        <v>0.7348031659310551</v>
      </c>
      <c r="CP109" s="40">
        <v>20906461.890000001</v>
      </c>
      <c r="CQ109" s="40">
        <v>22533376.979999997</v>
      </c>
      <c r="CR109" s="40">
        <v>16659423.530000001</v>
      </c>
      <c r="CS109" s="40">
        <v>13537217.08</v>
      </c>
      <c r="CT109" s="40">
        <v>11600459.26</v>
      </c>
      <c r="CU109" s="40">
        <v>13994522.060000001</v>
      </c>
      <c r="CV109" s="40">
        <v>3741136.13</v>
      </c>
      <c r="CW109" s="40">
        <v>118439999.99000001</v>
      </c>
      <c r="CX109" s="186" t="s">
        <v>1445</v>
      </c>
    </row>
    <row r="110" spans="1:102" s="10" customFormat="1" ht="21.75" customHeight="1" x14ac:dyDescent="0.2">
      <c r="A110" s="11" t="s">
        <v>208</v>
      </c>
      <c r="B110" s="11" t="s">
        <v>209</v>
      </c>
      <c r="C110" s="14" t="s">
        <v>213</v>
      </c>
      <c r="D110" s="11" t="s">
        <v>3</v>
      </c>
      <c r="E110" s="11" t="s">
        <v>210</v>
      </c>
      <c r="F110" s="11" t="s">
        <v>77</v>
      </c>
      <c r="G110" s="44" t="s">
        <v>211</v>
      </c>
      <c r="H110" s="43">
        <f>SUBTOTAL(103, $CI$16:$CI110)*1</f>
        <v>95</v>
      </c>
      <c r="I110" s="43" t="s">
        <v>406</v>
      </c>
      <c r="J110" s="124" t="s">
        <v>723</v>
      </c>
      <c r="K110" s="124" t="s">
        <v>724</v>
      </c>
      <c r="L110" s="41"/>
      <c r="M110" s="41"/>
      <c r="N110" s="41"/>
      <c r="O110" s="41"/>
      <c r="P110" s="41">
        <v>0</v>
      </c>
      <c r="Q110" s="41">
        <f t="shared" si="77"/>
        <v>0</v>
      </c>
      <c r="R110" s="197" t="str">
        <f t="shared" si="78"/>
        <v>nebija plānots</v>
      </c>
      <c r="S110" s="41"/>
      <c r="T110" s="41">
        <v>0</v>
      </c>
      <c r="U110" s="41">
        <f t="shared" si="130"/>
        <v>0</v>
      </c>
      <c r="V110" s="41">
        <f t="shared" si="79"/>
        <v>0</v>
      </c>
      <c r="W110" s="41">
        <f t="shared" si="80"/>
        <v>0</v>
      </c>
      <c r="X110" s="41">
        <f t="shared" si="81"/>
        <v>0</v>
      </c>
      <c r="Y110" s="197" t="str">
        <f t="shared" si="82"/>
        <v>nebija plānots</v>
      </c>
      <c r="Z110" s="41"/>
      <c r="AA110" s="41">
        <v>0</v>
      </c>
      <c r="AB110" s="41">
        <f t="shared" si="131"/>
        <v>0</v>
      </c>
      <c r="AC110" s="41">
        <f t="shared" si="83"/>
        <v>0</v>
      </c>
      <c r="AD110" s="41">
        <f t="shared" si="84"/>
        <v>0</v>
      </c>
      <c r="AE110" s="41">
        <f t="shared" si="85"/>
        <v>0</v>
      </c>
      <c r="AF110" s="109" t="str">
        <f t="shared" si="86"/>
        <v>nebija plānots</v>
      </c>
      <c r="AG110" s="41"/>
      <c r="AH110" s="41">
        <v>0</v>
      </c>
      <c r="AI110" s="41">
        <f t="shared" si="132"/>
        <v>0</v>
      </c>
      <c r="AJ110" s="41">
        <f t="shared" si="87"/>
        <v>0</v>
      </c>
      <c r="AK110" s="41">
        <f t="shared" si="88"/>
        <v>0</v>
      </c>
      <c r="AL110" s="41">
        <f t="shared" si="89"/>
        <v>0</v>
      </c>
      <c r="AM110" s="109" t="str">
        <f t="shared" si="90"/>
        <v>nebija plānots</v>
      </c>
      <c r="AN110" s="41">
        <v>4408.75</v>
      </c>
      <c r="AO110" s="41">
        <v>0</v>
      </c>
      <c r="AP110" s="41">
        <f t="shared" si="133"/>
        <v>-4408.75</v>
      </c>
      <c r="AQ110" s="41">
        <f t="shared" si="91"/>
        <v>4408.75</v>
      </c>
      <c r="AR110" s="41">
        <f t="shared" si="92"/>
        <v>0</v>
      </c>
      <c r="AS110" s="41">
        <f t="shared" si="93"/>
        <v>-4409</v>
      </c>
      <c r="AT110" s="109">
        <f t="shared" si="94"/>
        <v>1</v>
      </c>
      <c r="AU110" s="41">
        <v>0</v>
      </c>
      <c r="AV110" s="41">
        <v>1974.02</v>
      </c>
      <c r="AW110" s="41">
        <f t="shared" si="134"/>
        <v>1974.02</v>
      </c>
      <c r="AX110" s="41">
        <f t="shared" si="95"/>
        <v>4408.75</v>
      </c>
      <c r="AY110" s="41">
        <f t="shared" si="96"/>
        <v>1974.02</v>
      </c>
      <c r="AZ110" s="41">
        <f t="shared" si="97"/>
        <v>-2435</v>
      </c>
      <c r="BA110" s="109">
        <f t="shared" si="98"/>
        <v>0.55224950382761562</v>
      </c>
      <c r="BB110" s="41">
        <v>3372.41</v>
      </c>
      <c r="BC110" s="41">
        <v>2351.16</v>
      </c>
      <c r="BD110" s="41">
        <f t="shared" si="129"/>
        <v>-1021.25</v>
      </c>
      <c r="BE110" s="41">
        <f t="shared" si="99"/>
        <v>7781.16</v>
      </c>
      <c r="BF110" s="41">
        <f t="shared" si="100"/>
        <v>4325.18</v>
      </c>
      <c r="BG110" s="41">
        <f t="shared" si="101"/>
        <v>-3456</v>
      </c>
      <c r="BH110" s="109">
        <f t="shared" si="102"/>
        <v>0.44414714515573506</v>
      </c>
      <c r="BI110" s="41">
        <v>0</v>
      </c>
      <c r="BJ110" s="41">
        <v>0</v>
      </c>
      <c r="BK110" s="41">
        <f t="shared" si="127"/>
        <v>0</v>
      </c>
      <c r="BL110" s="41">
        <f t="shared" si="103"/>
        <v>7781.16</v>
      </c>
      <c r="BM110" s="41">
        <f t="shared" si="104"/>
        <v>4325.18</v>
      </c>
      <c r="BN110" s="41">
        <f t="shared" si="105"/>
        <v>-3456</v>
      </c>
      <c r="BO110" s="109">
        <f t="shared" si="106"/>
        <v>0.44414714515573506</v>
      </c>
      <c r="BP110" s="41">
        <v>0</v>
      </c>
      <c r="BQ110" s="41">
        <v>0</v>
      </c>
      <c r="BR110" s="41">
        <f t="shared" si="128"/>
        <v>0</v>
      </c>
      <c r="BS110" s="41">
        <f t="shared" si="107"/>
        <v>7781.16</v>
      </c>
      <c r="BT110" s="41">
        <f t="shared" si="108"/>
        <v>4325.18</v>
      </c>
      <c r="BU110" s="41">
        <f t="shared" si="109"/>
        <v>-3456</v>
      </c>
      <c r="BV110" s="109">
        <f t="shared" si="110"/>
        <v>0.44414714515573506</v>
      </c>
      <c r="BW110" s="41">
        <v>4215.29</v>
      </c>
      <c r="BX110" s="41">
        <v>1038.06</v>
      </c>
      <c r="BY110" s="41">
        <f t="shared" si="111"/>
        <v>-3177.23</v>
      </c>
      <c r="BZ110" s="41">
        <f t="shared" si="121"/>
        <v>11996.45</v>
      </c>
      <c r="CA110" s="41">
        <f>BQ110+BJ110+BC110+AV110+AO110+AH110+AA110+T110+P110+BX110</f>
        <v>5363.24</v>
      </c>
      <c r="CB110" s="41">
        <f t="shared" si="112"/>
        <v>-6633</v>
      </c>
      <c r="CC110" s="109">
        <f t="shared" si="113"/>
        <v>0.55293107544315201</v>
      </c>
      <c r="CD110" s="41">
        <v>0</v>
      </c>
      <c r="CE110" s="41">
        <v>0</v>
      </c>
      <c r="CF110" s="41">
        <f t="shared" si="114"/>
        <v>0</v>
      </c>
      <c r="CG110" s="41">
        <f t="shared" si="115"/>
        <v>11996.45</v>
      </c>
      <c r="CH110" s="317">
        <f t="shared" si="116"/>
        <v>5363.24</v>
      </c>
      <c r="CI110" s="180">
        <f t="shared" si="117"/>
        <v>-6633</v>
      </c>
      <c r="CJ110" s="279">
        <f t="shared" si="118"/>
        <v>0.44706892455684805</v>
      </c>
      <c r="CK110" s="40">
        <v>0</v>
      </c>
      <c r="CL110" s="40">
        <f t="shared" si="61"/>
        <v>11996.45</v>
      </c>
      <c r="CM110" s="40">
        <v>5254.18</v>
      </c>
      <c r="CN110" s="158">
        <f t="shared" si="135"/>
        <v>-6742.27</v>
      </c>
      <c r="CO110" s="310">
        <f t="shared" si="120"/>
        <v>0.43797790179594798</v>
      </c>
      <c r="CP110" s="40">
        <v>14722</v>
      </c>
      <c r="CQ110" s="40">
        <v>9631.0300000000007</v>
      </c>
      <c r="CR110" s="40">
        <v>0</v>
      </c>
      <c r="CS110" s="40">
        <v>0</v>
      </c>
      <c r="CT110" s="40">
        <v>0</v>
      </c>
      <c r="CU110" s="40">
        <v>0</v>
      </c>
      <c r="CV110" s="40">
        <v>0</v>
      </c>
      <c r="CW110" s="40">
        <v>29034.300000000003</v>
      </c>
      <c r="CX110" s="17"/>
    </row>
    <row r="111" spans="1:102" s="10" customFormat="1" ht="21.75" customHeight="1" x14ac:dyDescent="0.2">
      <c r="A111" s="18" t="s">
        <v>1141</v>
      </c>
      <c r="B111" s="18" t="s">
        <v>1143</v>
      </c>
      <c r="C111" s="19" t="s">
        <v>1142</v>
      </c>
      <c r="D111" s="55">
        <v>1</v>
      </c>
      <c r="E111" s="55" t="s">
        <v>4</v>
      </c>
      <c r="F111" s="55" t="s">
        <v>5</v>
      </c>
      <c r="G111" s="55"/>
      <c r="H111" s="43">
        <f>SUBTOTAL(103, $CI$16:$CI111)*1</f>
        <v>96</v>
      </c>
      <c r="I111" s="43" t="s">
        <v>150</v>
      </c>
      <c r="J111" s="124" t="s">
        <v>98</v>
      </c>
      <c r="K111" s="124" t="s">
        <v>169</v>
      </c>
      <c r="L111" s="41">
        <v>0</v>
      </c>
      <c r="M111" s="41">
        <v>0</v>
      </c>
      <c r="N111" s="41">
        <v>3552987.47</v>
      </c>
      <c r="O111" s="41">
        <v>0</v>
      </c>
      <c r="P111" s="41">
        <v>0</v>
      </c>
      <c r="Q111" s="41">
        <f t="shared" si="77"/>
        <v>0</v>
      </c>
      <c r="R111" s="197" t="str">
        <f t="shared" si="78"/>
        <v>nebija plānots</v>
      </c>
      <c r="S111" s="41">
        <v>2103904.16</v>
      </c>
      <c r="T111" s="41">
        <v>0</v>
      </c>
      <c r="U111" s="41">
        <f t="shared" si="130"/>
        <v>-2103904.16</v>
      </c>
      <c r="V111" s="41">
        <f t="shared" si="79"/>
        <v>2103904.16</v>
      </c>
      <c r="W111" s="41">
        <f t="shared" si="80"/>
        <v>0</v>
      </c>
      <c r="X111" s="41">
        <f t="shared" si="81"/>
        <v>-2103904</v>
      </c>
      <c r="Y111" s="197">
        <f t="shared" si="82"/>
        <v>1</v>
      </c>
      <c r="Z111" s="41">
        <v>0</v>
      </c>
      <c r="AA111" s="41">
        <v>0</v>
      </c>
      <c r="AB111" s="41">
        <f t="shared" si="131"/>
        <v>0</v>
      </c>
      <c r="AC111" s="41">
        <f t="shared" si="83"/>
        <v>2103904.16</v>
      </c>
      <c r="AD111" s="41">
        <f t="shared" si="84"/>
        <v>0</v>
      </c>
      <c r="AE111" s="41">
        <f t="shared" si="85"/>
        <v>-2103904</v>
      </c>
      <c r="AF111" s="109">
        <f t="shared" si="86"/>
        <v>1</v>
      </c>
      <c r="AG111" s="41">
        <v>0</v>
      </c>
      <c r="AH111" s="41">
        <v>0</v>
      </c>
      <c r="AI111" s="41">
        <f t="shared" si="132"/>
        <v>0</v>
      </c>
      <c r="AJ111" s="41">
        <f t="shared" si="87"/>
        <v>2103904.16</v>
      </c>
      <c r="AK111" s="41">
        <f t="shared" si="88"/>
        <v>0</v>
      </c>
      <c r="AL111" s="41">
        <f t="shared" si="89"/>
        <v>-2103904</v>
      </c>
      <c r="AM111" s="109">
        <f t="shared" si="90"/>
        <v>1</v>
      </c>
      <c r="AN111" s="41">
        <v>0</v>
      </c>
      <c r="AO111" s="41">
        <v>1451799.67</v>
      </c>
      <c r="AP111" s="41">
        <f t="shared" si="133"/>
        <v>1451799.67</v>
      </c>
      <c r="AQ111" s="41">
        <f t="shared" si="91"/>
        <v>2103904.16</v>
      </c>
      <c r="AR111" s="41">
        <f t="shared" si="92"/>
        <v>1451799.67</v>
      </c>
      <c r="AS111" s="41">
        <f t="shared" si="93"/>
        <v>-652104</v>
      </c>
      <c r="AT111" s="109">
        <f t="shared" si="94"/>
        <v>0.30994971272835936</v>
      </c>
      <c r="AU111" s="41">
        <v>0</v>
      </c>
      <c r="AV111" s="41">
        <v>0</v>
      </c>
      <c r="AW111" s="41">
        <f t="shared" si="134"/>
        <v>0</v>
      </c>
      <c r="AX111" s="41">
        <f t="shared" si="95"/>
        <v>2103904.16</v>
      </c>
      <c r="AY111" s="41">
        <f t="shared" si="96"/>
        <v>1451799.67</v>
      </c>
      <c r="AZ111" s="41">
        <f t="shared" si="97"/>
        <v>-652104</v>
      </c>
      <c r="BA111" s="109">
        <f t="shared" si="98"/>
        <v>0.30994971272835936</v>
      </c>
      <c r="BB111" s="41">
        <v>0</v>
      </c>
      <c r="BC111" s="41">
        <v>0</v>
      </c>
      <c r="BD111" s="41">
        <f t="shared" si="129"/>
        <v>0</v>
      </c>
      <c r="BE111" s="41">
        <f t="shared" si="99"/>
        <v>2103904.16</v>
      </c>
      <c r="BF111" s="41">
        <f t="shared" si="100"/>
        <v>1451799.67</v>
      </c>
      <c r="BG111" s="41">
        <f t="shared" si="101"/>
        <v>-652104</v>
      </c>
      <c r="BH111" s="109">
        <f t="shared" si="102"/>
        <v>0.30994971272835936</v>
      </c>
      <c r="BI111" s="41">
        <v>1534009.6</v>
      </c>
      <c r="BJ111" s="41">
        <v>733853.09</v>
      </c>
      <c r="BK111" s="41">
        <f t="shared" si="127"/>
        <v>-800156.51000000013</v>
      </c>
      <c r="BL111" s="41">
        <f t="shared" si="103"/>
        <v>3637913.7600000002</v>
      </c>
      <c r="BM111" s="41">
        <f t="shared" si="104"/>
        <v>2185652.7599999998</v>
      </c>
      <c r="BN111" s="41">
        <f t="shared" si="105"/>
        <v>-1452261</v>
      </c>
      <c r="BO111" s="109">
        <f t="shared" si="106"/>
        <v>0.39920160174440211</v>
      </c>
      <c r="BP111" s="41">
        <v>0</v>
      </c>
      <c r="BQ111" s="41">
        <v>0</v>
      </c>
      <c r="BR111" s="41">
        <f t="shared" si="128"/>
        <v>0</v>
      </c>
      <c r="BS111" s="41">
        <f t="shared" si="107"/>
        <v>3637913.7600000002</v>
      </c>
      <c r="BT111" s="41">
        <f t="shared" si="108"/>
        <v>2185652.7599999998</v>
      </c>
      <c r="BU111" s="41">
        <f t="shared" si="109"/>
        <v>-1452261</v>
      </c>
      <c r="BV111" s="109">
        <f t="shared" si="110"/>
        <v>0.39920160174440211</v>
      </c>
      <c r="BW111" s="41">
        <v>0</v>
      </c>
      <c r="BX111" s="41">
        <v>0</v>
      </c>
      <c r="BY111" s="41">
        <f t="shared" si="111"/>
        <v>0</v>
      </c>
      <c r="BZ111" s="41">
        <f t="shared" si="121"/>
        <v>3637913.7600000002</v>
      </c>
      <c r="CA111" s="41">
        <f>BQ111+BJ111+BC111+AV111+AO111+-AH111+AA111+T111+P111+BX111</f>
        <v>2185652.7599999998</v>
      </c>
      <c r="CB111" s="41">
        <f t="shared" si="112"/>
        <v>-1452261</v>
      </c>
      <c r="CC111" s="109">
        <f t="shared" si="113"/>
        <v>0.39920160174440211</v>
      </c>
      <c r="CD111" s="41">
        <v>1216849.25</v>
      </c>
      <c r="CE111" s="41">
        <v>0</v>
      </c>
      <c r="CF111" s="41">
        <f t="shared" si="114"/>
        <v>-1216849.25</v>
      </c>
      <c r="CG111" s="41">
        <f t="shared" si="115"/>
        <v>4854763.01</v>
      </c>
      <c r="CH111" s="317">
        <f t="shared" si="116"/>
        <v>2185652.7599999998</v>
      </c>
      <c r="CI111" s="179">
        <f t="shared" si="117"/>
        <v>-2669110.25</v>
      </c>
      <c r="CJ111" s="279">
        <f t="shared" si="118"/>
        <v>0.45020792065398879</v>
      </c>
      <c r="CK111" s="40">
        <v>0</v>
      </c>
      <c r="CL111" s="40">
        <f t="shared" si="61"/>
        <v>4854763.01</v>
      </c>
      <c r="CM111" s="40">
        <v>2515839.7399999998</v>
      </c>
      <c r="CN111" s="158">
        <f t="shared" si="135"/>
        <v>-2338923.27</v>
      </c>
      <c r="CO111" s="310">
        <f t="shared" si="120"/>
        <v>0.51822091723484565</v>
      </c>
      <c r="CP111" s="40">
        <v>971149.52</v>
      </c>
      <c r="CQ111" s="40">
        <v>0</v>
      </c>
      <c r="CR111" s="40">
        <v>0</v>
      </c>
      <c r="CS111" s="40">
        <v>0</v>
      </c>
      <c r="CT111" s="40">
        <v>0</v>
      </c>
      <c r="CU111" s="40">
        <v>0</v>
      </c>
      <c r="CV111" s="40">
        <v>0</v>
      </c>
      <c r="CW111" s="40">
        <v>9378900</v>
      </c>
      <c r="CX111" s="186" t="s">
        <v>1538</v>
      </c>
    </row>
    <row r="112" spans="1:102" s="10" customFormat="1" ht="21.75" customHeight="1" x14ac:dyDescent="0.2">
      <c r="A112" s="11" t="s">
        <v>233</v>
      </c>
      <c r="B112" s="11" t="s">
        <v>234</v>
      </c>
      <c r="C112" s="14" t="s">
        <v>579</v>
      </c>
      <c r="D112" s="11">
        <v>1</v>
      </c>
      <c r="E112" s="11" t="s">
        <v>4</v>
      </c>
      <c r="F112" s="11" t="s">
        <v>5</v>
      </c>
      <c r="G112" s="44" t="s">
        <v>238</v>
      </c>
      <c r="H112" s="43">
        <f>SUBTOTAL(103, $CI$16:$CI112)*1</f>
        <v>97</v>
      </c>
      <c r="I112" s="43" t="s">
        <v>172</v>
      </c>
      <c r="J112" s="126" t="s">
        <v>98</v>
      </c>
      <c r="K112" s="126" t="s">
        <v>864</v>
      </c>
      <c r="L112" s="94"/>
      <c r="M112" s="37">
        <v>0</v>
      </c>
      <c r="N112" s="37">
        <v>0</v>
      </c>
      <c r="O112" s="37">
        <v>0</v>
      </c>
      <c r="P112" s="37"/>
      <c r="Q112" s="41">
        <f t="shared" si="77"/>
        <v>0</v>
      </c>
      <c r="R112" s="197" t="str">
        <f t="shared" si="78"/>
        <v>nebija plānots</v>
      </c>
      <c r="S112" s="37">
        <v>0</v>
      </c>
      <c r="T112" s="37"/>
      <c r="U112" s="37"/>
      <c r="V112" s="41">
        <f t="shared" si="79"/>
        <v>0</v>
      </c>
      <c r="W112" s="41">
        <f t="shared" si="80"/>
        <v>0</v>
      </c>
      <c r="X112" s="41">
        <f t="shared" si="81"/>
        <v>0</v>
      </c>
      <c r="Y112" s="197" t="str">
        <f t="shared" si="82"/>
        <v>nebija plānots</v>
      </c>
      <c r="Z112" s="37">
        <v>0</v>
      </c>
      <c r="AA112" s="37"/>
      <c r="AB112" s="37"/>
      <c r="AC112" s="41">
        <f t="shared" si="83"/>
        <v>0</v>
      </c>
      <c r="AD112" s="41">
        <f t="shared" si="84"/>
        <v>0</v>
      </c>
      <c r="AE112" s="41">
        <f t="shared" si="85"/>
        <v>0</v>
      </c>
      <c r="AF112" s="109" t="str">
        <f t="shared" si="86"/>
        <v>nebija plānots</v>
      </c>
      <c r="AG112" s="37">
        <v>0</v>
      </c>
      <c r="AH112" s="37"/>
      <c r="AI112" s="37"/>
      <c r="AJ112" s="41">
        <f t="shared" si="87"/>
        <v>0</v>
      </c>
      <c r="AK112" s="41">
        <f t="shared" si="88"/>
        <v>0</v>
      </c>
      <c r="AL112" s="41">
        <f t="shared" si="89"/>
        <v>0</v>
      </c>
      <c r="AM112" s="109" t="str">
        <f t="shared" si="90"/>
        <v>nebija plānots</v>
      </c>
      <c r="AN112" s="37">
        <v>0</v>
      </c>
      <c r="AO112" s="37"/>
      <c r="AP112" s="37"/>
      <c r="AQ112" s="41">
        <f t="shared" si="91"/>
        <v>0</v>
      </c>
      <c r="AR112" s="41">
        <f t="shared" si="92"/>
        <v>0</v>
      </c>
      <c r="AS112" s="41">
        <f t="shared" si="93"/>
        <v>0</v>
      </c>
      <c r="AT112" s="109" t="str">
        <f t="shared" si="94"/>
        <v>nebija plānots</v>
      </c>
      <c r="AU112" s="37">
        <v>0</v>
      </c>
      <c r="AV112" s="37"/>
      <c r="AW112" s="37"/>
      <c r="AX112" s="41">
        <f t="shared" si="95"/>
        <v>0</v>
      </c>
      <c r="AY112" s="41">
        <f t="shared" si="96"/>
        <v>0</v>
      </c>
      <c r="AZ112" s="41">
        <f t="shared" si="97"/>
        <v>0</v>
      </c>
      <c r="BA112" s="109" t="str">
        <f t="shared" si="98"/>
        <v>nebija plānots</v>
      </c>
      <c r="BB112" s="37">
        <v>602383.1</v>
      </c>
      <c r="BC112" s="41">
        <v>166213.54999999999</v>
      </c>
      <c r="BD112" s="41">
        <f t="shared" si="129"/>
        <v>-436169.55</v>
      </c>
      <c r="BE112" s="41">
        <f t="shared" si="99"/>
        <v>602383.1</v>
      </c>
      <c r="BF112" s="41">
        <f t="shared" si="100"/>
        <v>166213.54999999999</v>
      </c>
      <c r="BG112" s="41">
        <f t="shared" si="101"/>
        <v>-436170</v>
      </c>
      <c r="BH112" s="109">
        <f t="shared" si="102"/>
        <v>0.72407335132741935</v>
      </c>
      <c r="BI112" s="37">
        <v>0</v>
      </c>
      <c r="BJ112" s="41">
        <v>0</v>
      </c>
      <c r="BK112" s="41">
        <f t="shared" si="127"/>
        <v>0</v>
      </c>
      <c r="BL112" s="41">
        <f t="shared" si="103"/>
        <v>602383.1</v>
      </c>
      <c r="BM112" s="41">
        <f t="shared" si="104"/>
        <v>166213.54999999999</v>
      </c>
      <c r="BN112" s="41">
        <f t="shared" si="105"/>
        <v>-436170</v>
      </c>
      <c r="BO112" s="109">
        <f t="shared" si="106"/>
        <v>0.72407335132741935</v>
      </c>
      <c r="BP112" s="37">
        <v>0</v>
      </c>
      <c r="BQ112" s="41">
        <v>0</v>
      </c>
      <c r="BR112" s="41">
        <f t="shared" si="128"/>
        <v>0</v>
      </c>
      <c r="BS112" s="41">
        <f t="shared" si="107"/>
        <v>602383.1</v>
      </c>
      <c r="BT112" s="41">
        <f t="shared" si="108"/>
        <v>166213.54999999999</v>
      </c>
      <c r="BU112" s="41">
        <f t="shared" si="109"/>
        <v>-436170</v>
      </c>
      <c r="BV112" s="109">
        <f t="shared" si="110"/>
        <v>0.72407335132741935</v>
      </c>
      <c r="BW112" s="37">
        <v>2383648.2000000002</v>
      </c>
      <c r="BX112" s="41">
        <v>1178845.1100000001</v>
      </c>
      <c r="BY112" s="41">
        <f t="shared" si="111"/>
        <v>-1204803.0900000001</v>
      </c>
      <c r="BZ112" s="41">
        <f t="shared" si="121"/>
        <v>2986031.3000000003</v>
      </c>
      <c r="CA112" s="41">
        <f>BQ112+BJ112+BC112+AV112+AO112+-AH112+AA112+T112+P112+BX112</f>
        <v>1345058.6600000001</v>
      </c>
      <c r="CB112" s="41">
        <f t="shared" ref="CB112:CB143" si="136">ROUND(BU112+BY112,0)</f>
        <v>-1640973</v>
      </c>
      <c r="CC112" s="109">
        <f t="shared" si="113"/>
        <v>0.54954971168587541</v>
      </c>
      <c r="CD112" s="37">
        <v>0</v>
      </c>
      <c r="CE112" s="41">
        <v>0</v>
      </c>
      <c r="CF112" s="41">
        <f t="shared" si="114"/>
        <v>0</v>
      </c>
      <c r="CG112" s="41">
        <f t="shared" si="115"/>
        <v>2986031.3000000003</v>
      </c>
      <c r="CH112" s="317">
        <f t="shared" si="116"/>
        <v>1345058.6600000001</v>
      </c>
      <c r="CI112" s="179">
        <f t="shared" si="117"/>
        <v>-1640973</v>
      </c>
      <c r="CJ112" s="279">
        <f t="shared" si="118"/>
        <v>0.45045028831412454</v>
      </c>
      <c r="CK112" s="37">
        <v>0</v>
      </c>
      <c r="CL112" s="40">
        <f t="shared" si="61"/>
        <v>2986031.3000000003</v>
      </c>
      <c r="CM112" s="40">
        <v>1345058.6600000001</v>
      </c>
      <c r="CN112" s="158">
        <f t="shared" si="135"/>
        <v>-1640972.6400000001</v>
      </c>
      <c r="CO112" s="310">
        <f t="shared" si="120"/>
        <v>0.45045028831412454</v>
      </c>
      <c r="CP112" s="37">
        <v>990484.75</v>
      </c>
      <c r="CQ112" s="37">
        <v>0</v>
      </c>
      <c r="CR112" s="37">
        <v>0</v>
      </c>
      <c r="CS112" s="37">
        <v>0</v>
      </c>
      <c r="CT112" s="37">
        <v>0</v>
      </c>
      <c r="CU112" s="37">
        <v>0</v>
      </c>
      <c r="CV112" s="37">
        <v>0</v>
      </c>
      <c r="CW112" s="37">
        <v>3976516.0500000003</v>
      </c>
      <c r="CX112" s="186" t="s">
        <v>1431</v>
      </c>
    </row>
    <row r="113" spans="1:102" s="10" customFormat="1" ht="21.75" customHeight="1" x14ac:dyDescent="0.2">
      <c r="A113" s="55" t="s">
        <v>33</v>
      </c>
      <c r="B113" s="55" t="s">
        <v>34</v>
      </c>
      <c r="C113" s="81" t="s">
        <v>562</v>
      </c>
      <c r="D113" s="55">
        <v>1</v>
      </c>
      <c r="E113" s="55" t="s">
        <v>35</v>
      </c>
      <c r="F113" s="55" t="s">
        <v>5</v>
      </c>
      <c r="G113" s="99" t="s">
        <v>1496</v>
      </c>
      <c r="H113" s="43">
        <f>SUBTOTAL(103, $CI$16:$CI113)*1</f>
        <v>98</v>
      </c>
      <c r="I113" s="43" t="s">
        <v>304</v>
      </c>
      <c r="J113" s="124" t="s">
        <v>7</v>
      </c>
      <c r="K113" s="124" t="s">
        <v>307</v>
      </c>
      <c r="L113" s="41">
        <v>0</v>
      </c>
      <c r="M113" s="41">
        <v>0</v>
      </c>
      <c r="N113" s="41">
        <v>114482.35</v>
      </c>
      <c r="O113" s="41">
        <v>0</v>
      </c>
      <c r="P113" s="41">
        <v>0</v>
      </c>
      <c r="Q113" s="41">
        <f t="shared" si="77"/>
        <v>0</v>
      </c>
      <c r="R113" s="197" t="str">
        <f t="shared" si="78"/>
        <v>nebija plānots</v>
      </c>
      <c r="S113" s="41">
        <v>0</v>
      </c>
      <c r="T113" s="41">
        <v>0</v>
      </c>
      <c r="U113" s="41">
        <f>T113-S113</f>
        <v>0</v>
      </c>
      <c r="V113" s="41">
        <f t="shared" si="79"/>
        <v>0</v>
      </c>
      <c r="W113" s="41">
        <f t="shared" si="80"/>
        <v>0</v>
      </c>
      <c r="X113" s="41">
        <f t="shared" si="81"/>
        <v>0</v>
      </c>
      <c r="Y113" s="197" t="str">
        <f t="shared" si="82"/>
        <v>nebija plānots</v>
      </c>
      <c r="Z113" s="41">
        <v>94929.43</v>
      </c>
      <c r="AA113" s="41">
        <v>94929.43</v>
      </c>
      <c r="AB113" s="41">
        <f>AA113-Z113</f>
        <v>0</v>
      </c>
      <c r="AC113" s="41">
        <f t="shared" si="83"/>
        <v>94929.43</v>
      </c>
      <c r="AD113" s="41">
        <f t="shared" si="84"/>
        <v>94929.43</v>
      </c>
      <c r="AE113" s="41">
        <f t="shared" si="85"/>
        <v>0</v>
      </c>
      <c r="AF113" s="109">
        <f t="shared" si="86"/>
        <v>0</v>
      </c>
      <c r="AG113" s="41">
        <v>0</v>
      </c>
      <c r="AH113" s="41">
        <v>0</v>
      </c>
      <c r="AI113" s="41">
        <f>AH113-AG113</f>
        <v>0</v>
      </c>
      <c r="AJ113" s="41">
        <f t="shared" si="87"/>
        <v>94929.43</v>
      </c>
      <c r="AK113" s="41">
        <f t="shared" si="88"/>
        <v>94929.43</v>
      </c>
      <c r="AL113" s="41">
        <f t="shared" si="89"/>
        <v>0</v>
      </c>
      <c r="AM113" s="109">
        <f t="shared" si="90"/>
        <v>0</v>
      </c>
      <c r="AN113" s="41">
        <v>0</v>
      </c>
      <c r="AO113" s="41">
        <v>0</v>
      </c>
      <c r="AP113" s="41">
        <f>AO113-AN113</f>
        <v>0</v>
      </c>
      <c r="AQ113" s="41">
        <f t="shared" si="91"/>
        <v>94929.43</v>
      </c>
      <c r="AR113" s="41">
        <f t="shared" si="92"/>
        <v>94929.43</v>
      </c>
      <c r="AS113" s="41">
        <f t="shared" si="93"/>
        <v>0</v>
      </c>
      <c r="AT113" s="109">
        <f t="shared" si="94"/>
        <v>0</v>
      </c>
      <c r="AU113" s="41">
        <v>1336443.58</v>
      </c>
      <c r="AV113" s="41">
        <v>527548.48</v>
      </c>
      <c r="AW113" s="41">
        <f>AV113-AU113</f>
        <v>-808895.10000000009</v>
      </c>
      <c r="AX113" s="41">
        <f t="shared" si="95"/>
        <v>1431373.01</v>
      </c>
      <c r="AY113" s="41">
        <f t="shared" si="96"/>
        <v>622477.90999999992</v>
      </c>
      <c r="AZ113" s="41">
        <f t="shared" si="97"/>
        <v>-808895</v>
      </c>
      <c r="BA113" s="109">
        <f t="shared" si="98"/>
        <v>0.56511831252148603</v>
      </c>
      <c r="BB113" s="41">
        <v>0</v>
      </c>
      <c r="BC113" s="41">
        <v>0</v>
      </c>
      <c r="BD113" s="41">
        <f t="shared" si="129"/>
        <v>0</v>
      </c>
      <c r="BE113" s="41">
        <f t="shared" si="99"/>
        <v>1431373.01</v>
      </c>
      <c r="BF113" s="41">
        <f t="shared" si="100"/>
        <v>622477.90999999992</v>
      </c>
      <c r="BG113" s="41">
        <f t="shared" si="101"/>
        <v>-808895</v>
      </c>
      <c r="BH113" s="109">
        <f t="shared" si="102"/>
        <v>0.56511831252148603</v>
      </c>
      <c r="BI113" s="41">
        <v>0</v>
      </c>
      <c r="BJ113" s="41">
        <v>0</v>
      </c>
      <c r="BK113" s="41">
        <f t="shared" si="127"/>
        <v>0</v>
      </c>
      <c r="BL113" s="41">
        <f t="shared" si="103"/>
        <v>1431373.01</v>
      </c>
      <c r="BM113" s="41">
        <f t="shared" si="104"/>
        <v>622477.90999999992</v>
      </c>
      <c r="BN113" s="41">
        <f t="shared" si="105"/>
        <v>-808895</v>
      </c>
      <c r="BO113" s="109">
        <f t="shared" si="106"/>
        <v>0.56511831252148603</v>
      </c>
      <c r="BP113" s="41">
        <v>1404765.99</v>
      </c>
      <c r="BQ113" s="41">
        <v>660513.87</v>
      </c>
      <c r="BR113" s="41">
        <f t="shared" si="128"/>
        <v>-744252.12</v>
      </c>
      <c r="BS113" s="41">
        <f t="shared" si="107"/>
        <v>2836139</v>
      </c>
      <c r="BT113" s="41">
        <f t="shared" si="108"/>
        <v>1282991.7799999998</v>
      </c>
      <c r="BU113" s="41">
        <f t="shared" si="109"/>
        <v>-1553147</v>
      </c>
      <c r="BV113" s="109">
        <f t="shared" si="110"/>
        <v>0.5476273271514549</v>
      </c>
      <c r="BW113" s="41">
        <v>0</v>
      </c>
      <c r="BX113" s="41">
        <v>0</v>
      </c>
      <c r="BY113" s="41">
        <f t="shared" si="111"/>
        <v>0</v>
      </c>
      <c r="BZ113" s="41">
        <f t="shared" si="121"/>
        <v>2836139.0000000005</v>
      </c>
      <c r="CA113" s="41">
        <f>BQ113+BJ113+BC113+AV113+AO113+-AH113+AA113+T113+P113+BX113</f>
        <v>1282991.78</v>
      </c>
      <c r="CB113" s="41">
        <f t="shared" si="136"/>
        <v>-1553147</v>
      </c>
      <c r="CC113" s="109">
        <f t="shared" si="113"/>
        <v>0.5476273271514549</v>
      </c>
      <c r="CD113" s="41">
        <v>0</v>
      </c>
      <c r="CE113" s="41">
        <v>0</v>
      </c>
      <c r="CF113" s="41">
        <f t="shared" si="114"/>
        <v>0</v>
      </c>
      <c r="CG113" s="41">
        <f t="shared" si="115"/>
        <v>2836139.0000000005</v>
      </c>
      <c r="CH113" s="317">
        <f t="shared" si="116"/>
        <v>1282991.78</v>
      </c>
      <c r="CI113" s="179">
        <f t="shared" si="117"/>
        <v>-1553147</v>
      </c>
      <c r="CJ113" s="279">
        <f t="shared" si="118"/>
        <v>0.4523726728485451</v>
      </c>
      <c r="CK113" s="40">
        <v>0</v>
      </c>
      <c r="CL113" s="40">
        <f t="shared" si="61"/>
        <v>2836139</v>
      </c>
      <c r="CM113" s="40">
        <v>1668773.7899999998</v>
      </c>
      <c r="CN113" s="158">
        <f t="shared" si="135"/>
        <v>-1167365.2100000002</v>
      </c>
      <c r="CO113" s="310">
        <f t="shared" si="120"/>
        <v>0.58839633388913581</v>
      </c>
      <c r="CP113" s="40">
        <v>5006016.6900000004</v>
      </c>
      <c r="CQ113" s="40">
        <v>4494972.2100000009</v>
      </c>
      <c r="CR113" s="40">
        <v>4461679.96</v>
      </c>
      <c r="CS113" s="40">
        <v>1485307.79</v>
      </c>
      <c r="CT113" s="40">
        <v>0</v>
      </c>
      <c r="CU113" s="40">
        <v>0</v>
      </c>
      <c r="CV113" s="40">
        <v>0</v>
      </c>
      <c r="CW113" s="40">
        <v>18398598</v>
      </c>
      <c r="CX113" s="186" t="s">
        <v>1455</v>
      </c>
    </row>
    <row r="114" spans="1:102" s="10" customFormat="1" ht="33.75" customHeight="1" x14ac:dyDescent="0.2">
      <c r="A114" s="11" t="s">
        <v>233</v>
      </c>
      <c r="B114" s="11" t="s">
        <v>234</v>
      </c>
      <c r="C114" s="14" t="s">
        <v>579</v>
      </c>
      <c r="D114" s="11">
        <v>1</v>
      </c>
      <c r="E114" s="11" t="s">
        <v>4</v>
      </c>
      <c r="F114" s="11" t="s">
        <v>5</v>
      </c>
      <c r="G114" s="44" t="s">
        <v>258</v>
      </c>
      <c r="H114" s="43">
        <f>SUBTOTAL(103, $CI$16:$CI114)*1</f>
        <v>99</v>
      </c>
      <c r="I114" s="43" t="s">
        <v>458</v>
      </c>
      <c r="J114" s="124" t="s">
        <v>311</v>
      </c>
      <c r="K114" s="124" t="s">
        <v>473</v>
      </c>
      <c r="L114" s="41">
        <v>0</v>
      </c>
      <c r="M114" s="41">
        <v>0</v>
      </c>
      <c r="N114" s="41">
        <v>21275.440000000002</v>
      </c>
      <c r="O114" s="41">
        <v>7492.66</v>
      </c>
      <c r="P114" s="41">
        <v>7492.66</v>
      </c>
      <c r="Q114" s="41">
        <f t="shared" si="77"/>
        <v>0</v>
      </c>
      <c r="R114" s="197">
        <f t="shared" si="78"/>
        <v>0</v>
      </c>
      <c r="S114" s="41">
        <v>0</v>
      </c>
      <c r="T114" s="41">
        <v>0</v>
      </c>
      <c r="U114" s="41">
        <f>T114-S114</f>
        <v>0</v>
      </c>
      <c r="V114" s="41">
        <f t="shared" si="79"/>
        <v>7492.66</v>
      </c>
      <c r="W114" s="41">
        <f t="shared" si="80"/>
        <v>7492.66</v>
      </c>
      <c r="X114" s="41">
        <f t="shared" si="81"/>
        <v>0</v>
      </c>
      <c r="Y114" s="197">
        <f t="shared" si="82"/>
        <v>0</v>
      </c>
      <c r="Z114" s="41">
        <v>0</v>
      </c>
      <c r="AA114" s="41">
        <v>0</v>
      </c>
      <c r="AB114" s="41">
        <f>AA114-Z114</f>
        <v>0</v>
      </c>
      <c r="AC114" s="41">
        <f t="shared" si="83"/>
        <v>7492.66</v>
      </c>
      <c r="AD114" s="41">
        <f t="shared" si="84"/>
        <v>7492.66</v>
      </c>
      <c r="AE114" s="41">
        <f t="shared" si="85"/>
        <v>0</v>
      </c>
      <c r="AF114" s="109">
        <f t="shared" si="86"/>
        <v>0</v>
      </c>
      <c r="AG114" s="41">
        <v>12227.25</v>
      </c>
      <c r="AH114" s="41">
        <v>5195.45</v>
      </c>
      <c r="AI114" s="41">
        <f>AH114-AG114</f>
        <v>-7031.8</v>
      </c>
      <c r="AJ114" s="41">
        <f t="shared" si="87"/>
        <v>19719.91</v>
      </c>
      <c r="AK114" s="41">
        <f t="shared" si="88"/>
        <v>12688.11</v>
      </c>
      <c r="AL114" s="41">
        <f t="shared" si="89"/>
        <v>-7032</v>
      </c>
      <c r="AM114" s="109">
        <f t="shared" si="90"/>
        <v>0.35658377751216919</v>
      </c>
      <c r="AN114" s="41">
        <v>0</v>
      </c>
      <c r="AO114" s="41">
        <v>0</v>
      </c>
      <c r="AP114" s="41">
        <f>AO114-AN114</f>
        <v>0</v>
      </c>
      <c r="AQ114" s="41">
        <f t="shared" si="91"/>
        <v>19719.91</v>
      </c>
      <c r="AR114" s="41">
        <f t="shared" si="92"/>
        <v>12688.11</v>
      </c>
      <c r="AS114" s="41">
        <f t="shared" si="93"/>
        <v>-7032</v>
      </c>
      <c r="AT114" s="109">
        <f t="shared" si="94"/>
        <v>0.35658377751216919</v>
      </c>
      <c r="AU114" s="41">
        <v>0</v>
      </c>
      <c r="AV114" s="41">
        <v>0</v>
      </c>
      <c r="AW114" s="41">
        <f>AV114-AU114</f>
        <v>0</v>
      </c>
      <c r="AX114" s="41">
        <f t="shared" si="95"/>
        <v>19719.91</v>
      </c>
      <c r="AY114" s="41">
        <f t="shared" si="96"/>
        <v>12688.11</v>
      </c>
      <c r="AZ114" s="41">
        <f t="shared" si="97"/>
        <v>-7032</v>
      </c>
      <c r="BA114" s="109">
        <f t="shared" si="98"/>
        <v>0.35658377751216919</v>
      </c>
      <c r="BB114" s="41">
        <v>15727.55</v>
      </c>
      <c r="BC114" s="41">
        <v>5013.76</v>
      </c>
      <c r="BD114" s="41">
        <f t="shared" si="129"/>
        <v>-10713.789999999999</v>
      </c>
      <c r="BE114" s="41">
        <f t="shared" si="99"/>
        <v>35447.46</v>
      </c>
      <c r="BF114" s="41">
        <f t="shared" si="100"/>
        <v>17701.870000000003</v>
      </c>
      <c r="BG114" s="41">
        <f t="shared" si="101"/>
        <v>-17746</v>
      </c>
      <c r="BH114" s="109">
        <f t="shared" si="102"/>
        <v>0.50061668734515807</v>
      </c>
      <c r="BI114" s="41">
        <v>0</v>
      </c>
      <c r="BJ114" s="41">
        <v>0</v>
      </c>
      <c r="BK114" s="41">
        <f t="shared" si="127"/>
        <v>0</v>
      </c>
      <c r="BL114" s="41">
        <f t="shared" si="103"/>
        <v>35447.46</v>
      </c>
      <c r="BM114" s="41">
        <f t="shared" si="104"/>
        <v>17701.870000000003</v>
      </c>
      <c r="BN114" s="41">
        <f t="shared" si="105"/>
        <v>-17746</v>
      </c>
      <c r="BO114" s="109">
        <f t="shared" si="106"/>
        <v>0.50061668734515807</v>
      </c>
      <c r="BP114" s="41">
        <v>0</v>
      </c>
      <c r="BQ114" s="41">
        <v>0</v>
      </c>
      <c r="BR114" s="41">
        <f t="shared" si="128"/>
        <v>0</v>
      </c>
      <c r="BS114" s="41">
        <f t="shared" si="107"/>
        <v>35447.46</v>
      </c>
      <c r="BT114" s="41">
        <f t="shared" si="108"/>
        <v>17701.870000000003</v>
      </c>
      <c r="BU114" s="41">
        <f t="shared" si="109"/>
        <v>-17746</v>
      </c>
      <c r="BV114" s="109">
        <f t="shared" si="110"/>
        <v>0.50061668734515807</v>
      </c>
      <c r="BW114" s="41">
        <v>15728.4</v>
      </c>
      <c r="BX114" s="41">
        <v>6022.09</v>
      </c>
      <c r="BY114" s="41">
        <f t="shared" si="111"/>
        <v>-9706.31</v>
      </c>
      <c r="BZ114" s="41">
        <f t="shared" si="121"/>
        <v>51175.86</v>
      </c>
      <c r="CA114" s="41">
        <f>BQ114+BJ114+BC114+AV114+AO114+AH114+AA114+T114+P114+BX114</f>
        <v>23723.96</v>
      </c>
      <c r="CB114" s="41">
        <f t="shared" si="136"/>
        <v>-27452</v>
      </c>
      <c r="CC114" s="109">
        <f t="shared" si="113"/>
        <v>0.53642283686097314</v>
      </c>
      <c r="CD114" s="41">
        <v>0</v>
      </c>
      <c r="CE114" s="41">
        <v>0</v>
      </c>
      <c r="CF114" s="41">
        <f t="shared" si="114"/>
        <v>0</v>
      </c>
      <c r="CG114" s="41">
        <f t="shared" si="115"/>
        <v>51175.86</v>
      </c>
      <c r="CH114" s="317">
        <f t="shared" si="116"/>
        <v>23723.96</v>
      </c>
      <c r="CI114" s="180">
        <f t="shared" si="117"/>
        <v>-27452</v>
      </c>
      <c r="CJ114" s="279">
        <f t="shared" si="118"/>
        <v>0.46357716313902686</v>
      </c>
      <c r="CK114" s="40">
        <v>0</v>
      </c>
      <c r="CL114" s="40">
        <f t="shared" si="61"/>
        <v>51175.86</v>
      </c>
      <c r="CM114" s="40">
        <v>23723.960000000003</v>
      </c>
      <c r="CN114" s="158">
        <f t="shared" si="135"/>
        <v>-27451.899999999998</v>
      </c>
      <c r="CO114" s="310">
        <f t="shared" si="120"/>
        <v>0.46357716313902692</v>
      </c>
      <c r="CP114" s="40">
        <v>81619.55</v>
      </c>
      <c r="CQ114" s="40">
        <v>15929.15</v>
      </c>
      <c r="CR114" s="40">
        <v>0</v>
      </c>
      <c r="CS114" s="40">
        <v>0</v>
      </c>
      <c r="CT114" s="40">
        <v>0</v>
      </c>
      <c r="CU114" s="40">
        <v>0</v>
      </c>
      <c r="CV114" s="40">
        <v>0</v>
      </c>
      <c r="CW114" s="40">
        <v>170000</v>
      </c>
      <c r="CX114" s="17"/>
    </row>
    <row r="115" spans="1:102" s="10" customFormat="1" ht="36.75" customHeight="1" x14ac:dyDescent="0.2">
      <c r="A115" s="11" t="s">
        <v>27</v>
      </c>
      <c r="B115" s="11" t="s">
        <v>28</v>
      </c>
      <c r="C115" s="14" t="s">
        <v>561</v>
      </c>
      <c r="D115" s="11">
        <v>1</v>
      </c>
      <c r="E115" s="11" t="s">
        <v>29</v>
      </c>
      <c r="F115" s="11" t="s">
        <v>5</v>
      </c>
      <c r="G115" s="44" t="s">
        <v>30</v>
      </c>
      <c r="H115" s="43">
        <f>SUBTOTAL(103, $CI$16:$CI115)*1</f>
        <v>100</v>
      </c>
      <c r="I115" s="43" t="s">
        <v>33</v>
      </c>
      <c r="J115" s="124" t="s">
        <v>37</v>
      </c>
      <c r="K115" s="124" t="s">
        <v>38</v>
      </c>
      <c r="L115" s="41">
        <v>0</v>
      </c>
      <c r="M115" s="41">
        <v>0</v>
      </c>
      <c r="N115" s="41">
        <v>0</v>
      </c>
      <c r="O115" s="41">
        <v>93116.85</v>
      </c>
      <c r="P115" s="41">
        <v>93116.85</v>
      </c>
      <c r="Q115" s="41">
        <f t="shared" si="77"/>
        <v>0</v>
      </c>
      <c r="R115" s="197">
        <f t="shared" si="78"/>
        <v>0</v>
      </c>
      <c r="S115" s="41">
        <v>0</v>
      </c>
      <c r="T115" s="41">
        <v>0</v>
      </c>
      <c r="U115" s="41">
        <f>T115-S115</f>
        <v>0</v>
      </c>
      <c r="V115" s="41">
        <f t="shared" si="79"/>
        <v>93116.85</v>
      </c>
      <c r="W115" s="41">
        <f t="shared" si="80"/>
        <v>93116.85</v>
      </c>
      <c r="X115" s="41">
        <f t="shared" si="81"/>
        <v>0</v>
      </c>
      <c r="Y115" s="197">
        <f t="shared" si="82"/>
        <v>0</v>
      </c>
      <c r="Z115" s="41">
        <v>0</v>
      </c>
      <c r="AA115" s="41">
        <v>0</v>
      </c>
      <c r="AB115" s="41">
        <f>AA115-Z115</f>
        <v>0</v>
      </c>
      <c r="AC115" s="41">
        <f t="shared" si="83"/>
        <v>93116.85</v>
      </c>
      <c r="AD115" s="41">
        <f t="shared" si="84"/>
        <v>93116.85</v>
      </c>
      <c r="AE115" s="41">
        <f t="shared" si="85"/>
        <v>0</v>
      </c>
      <c r="AF115" s="109">
        <f t="shared" si="86"/>
        <v>0</v>
      </c>
      <c r="AG115" s="41">
        <v>87860.22</v>
      </c>
      <c r="AH115" s="41">
        <v>87860.22</v>
      </c>
      <c r="AI115" s="41">
        <f>AH115-AG115</f>
        <v>0</v>
      </c>
      <c r="AJ115" s="41">
        <f t="shared" si="87"/>
        <v>180977.07</v>
      </c>
      <c r="AK115" s="41">
        <f t="shared" si="88"/>
        <v>180977.07</v>
      </c>
      <c r="AL115" s="41">
        <f t="shared" si="89"/>
        <v>0</v>
      </c>
      <c r="AM115" s="109">
        <f t="shared" si="90"/>
        <v>0</v>
      </c>
      <c r="AN115" s="41">
        <v>0</v>
      </c>
      <c r="AO115" s="41">
        <v>0</v>
      </c>
      <c r="AP115" s="41">
        <f>AO115-AN115</f>
        <v>0</v>
      </c>
      <c r="AQ115" s="41">
        <f t="shared" si="91"/>
        <v>180977.07</v>
      </c>
      <c r="AR115" s="41">
        <f t="shared" si="92"/>
        <v>180977.07</v>
      </c>
      <c r="AS115" s="41">
        <f t="shared" si="93"/>
        <v>0</v>
      </c>
      <c r="AT115" s="109">
        <f t="shared" si="94"/>
        <v>0</v>
      </c>
      <c r="AU115" s="41">
        <v>0</v>
      </c>
      <c r="AV115" s="41">
        <v>0</v>
      </c>
      <c r="AW115" s="41">
        <f>AV115-AU115</f>
        <v>0</v>
      </c>
      <c r="AX115" s="41">
        <f t="shared" si="95"/>
        <v>180977.07</v>
      </c>
      <c r="AY115" s="41">
        <f t="shared" si="96"/>
        <v>180977.07</v>
      </c>
      <c r="AZ115" s="41">
        <f t="shared" si="97"/>
        <v>0</v>
      </c>
      <c r="BA115" s="109">
        <f t="shared" si="98"/>
        <v>0</v>
      </c>
      <c r="BB115" s="41">
        <v>230480.3</v>
      </c>
      <c r="BC115" s="41">
        <v>91666.18</v>
      </c>
      <c r="BD115" s="41">
        <f t="shared" si="129"/>
        <v>-138814.12</v>
      </c>
      <c r="BE115" s="41">
        <f t="shared" si="99"/>
        <v>411457.37</v>
      </c>
      <c r="BF115" s="41">
        <f t="shared" si="100"/>
        <v>272643.25</v>
      </c>
      <c r="BG115" s="41">
        <f t="shared" si="101"/>
        <v>-138814</v>
      </c>
      <c r="BH115" s="109">
        <f t="shared" si="102"/>
        <v>0.3373718156998865</v>
      </c>
      <c r="BI115" s="41">
        <v>0</v>
      </c>
      <c r="BJ115" s="41">
        <v>0</v>
      </c>
      <c r="BK115" s="41">
        <f t="shared" si="127"/>
        <v>0</v>
      </c>
      <c r="BL115" s="41">
        <f t="shared" si="103"/>
        <v>411457.37</v>
      </c>
      <c r="BM115" s="41">
        <f t="shared" si="104"/>
        <v>272643.25</v>
      </c>
      <c r="BN115" s="41">
        <f t="shared" si="105"/>
        <v>-138814</v>
      </c>
      <c r="BO115" s="109">
        <f t="shared" si="106"/>
        <v>0.3373718156998865</v>
      </c>
      <c r="BP115" s="41">
        <v>0</v>
      </c>
      <c r="BQ115" s="41">
        <v>0</v>
      </c>
      <c r="BR115" s="41">
        <f t="shared" si="128"/>
        <v>0</v>
      </c>
      <c r="BS115" s="41">
        <f t="shared" si="107"/>
        <v>411457.37</v>
      </c>
      <c r="BT115" s="41">
        <f t="shared" si="108"/>
        <v>272643.25</v>
      </c>
      <c r="BU115" s="41">
        <f t="shared" si="109"/>
        <v>-138814</v>
      </c>
      <c r="BV115" s="109">
        <f t="shared" si="110"/>
        <v>0.3373718156998865</v>
      </c>
      <c r="BW115" s="41">
        <v>460637.31</v>
      </c>
      <c r="BX115" s="41">
        <v>135948.32999999999</v>
      </c>
      <c r="BY115" s="41">
        <f t="shared" si="111"/>
        <v>-324688.98</v>
      </c>
      <c r="BZ115" s="41">
        <f t="shared" si="121"/>
        <v>872094.67999999993</v>
      </c>
      <c r="CA115" s="41">
        <f>BQ115+BJ115+BC115+AV115+AO115+AH115+AA115+T115+P115+BX115</f>
        <v>408591.57999999996</v>
      </c>
      <c r="CB115" s="41">
        <f t="shared" si="136"/>
        <v>-463503</v>
      </c>
      <c r="CC115" s="109">
        <f t="shared" si="113"/>
        <v>0.53148254499155989</v>
      </c>
      <c r="CD115" s="41">
        <v>0</v>
      </c>
      <c r="CE115" s="41">
        <v>0</v>
      </c>
      <c r="CF115" s="41">
        <f t="shared" si="114"/>
        <v>0</v>
      </c>
      <c r="CG115" s="41">
        <f t="shared" si="115"/>
        <v>872094.67999999993</v>
      </c>
      <c r="CH115" s="317">
        <f t="shared" si="116"/>
        <v>408591.57999999996</v>
      </c>
      <c r="CI115" s="179">
        <f t="shared" si="117"/>
        <v>-463503</v>
      </c>
      <c r="CJ115" s="279">
        <f t="shared" si="118"/>
        <v>0.46851745500844011</v>
      </c>
      <c r="CK115" s="40">
        <v>0</v>
      </c>
      <c r="CL115" s="40">
        <f t="shared" si="61"/>
        <v>872094.67999999993</v>
      </c>
      <c r="CM115" s="40">
        <v>408591.57999999996</v>
      </c>
      <c r="CN115" s="158">
        <f t="shared" si="135"/>
        <v>-463503.1</v>
      </c>
      <c r="CO115" s="310">
        <f t="shared" si="120"/>
        <v>0.46851745500844011</v>
      </c>
      <c r="CP115" s="40">
        <v>1888172.69</v>
      </c>
      <c r="CQ115" s="40">
        <v>1064732.6299999999</v>
      </c>
      <c r="CR115" s="40">
        <v>0</v>
      </c>
      <c r="CS115" s="40">
        <v>0</v>
      </c>
      <c r="CT115" s="40">
        <v>0</v>
      </c>
      <c r="CU115" s="40">
        <v>0</v>
      </c>
      <c r="CV115" s="40">
        <v>0</v>
      </c>
      <c r="CW115" s="40">
        <v>3825000</v>
      </c>
      <c r="CX115" s="186" t="s">
        <v>1435</v>
      </c>
    </row>
    <row r="116" spans="1:102" s="10" customFormat="1" ht="36" customHeight="1" x14ac:dyDescent="0.2">
      <c r="A116" s="18" t="s">
        <v>233</v>
      </c>
      <c r="B116" s="18" t="s">
        <v>234</v>
      </c>
      <c r="C116" s="19" t="s">
        <v>579</v>
      </c>
      <c r="D116" s="55">
        <v>2</v>
      </c>
      <c r="E116" s="55" t="s">
        <v>4</v>
      </c>
      <c r="F116" s="55" t="s">
        <v>5</v>
      </c>
      <c r="G116" s="55" t="s">
        <v>1483</v>
      </c>
      <c r="H116" s="43">
        <f>SUBTOTAL(103, $CI$16:$CI116)*1</f>
        <v>101</v>
      </c>
      <c r="I116" s="43" t="s">
        <v>1290</v>
      </c>
      <c r="J116" s="124" t="s">
        <v>1305</v>
      </c>
      <c r="K116" s="132" t="s">
        <v>1306</v>
      </c>
      <c r="L116" s="41">
        <v>0</v>
      </c>
      <c r="M116" s="40">
        <v>0</v>
      </c>
      <c r="N116" s="40">
        <v>0</v>
      </c>
      <c r="O116" s="41">
        <v>0</v>
      </c>
      <c r="P116" s="41">
        <v>0</v>
      </c>
      <c r="Q116" s="41">
        <f t="shared" si="77"/>
        <v>0</v>
      </c>
      <c r="R116" s="197" t="str">
        <f t="shared" si="78"/>
        <v>nebija plānots</v>
      </c>
      <c r="S116" s="41">
        <v>0</v>
      </c>
      <c r="T116" s="41">
        <v>0</v>
      </c>
      <c r="U116" s="41">
        <v>0</v>
      </c>
      <c r="V116" s="41">
        <f t="shared" si="79"/>
        <v>0</v>
      </c>
      <c r="W116" s="41">
        <f t="shared" si="80"/>
        <v>0</v>
      </c>
      <c r="X116" s="41">
        <f t="shared" si="81"/>
        <v>0</v>
      </c>
      <c r="Y116" s="197" t="str">
        <f t="shared" si="82"/>
        <v>nebija plānots</v>
      </c>
      <c r="Z116" s="41">
        <v>0</v>
      </c>
      <c r="AA116" s="41">
        <v>0</v>
      </c>
      <c r="AB116" s="41">
        <v>0</v>
      </c>
      <c r="AC116" s="41">
        <f t="shared" si="83"/>
        <v>0</v>
      </c>
      <c r="AD116" s="41">
        <f t="shared" si="84"/>
        <v>0</v>
      </c>
      <c r="AE116" s="41">
        <f t="shared" si="85"/>
        <v>0</v>
      </c>
      <c r="AF116" s="109" t="str">
        <f t="shared" si="86"/>
        <v>nebija plānots</v>
      </c>
      <c r="AG116" s="41">
        <v>0</v>
      </c>
      <c r="AH116" s="41">
        <v>0</v>
      </c>
      <c r="AI116" s="41">
        <v>0</v>
      </c>
      <c r="AJ116" s="41">
        <f t="shared" si="87"/>
        <v>0</v>
      </c>
      <c r="AK116" s="41">
        <f t="shared" si="88"/>
        <v>0</v>
      </c>
      <c r="AL116" s="41">
        <f t="shared" si="89"/>
        <v>0</v>
      </c>
      <c r="AM116" s="109" t="str">
        <f t="shared" si="90"/>
        <v>nebija plānots</v>
      </c>
      <c r="AN116" s="41">
        <v>0</v>
      </c>
      <c r="AO116" s="41">
        <v>0</v>
      </c>
      <c r="AP116" s="41">
        <v>0</v>
      </c>
      <c r="AQ116" s="41">
        <f t="shared" si="91"/>
        <v>0</v>
      </c>
      <c r="AR116" s="41">
        <f t="shared" si="92"/>
        <v>0</v>
      </c>
      <c r="AS116" s="41">
        <f t="shared" si="93"/>
        <v>0</v>
      </c>
      <c r="AT116" s="109" t="str">
        <f t="shared" si="94"/>
        <v>nebija plānots</v>
      </c>
      <c r="AU116" s="41">
        <v>0</v>
      </c>
      <c r="AV116" s="41">
        <v>0</v>
      </c>
      <c r="AW116" s="41">
        <v>0</v>
      </c>
      <c r="AX116" s="41">
        <f t="shared" si="95"/>
        <v>0</v>
      </c>
      <c r="AY116" s="41">
        <f t="shared" si="96"/>
        <v>0</v>
      </c>
      <c r="AZ116" s="41">
        <f t="shared" si="97"/>
        <v>0</v>
      </c>
      <c r="BA116" s="109" t="str">
        <f t="shared" si="98"/>
        <v>nebija plānots</v>
      </c>
      <c r="BB116" s="41">
        <v>0</v>
      </c>
      <c r="BC116" s="41">
        <v>0</v>
      </c>
      <c r="BD116" s="41">
        <v>0</v>
      </c>
      <c r="BE116" s="41">
        <f t="shared" si="99"/>
        <v>0</v>
      </c>
      <c r="BF116" s="41">
        <f t="shared" si="100"/>
        <v>0</v>
      </c>
      <c r="BG116" s="41">
        <f t="shared" si="101"/>
        <v>0</v>
      </c>
      <c r="BH116" s="109" t="str">
        <f t="shared" si="102"/>
        <v>nebija plānots</v>
      </c>
      <c r="BI116" s="41">
        <v>0</v>
      </c>
      <c r="BJ116" s="41">
        <v>0</v>
      </c>
      <c r="BK116" s="41">
        <v>0</v>
      </c>
      <c r="BL116" s="41">
        <f t="shared" si="103"/>
        <v>0</v>
      </c>
      <c r="BM116" s="41">
        <f t="shared" si="104"/>
        <v>0</v>
      </c>
      <c r="BN116" s="41">
        <f t="shared" si="105"/>
        <v>0</v>
      </c>
      <c r="BO116" s="109" t="str">
        <f t="shared" si="106"/>
        <v>nebija plānots</v>
      </c>
      <c r="BP116" s="41">
        <v>0</v>
      </c>
      <c r="BQ116" s="41">
        <v>0</v>
      </c>
      <c r="BR116" s="41">
        <v>0</v>
      </c>
      <c r="BS116" s="41">
        <f t="shared" si="107"/>
        <v>0</v>
      </c>
      <c r="BT116" s="41">
        <f t="shared" si="108"/>
        <v>0</v>
      </c>
      <c r="BU116" s="41">
        <f t="shared" si="109"/>
        <v>0</v>
      </c>
      <c r="BV116" s="109" t="str">
        <f t="shared" si="110"/>
        <v>nebija plānots</v>
      </c>
      <c r="BW116" s="41">
        <v>149827.97</v>
      </c>
      <c r="BX116" s="41">
        <v>73009.87</v>
      </c>
      <c r="BY116" s="41">
        <f t="shared" si="111"/>
        <v>-76818.100000000006</v>
      </c>
      <c r="BZ116" s="41">
        <f t="shared" si="121"/>
        <v>149827.97</v>
      </c>
      <c r="CA116" s="41">
        <f>BQ116+BJ116+BC116+AV116+AO116+-AH116+AA116+T116+P116+BX116</f>
        <v>73009.87</v>
      </c>
      <c r="CB116" s="41">
        <f t="shared" si="136"/>
        <v>-76818</v>
      </c>
      <c r="CC116" s="109">
        <f t="shared" si="113"/>
        <v>0.51270867515591378</v>
      </c>
      <c r="CD116" s="41">
        <v>0</v>
      </c>
      <c r="CE116" s="41">
        <v>0</v>
      </c>
      <c r="CF116" s="41">
        <f t="shared" si="114"/>
        <v>0</v>
      </c>
      <c r="CG116" s="41">
        <f t="shared" si="115"/>
        <v>149827.97</v>
      </c>
      <c r="CH116" s="317">
        <f t="shared" si="116"/>
        <v>73009.87</v>
      </c>
      <c r="CI116" s="180">
        <f t="shared" si="117"/>
        <v>-76818</v>
      </c>
      <c r="CJ116" s="279">
        <f t="shared" si="118"/>
        <v>0.48729132484408616</v>
      </c>
      <c r="CK116" s="40">
        <v>0</v>
      </c>
      <c r="CL116" s="40">
        <f t="shared" si="61"/>
        <v>149827.97</v>
      </c>
      <c r="CM116" s="40">
        <v>73009.87</v>
      </c>
      <c r="CN116" s="158">
        <f t="shared" si="135"/>
        <v>-76818.100000000006</v>
      </c>
      <c r="CO116" s="310">
        <f t="shared" si="120"/>
        <v>0.48729132484408616</v>
      </c>
      <c r="CP116" s="40">
        <v>3832250.7199999997</v>
      </c>
      <c r="CQ116" s="40">
        <v>1269665.6200000001</v>
      </c>
      <c r="CR116" s="40">
        <v>130040.89</v>
      </c>
      <c r="CS116" s="40">
        <v>0</v>
      </c>
      <c r="CT116" s="40">
        <v>0</v>
      </c>
      <c r="CU116" s="40">
        <v>0</v>
      </c>
      <c r="CV116" s="40">
        <v>0</v>
      </c>
      <c r="CW116" s="40">
        <v>5381785.2000000002</v>
      </c>
      <c r="CX116" s="112"/>
    </row>
    <row r="117" spans="1:102" s="10" customFormat="1" ht="33" customHeight="1" x14ac:dyDescent="0.2">
      <c r="A117" s="11" t="s">
        <v>233</v>
      </c>
      <c r="B117" s="11" t="s">
        <v>234</v>
      </c>
      <c r="C117" s="14" t="s">
        <v>579</v>
      </c>
      <c r="D117" s="11">
        <v>1</v>
      </c>
      <c r="E117" s="11" t="s">
        <v>4</v>
      </c>
      <c r="F117" s="11" t="s">
        <v>5</v>
      </c>
      <c r="G117" s="44" t="s">
        <v>250</v>
      </c>
      <c r="H117" s="43">
        <f>SUBTOTAL(103, $CI$16:$CI117)*1</f>
        <v>102</v>
      </c>
      <c r="I117" s="43" t="s">
        <v>458</v>
      </c>
      <c r="J117" s="124" t="s">
        <v>84</v>
      </c>
      <c r="K117" s="124" t="s">
        <v>464</v>
      </c>
      <c r="L117" s="41">
        <v>0</v>
      </c>
      <c r="M117" s="41">
        <v>0</v>
      </c>
      <c r="N117" s="41">
        <v>4254.6000000000004</v>
      </c>
      <c r="O117" s="41">
        <v>3101.69</v>
      </c>
      <c r="P117" s="41">
        <v>3101.69</v>
      </c>
      <c r="Q117" s="41">
        <f t="shared" si="77"/>
        <v>0</v>
      </c>
      <c r="R117" s="197">
        <f t="shared" si="78"/>
        <v>0</v>
      </c>
      <c r="S117" s="41">
        <v>0</v>
      </c>
      <c r="T117" s="41">
        <v>0</v>
      </c>
      <c r="U117" s="41">
        <f>T117-S117</f>
        <v>0</v>
      </c>
      <c r="V117" s="41">
        <f t="shared" si="79"/>
        <v>3101.69</v>
      </c>
      <c r="W117" s="41">
        <f t="shared" si="80"/>
        <v>3101.69</v>
      </c>
      <c r="X117" s="41">
        <f t="shared" si="81"/>
        <v>0</v>
      </c>
      <c r="Y117" s="197">
        <f t="shared" si="82"/>
        <v>0</v>
      </c>
      <c r="Z117" s="41">
        <v>0</v>
      </c>
      <c r="AA117" s="41">
        <v>0</v>
      </c>
      <c r="AB117" s="41">
        <f>AA117-Z117</f>
        <v>0</v>
      </c>
      <c r="AC117" s="41">
        <f t="shared" si="83"/>
        <v>3101.69</v>
      </c>
      <c r="AD117" s="41">
        <f t="shared" si="84"/>
        <v>3101.69</v>
      </c>
      <c r="AE117" s="41">
        <f t="shared" si="85"/>
        <v>0</v>
      </c>
      <c r="AF117" s="109">
        <f t="shared" si="86"/>
        <v>0</v>
      </c>
      <c r="AG117" s="41">
        <v>1360</v>
      </c>
      <c r="AH117" s="41">
        <v>770.99</v>
      </c>
      <c r="AI117" s="41">
        <f>AH117-AG117</f>
        <v>-589.01</v>
      </c>
      <c r="AJ117" s="41">
        <f t="shared" si="87"/>
        <v>4461.6900000000005</v>
      </c>
      <c r="AK117" s="41">
        <f t="shared" si="88"/>
        <v>3872.6800000000003</v>
      </c>
      <c r="AL117" s="41">
        <f t="shared" si="89"/>
        <v>-589</v>
      </c>
      <c r="AM117" s="109">
        <f t="shared" si="90"/>
        <v>0.13201499880090284</v>
      </c>
      <c r="AN117" s="41">
        <v>0</v>
      </c>
      <c r="AO117" s="41">
        <v>0</v>
      </c>
      <c r="AP117" s="41">
        <f>AO117-AN117</f>
        <v>0</v>
      </c>
      <c r="AQ117" s="41">
        <f t="shared" si="91"/>
        <v>4461.6900000000005</v>
      </c>
      <c r="AR117" s="41">
        <f t="shared" si="92"/>
        <v>3872.6800000000003</v>
      </c>
      <c r="AS117" s="41">
        <f t="shared" si="93"/>
        <v>-589</v>
      </c>
      <c r="AT117" s="109">
        <f t="shared" si="94"/>
        <v>0.13201499880090284</v>
      </c>
      <c r="AU117" s="41">
        <v>0</v>
      </c>
      <c r="AV117" s="41">
        <v>0</v>
      </c>
      <c r="AW117" s="41">
        <f>AV117-AU117</f>
        <v>0</v>
      </c>
      <c r="AX117" s="41">
        <f t="shared" si="95"/>
        <v>4461.6900000000005</v>
      </c>
      <c r="AY117" s="41">
        <f t="shared" si="96"/>
        <v>3872.6800000000003</v>
      </c>
      <c r="AZ117" s="41">
        <f t="shared" si="97"/>
        <v>-589</v>
      </c>
      <c r="BA117" s="109">
        <f t="shared" si="98"/>
        <v>0.13201499880090284</v>
      </c>
      <c r="BB117" s="41">
        <v>850</v>
      </c>
      <c r="BC117" s="41">
        <v>79.14</v>
      </c>
      <c r="BD117" s="41">
        <f>BC117-BB117</f>
        <v>-770.86</v>
      </c>
      <c r="BE117" s="41">
        <f t="shared" si="99"/>
        <v>5311.6900000000005</v>
      </c>
      <c r="BF117" s="41">
        <f t="shared" si="100"/>
        <v>3951.82</v>
      </c>
      <c r="BG117" s="41">
        <f t="shared" si="101"/>
        <v>-1360</v>
      </c>
      <c r="BH117" s="109">
        <f t="shared" si="102"/>
        <v>0.25601456410295031</v>
      </c>
      <c r="BI117" s="41">
        <v>0</v>
      </c>
      <c r="BJ117" s="41">
        <v>0</v>
      </c>
      <c r="BK117" s="41">
        <f>BJ117-BI117</f>
        <v>0</v>
      </c>
      <c r="BL117" s="41">
        <f t="shared" si="103"/>
        <v>5311.6900000000005</v>
      </c>
      <c r="BM117" s="41">
        <f t="shared" si="104"/>
        <v>3951.82</v>
      </c>
      <c r="BN117" s="41">
        <f t="shared" si="105"/>
        <v>-1360</v>
      </c>
      <c r="BO117" s="109">
        <f t="shared" si="106"/>
        <v>0.25601456410295031</v>
      </c>
      <c r="BP117" s="41">
        <v>0</v>
      </c>
      <c r="BQ117" s="41">
        <v>0</v>
      </c>
      <c r="BR117" s="41">
        <f>BQ117-BP117</f>
        <v>0</v>
      </c>
      <c r="BS117" s="41">
        <f t="shared" si="107"/>
        <v>5311.6900000000005</v>
      </c>
      <c r="BT117" s="41">
        <f t="shared" si="108"/>
        <v>3951.82</v>
      </c>
      <c r="BU117" s="41">
        <f t="shared" si="109"/>
        <v>-1360</v>
      </c>
      <c r="BV117" s="109">
        <f t="shared" si="110"/>
        <v>0.25601456410295031</v>
      </c>
      <c r="BW117" s="41">
        <v>2975</v>
      </c>
      <c r="BX117" s="41">
        <v>90.18</v>
      </c>
      <c r="BY117" s="41">
        <f t="shared" si="111"/>
        <v>-2884.82</v>
      </c>
      <c r="BZ117" s="41">
        <f t="shared" si="121"/>
        <v>8286.69</v>
      </c>
      <c r="CA117" s="41">
        <f>BQ117+BJ117+BC117+AV117+AO117+AH117+AA117+T117+P117+BX117</f>
        <v>4042</v>
      </c>
      <c r="CB117" s="41">
        <f t="shared" si="136"/>
        <v>-4245</v>
      </c>
      <c r="CC117" s="109">
        <f t="shared" si="113"/>
        <v>0.51222985293283574</v>
      </c>
      <c r="CD117" s="41">
        <v>0</v>
      </c>
      <c r="CE117" s="41">
        <v>0</v>
      </c>
      <c r="CF117" s="41">
        <f t="shared" si="114"/>
        <v>0</v>
      </c>
      <c r="CG117" s="41">
        <f t="shared" si="115"/>
        <v>8286.69</v>
      </c>
      <c r="CH117" s="317">
        <f t="shared" si="116"/>
        <v>4042</v>
      </c>
      <c r="CI117" s="180">
        <f t="shared" si="117"/>
        <v>-4245</v>
      </c>
      <c r="CJ117" s="279">
        <f t="shared" si="118"/>
        <v>0.48777014706716432</v>
      </c>
      <c r="CK117" s="40">
        <v>0</v>
      </c>
      <c r="CL117" s="40">
        <f t="shared" si="61"/>
        <v>8286.69</v>
      </c>
      <c r="CM117" s="40">
        <v>4042</v>
      </c>
      <c r="CN117" s="158">
        <f t="shared" si="135"/>
        <v>-4244.6900000000005</v>
      </c>
      <c r="CO117" s="310">
        <f t="shared" si="120"/>
        <v>0.48777014706716432</v>
      </c>
      <c r="CP117" s="40">
        <v>2248.71</v>
      </c>
      <c r="CQ117" s="40">
        <v>6460</v>
      </c>
      <c r="CR117" s="40">
        <v>0</v>
      </c>
      <c r="CS117" s="40">
        <v>0</v>
      </c>
      <c r="CT117" s="40">
        <v>0</v>
      </c>
      <c r="CU117" s="40">
        <v>0</v>
      </c>
      <c r="CV117" s="40">
        <v>0</v>
      </c>
      <c r="CW117" s="40">
        <v>21250</v>
      </c>
      <c r="CX117" s="17"/>
    </row>
    <row r="118" spans="1:102" s="10" customFormat="1" ht="21.75" customHeight="1" x14ac:dyDescent="0.2">
      <c r="A118" s="11" t="s">
        <v>458</v>
      </c>
      <c r="B118" s="11" t="s">
        <v>459</v>
      </c>
      <c r="C118" s="14" t="s">
        <v>605</v>
      </c>
      <c r="D118" s="11">
        <v>1</v>
      </c>
      <c r="E118" s="11" t="s">
        <v>454</v>
      </c>
      <c r="F118" s="11" t="s">
        <v>77</v>
      </c>
      <c r="G118" s="44" t="s">
        <v>479</v>
      </c>
      <c r="H118" s="43">
        <f>SUBTOTAL(103, $CI$16:$CI118)*1</f>
        <v>103</v>
      </c>
      <c r="I118" s="43" t="s">
        <v>800</v>
      </c>
      <c r="J118" s="124" t="s">
        <v>804</v>
      </c>
      <c r="K118" s="132" t="s">
        <v>805</v>
      </c>
      <c r="L118" s="41">
        <v>0</v>
      </c>
      <c r="M118" s="41">
        <v>0</v>
      </c>
      <c r="N118" s="41">
        <v>0</v>
      </c>
      <c r="O118" s="41">
        <v>0</v>
      </c>
      <c r="P118" s="41">
        <v>0</v>
      </c>
      <c r="Q118" s="41">
        <f t="shared" si="77"/>
        <v>0</v>
      </c>
      <c r="R118" s="197" t="str">
        <f t="shared" si="78"/>
        <v>nebija plānots</v>
      </c>
      <c r="S118" s="41">
        <v>0</v>
      </c>
      <c r="T118" s="41">
        <v>0</v>
      </c>
      <c r="U118" s="41">
        <v>0</v>
      </c>
      <c r="V118" s="41">
        <f t="shared" si="79"/>
        <v>0</v>
      </c>
      <c r="W118" s="41">
        <f t="shared" si="80"/>
        <v>0</v>
      </c>
      <c r="X118" s="41">
        <f t="shared" si="81"/>
        <v>0</v>
      </c>
      <c r="Y118" s="197" t="str">
        <f t="shared" si="82"/>
        <v>nebija plānots</v>
      </c>
      <c r="Z118" s="41">
        <v>0</v>
      </c>
      <c r="AA118" s="41">
        <v>0</v>
      </c>
      <c r="AB118" s="41">
        <v>0</v>
      </c>
      <c r="AC118" s="41">
        <f t="shared" si="83"/>
        <v>0</v>
      </c>
      <c r="AD118" s="41">
        <f t="shared" si="84"/>
        <v>0</v>
      </c>
      <c r="AE118" s="41">
        <f t="shared" si="85"/>
        <v>0</v>
      </c>
      <c r="AF118" s="109" t="str">
        <f t="shared" si="86"/>
        <v>nebija plānots</v>
      </c>
      <c r="AG118" s="41"/>
      <c r="AH118" s="41"/>
      <c r="AI118" s="41"/>
      <c r="AJ118" s="41">
        <f t="shared" si="87"/>
        <v>0</v>
      </c>
      <c r="AK118" s="41">
        <f t="shared" si="88"/>
        <v>0</v>
      </c>
      <c r="AL118" s="41">
        <f t="shared" si="89"/>
        <v>0</v>
      </c>
      <c r="AM118" s="109" t="str">
        <f t="shared" si="90"/>
        <v>nebija plānots</v>
      </c>
      <c r="AN118" s="41"/>
      <c r="AO118" s="41"/>
      <c r="AP118" s="41"/>
      <c r="AQ118" s="41">
        <f t="shared" si="91"/>
        <v>0</v>
      </c>
      <c r="AR118" s="41">
        <f t="shared" si="92"/>
        <v>0</v>
      </c>
      <c r="AS118" s="41">
        <f t="shared" si="93"/>
        <v>0</v>
      </c>
      <c r="AT118" s="109" t="str">
        <f t="shared" si="94"/>
        <v>nebija plānots</v>
      </c>
      <c r="AU118" s="41">
        <v>4465569</v>
      </c>
      <c r="AV118" s="41">
        <v>4465568.95</v>
      </c>
      <c r="AW118" s="41">
        <f>AV118-AU118</f>
        <v>-4.9999999813735485E-2</v>
      </c>
      <c r="AX118" s="41">
        <f t="shared" si="95"/>
        <v>4465569</v>
      </c>
      <c r="AY118" s="41">
        <f t="shared" si="96"/>
        <v>4465568.95</v>
      </c>
      <c r="AZ118" s="41">
        <f t="shared" si="97"/>
        <v>0</v>
      </c>
      <c r="BA118" s="109">
        <f t="shared" si="98"/>
        <v>1.1196781390943045E-8</v>
      </c>
      <c r="BB118" s="41">
        <v>0</v>
      </c>
      <c r="BC118" s="41">
        <v>0</v>
      </c>
      <c r="BD118" s="41">
        <f>BC118-BB118</f>
        <v>0</v>
      </c>
      <c r="BE118" s="41">
        <f t="shared" si="99"/>
        <v>4465569</v>
      </c>
      <c r="BF118" s="41">
        <f t="shared" si="100"/>
        <v>4465568.95</v>
      </c>
      <c r="BG118" s="41">
        <f t="shared" si="101"/>
        <v>0</v>
      </c>
      <c r="BH118" s="109">
        <f t="shared" si="102"/>
        <v>1.1196781390943045E-8</v>
      </c>
      <c r="BI118" s="41">
        <v>3600000</v>
      </c>
      <c r="BJ118" s="41">
        <v>0</v>
      </c>
      <c r="BK118" s="41">
        <f>BJ118-BI118</f>
        <v>-3600000</v>
      </c>
      <c r="BL118" s="41">
        <f t="shared" si="103"/>
        <v>8065569</v>
      </c>
      <c r="BM118" s="41">
        <f t="shared" si="104"/>
        <v>4465568.95</v>
      </c>
      <c r="BN118" s="41">
        <f t="shared" si="105"/>
        <v>-3600000</v>
      </c>
      <c r="BO118" s="109">
        <f t="shared" si="106"/>
        <v>0.44634173360862694</v>
      </c>
      <c r="BP118" s="41">
        <v>0</v>
      </c>
      <c r="BQ118" s="41"/>
      <c r="BR118" s="41">
        <f>BQ118-BP118</f>
        <v>0</v>
      </c>
      <c r="BS118" s="41">
        <f t="shared" si="107"/>
        <v>8065569</v>
      </c>
      <c r="BT118" s="41">
        <f t="shared" si="108"/>
        <v>4465568.95</v>
      </c>
      <c r="BU118" s="41">
        <f t="shared" si="109"/>
        <v>-3600000</v>
      </c>
      <c r="BV118" s="109">
        <f t="shared" si="110"/>
        <v>0.44634173360862694</v>
      </c>
      <c r="BW118" s="41">
        <v>1700000</v>
      </c>
      <c r="BX118" s="41">
        <v>422456.31</v>
      </c>
      <c r="BY118" s="41">
        <f t="shared" si="111"/>
        <v>-1277543.69</v>
      </c>
      <c r="BZ118" s="41">
        <f t="shared" si="121"/>
        <v>9765569</v>
      </c>
      <c r="CA118" s="41">
        <f>BQ118+BJ118+BC118+AV118+AO118+AH118+AA118+T118+P118+BX118</f>
        <v>4888025.26</v>
      </c>
      <c r="CB118" s="41">
        <f t="shared" si="136"/>
        <v>-4877544</v>
      </c>
      <c r="CC118" s="109">
        <f t="shared" si="113"/>
        <v>0.49946334309859464</v>
      </c>
      <c r="CD118" s="41">
        <v>0</v>
      </c>
      <c r="CE118" s="41">
        <v>0</v>
      </c>
      <c r="CF118" s="41">
        <f t="shared" si="114"/>
        <v>0</v>
      </c>
      <c r="CG118" s="41">
        <f t="shared" si="115"/>
        <v>9765569</v>
      </c>
      <c r="CH118" s="317">
        <f t="shared" si="116"/>
        <v>4888025.26</v>
      </c>
      <c r="CI118" s="179">
        <f t="shared" si="117"/>
        <v>-4877544</v>
      </c>
      <c r="CJ118" s="279">
        <f t="shared" si="118"/>
        <v>0.50053665690140536</v>
      </c>
      <c r="CK118" s="40">
        <v>0</v>
      </c>
      <c r="CL118" s="40">
        <f t="shared" si="61"/>
        <v>9765569</v>
      </c>
      <c r="CM118" s="40">
        <v>8674826.0700000003</v>
      </c>
      <c r="CN118" s="158">
        <f t="shared" si="135"/>
        <v>-1090742.9299999997</v>
      </c>
      <c r="CO118" s="310">
        <f t="shared" si="120"/>
        <v>0.88830728347728638</v>
      </c>
      <c r="CP118" s="40">
        <v>6160139</v>
      </c>
      <c r="CQ118" s="270">
        <v>9821637</v>
      </c>
      <c r="CR118" s="40">
        <v>8628211</v>
      </c>
      <c r="CS118" s="40">
        <v>2640543.4600000037</v>
      </c>
      <c r="CT118" s="40"/>
      <c r="CU118" s="40">
        <v>0</v>
      </c>
      <c r="CV118" s="40">
        <v>0</v>
      </c>
      <c r="CW118" s="40">
        <v>37550530.460000001</v>
      </c>
      <c r="CX118" s="186" t="s">
        <v>1450</v>
      </c>
    </row>
    <row r="119" spans="1:102" s="10" customFormat="1" ht="33.75" customHeight="1" x14ac:dyDescent="0.2">
      <c r="A119" s="11" t="s">
        <v>537</v>
      </c>
      <c r="B119" s="11" t="s">
        <v>538</v>
      </c>
      <c r="C119" s="14" t="s">
        <v>607</v>
      </c>
      <c r="D119" s="11">
        <v>1</v>
      </c>
      <c r="E119" s="11" t="s">
        <v>454</v>
      </c>
      <c r="F119" s="11" t="s">
        <v>102</v>
      </c>
      <c r="G119" s="44" t="s">
        <v>539</v>
      </c>
      <c r="H119" s="43">
        <f>SUBTOTAL(103, $CI$16:$CI119)*1</f>
        <v>104</v>
      </c>
      <c r="I119" s="43" t="s">
        <v>322</v>
      </c>
      <c r="J119" s="124" t="s">
        <v>285</v>
      </c>
      <c r="K119" s="124" t="s">
        <v>325</v>
      </c>
      <c r="L119" s="41">
        <v>0</v>
      </c>
      <c r="M119" s="41">
        <v>0</v>
      </c>
      <c r="N119" s="41">
        <v>0</v>
      </c>
      <c r="O119" s="41">
        <v>0</v>
      </c>
      <c r="P119" s="41">
        <v>0</v>
      </c>
      <c r="Q119" s="41">
        <f t="shared" si="77"/>
        <v>0</v>
      </c>
      <c r="R119" s="197" t="str">
        <f t="shared" si="78"/>
        <v>nebija plānots</v>
      </c>
      <c r="S119" s="41">
        <v>37292</v>
      </c>
      <c r="T119" s="41">
        <v>37292.230000000003</v>
      </c>
      <c r="U119" s="41">
        <f>T119-S119</f>
        <v>0.23000000000320142</v>
      </c>
      <c r="V119" s="41">
        <f t="shared" si="79"/>
        <v>37292</v>
      </c>
      <c r="W119" s="41">
        <f t="shared" si="80"/>
        <v>37292.230000000003</v>
      </c>
      <c r="X119" s="41">
        <f t="shared" si="81"/>
        <v>0</v>
      </c>
      <c r="Y119" s="197">
        <f t="shared" si="82"/>
        <v>-6.1675426366036845E-6</v>
      </c>
      <c r="Z119" s="41">
        <v>0</v>
      </c>
      <c r="AA119" s="41">
        <v>0</v>
      </c>
      <c r="AB119" s="41">
        <f>AA119-Z119</f>
        <v>0</v>
      </c>
      <c r="AC119" s="41">
        <f t="shared" si="83"/>
        <v>37292</v>
      </c>
      <c r="AD119" s="41">
        <f t="shared" si="84"/>
        <v>37292.230000000003</v>
      </c>
      <c r="AE119" s="41">
        <f t="shared" si="85"/>
        <v>0</v>
      </c>
      <c r="AF119" s="109">
        <f t="shared" si="86"/>
        <v>-6.1675426366036845E-6</v>
      </c>
      <c r="AG119" s="41">
        <v>52038</v>
      </c>
      <c r="AH119" s="41">
        <v>52037.61</v>
      </c>
      <c r="AI119" s="41">
        <f>AH119-AG119</f>
        <v>-0.38999999999941792</v>
      </c>
      <c r="AJ119" s="41">
        <f t="shared" si="87"/>
        <v>89330</v>
      </c>
      <c r="AK119" s="41">
        <f t="shared" si="88"/>
        <v>89329.84</v>
      </c>
      <c r="AL119" s="41">
        <f t="shared" si="89"/>
        <v>0</v>
      </c>
      <c r="AM119" s="109">
        <f t="shared" si="90"/>
        <v>1.7911116086954948E-6</v>
      </c>
      <c r="AN119" s="41">
        <v>0</v>
      </c>
      <c r="AO119" s="41">
        <v>0</v>
      </c>
      <c r="AP119" s="41">
        <f>AO119-AN119</f>
        <v>0</v>
      </c>
      <c r="AQ119" s="41">
        <f t="shared" si="91"/>
        <v>89330</v>
      </c>
      <c r="AR119" s="41">
        <f t="shared" si="92"/>
        <v>89329.84</v>
      </c>
      <c r="AS119" s="41">
        <f t="shared" si="93"/>
        <v>0</v>
      </c>
      <c r="AT119" s="109">
        <f t="shared" si="94"/>
        <v>1.7911116086954948E-6</v>
      </c>
      <c r="AU119" s="41">
        <v>0</v>
      </c>
      <c r="AV119" s="41">
        <v>0</v>
      </c>
      <c r="AW119" s="41">
        <f>AV119-AU119</f>
        <v>0</v>
      </c>
      <c r="AX119" s="41">
        <f t="shared" si="95"/>
        <v>89330</v>
      </c>
      <c r="AY119" s="41">
        <f t="shared" si="96"/>
        <v>89329.84</v>
      </c>
      <c r="AZ119" s="41">
        <f t="shared" si="97"/>
        <v>0</v>
      </c>
      <c r="BA119" s="109">
        <f t="shared" si="98"/>
        <v>1.7911116086954948E-6</v>
      </c>
      <c r="BB119" s="41">
        <v>465122.55</v>
      </c>
      <c r="BC119" s="41">
        <v>88413.25</v>
      </c>
      <c r="BD119" s="41">
        <f>BC119-BB119</f>
        <v>-376709.3</v>
      </c>
      <c r="BE119" s="41">
        <f t="shared" si="99"/>
        <v>554452.55000000005</v>
      </c>
      <c r="BF119" s="41">
        <f t="shared" si="100"/>
        <v>177743.09</v>
      </c>
      <c r="BG119" s="41">
        <f t="shared" si="101"/>
        <v>-376709</v>
      </c>
      <c r="BH119" s="109">
        <f t="shared" si="102"/>
        <v>0.67942596710935854</v>
      </c>
      <c r="BI119" s="41">
        <v>0</v>
      </c>
      <c r="BJ119" s="41">
        <v>0</v>
      </c>
      <c r="BK119" s="41">
        <f>BJ119-BI119</f>
        <v>0</v>
      </c>
      <c r="BL119" s="41">
        <f t="shared" si="103"/>
        <v>554452.55000000005</v>
      </c>
      <c r="BM119" s="41">
        <f t="shared" si="104"/>
        <v>177743.09</v>
      </c>
      <c r="BN119" s="41">
        <f t="shared" si="105"/>
        <v>-376709</v>
      </c>
      <c r="BO119" s="109">
        <f t="shared" si="106"/>
        <v>0.67942596710935854</v>
      </c>
      <c r="BP119" s="41">
        <v>0</v>
      </c>
      <c r="BQ119" s="41">
        <v>0</v>
      </c>
      <c r="BR119" s="41">
        <f>BQ119-BP119</f>
        <v>0</v>
      </c>
      <c r="BS119" s="41">
        <f t="shared" si="107"/>
        <v>554452.55000000005</v>
      </c>
      <c r="BT119" s="41">
        <f t="shared" si="108"/>
        <v>177743.09</v>
      </c>
      <c r="BU119" s="41">
        <f t="shared" si="109"/>
        <v>-376709</v>
      </c>
      <c r="BV119" s="109">
        <f t="shared" si="110"/>
        <v>0.67942596710935854</v>
      </c>
      <c r="BW119" s="41">
        <v>705330</v>
      </c>
      <c r="BX119" s="41">
        <v>116679.46</v>
      </c>
      <c r="BY119" s="41">
        <f t="shared" si="111"/>
        <v>-588650.54</v>
      </c>
      <c r="BZ119" s="41">
        <f t="shared" si="121"/>
        <v>1259782.55</v>
      </c>
      <c r="CA119" s="41">
        <f>BQ119+BJ119+BC119+AV119+AO119+AH119+AA119+T119+P119+BX119</f>
        <v>294422.55</v>
      </c>
      <c r="CB119" s="41">
        <f t="shared" si="136"/>
        <v>-965360</v>
      </c>
      <c r="CC119" s="109">
        <f t="shared" si="113"/>
        <v>0.76629097616886344</v>
      </c>
      <c r="CD119" s="41">
        <v>0</v>
      </c>
      <c r="CE119" s="41">
        <v>357732.67</v>
      </c>
      <c r="CF119" s="41">
        <f t="shared" si="114"/>
        <v>357732.67</v>
      </c>
      <c r="CG119" s="41">
        <f t="shared" si="115"/>
        <v>1259782.55</v>
      </c>
      <c r="CH119" s="317">
        <f t="shared" si="116"/>
        <v>652155.22</v>
      </c>
      <c r="CI119" s="179">
        <f t="shared" si="117"/>
        <v>-607627.33000000007</v>
      </c>
      <c r="CJ119" s="280">
        <f t="shared" si="118"/>
        <v>0.51767284758786347</v>
      </c>
      <c r="CK119" s="40">
        <v>0</v>
      </c>
      <c r="CL119" s="40">
        <f t="shared" ref="CL119:CL182" si="137">CK119+CD119+BW119+BP119+BI119+BB119+AN119+AG119+Z119+S119+O119+AU119</f>
        <v>1259782.55</v>
      </c>
      <c r="CM119" s="40">
        <v>724960.43</v>
      </c>
      <c r="CN119" s="158">
        <f t="shared" si="135"/>
        <v>-534822.12</v>
      </c>
      <c r="CO119" s="310">
        <f t="shared" si="120"/>
        <v>0.57546473397333531</v>
      </c>
      <c r="CP119" s="40">
        <v>5140322</v>
      </c>
      <c r="CQ119" s="40">
        <v>2126881.9</v>
      </c>
      <c r="CR119" s="40">
        <v>996482.20000000007</v>
      </c>
      <c r="CS119" s="40">
        <v>692400.65</v>
      </c>
      <c r="CT119" s="40">
        <v>96372.5</v>
      </c>
      <c r="CU119" s="40">
        <v>0</v>
      </c>
      <c r="CV119" s="40">
        <v>0</v>
      </c>
      <c r="CW119" s="40">
        <v>10312241.799999999</v>
      </c>
      <c r="CX119" s="186" t="s">
        <v>1417</v>
      </c>
    </row>
    <row r="120" spans="1:102" s="10" customFormat="1" ht="31.5" customHeight="1" x14ac:dyDescent="0.2">
      <c r="A120" s="121" t="s">
        <v>287</v>
      </c>
      <c r="B120" s="121" t="s">
        <v>288</v>
      </c>
      <c r="C120" s="122" t="s">
        <v>581</v>
      </c>
      <c r="D120" s="121" t="s">
        <v>3</v>
      </c>
      <c r="E120" s="121" t="s">
        <v>4</v>
      </c>
      <c r="F120" s="121" t="s">
        <v>77</v>
      </c>
      <c r="G120" s="123" t="s">
        <v>289</v>
      </c>
      <c r="H120" s="43">
        <f>SUBTOTAL(103, $CI$16:$CI120)*1</f>
        <v>105</v>
      </c>
      <c r="I120" s="43" t="s">
        <v>233</v>
      </c>
      <c r="J120" s="124" t="s">
        <v>256</v>
      </c>
      <c r="K120" s="124" t="s">
        <v>257</v>
      </c>
      <c r="L120" s="41">
        <v>0</v>
      </c>
      <c r="M120" s="41">
        <v>0</v>
      </c>
      <c r="N120" s="41">
        <v>0</v>
      </c>
      <c r="O120" s="41">
        <v>0</v>
      </c>
      <c r="P120" s="41">
        <v>0</v>
      </c>
      <c r="Q120" s="41">
        <f t="shared" si="77"/>
        <v>0</v>
      </c>
      <c r="R120" s="197" t="str">
        <f t="shared" si="78"/>
        <v>nebija plānots</v>
      </c>
      <c r="S120" s="41">
        <v>9593.6200000000008</v>
      </c>
      <c r="T120" s="41">
        <v>9593.6200000000008</v>
      </c>
      <c r="U120" s="41">
        <f>T120-S120</f>
        <v>0</v>
      </c>
      <c r="V120" s="41">
        <f t="shared" si="79"/>
        <v>9593.6200000000008</v>
      </c>
      <c r="W120" s="41">
        <f t="shared" si="80"/>
        <v>9593.6200000000008</v>
      </c>
      <c r="X120" s="41">
        <f t="shared" si="81"/>
        <v>0</v>
      </c>
      <c r="Y120" s="197">
        <f t="shared" si="82"/>
        <v>0</v>
      </c>
      <c r="Z120" s="41">
        <v>7445.46</v>
      </c>
      <c r="AA120" s="41">
        <v>7445.46</v>
      </c>
      <c r="AB120" s="41">
        <f>AA120-Z120</f>
        <v>0</v>
      </c>
      <c r="AC120" s="41">
        <f t="shared" si="83"/>
        <v>17039.080000000002</v>
      </c>
      <c r="AD120" s="41">
        <f t="shared" si="84"/>
        <v>17039.080000000002</v>
      </c>
      <c r="AE120" s="41">
        <f t="shared" si="85"/>
        <v>0</v>
      </c>
      <c r="AF120" s="109">
        <f t="shared" si="86"/>
        <v>0</v>
      </c>
      <c r="AG120" s="41">
        <v>0</v>
      </c>
      <c r="AH120" s="41">
        <v>0</v>
      </c>
      <c r="AI120" s="41">
        <f>AH120-AG120</f>
        <v>0</v>
      </c>
      <c r="AJ120" s="41">
        <f t="shared" si="87"/>
        <v>17039.080000000002</v>
      </c>
      <c r="AK120" s="41">
        <f t="shared" si="88"/>
        <v>17039.080000000002</v>
      </c>
      <c r="AL120" s="41">
        <f t="shared" si="89"/>
        <v>0</v>
      </c>
      <c r="AM120" s="109">
        <f t="shared" si="90"/>
        <v>0</v>
      </c>
      <c r="AN120" s="41">
        <v>0</v>
      </c>
      <c r="AO120" s="41">
        <v>0</v>
      </c>
      <c r="AP120" s="41">
        <f>AO120-AN120</f>
        <v>0</v>
      </c>
      <c r="AQ120" s="41">
        <f t="shared" si="91"/>
        <v>17039.080000000002</v>
      </c>
      <c r="AR120" s="41">
        <f t="shared" si="92"/>
        <v>17039.080000000002</v>
      </c>
      <c r="AS120" s="41">
        <f t="shared" si="93"/>
        <v>0</v>
      </c>
      <c r="AT120" s="109">
        <f t="shared" si="94"/>
        <v>0</v>
      </c>
      <c r="AU120" s="41">
        <v>20160.64</v>
      </c>
      <c r="AV120" s="41">
        <v>25354.14</v>
      </c>
      <c r="AW120" s="41">
        <f>AV120-AU120</f>
        <v>5193.5</v>
      </c>
      <c r="AX120" s="41">
        <f t="shared" si="95"/>
        <v>37199.72</v>
      </c>
      <c r="AY120" s="41">
        <f t="shared" si="96"/>
        <v>42393.22</v>
      </c>
      <c r="AZ120" s="41">
        <f t="shared" si="97"/>
        <v>5194</v>
      </c>
      <c r="BA120" s="109">
        <f t="shared" si="98"/>
        <v>-0.13961126589124873</v>
      </c>
      <c r="BB120" s="41">
        <v>0</v>
      </c>
      <c r="BC120" s="41">
        <v>0</v>
      </c>
      <c r="BD120" s="41">
        <f>BC120-BB120</f>
        <v>0</v>
      </c>
      <c r="BE120" s="41">
        <f t="shared" si="99"/>
        <v>37199.72</v>
      </c>
      <c r="BF120" s="41">
        <f t="shared" si="100"/>
        <v>42393.22</v>
      </c>
      <c r="BG120" s="41">
        <f t="shared" si="101"/>
        <v>5194</v>
      </c>
      <c r="BH120" s="109">
        <f t="shared" si="102"/>
        <v>-0.13961126589124873</v>
      </c>
      <c r="BI120" s="41">
        <v>0</v>
      </c>
      <c r="BJ120" s="41">
        <v>0</v>
      </c>
      <c r="BK120" s="41">
        <f>BJ120-BI120</f>
        <v>0</v>
      </c>
      <c r="BL120" s="41">
        <f t="shared" si="103"/>
        <v>37199.72</v>
      </c>
      <c r="BM120" s="41">
        <f t="shared" si="104"/>
        <v>42393.22</v>
      </c>
      <c r="BN120" s="41">
        <f t="shared" si="105"/>
        <v>5194</v>
      </c>
      <c r="BO120" s="109">
        <f t="shared" si="106"/>
        <v>-0.13961126589124873</v>
      </c>
      <c r="BP120" s="41">
        <v>90874.85</v>
      </c>
      <c r="BQ120" s="41">
        <v>0</v>
      </c>
      <c r="BR120" s="41">
        <f>BQ120-BP120</f>
        <v>-90874.85</v>
      </c>
      <c r="BS120" s="41">
        <f t="shared" si="107"/>
        <v>128074.57</v>
      </c>
      <c r="BT120" s="41">
        <f t="shared" si="108"/>
        <v>42393.22</v>
      </c>
      <c r="BU120" s="41">
        <f t="shared" si="109"/>
        <v>-85681</v>
      </c>
      <c r="BV120" s="109">
        <f t="shared" si="110"/>
        <v>0.66899580455355034</v>
      </c>
      <c r="BW120" s="41">
        <v>0</v>
      </c>
      <c r="BX120" s="41">
        <v>0</v>
      </c>
      <c r="BY120" s="41">
        <f t="shared" si="111"/>
        <v>0</v>
      </c>
      <c r="BZ120" s="41">
        <f t="shared" si="121"/>
        <v>128074.57</v>
      </c>
      <c r="CA120" s="41">
        <f t="shared" ref="CA120:CA126" si="138">BQ120+BJ120+BC120+AV120+AO120+-AH120+AA120+T120+P120+BX120</f>
        <v>42393.22</v>
      </c>
      <c r="CB120" s="41">
        <f t="shared" si="136"/>
        <v>-85681</v>
      </c>
      <c r="CC120" s="109">
        <f t="shared" si="113"/>
        <v>0.66899580455355034</v>
      </c>
      <c r="CD120" s="41">
        <v>0</v>
      </c>
      <c r="CE120" s="41">
        <v>24865.09</v>
      </c>
      <c r="CF120" s="41">
        <f t="shared" si="114"/>
        <v>24865.09</v>
      </c>
      <c r="CG120" s="41">
        <f t="shared" si="115"/>
        <v>128074.57</v>
      </c>
      <c r="CH120" s="317">
        <f t="shared" si="116"/>
        <v>67258.31</v>
      </c>
      <c r="CI120" s="180">
        <f t="shared" si="117"/>
        <v>-60815.91</v>
      </c>
      <c r="CJ120" s="280">
        <f t="shared" si="118"/>
        <v>0.52514960620207429</v>
      </c>
      <c r="CK120" s="40">
        <v>11152.32</v>
      </c>
      <c r="CL120" s="40">
        <f t="shared" si="137"/>
        <v>139226.89000000001</v>
      </c>
      <c r="CM120" s="40">
        <v>67258.31</v>
      </c>
      <c r="CN120" s="158">
        <f t="shared" si="135"/>
        <v>-71968.580000000016</v>
      </c>
      <c r="CO120" s="310">
        <f t="shared" si="120"/>
        <v>0.48308419443973782</v>
      </c>
      <c r="CP120" s="40">
        <v>2110577.34</v>
      </c>
      <c r="CQ120" s="40">
        <v>998341.57</v>
      </c>
      <c r="CR120" s="40">
        <v>0</v>
      </c>
      <c r="CS120" s="40">
        <v>0</v>
      </c>
      <c r="CT120" s="40">
        <v>0</v>
      </c>
      <c r="CU120" s="40">
        <v>0</v>
      </c>
      <c r="CV120" s="40">
        <v>0</v>
      </c>
      <c r="CW120" s="40">
        <v>3248145.8</v>
      </c>
      <c r="CX120" s="17"/>
    </row>
    <row r="121" spans="1:102" s="10" customFormat="1" ht="21.75" customHeight="1" x14ac:dyDescent="0.2">
      <c r="A121" s="20" t="s">
        <v>119</v>
      </c>
      <c r="B121" s="20" t="s">
        <v>120</v>
      </c>
      <c r="C121" s="21" t="s">
        <v>570</v>
      </c>
      <c r="D121" s="20">
        <v>1</v>
      </c>
      <c r="E121" s="20" t="s">
        <v>35</v>
      </c>
      <c r="F121" s="20" t="s">
        <v>102</v>
      </c>
      <c r="G121" s="20" t="s">
        <v>751</v>
      </c>
      <c r="H121" s="43">
        <f>SUBTOTAL(103, $CI$16:$CI121)*1</f>
        <v>106</v>
      </c>
      <c r="I121" s="43" t="s">
        <v>1125</v>
      </c>
      <c r="J121" s="124" t="s">
        <v>957</v>
      </c>
      <c r="K121" s="132" t="s">
        <v>1140</v>
      </c>
      <c r="L121" s="41">
        <v>0</v>
      </c>
      <c r="M121" s="40">
        <v>0</v>
      </c>
      <c r="N121" s="40">
        <v>0</v>
      </c>
      <c r="O121" s="41">
        <v>0</v>
      </c>
      <c r="P121" s="41">
        <v>0</v>
      </c>
      <c r="Q121" s="41">
        <f t="shared" si="77"/>
        <v>0</v>
      </c>
      <c r="R121" s="197" t="str">
        <f t="shared" si="78"/>
        <v>nebija plānots</v>
      </c>
      <c r="S121" s="41">
        <v>0</v>
      </c>
      <c r="T121" s="41">
        <v>0</v>
      </c>
      <c r="U121" s="41">
        <v>0</v>
      </c>
      <c r="V121" s="41">
        <f t="shared" si="79"/>
        <v>0</v>
      </c>
      <c r="W121" s="41">
        <f t="shared" si="80"/>
        <v>0</v>
      </c>
      <c r="X121" s="41">
        <f t="shared" si="81"/>
        <v>0</v>
      </c>
      <c r="Y121" s="197" t="str">
        <f t="shared" si="82"/>
        <v>nebija plānots</v>
      </c>
      <c r="Z121" s="41">
        <v>0</v>
      </c>
      <c r="AA121" s="41">
        <v>0</v>
      </c>
      <c r="AB121" s="41">
        <v>0</v>
      </c>
      <c r="AC121" s="41">
        <f t="shared" si="83"/>
        <v>0</v>
      </c>
      <c r="AD121" s="41">
        <f t="shared" si="84"/>
        <v>0</v>
      </c>
      <c r="AE121" s="41">
        <f t="shared" si="85"/>
        <v>0</v>
      </c>
      <c r="AF121" s="109" t="str">
        <f t="shared" si="86"/>
        <v>nebija plānots</v>
      </c>
      <c r="AG121" s="41">
        <v>0</v>
      </c>
      <c r="AH121" s="41">
        <v>0</v>
      </c>
      <c r="AI121" s="41">
        <v>0</v>
      </c>
      <c r="AJ121" s="41">
        <f t="shared" si="87"/>
        <v>0</v>
      </c>
      <c r="AK121" s="41">
        <f t="shared" si="88"/>
        <v>0</v>
      </c>
      <c r="AL121" s="41">
        <f t="shared" si="89"/>
        <v>0</v>
      </c>
      <c r="AM121" s="109" t="str">
        <f t="shared" si="90"/>
        <v>nebija plānots</v>
      </c>
      <c r="AN121" s="41">
        <v>0</v>
      </c>
      <c r="AO121" s="41">
        <v>0</v>
      </c>
      <c r="AP121" s="41">
        <v>0</v>
      </c>
      <c r="AQ121" s="41">
        <f t="shared" si="91"/>
        <v>0</v>
      </c>
      <c r="AR121" s="41">
        <f t="shared" si="92"/>
        <v>0</v>
      </c>
      <c r="AS121" s="41">
        <f t="shared" si="93"/>
        <v>0</v>
      </c>
      <c r="AT121" s="109" t="str">
        <f t="shared" si="94"/>
        <v>nebija plānots</v>
      </c>
      <c r="AU121" s="41">
        <v>0</v>
      </c>
      <c r="AV121" s="41">
        <v>0</v>
      </c>
      <c r="AW121" s="41">
        <v>0</v>
      </c>
      <c r="AX121" s="41">
        <f t="shared" si="95"/>
        <v>0</v>
      </c>
      <c r="AY121" s="41">
        <f t="shared" si="96"/>
        <v>0</v>
      </c>
      <c r="AZ121" s="41">
        <f t="shared" si="97"/>
        <v>0</v>
      </c>
      <c r="BA121" s="109" t="str">
        <f t="shared" si="98"/>
        <v>nebija plānots</v>
      </c>
      <c r="BB121" s="41">
        <v>0</v>
      </c>
      <c r="BC121" s="41">
        <v>0</v>
      </c>
      <c r="BD121" s="41">
        <v>0</v>
      </c>
      <c r="BE121" s="41">
        <f t="shared" si="99"/>
        <v>0</v>
      </c>
      <c r="BF121" s="41">
        <f t="shared" si="100"/>
        <v>0</v>
      </c>
      <c r="BG121" s="41">
        <f t="shared" si="101"/>
        <v>0</v>
      </c>
      <c r="BH121" s="109" t="str">
        <f t="shared" si="102"/>
        <v>nebija plānots</v>
      </c>
      <c r="BI121" s="41">
        <v>0</v>
      </c>
      <c r="BJ121" s="41">
        <v>0</v>
      </c>
      <c r="BK121" s="41">
        <v>0</v>
      </c>
      <c r="BL121" s="41">
        <f t="shared" si="103"/>
        <v>0</v>
      </c>
      <c r="BM121" s="41">
        <f t="shared" si="104"/>
        <v>0</v>
      </c>
      <c r="BN121" s="41">
        <f t="shared" si="105"/>
        <v>0</v>
      </c>
      <c r="BO121" s="109" t="str">
        <f t="shared" si="106"/>
        <v>nebija plānots</v>
      </c>
      <c r="BP121" s="41">
        <v>0</v>
      </c>
      <c r="BQ121" s="41">
        <v>0</v>
      </c>
      <c r="BR121" s="41">
        <v>0</v>
      </c>
      <c r="BS121" s="41">
        <f t="shared" si="107"/>
        <v>0</v>
      </c>
      <c r="BT121" s="41">
        <f t="shared" si="108"/>
        <v>0</v>
      </c>
      <c r="BU121" s="41">
        <f t="shared" si="109"/>
        <v>0</v>
      </c>
      <c r="BV121" s="109" t="str">
        <f t="shared" si="110"/>
        <v>nebija plānots</v>
      </c>
      <c r="BW121" s="41">
        <v>143653.01999999999</v>
      </c>
      <c r="BX121" s="41">
        <v>76098.47</v>
      </c>
      <c r="BY121" s="41">
        <f t="shared" si="111"/>
        <v>-67554.549999999988</v>
      </c>
      <c r="BZ121" s="41">
        <f t="shared" si="121"/>
        <v>143653.01999999999</v>
      </c>
      <c r="CA121" s="41">
        <f t="shared" si="138"/>
        <v>76098.47</v>
      </c>
      <c r="CB121" s="41">
        <f t="shared" si="136"/>
        <v>-67555</v>
      </c>
      <c r="CC121" s="109">
        <f t="shared" si="113"/>
        <v>0.47026195481306265</v>
      </c>
      <c r="CD121" s="41">
        <v>0</v>
      </c>
      <c r="CE121" s="41">
        <v>0</v>
      </c>
      <c r="CF121" s="41">
        <f t="shared" si="114"/>
        <v>0</v>
      </c>
      <c r="CG121" s="41">
        <f t="shared" si="115"/>
        <v>143653.01999999999</v>
      </c>
      <c r="CH121" s="317">
        <f t="shared" si="116"/>
        <v>76098.47</v>
      </c>
      <c r="CI121" s="180">
        <f t="shared" si="117"/>
        <v>-67555</v>
      </c>
      <c r="CJ121" s="280">
        <f t="shared" si="118"/>
        <v>0.52973804518693735</v>
      </c>
      <c r="CK121" s="40">
        <v>0</v>
      </c>
      <c r="CL121" s="40">
        <f t="shared" si="137"/>
        <v>143653.01999999999</v>
      </c>
      <c r="CM121" s="40">
        <v>170329.77</v>
      </c>
      <c r="CN121" s="158">
        <f t="shared" si="135"/>
        <v>26676.75</v>
      </c>
      <c r="CO121" s="310">
        <f t="shared" si="120"/>
        <v>1.1857026744025292</v>
      </c>
      <c r="CP121" s="40">
        <v>287306.03999999998</v>
      </c>
      <c r="CQ121" s="40">
        <v>23942.17</v>
      </c>
      <c r="CR121" s="40">
        <v>23942.17</v>
      </c>
      <c r="CS121" s="40">
        <v>0</v>
      </c>
      <c r="CT121" s="40">
        <v>0</v>
      </c>
      <c r="CU121" s="40">
        <v>0</v>
      </c>
      <c r="CV121" s="40">
        <v>0</v>
      </c>
      <c r="CW121" s="40">
        <v>478843.39999999991</v>
      </c>
      <c r="CX121" s="112"/>
    </row>
    <row r="122" spans="1:102" s="10" customFormat="1" ht="21.75" customHeight="1" x14ac:dyDescent="0.2">
      <c r="A122" s="11" t="s">
        <v>330</v>
      </c>
      <c r="B122" s="11" t="s">
        <v>331</v>
      </c>
      <c r="C122" s="14" t="s">
        <v>333</v>
      </c>
      <c r="D122" s="11" t="s">
        <v>3</v>
      </c>
      <c r="E122" s="11" t="s">
        <v>210</v>
      </c>
      <c r="F122" s="11" t="s">
        <v>77</v>
      </c>
      <c r="G122" s="44" t="s">
        <v>332</v>
      </c>
      <c r="H122" s="43">
        <f>SUBTOTAL(103, $CI$16:$CI122)*1</f>
        <v>107</v>
      </c>
      <c r="I122" s="43" t="s">
        <v>119</v>
      </c>
      <c r="J122" s="124" t="s">
        <v>692</v>
      </c>
      <c r="K122" s="124" t="s">
        <v>693</v>
      </c>
      <c r="L122" s="41"/>
      <c r="M122" s="41"/>
      <c r="N122" s="41"/>
      <c r="O122" s="41"/>
      <c r="P122" s="41">
        <v>0</v>
      </c>
      <c r="Q122" s="41">
        <f t="shared" si="77"/>
        <v>0</v>
      </c>
      <c r="R122" s="197" t="str">
        <f t="shared" si="78"/>
        <v>nebija plānots</v>
      </c>
      <c r="S122" s="41"/>
      <c r="T122" s="41">
        <v>0</v>
      </c>
      <c r="U122" s="41">
        <f>T122-S122</f>
        <v>0</v>
      </c>
      <c r="V122" s="41">
        <f t="shared" si="79"/>
        <v>0</v>
      </c>
      <c r="W122" s="41">
        <f t="shared" si="80"/>
        <v>0</v>
      </c>
      <c r="X122" s="41">
        <f t="shared" si="81"/>
        <v>0</v>
      </c>
      <c r="Y122" s="197" t="str">
        <f t="shared" si="82"/>
        <v>nebija plānots</v>
      </c>
      <c r="Z122" s="41"/>
      <c r="AA122" s="41">
        <v>0</v>
      </c>
      <c r="AB122" s="41">
        <f>AA122-Z122</f>
        <v>0</v>
      </c>
      <c r="AC122" s="41">
        <f t="shared" si="83"/>
        <v>0</v>
      </c>
      <c r="AD122" s="41">
        <f t="shared" si="84"/>
        <v>0</v>
      </c>
      <c r="AE122" s="41">
        <f t="shared" si="85"/>
        <v>0</v>
      </c>
      <c r="AF122" s="109" t="str">
        <f t="shared" si="86"/>
        <v>nebija plānots</v>
      </c>
      <c r="AG122" s="41"/>
      <c r="AH122" s="41">
        <v>0</v>
      </c>
      <c r="AI122" s="41">
        <f>AH122-AG122</f>
        <v>0</v>
      </c>
      <c r="AJ122" s="41">
        <f t="shared" si="87"/>
        <v>0</v>
      </c>
      <c r="AK122" s="41">
        <f t="shared" si="88"/>
        <v>0</v>
      </c>
      <c r="AL122" s="41">
        <f t="shared" si="89"/>
        <v>0</v>
      </c>
      <c r="AM122" s="109" t="str">
        <f t="shared" si="90"/>
        <v>nebija plānots</v>
      </c>
      <c r="AN122" s="41">
        <v>294236.7</v>
      </c>
      <c r="AO122" s="41">
        <v>294236</v>
      </c>
      <c r="AP122" s="41">
        <f>AO122-AN122</f>
        <v>-0.70000000001164153</v>
      </c>
      <c r="AQ122" s="41">
        <f t="shared" si="91"/>
        <v>294236.7</v>
      </c>
      <c r="AR122" s="41">
        <f t="shared" si="92"/>
        <v>294236</v>
      </c>
      <c r="AS122" s="41">
        <f t="shared" si="93"/>
        <v>-1</v>
      </c>
      <c r="AT122" s="109">
        <f t="shared" si="94"/>
        <v>2.3790370133891514E-6</v>
      </c>
      <c r="AU122" s="41">
        <v>0</v>
      </c>
      <c r="AV122" s="41">
        <v>0</v>
      </c>
      <c r="AW122" s="41">
        <f>AV122-AU122</f>
        <v>0</v>
      </c>
      <c r="AX122" s="41">
        <f t="shared" si="95"/>
        <v>294236.7</v>
      </c>
      <c r="AY122" s="41">
        <f t="shared" si="96"/>
        <v>294236</v>
      </c>
      <c r="AZ122" s="41">
        <f t="shared" si="97"/>
        <v>-1</v>
      </c>
      <c r="BA122" s="109">
        <f t="shared" si="98"/>
        <v>2.3790370133891514E-6</v>
      </c>
      <c r="BB122" s="41">
        <v>92947.6</v>
      </c>
      <c r="BC122" s="41">
        <v>7355.36</v>
      </c>
      <c r="BD122" s="41">
        <f t="shared" ref="BD122:BD153" si="139">BC122-BB122</f>
        <v>-85592.24</v>
      </c>
      <c r="BE122" s="41">
        <f t="shared" si="99"/>
        <v>387184.30000000005</v>
      </c>
      <c r="BF122" s="41">
        <f t="shared" si="100"/>
        <v>301591.36</v>
      </c>
      <c r="BG122" s="41">
        <f t="shared" si="101"/>
        <v>-85593</v>
      </c>
      <c r="BH122" s="109">
        <f t="shared" si="102"/>
        <v>0.2210651103363438</v>
      </c>
      <c r="BI122" s="41">
        <v>40507.08</v>
      </c>
      <c r="BJ122" s="41">
        <v>0</v>
      </c>
      <c r="BK122" s="41">
        <f t="shared" ref="BK122:BK153" si="140">BJ122-BI122</f>
        <v>-40507.08</v>
      </c>
      <c r="BL122" s="41">
        <f t="shared" si="103"/>
        <v>427691.38000000006</v>
      </c>
      <c r="BM122" s="41">
        <f t="shared" si="104"/>
        <v>301591.36</v>
      </c>
      <c r="BN122" s="41">
        <f t="shared" si="105"/>
        <v>-126100</v>
      </c>
      <c r="BO122" s="109">
        <f t="shared" si="106"/>
        <v>0.29483881578347471</v>
      </c>
      <c r="BP122" s="41">
        <v>112468.83</v>
      </c>
      <c r="BQ122" s="41">
        <v>0</v>
      </c>
      <c r="BR122" s="41">
        <f t="shared" ref="BR122:BR153" si="141">BQ122-BP122</f>
        <v>-112468.83</v>
      </c>
      <c r="BS122" s="41">
        <f t="shared" si="107"/>
        <v>540160.21000000008</v>
      </c>
      <c r="BT122" s="41">
        <f t="shared" si="108"/>
        <v>301591.36</v>
      </c>
      <c r="BU122" s="41">
        <f t="shared" si="109"/>
        <v>-238569</v>
      </c>
      <c r="BV122" s="109">
        <f t="shared" si="110"/>
        <v>0.44166313175863148</v>
      </c>
      <c r="BW122" s="41">
        <v>66215.09</v>
      </c>
      <c r="BX122" s="41">
        <v>29021.54</v>
      </c>
      <c r="BY122" s="41">
        <f t="shared" si="111"/>
        <v>-37193.549999999996</v>
      </c>
      <c r="BZ122" s="41">
        <f t="shared" si="121"/>
        <v>606375.29999999993</v>
      </c>
      <c r="CA122" s="41">
        <f t="shared" si="138"/>
        <v>330612.89999999997</v>
      </c>
      <c r="CB122" s="41">
        <f t="shared" si="136"/>
        <v>-275763</v>
      </c>
      <c r="CC122" s="109">
        <f t="shared" si="113"/>
        <v>0.45477182200528288</v>
      </c>
      <c r="CD122" s="41">
        <v>16544.009999999998</v>
      </c>
      <c r="CE122" s="41">
        <v>0</v>
      </c>
      <c r="CF122" s="41">
        <f t="shared" si="114"/>
        <v>-16544.009999999998</v>
      </c>
      <c r="CG122" s="41">
        <f t="shared" si="115"/>
        <v>622919.30999999994</v>
      </c>
      <c r="CH122" s="317">
        <f t="shared" si="116"/>
        <v>330612.89999999997</v>
      </c>
      <c r="CI122" s="179">
        <f t="shared" si="117"/>
        <v>-292307.01</v>
      </c>
      <c r="CJ122" s="280">
        <f t="shared" si="118"/>
        <v>0.53074755380436034</v>
      </c>
      <c r="CK122" s="40">
        <v>0</v>
      </c>
      <c r="CL122" s="40">
        <f t="shared" si="137"/>
        <v>622919.31000000006</v>
      </c>
      <c r="CM122" s="40">
        <v>385957.4</v>
      </c>
      <c r="CN122" s="158">
        <f t="shared" si="135"/>
        <v>-236961.91000000003</v>
      </c>
      <c r="CO122" s="310">
        <f t="shared" si="120"/>
        <v>0.61959453464366032</v>
      </c>
      <c r="CP122" s="40">
        <v>554016.5</v>
      </c>
      <c r="CQ122" s="40">
        <v>0</v>
      </c>
      <c r="CR122" s="40">
        <v>0</v>
      </c>
      <c r="CS122" s="40">
        <v>98089.89</v>
      </c>
      <c r="CT122" s="40">
        <v>0</v>
      </c>
      <c r="CU122" s="40">
        <v>0</v>
      </c>
      <c r="CV122" s="40">
        <v>0</v>
      </c>
      <c r="CW122" s="40">
        <v>980789</v>
      </c>
      <c r="CX122" s="186" t="s">
        <v>1402</v>
      </c>
    </row>
    <row r="123" spans="1:102" s="10" customFormat="1" ht="35.25" customHeight="1" x14ac:dyDescent="0.2">
      <c r="A123" s="11" t="s">
        <v>57</v>
      </c>
      <c r="B123" s="11" t="s">
        <v>58</v>
      </c>
      <c r="C123" s="14" t="s">
        <v>565</v>
      </c>
      <c r="D123" s="11">
        <v>2</v>
      </c>
      <c r="E123" s="11" t="s">
        <v>35</v>
      </c>
      <c r="F123" s="11" t="s">
        <v>5</v>
      </c>
      <c r="G123" s="44" t="s">
        <v>65</v>
      </c>
      <c r="H123" s="43">
        <f>SUBTOTAL(103, $CI$16:$CI123)*1</f>
        <v>108</v>
      </c>
      <c r="I123" s="43" t="s">
        <v>172</v>
      </c>
      <c r="J123" s="126" t="s">
        <v>98</v>
      </c>
      <c r="K123" s="126" t="s">
        <v>862</v>
      </c>
      <c r="L123" s="94"/>
      <c r="M123" s="37">
        <v>0</v>
      </c>
      <c r="N123" s="37">
        <v>0</v>
      </c>
      <c r="O123" s="37">
        <v>0</v>
      </c>
      <c r="P123" s="37"/>
      <c r="Q123" s="41">
        <f t="shared" si="77"/>
        <v>0</v>
      </c>
      <c r="R123" s="197" t="str">
        <f t="shared" si="78"/>
        <v>nebija plānots</v>
      </c>
      <c r="S123" s="37">
        <v>0</v>
      </c>
      <c r="T123" s="37"/>
      <c r="U123" s="37"/>
      <c r="V123" s="41">
        <f t="shared" si="79"/>
        <v>0</v>
      </c>
      <c r="W123" s="41">
        <f t="shared" si="80"/>
        <v>0</v>
      </c>
      <c r="X123" s="41">
        <f t="shared" si="81"/>
        <v>0</v>
      </c>
      <c r="Y123" s="197" t="str">
        <f t="shared" si="82"/>
        <v>nebija plānots</v>
      </c>
      <c r="Z123" s="37">
        <v>0</v>
      </c>
      <c r="AA123" s="37"/>
      <c r="AB123" s="37"/>
      <c r="AC123" s="41">
        <f t="shared" si="83"/>
        <v>0</v>
      </c>
      <c r="AD123" s="41">
        <f t="shared" si="84"/>
        <v>0</v>
      </c>
      <c r="AE123" s="41">
        <f t="shared" si="85"/>
        <v>0</v>
      </c>
      <c r="AF123" s="109" t="str">
        <f t="shared" si="86"/>
        <v>nebija plānots</v>
      </c>
      <c r="AG123" s="37">
        <v>0</v>
      </c>
      <c r="AH123" s="37"/>
      <c r="AI123" s="37"/>
      <c r="AJ123" s="41">
        <f t="shared" si="87"/>
        <v>0</v>
      </c>
      <c r="AK123" s="41">
        <f t="shared" si="88"/>
        <v>0</v>
      </c>
      <c r="AL123" s="41">
        <f t="shared" si="89"/>
        <v>0</v>
      </c>
      <c r="AM123" s="109" t="str">
        <f t="shared" si="90"/>
        <v>nebija plānots</v>
      </c>
      <c r="AN123" s="37">
        <v>0</v>
      </c>
      <c r="AO123" s="37"/>
      <c r="AP123" s="37"/>
      <c r="AQ123" s="41">
        <f t="shared" si="91"/>
        <v>0</v>
      </c>
      <c r="AR123" s="41">
        <f t="shared" si="92"/>
        <v>0</v>
      </c>
      <c r="AS123" s="41">
        <f t="shared" si="93"/>
        <v>0</v>
      </c>
      <c r="AT123" s="109" t="str">
        <f t="shared" si="94"/>
        <v>nebija plānots</v>
      </c>
      <c r="AU123" s="37">
        <v>0</v>
      </c>
      <c r="AV123" s="37"/>
      <c r="AW123" s="37"/>
      <c r="AX123" s="41">
        <f t="shared" si="95"/>
        <v>0</v>
      </c>
      <c r="AY123" s="41">
        <f t="shared" si="96"/>
        <v>0</v>
      </c>
      <c r="AZ123" s="41">
        <f t="shared" si="97"/>
        <v>0</v>
      </c>
      <c r="BA123" s="109" t="str">
        <f t="shared" si="98"/>
        <v>nebija plānots</v>
      </c>
      <c r="BB123" s="37">
        <v>3389904.55</v>
      </c>
      <c r="BC123" s="41">
        <v>157.25</v>
      </c>
      <c r="BD123" s="41">
        <f t="shared" si="139"/>
        <v>-3389747.3</v>
      </c>
      <c r="BE123" s="41">
        <f t="shared" si="99"/>
        <v>3389904.55</v>
      </c>
      <c r="BF123" s="41">
        <f t="shared" si="100"/>
        <v>157.25</v>
      </c>
      <c r="BG123" s="41">
        <f t="shared" si="101"/>
        <v>-3389747</v>
      </c>
      <c r="BH123" s="109">
        <f t="shared" si="102"/>
        <v>0.99995361226321255</v>
      </c>
      <c r="BI123" s="37">
        <v>0</v>
      </c>
      <c r="BJ123" s="41">
        <v>0</v>
      </c>
      <c r="BK123" s="41">
        <f t="shared" si="140"/>
        <v>0</v>
      </c>
      <c r="BL123" s="41">
        <f t="shared" si="103"/>
        <v>3389904.55</v>
      </c>
      <c r="BM123" s="41">
        <f t="shared" si="104"/>
        <v>157.25</v>
      </c>
      <c r="BN123" s="41">
        <f t="shared" si="105"/>
        <v>-3389747</v>
      </c>
      <c r="BO123" s="109">
        <f t="shared" si="106"/>
        <v>0.99995361226321255</v>
      </c>
      <c r="BP123" s="37">
        <v>0</v>
      </c>
      <c r="BQ123" s="41">
        <v>0</v>
      </c>
      <c r="BR123" s="41">
        <f t="shared" si="141"/>
        <v>0</v>
      </c>
      <c r="BS123" s="41">
        <f t="shared" si="107"/>
        <v>3389904.55</v>
      </c>
      <c r="BT123" s="41">
        <f t="shared" si="108"/>
        <v>157.25</v>
      </c>
      <c r="BU123" s="41">
        <f t="shared" si="109"/>
        <v>-3389747</v>
      </c>
      <c r="BV123" s="109">
        <f t="shared" si="110"/>
        <v>0.99995361226321255</v>
      </c>
      <c r="BW123" s="37">
        <v>2428013.1</v>
      </c>
      <c r="BX123" s="41">
        <v>3121693.6</v>
      </c>
      <c r="BY123" s="41">
        <f t="shared" si="111"/>
        <v>693680.5</v>
      </c>
      <c r="BZ123" s="41">
        <f t="shared" si="121"/>
        <v>5817917.6500000004</v>
      </c>
      <c r="CA123" s="41">
        <f t="shared" si="138"/>
        <v>3121850.85</v>
      </c>
      <c r="CB123" s="41">
        <f t="shared" si="136"/>
        <v>-2696067</v>
      </c>
      <c r="CC123" s="109">
        <f t="shared" si="113"/>
        <v>0.46340752176167366</v>
      </c>
      <c r="CD123" s="37">
        <v>0</v>
      </c>
      <c r="CE123" s="41">
        <v>0</v>
      </c>
      <c r="CF123" s="41">
        <f t="shared" si="114"/>
        <v>0</v>
      </c>
      <c r="CG123" s="41">
        <f t="shared" si="115"/>
        <v>5817917.6500000004</v>
      </c>
      <c r="CH123" s="317">
        <f t="shared" si="116"/>
        <v>3121850.85</v>
      </c>
      <c r="CI123" s="179">
        <f t="shared" si="117"/>
        <v>-2696067</v>
      </c>
      <c r="CJ123" s="280">
        <f t="shared" si="118"/>
        <v>0.53659247823832634</v>
      </c>
      <c r="CK123" s="37">
        <v>0</v>
      </c>
      <c r="CL123" s="40">
        <f t="shared" si="137"/>
        <v>5817917.6500000004</v>
      </c>
      <c r="CM123" s="40">
        <v>3121850.85</v>
      </c>
      <c r="CN123" s="158">
        <f t="shared" si="135"/>
        <v>-2696066.8000000003</v>
      </c>
      <c r="CO123" s="310">
        <f t="shared" si="120"/>
        <v>0.53659247823832634</v>
      </c>
      <c r="CP123" s="37">
        <v>5792863.9000000004</v>
      </c>
      <c r="CQ123" s="37">
        <v>2343305.36</v>
      </c>
      <c r="CR123" s="37">
        <v>0</v>
      </c>
      <c r="CS123" s="37">
        <v>0</v>
      </c>
      <c r="CT123" s="37">
        <v>0</v>
      </c>
      <c r="CU123" s="37">
        <v>0</v>
      </c>
      <c r="CV123" s="37">
        <v>0</v>
      </c>
      <c r="CW123" s="37">
        <v>13954086.91</v>
      </c>
      <c r="CX123" s="186" t="s">
        <v>1447</v>
      </c>
    </row>
    <row r="124" spans="1:102" s="10" customFormat="1" ht="21.75" customHeight="1" x14ac:dyDescent="0.2">
      <c r="A124" s="11" t="s">
        <v>308</v>
      </c>
      <c r="B124" s="11" t="s">
        <v>309</v>
      </c>
      <c r="C124" s="14" t="s">
        <v>586</v>
      </c>
      <c r="D124" s="11">
        <v>1</v>
      </c>
      <c r="E124" s="11" t="s">
        <v>4</v>
      </c>
      <c r="F124" s="11" t="s">
        <v>77</v>
      </c>
      <c r="G124" s="44" t="s">
        <v>310</v>
      </c>
      <c r="H124" s="43">
        <f>SUBTOTAL(103, $CI$16:$CI124)*1</f>
        <v>109</v>
      </c>
      <c r="I124" s="43" t="s">
        <v>9</v>
      </c>
      <c r="J124" s="124" t="s">
        <v>13</v>
      </c>
      <c r="K124" s="124" t="s">
        <v>14</v>
      </c>
      <c r="L124" s="41">
        <v>0</v>
      </c>
      <c r="M124" s="41">
        <v>0</v>
      </c>
      <c r="N124" s="41">
        <v>17125.11</v>
      </c>
      <c r="O124" s="41">
        <v>0</v>
      </c>
      <c r="P124" s="41">
        <v>20466.45</v>
      </c>
      <c r="Q124" s="41">
        <f t="shared" si="77"/>
        <v>20466</v>
      </c>
      <c r="R124" s="197" t="str">
        <f t="shared" si="78"/>
        <v>nebija plānots</v>
      </c>
      <c r="S124" s="41">
        <v>20466.45</v>
      </c>
      <c r="T124" s="41">
        <v>0</v>
      </c>
      <c r="U124" s="41">
        <f t="shared" ref="U124:U132" si="142">T124-S124</f>
        <v>-20466.45</v>
      </c>
      <c r="V124" s="41">
        <f t="shared" si="79"/>
        <v>20466.45</v>
      </c>
      <c r="W124" s="41">
        <f t="shared" si="80"/>
        <v>20466.45</v>
      </c>
      <c r="X124" s="41">
        <f t="shared" si="81"/>
        <v>0</v>
      </c>
      <c r="Y124" s="197">
        <f t="shared" si="82"/>
        <v>0</v>
      </c>
      <c r="Z124" s="41">
        <v>0</v>
      </c>
      <c r="AA124" s="41">
        <v>0</v>
      </c>
      <c r="AB124" s="41">
        <f t="shared" ref="AB124:AB132" si="143">AA124-Z124</f>
        <v>0</v>
      </c>
      <c r="AC124" s="41">
        <f t="shared" si="83"/>
        <v>20466.45</v>
      </c>
      <c r="AD124" s="41">
        <f t="shared" si="84"/>
        <v>20466.45</v>
      </c>
      <c r="AE124" s="41">
        <f t="shared" si="85"/>
        <v>0</v>
      </c>
      <c r="AF124" s="109">
        <f t="shared" si="86"/>
        <v>0</v>
      </c>
      <c r="AG124" s="41">
        <v>0</v>
      </c>
      <c r="AH124" s="41">
        <v>0</v>
      </c>
      <c r="AI124" s="41">
        <f t="shared" ref="AI124:AI132" si="144">AH124-AG124</f>
        <v>0</v>
      </c>
      <c r="AJ124" s="41">
        <f t="shared" si="87"/>
        <v>20466.45</v>
      </c>
      <c r="AK124" s="41">
        <f t="shared" si="88"/>
        <v>20466.45</v>
      </c>
      <c r="AL124" s="41">
        <f t="shared" si="89"/>
        <v>0</v>
      </c>
      <c r="AM124" s="109">
        <f t="shared" si="90"/>
        <v>0</v>
      </c>
      <c r="AN124" s="41">
        <v>43148</v>
      </c>
      <c r="AO124" s="41">
        <v>19882.8</v>
      </c>
      <c r="AP124" s="41">
        <f t="shared" ref="AP124:AP132" si="145">AO124-AN124</f>
        <v>-23265.200000000001</v>
      </c>
      <c r="AQ124" s="41">
        <f t="shared" si="91"/>
        <v>63614.45</v>
      </c>
      <c r="AR124" s="41">
        <f t="shared" si="92"/>
        <v>40349.25</v>
      </c>
      <c r="AS124" s="41">
        <f t="shared" si="93"/>
        <v>-23265</v>
      </c>
      <c r="AT124" s="109">
        <f t="shared" si="94"/>
        <v>0.36572193896198113</v>
      </c>
      <c r="AU124" s="41">
        <v>0</v>
      </c>
      <c r="AV124" s="41">
        <v>0</v>
      </c>
      <c r="AW124" s="41">
        <f t="shared" ref="AW124:AW132" si="146">AV124-AU124</f>
        <v>0</v>
      </c>
      <c r="AX124" s="41">
        <f t="shared" si="95"/>
        <v>63614.45</v>
      </c>
      <c r="AY124" s="41">
        <f t="shared" si="96"/>
        <v>40349.25</v>
      </c>
      <c r="AZ124" s="41">
        <f t="shared" si="97"/>
        <v>-23265</v>
      </c>
      <c r="BA124" s="109">
        <f t="shared" si="98"/>
        <v>0.36572193896198113</v>
      </c>
      <c r="BB124" s="41">
        <v>0</v>
      </c>
      <c r="BC124" s="41">
        <v>0</v>
      </c>
      <c r="BD124" s="41">
        <f t="shared" si="139"/>
        <v>0</v>
      </c>
      <c r="BE124" s="41">
        <f t="shared" si="99"/>
        <v>63614.45</v>
      </c>
      <c r="BF124" s="41">
        <f t="shared" si="100"/>
        <v>40349.25</v>
      </c>
      <c r="BG124" s="41">
        <f t="shared" si="101"/>
        <v>-23265</v>
      </c>
      <c r="BH124" s="109">
        <f t="shared" si="102"/>
        <v>0.36572193896198113</v>
      </c>
      <c r="BI124" s="41">
        <v>43148</v>
      </c>
      <c r="BJ124" s="41">
        <v>18984.32</v>
      </c>
      <c r="BK124" s="41">
        <f t="shared" si="140"/>
        <v>-24163.68</v>
      </c>
      <c r="BL124" s="41">
        <f t="shared" si="103"/>
        <v>106762.45</v>
      </c>
      <c r="BM124" s="41">
        <f t="shared" si="104"/>
        <v>59333.57</v>
      </c>
      <c r="BN124" s="41">
        <f t="shared" si="105"/>
        <v>-47429</v>
      </c>
      <c r="BO124" s="109">
        <f t="shared" si="106"/>
        <v>0.44424683022916767</v>
      </c>
      <c r="BP124" s="41">
        <v>0</v>
      </c>
      <c r="BQ124" s="41">
        <v>0</v>
      </c>
      <c r="BR124" s="41">
        <f t="shared" si="141"/>
        <v>0</v>
      </c>
      <c r="BS124" s="41">
        <f t="shared" si="107"/>
        <v>106762.45</v>
      </c>
      <c r="BT124" s="41">
        <f t="shared" si="108"/>
        <v>59333.57</v>
      </c>
      <c r="BU124" s="41">
        <f t="shared" si="109"/>
        <v>-47429</v>
      </c>
      <c r="BV124" s="109">
        <f t="shared" si="110"/>
        <v>0.44424683022916767</v>
      </c>
      <c r="BW124" s="41">
        <v>0</v>
      </c>
      <c r="BX124" s="41">
        <v>0</v>
      </c>
      <c r="BY124" s="41">
        <f t="shared" si="111"/>
        <v>0</v>
      </c>
      <c r="BZ124" s="41">
        <f t="shared" si="121"/>
        <v>106762.45</v>
      </c>
      <c r="CA124" s="41">
        <f t="shared" si="138"/>
        <v>59333.569999999992</v>
      </c>
      <c r="CB124" s="41">
        <f t="shared" si="136"/>
        <v>-47429</v>
      </c>
      <c r="CC124" s="109">
        <f t="shared" si="113"/>
        <v>0.44424683022916767</v>
      </c>
      <c r="CD124" s="41">
        <v>43148</v>
      </c>
      <c r="CE124" s="41">
        <v>21344.73</v>
      </c>
      <c r="CF124" s="41">
        <f t="shared" si="114"/>
        <v>-21803.27</v>
      </c>
      <c r="CG124" s="41">
        <f t="shared" si="115"/>
        <v>149910.45000000001</v>
      </c>
      <c r="CH124" s="317">
        <f t="shared" si="116"/>
        <v>80678.299999999988</v>
      </c>
      <c r="CI124" s="180">
        <f t="shared" si="117"/>
        <v>-69232.27</v>
      </c>
      <c r="CJ124" s="280">
        <f t="shared" si="118"/>
        <v>0.53817662477832584</v>
      </c>
      <c r="CK124" s="40">
        <v>0</v>
      </c>
      <c r="CL124" s="40">
        <f t="shared" si="137"/>
        <v>149910.45000000001</v>
      </c>
      <c r="CM124" s="40">
        <v>80678.3</v>
      </c>
      <c r="CN124" s="158">
        <f t="shared" si="135"/>
        <v>-69232.150000000009</v>
      </c>
      <c r="CO124" s="310">
        <f t="shared" si="120"/>
        <v>0.53817662477832595</v>
      </c>
      <c r="CP124" s="40">
        <v>172598</v>
      </c>
      <c r="CQ124" s="40">
        <v>172595</v>
      </c>
      <c r="CR124" s="40">
        <v>172595</v>
      </c>
      <c r="CS124" s="40">
        <v>172592</v>
      </c>
      <c r="CT124" s="40">
        <v>142584.44</v>
      </c>
      <c r="CU124" s="40">
        <v>0</v>
      </c>
      <c r="CV124" s="40">
        <v>0</v>
      </c>
      <c r="CW124" s="40">
        <v>1000000</v>
      </c>
      <c r="CX124" s="17"/>
    </row>
    <row r="125" spans="1:102" s="10" customFormat="1" ht="33.75" customHeight="1" x14ac:dyDescent="0.2">
      <c r="A125" s="11" t="s">
        <v>74</v>
      </c>
      <c r="B125" s="11" t="s">
        <v>75</v>
      </c>
      <c r="C125" s="14" t="s">
        <v>566</v>
      </c>
      <c r="D125" s="11">
        <v>1</v>
      </c>
      <c r="E125" s="11" t="s">
        <v>76</v>
      </c>
      <c r="F125" s="11" t="s">
        <v>77</v>
      </c>
      <c r="G125" s="44" t="s">
        <v>78</v>
      </c>
      <c r="H125" s="43">
        <f>SUBTOTAL(103, $CI$16:$CI125)*1</f>
        <v>110</v>
      </c>
      <c r="I125" s="43" t="s">
        <v>233</v>
      </c>
      <c r="J125" s="128" t="s">
        <v>254</v>
      </c>
      <c r="K125" s="124" t="s">
        <v>759</v>
      </c>
      <c r="L125" s="41">
        <v>0</v>
      </c>
      <c r="M125" s="41">
        <v>0</v>
      </c>
      <c r="N125" s="41">
        <v>0</v>
      </c>
      <c r="O125" s="41">
        <v>0</v>
      </c>
      <c r="P125" s="41">
        <v>0</v>
      </c>
      <c r="Q125" s="41">
        <f t="shared" si="77"/>
        <v>0</v>
      </c>
      <c r="R125" s="197" t="str">
        <f t="shared" si="78"/>
        <v>nebija plānots</v>
      </c>
      <c r="S125" s="41">
        <v>3055.26</v>
      </c>
      <c r="T125" s="41">
        <v>3055.26</v>
      </c>
      <c r="U125" s="41">
        <f t="shared" si="142"/>
        <v>0</v>
      </c>
      <c r="V125" s="41">
        <f t="shared" si="79"/>
        <v>3055.26</v>
      </c>
      <c r="W125" s="41">
        <f t="shared" si="80"/>
        <v>3055.26</v>
      </c>
      <c r="X125" s="41">
        <f t="shared" si="81"/>
        <v>0</v>
      </c>
      <c r="Y125" s="197">
        <f t="shared" si="82"/>
        <v>0</v>
      </c>
      <c r="Z125" s="41">
        <v>4802.1400000000003</v>
      </c>
      <c r="AA125" s="41">
        <v>4802.17</v>
      </c>
      <c r="AB125" s="41">
        <f t="shared" si="143"/>
        <v>2.9999999999745341E-2</v>
      </c>
      <c r="AC125" s="41">
        <f t="shared" si="83"/>
        <v>7857.4000000000005</v>
      </c>
      <c r="AD125" s="41">
        <f t="shared" si="84"/>
        <v>7857.43</v>
      </c>
      <c r="AE125" s="41">
        <f t="shared" si="85"/>
        <v>0</v>
      </c>
      <c r="AF125" s="109">
        <f t="shared" si="86"/>
        <v>-3.8180568635581835E-6</v>
      </c>
      <c r="AG125" s="41">
        <v>0</v>
      </c>
      <c r="AH125" s="41">
        <v>0</v>
      </c>
      <c r="AI125" s="41">
        <f t="shared" si="144"/>
        <v>0</v>
      </c>
      <c r="AJ125" s="41">
        <f t="shared" si="87"/>
        <v>7857.4000000000005</v>
      </c>
      <c r="AK125" s="41">
        <f t="shared" si="88"/>
        <v>7857.43</v>
      </c>
      <c r="AL125" s="41">
        <f t="shared" si="89"/>
        <v>0</v>
      </c>
      <c r="AM125" s="109">
        <f t="shared" si="90"/>
        <v>-3.8180568635581835E-6</v>
      </c>
      <c r="AN125" s="41">
        <v>0</v>
      </c>
      <c r="AO125" s="41">
        <v>0</v>
      </c>
      <c r="AP125" s="41">
        <f t="shared" si="145"/>
        <v>0</v>
      </c>
      <c r="AQ125" s="41">
        <f t="shared" si="91"/>
        <v>7857.4000000000005</v>
      </c>
      <c r="AR125" s="41">
        <f t="shared" si="92"/>
        <v>7857.43</v>
      </c>
      <c r="AS125" s="41">
        <f t="shared" si="93"/>
        <v>0</v>
      </c>
      <c r="AT125" s="109">
        <f t="shared" si="94"/>
        <v>-3.8180568635581835E-6</v>
      </c>
      <c r="AU125" s="41">
        <v>10252.83</v>
      </c>
      <c r="AV125" s="41">
        <v>5333.16</v>
      </c>
      <c r="AW125" s="41">
        <f t="shared" si="146"/>
        <v>-4919.67</v>
      </c>
      <c r="AX125" s="41">
        <f t="shared" si="95"/>
        <v>18110.23</v>
      </c>
      <c r="AY125" s="41">
        <f t="shared" si="96"/>
        <v>13190.59</v>
      </c>
      <c r="AZ125" s="41">
        <f t="shared" si="97"/>
        <v>-4920</v>
      </c>
      <c r="BA125" s="109">
        <f t="shared" si="98"/>
        <v>0.27164978026231579</v>
      </c>
      <c r="BB125" s="41">
        <v>0</v>
      </c>
      <c r="BC125" s="41">
        <v>0</v>
      </c>
      <c r="BD125" s="41">
        <f t="shared" si="139"/>
        <v>0</v>
      </c>
      <c r="BE125" s="41">
        <f t="shared" si="99"/>
        <v>18110.23</v>
      </c>
      <c r="BF125" s="41">
        <f t="shared" si="100"/>
        <v>13190.59</v>
      </c>
      <c r="BG125" s="41">
        <f t="shared" si="101"/>
        <v>-4920</v>
      </c>
      <c r="BH125" s="109">
        <f t="shared" si="102"/>
        <v>0.27164978026231579</v>
      </c>
      <c r="BI125" s="41">
        <v>0</v>
      </c>
      <c r="BJ125" s="41">
        <v>0</v>
      </c>
      <c r="BK125" s="41">
        <f t="shared" si="140"/>
        <v>0</v>
      </c>
      <c r="BL125" s="41">
        <f t="shared" si="103"/>
        <v>18110.23</v>
      </c>
      <c r="BM125" s="41">
        <f t="shared" si="104"/>
        <v>13190.59</v>
      </c>
      <c r="BN125" s="41">
        <f t="shared" si="105"/>
        <v>-4920</v>
      </c>
      <c r="BO125" s="109">
        <f t="shared" si="106"/>
        <v>0.27164978026231579</v>
      </c>
      <c r="BP125" s="41">
        <v>19874.96</v>
      </c>
      <c r="BQ125" s="41">
        <v>7684.69</v>
      </c>
      <c r="BR125" s="41">
        <f t="shared" si="141"/>
        <v>-12190.27</v>
      </c>
      <c r="BS125" s="41">
        <f t="shared" si="107"/>
        <v>37985.19</v>
      </c>
      <c r="BT125" s="41">
        <f t="shared" si="108"/>
        <v>20875.28</v>
      </c>
      <c r="BU125" s="41">
        <f t="shared" si="109"/>
        <v>-17110</v>
      </c>
      <c r="BV125" s="109">
        <f t="shared" si="110"/>
        <v>0.4504363411108383</v>
      </c>
      <c r="BW125" s="41">
        <v>0</v>
      </c>
      <c r="BX125" s="41">
        <v>0</v>
      </c>
      <c r="BY125" s="41">
        <f t="shared" si="111"/>
        <v>0</v>
      </c>
      <c r="BZ125" s="41">
        <f t="shared" si="121"/>
        <v>37985.19</v>
      </c>
      <c r="CA125" s="41">
        <f t="shared" si="138"/>
        <v>20875.28</v>
      </c>
      <c r="CB125" s="41">
        <f t="shared" si="136"/>
        <v>-17110</v>
      </c>
      <c r="CC125" s="109">
        <f t="shared" si="113"/>
        <v>0.4504363411108383</v>
      </c>
      <c r="CD125" s="41">
        <v>0</v>
      </c>
      <c r="CE125" s="41">
        <v>0</v>
      </c>
      <c r="CF125" s="41">
        <f t="shared" si="114"/>
        <v>0</v>
      </c>
      <c r="CG125" s="41">
        <f t="shared" si="115"/>
        <v>37985.19</v>
      </c>
      <c r="CH125" s="317">
        <f t="shared" si="116"/>
        <v>20875.28</v>
      </c>
      <c r="CI125" s="180">
        <f t="shared" si="117"/>
        <v>-17110</v>
      </c>
      <c r="CJ125" s="280">
        <f t="shared" si="118"/>
        <v>0.5495636588891617</v>
      </c>
      <c r="CK125" s="40">
        <v>44792.85</v>
      </c>
      <c r="CL125" s="40">
        <f t="shared" si="137"/>
        <v>82778.039999999994</v>
      </c>
      <c r="CM125" s="40">
        <v>65668.12999999999</v>
      </c>
      <c r="CN125" s="158">
        <f t="shared" si="135"/>
        <v>-17109.910000000003</v>
      </c>
      <c r="CO125" s="310">
        <f t="shared" si="120"/>
        <v>0.79330375544045251</v>
      </c>
      <c r="CP125" s="40">
        <v>808594.68</v>
      </c>
      <c r="CQ125" s="40">
        <v>701453.33000000007</v>
      </c>
      <c r="CR125" s="40">
        <v>0</v>
      </c>
      <c r="CS125" s="40">
        <v>0</v>
      </c>
      <c r="CT125" s="40">
        <v>0</v>
      </c>
      <c r="CU125" s="40">
        <v>0</v>
      </c>
      <c r="CV125" s="40">
        <v>0</v>
      </c>
      <c r="CW125" s="40">
        <v>1592826.0500000003</v>
      </c>
      <c r="CX125" s="17"/>
    </row>
    <row r="126" spans="1:102" s="10" customFormat="1" ht="21.75" customHeight="1" x14ac:dyDescent="0.2">
      <c r="A126" s="11" t="s">
        <v>350</v>
      </c>
      <c r="B126" s="11" t="s">
        <v>351</v>
      </c>
      <c r="C126" s="14" t="s">
        <v>352</v>
      </c>
      <c r="D126" s="11" t="s">
        <v>3</v>
      </c>
      <c r="E126" s="11" t="s">
        <v>210</v>
      </c>
      <c r="F126" s="11" t="s">
        <v>77</v>
      </c>
      <c r="G126" s="44" t="s">
        <v>353</v>
      </c>
      <c r="H126" s="43">
        <f>SUBTOTAL(103, $CI$16:$CI126)*1</f>
        <v>111</v>
      </c>
      <c r="I126" s="127" t="s">
        <v>406</v>
      </c>
      <c r="J126" s="126" t="s">
        <v>699</v>
      </c>
      <c r="K126" s="126" t="s">
        <v>763</v>
      </c>
      <c r="L126" s="40">
        <v>0</v>
      </c>
      <c r="M126" s="40">
        <v>0</v>
      </c>
      <c r="N126" s="40">
        <v>0</v>
      </c>
      <c r="O126" s="40">
        <v>0</v>
      </c>
      <c r="P126" s="40">
        <v>0</v>
      </c>
      <c r="Q126" s="41">
        <f t="shared" si="77"/>
        <v>0</v>
      </c>
      <c r="R126" s="197" t="str">
        <f t="shared" si="78"/>
        <v>nebija plānots</v>
      </c>
      <c r="S126" s="40">
        <v>0</v>
      </c>
      <c r="T126" s="40">
        <v>0</v>
      </c>
      <c r="U126" s="40">
        <f t="shared" si="142"/>
        <v>0</v>
      </c>
      <c r="V126" s="41">
        <f t="shared" si="79"/>
        <v>0</v>
      </c>
      <c r="W126" s="41">
        <f t="shared" si="80"/>
        <v>0</v>
      </c>
      <c r="X126" s="41">
        <f t="shared" si="81"/>
        <v>0</v>
      </c>
      <c r="Y126" s="197" t="str">
        <f t="shared" si="82"/>
        <v>nebija plānots</v>
      </c>
      <c r="Z126" s="40">
        <v>0</v>
      </c>
      <c r="AA126" s="40">
        <v>0</v>
      </c>
      <c r="AB126" s="40">
        <f t="shared" si="143"/>
        <v>0</v>
      </c>
      <c r="AC126" s="41">
        <f t="shared" si="83"/>
        <v>0</v>
      </c>
      <c r="AD126" s="41">
        <f t="shared" si="84"/>
        <v>0</v>
      </c>
      <c r="AE126" s="41">
        <f t="shared" si="85"/>
        <v>0</v>
      </c>
      <c r="AF126" s="109" t="str">
        <f t="shared" si="86"/>
        <v>nebija plānots</v>
      </c>
      <c r="AG126" s="40">
        <v>0</v>
      </c>
      <c r="AH126" s="40">
        <v>0</v>
      </c>
      <c r="AI126" s="40">
        <f t="shared" si="144"/>
        <v>0</v>
      </c>
      <c r="AJ126" s="41">
        <f t="shared" si="87"/>
        <v>0</v>
      </c>
      <c r="AK126" s="41">
        <f t="shared" si="88"/>
        <v>0</v>
      </c>
      <c r="AL126" s="41">
        <f t="shared" si="89"/>
        <v>0</v>
      </c>
      <c r="AM126" s="109" t="str">
        <f t="shared" si="90"/>
        <v>nebija plānots</v>
      </c>
      <c r="AN126" s="40">
        <v>0</v>
      </c>
      <c r="AO126" s="40">
        <v>0</v>
      </c>
      <c r="AP126" s="40">
        <f t="shared" si="145"/>
        <v>0</v>
      </c>
      <c r="AQ126" s="41">
        <f t="shared" si="91"/>
        <v>0</v>
      </c>
      <c r="AR126" s="41">
        <f t="shared" si="92"/>
        <v>0</v>
      </c>
      <c r="AS126" s="41">
        <f t="shared" si="93"/>
        <v>0</v>
      </c>
      <c r="AT126" s="109" t="str">
        <f t="shared" si="94"/>
        <v>nebija plānots</v>
      </c>
      <c r="AU126" s="37">
        <v>2857.39</v>
      </c>
      <c r="AV126" s="40">
        <v>2857.39</v>
      </c>
      <c r="AW126" s="40">
        <f t="shared" si="146"/>
        <v>0</v>
      </c>
      <c r="AX126" s="41">
        <f t="shared" si="95"/>
        <v>2857.39</v>
      </c>
      <c r="AY126" s="41">
        <f t="shared" si="96"/>
        <v>2857.39</v>
      </c>
      <c r="AZ126" s="41">
        <f t="shared" si="97"/>
        <v>0</v>
      </c>
      <c r="BA126" s="109">
        <f t="shared" si="98"/>
        <v>0</v>
      </c>
      <c r="BB126" s="37">
        <v>0</v>
      </c>
      <c r="BC126" s="40">
        <v>0</v>
      </c>
      <c r="BD126" s="40">
        <f t="shared" si="139"/>
        <v>0</v>
      </c>
      <c r="BE126" s="41">
        <f t="shared" si="99"/>
        <v>2857.39</v>
      </c>
      <c r="BF126" s="41">
        <f t="shared" si="100"/>
        <v>2857.39</v>
      </c>
      <c r="BG126" s="41">
        <f t="shared" si="101"/>
        <v>0</v>
      </c>
      <c r="BH126" s="109">
        <f t="shared" si="102"/>
        <v>0</v>
      </c>
      <c r="BI126" s="37">
        <v>0</v>
      </c>
      <c r="BJ126" s="40">
        <v>0</v>
      </c>
      <c r="BK126" s="40">
        <f t="shared" si="140"/>
        <v>0</v>
      </c>
      <c r="BL126" s="41">
        <f t="shared" si="103"/>
        <v>2857.39</v>
      </c>
      <c r="BM126" s="41">
        <f t="shared" si="104"/>
        <v>2857.39</v>
      </c>
      <c r="BN126" s="41">
        <f t="shared" si="105"/>
        <v>0</v>
      </c>
      <c r="BO126" s="109">
        <f t="shared" si="106"/>
        <v>0</v>
      </c>
      <c r="BP126" s="37">
        <v>20490.55</v>
      </c>
      <c r="BQ126" s="40">
        <v>10048.77</v>
      </c>
      <c r="BR126" s="40">
        <f t="shared" si="141"/>
        <v>-10441.779999999999</v>
      </c>
      <c r="BS126" s="41">
        <f t="shared" si="107"/>
        <v>23347.94</v>
      </c>
      <c r="BT126" s="41">
        <f t="shared" si="108"/>
        <v>12906.16</v>
      </c>
      <c r="BU126" s="41">
        <f t="shared" si="109"/>
        <v>-10442</v>
      </c>
      <c r="BV126" s="109">
        <f t="shared" si="110"/>
        <v>0.44722489435898838</v>
      </c>
      <c r="BW126" s="37">
        <v>0</v>
      </c>
      <c r="BX126" s="40">
        <v>0</v>
      </c>
      <c r="BY126" s="40">
        <f t="shared" si="111"/>
        <v>0</v>
      </c>
      <c r="BZ126" s="40">
        <f t="shared" si="121"/>
        <v>23347.94</v>
      </c>
      <c r="CA126" s="40">
        <f t="shared" si="138"/>
        <v>12906.16</v>
      </c>
      <c r="CB126" s="41">
        <f t="shared" si="136"/>
        <v>-10442</v>
      </c>
      <c r="CC126" s="109">
        <f t="shared" si="113"/>
        <v>0.44722489435898838</v>
      </c>
      <c r="CD126" s="37">
        <v>0</v>
      </c>
      <c r="CE126" s="40">
        <v>0</v>
      </c>
      <c r="CF126" s="40">
        <f t="shared" si="114"/>
        <v>0</v>
      </c>
      <c r="CG126" s="40">
        <f t="shared" si="115"/>
        <v>23347.94</v>
      </c>
      <c r="CH126" s="180">
        <f t="shared" si="116"/>
        <v>12906.16</v>
      </c>
      <c r="CI126" s="180">
        <f t="shared" si="117"/>
        <v>-10442</v>
      </c>
      <c r="CJ126" s="280">
        <f t="shared" si="118"/>
        <v>0.55277510564101162</v>
      </c>
      <c r="CK126" s="37">
        <v>5084.25</v>
      </c>
      <c r="CL126" s="40">
        <f t="shared" si="137"/>
        <v>28432.19</v>
      </c>
      <c r="CM126" s="40">
        <v>23109.08</v>
      </c>
      <c r="CN126" s="158">
        <f t="shared" si="135"/>
        <v>-5323.1099999999969</v>
      </c>
      <c r="CO126" s="310">
        <f t="shared" si="120"/>
        <v>0.81277875534737221</v>
      </c>
      <c r="CP126" s="37">
        <v>28125.65</v>
      </c>
      <c r="CQ126" s="37">
        <v>26911.21</v>
      </c>
      <c r="CR126" s="37">
        <v>1215.29</v>
      </c>
      <c r="CS126" s="37">
        <v>0</v>
      </c>
      <c r="CT126" s="37">
        <v>0</v>
      </c>
      <c r="CU126" s="37">
        <v>0</v>
      </c>
      <c r="CV126" s="37">
        <v>0</v>
      </c>
      <c r="CW126" s="40">
        <v>81826.95</v>
      </c>
      <c r="CX126" s="17"/>
    </row>
    <row r="127" spans="1:102" s="10" customFormat="1" ht="33.75" customHeight="1" x14ac:dyDescent="0.2">
      <c r="A127" s="11" t="s">
        <v>74</v>
      </c>
      <c r="B127" s="11" t="s">
        <v>75</v>
      </c>
      <c r="C127" s="14" t="s">
        <v>566</v>
      </c>
      <c r="D127" s="11">
        <v>1</v>
      </c>
      <c r="E127" s="11" t="s">
        <v>76</v>
      </c>
      <c r="F127" s="11" t="s">
        <v>77</v>
      </c>
      <c r="G127" s="44" t="s">
        <v>83</v>
      </c>
      <c r="H127" s="43">
        <f>SUBTOTAL(103, $CI$16:$CI127)*1</f>
        <v>112</v>
      </c>
      <c r="I127" s="43" t="s">
        <v>458</v>
      </c>
      <c r="J127" s="124" t="s">
        <v>409</v>
      </c>
      <c r="K127" s="124" t="s">
        <v>471</v>
      </c>
      <c r="L127" s="41">
        <v>0</v>
      </c>
      <c r="M127" s="41">
        <v>0</v>
      </c>
      <c r="N127" s="41">
        <v>4401.16</v>
      </c>
      <c r="O127" s="41">
        <v>10239.4</v>
      </c>
      <c r="P127" s="41">
        <v>0</v>
      </c>
      <c r="Q127" s="41">
        <f t="shared" si="77"/>
        <v>-10239</v>
      </c>
      <c r="R127" s="197">
        <f t="shared" si="78"/>
        <v>1</v>
      </c>
      <c r="S127" s="41">
        <v>0</v>
      </c>
      <c r="T127" s="41">
        <v>10239.4</v>
      </c>
      <c r="U127" s="41">
        <f t="shared" si="142"/>
        <v>10239.4</v>
      </c>
      <c r="V127" s="41">
        <f t="shared" si="79"/>
        <v>10239.4</v>
      </c>
      <c r="W127" s="41">
        <f t="shared" si="80"/>
        <v>10239.4</v>
      </c>
      <c r="X127" s="41">
        <f t="shared" si="81"/>
        <v>0</v>
      </c>
      <c r="Y127" s="197">
        <f t="shared" si="82"/>
        <v>0</v>
      </c>
      <c r="Z127" s="41">
        <v>0</v>
      </c>
      <c r="AA127" s="41">
        <v>0</v>
      </c>
      <c r="AB127" s="41">
        <f t="shared" si="143"/>
        <v>0</v>
      </c>
      <c r="AC127" s="41">
        <f t="shared" si="83"/>
        <v>10239.4</v>
      </c>
      <c r="AD127" s="41">
        <f t="shared" si="84"/>
        <v>10239.4</v>
      </c>
      <c r="AE127" s="41">
        <f t="shared" si="85"/>
        <v>0</v>
      </c>
      <c r="AF127" s="109">
        <f t="shared" si="86"/>
        <v>0</v>
      </c>
      <c r="AG127" s="41">
        <v>9312.6</v>
      </c>
      <c r="AH127" s="41">
        <v>2524.73</v>
      </c>
      <c r="AI127" s="41">
        <f t="shared" si="144"/>
        <v>-6787.8700000000008</v>
      </c>
      <c r="AJ127" s="41">
        <f t="shared" si="87"/>
        <v>19552</v>
      </c>
      <c r="AK127" s="41">
        <f t="shared" si="88"/>
        <v>12764.13</v>
      </c>
      <c r="AL127" s="41">
        <f t="shared" si="89"/>
        <v>-6788</v>
      </c>
      <c r="AM127" s="109">
        <f t="shared" si="90"/>
        <v>0.34717011047463175</v>
      </c>
      <c r="AN127" s="41">
        <v>0</v>
      </c>
      <c r="AO127" s="41">
        <v>0</v>
      </c>
      <c r="AP127" s="41">
        <f t="shared" si="145"/>
        <v>0</v>
      </c>
      <c r="AQ127" s="41">
        <f t="shared" si="91"/>
        <v>19552</v>
      </c>
      <c r="AR127" s="41">
        <f t="shared" si="92"/>
        <v>12764.13</v>
      </c>
      <c r="AS127" s="41">
        <f t="shared" si="93"/>
        <v>-6788</v>
      </c>
      <c r="AT127" s="109">
        <f t="shared" si="94"/>
        <v>0.34717011047463175</v>
      </c>
      <c r="AU127" s="41">
        <v>0</v>
      </c>
      <c r="AV127" s="41">
        <v>0</v>
      </c>
      <c r="AW127" s="41">
        <f t="shared" si="146"/>
        <v>0</v>
      </c>
      <c r="AX127" s="41">
        <f t="shared" si="95"/>
        <v>19552</v>
      </c>
      <c r="AY127" s="41">
        <f t="shared" si="96"/>
        <v>12764.13</v>
      </c>
      <c r="AZ127" s="41">
        <f t="shared" si="97"/>
        <v>-6788</v>
      </c>
      <c r="BA127" s="109">
        <f t="shared" si="98"/>
        <v>0.34717011047463175</v>
      </c>
      <c r="BB127" s="41">
        <v>7670.4</v>
      </c>
      <c r="BC127" s="41">
        <v>4443.3100000000004</v>
      </c>
      <c r="BD127" s="41">
        <f t="shared" si="139"/>
        <v>-3227.0899999999992</v>
      </c>
      <c r="BE127" s="41">
        <f t="shared" si="99"/>
        <v>27222.400000000001</v>
      </c>
      <c r="BF127" s="41">
        <f t="shared" si="100"/>
        <v>17207.439999999999</v>
      </c>
      <c r="BG127" s="41">
        <f t="shared" si="101"/>
        <v>-10015</v>
      </c>
      <c r="BH127" s="109">
        <f t="shared" si="102"/>
        <v>0.36789408722228756</v>
      </c>
      <c r="BI127" s="41">
        <v>0</v>
      </c>
      <c r="BJ127" s="41">
        <v>0</v>
      </c>
      <c r="BK127" s="41">
        <f t="shared" si="140"/>
        <v>0</v>
      </c>
      <c r="BL127" s="41">
        <f t="shared" si="103"/>
        <v>27222.400000000001</v>
      </c>
      <c r="BM127" s="41">
        <f t="shared" si="104"/>
        <v>17207.439999999999</v>
      </c>
      <c r="BN127" s="41">
        <f t="shared" si="105"/>
        <v>-10015</v>
      </c>
      <c r="BO127" s="109">
        <f t="shared" si="106"/>
        <v>0.36789408722228756</v>
      </c>
      <c r="BP127" s="41">
        <v>0</v>
      </c>
      <c r="BQ127" s="41">
        <v>0</v>
      </c>
      <c r="BR127" s="41">
        <f t="shared" si="141"/>
        <v>0</v>
      </c>
      <c r="BS127" s="41">
        <f t="shared" si="107"/>
        <v>27222.400000000001</v>
      </c>
      <c r="BT127" s="41">
        <f t="shared" si="108"/>
        <v>17207.439999999999</v>
      </c>
      <c r="BU127" s="41">
        <f t="shared" si="109"/>
        <v>-10015</v>
      </c>
      <c r="BV127" s="109">
        <f t="shared" si="110"/>
        <v>0.36789408722228756</v>
      </c>
      <c r="BW127" s="41">
        <v>8662.35</v>
      </c>
      <c r="BX127" s="41">
        <v>3074.95</v>
      </c>
      <c r="BY127" s="41">
        <f t="shared" si="111"/>
        <v>-5587.4000000000005</v>
      </c>
      <c r="BZ127" s="41">
        <f t="shared" si="121"/>
        <v>35884.75</v>
      </c>
      <c r="CA127" s="41">
        <f>BQ127+BJ127+BC127+AV127+AO127+AH127+AA127+T127+P127+BX127</f>
        <v>20282.390000000003</v>
      </c>
      <c r="CB127" s="41">
        <f t="shared" si="136"/>
        <v>-15602</v>
      </c>
      <c r="CC127" s="109">
        <f t="shared" si="113"/>
        <v>0.43479082339991215</v>
      </c>
      <c r="CD127" s="41">
        <v>0</v>
      </c>
      <c r="CE127" s="41">
        <v>0</v>
      </c>
      <c r="CF127" s="41">
        <f t="shared" si="114"/>
        <v>0</v>
      </c>
      <c r="CG127" s="41">
        <f t="shared" si="115"/>
        <v>35884.75</v>
      </c>
      <c r="CH127" s="317">
        <f t="shared" si="116"/>
        <v>20282.390000000003</v>
      </c>
      <c r="CI127" s="180">
        <f t="shared" si="117"/>
        <v>-15602</v>
      </c>
      <c r="CJ127" s="280">
        <f t="shared" si="118"/>
        <v>0.56520917660008785</v>
      </c>
      <c r="CK127" s="40">
        <v>0</v>
      </c>
      <c r="CL127" s="40">
        <f t="shared" si="137"/>
        <v>35884.75</v>
      </c>
      <c r="CM127" s="40">
        <v>20282.39</v>
      </c>
      <c r="CN127" s="158">
        <f t="shared" si="135"/>
        <v>-15602.36</v>
      </c>
      <c r="CO127" s="310">
        <f t="shared" si="120"/>
        <v>0.56520917660008774</v>
      </c>
      <c r="CP127" s="40">
        <v>41431.06</v>
      </c>
      <c r="CQ127" s="40">
        <v>12471.23</v>
      </c>
      <c r="CR127" s="40">
        <v>0</v>
      </c>
      <c r="CS127" s="40">
        <v>0</v>
      </c>
      <c r="CT127" s="40">
        <v>0</v>
      </c>
      <c r="CU127" s="40">
        <v>0</v>
      </c>
      <c r="CV127" s="40">
        <v>0</v>
      </c>
      <c r="CW127" s="40">
        <v>94188.2</v>
      </c>
      <c r="CX127" s="17"/>
    </row>
    <row r="128" spans="1:102" s="10" customFormat="1" ht="21.75" customHeight="1" x14ac:dyDescent="0.2">
      <c r="A128" s="11" t="s">
        <v>485</v>
      </c>
      <c r="B128" s="11" t="s">
        <v>486</v>
      </c>
      <c r="C128" s="14" t="s">
        <v>606</v>
      </c>
      <c r="D128" s="11">
        <v>1</v>
      </c>
      <c r="E128" s="11" t="s">
        <v>454</v>
      </c>
      <c r="F128" s="11" t="s">
        <v>5</v>
      </c>
      <c r="G128" s="44" t="s">
        <v>532</v>
      </c>
      <c r="H128" s="43">
        <f>SUBTOTAL(103, $CI$16:$CI128)*1</f>
        <v>113</v>
      </c>
      <c r="I128" s="43" t="s">
        <v>51</v>
      </c>
      <c r="J128" s="136" t="s">
        <v>25</v>
      </c>
      <c r="K128" s="136" t="s">
        <v>56</v>
      </c>
      <c r="L128" s="40">
        <v>0</v>
      </c>
      <c r="M128" s="40">
        <v>0</v>
      </c>
      <c r="N128" s="40">
        <v>3191192.29</v>
      </c>
      <c r="O128" s="40">
        <v>0</v>
      </c>
      <c r="P128" s="40">
        <v>0</v>
      </c>
      <c r="Q128" s="41">
        <f t="shared" si="77"/>
        <v>0</v>
      </c>
      <c r="R128" s="197" t="str">
        <f t="shared" si="78"/>
        <v>nebija plānots</v>
      </c>
      <c r="S128" s="40">
        <v>349727.79</v>
      </c>
      <c r="T128" s="40">
        <v>353904.46</v>
      </c>
      <c r="U128" s="41">
        <f t="shared" si="142"/>
        <v>4176.6700000000419</v>
      </c>
      <c r="V128" s="41">
        <f t="shared" si="79"/>
        <v>349727.79</v>
      </c>
      <c r="W128" s="41">
        <f t="shared" si="80"/>
        <v>353904.46</v>
      </c>
      <c r="X128" s="41">
        <f t="shared" si="81"/>
        <v>4177</v>
      </c>
      <c r="Y128" s="197">
        <f t="shared" si="82"/>
        <v>-1.1942631153217809E-2</v>
      </c>
      <c r="Z128" s="40">
        <v>0</v>
      </c>
      <c r="AA128" s="40">
        <v>0</v>
      </c>
      <c r="AB128" s="41">
        <f t="shared" si="143"/>
        <v>0</v>
      </c>
      <c r="AC128" s="41">
        <f t="shared" si="83"/>
        <v>349727.79</v>
      </c>
      <c r="AD128" s="41">
        <f t="shared" si="84"/>
        <v>353904.46</v>
      </c>
      <c r="AE128" s="41">
        <f t="shared" si="85"/>
        <v>4177</v>
      </c>
      <c r="AF128" s="109">
        <f t="shared" si="86"/>
        <v>-1.1942631153217809E-2</v>
      </c>
      <c r="AG128" s="40">
        <v>0</v>
      </c>
      <c r="AH128" s="40">
        <v>0</v>
      </c>
      <c r="AI128" s="41">
        <f t="shared" si="144"/>
        <v>0</v>
      </c>
      <c r="AJ128" s="41">
        <f t="shared" si="87"/>
        <v>349727.79</v>
      </c>
      <c r="AK128" s="41">
        <f t="shared" si="88"/>
        <v>353904.46</v>
      </c>
      <c r="AL128" s="41">
        <f t="shared" si="89"/>
        <v>4177</v>
      </c>
      <c r="AM128" s="109">
        <f t="shared" si="90"/>
        <v>-1.1942631153217809E-2</v>
      </c>
      <c r="AN128" s="40">
        <v>575970.31999999995</v>
      </c>
      <c r="AO128" s="40">
        <v>0</v>
      </c>
      <c r="AP128" s="41">
        <f t="shared" si="145"/>
        <v>-575970.31999999995</v>
      </c>
      <c r="AQ128" s="41">
        <f t="shared" si="91"/>
        <v>925698.10999999987</v>
      </c>
      <c r="AR128" s="41">
        <f t="shared" si="92"/>
        <v>353904.46</v>
      </c>
      <c r="AS128" s="41">
        <f t="shared" si="93"/>
        <v>-571793</v>
      </c>
      <c r="AT128" s="109">
        <f t="shared" si="94"/>
        <v>0.6176891189720588</v>
      </c>
      <c r="AU128" s="40">
        <v>0</v>
      </c>
      <c r="AV128" s="41">
        <v>0</v>
      </c>
      <c r="AW128" s="41">
        <f t="shared" si="146"/>
        <v>0</v>
      </c>
      <c r="AX128" s="41">
        <f t="shared" si="95"/>
        <v>925698.10999999987</v>
      </c>
      <c r="AY128" s="41">
        <f t="shared" si="96"/>
        <v>353904.46</v>
      </c>
      <c r="AZ128" s="41">
        <f t="shared" si="97"/>
        <v>-571793</v>
      </c>
      <c r="BA128" s="109">
        <f t="shared" si="98"/>
        <v>0.6176891189720588</v>
      </c>
      <c r="BB128" s="40">
        <v>0</v>
      </c>
      <c r="BC128" s="41">
        <v>284445.2</v>
      </c>
      <c r="BD128" s="41">
        <f t="shared" si="139"/>
        <v>284445.2</v>
      </c>
      <c r="BE128" s="41">
        <f t="shared" si="99"/>
        <v>925698.10999999987</v>
      </c>
      <c r="BF128" s="41">
        <f t="shared" si="100"/>
        <v>638349.66</v>
      </c>
      <c r="BG128" s="41">
        <f t="shared" si="101"/>
        <v>-287348</v>
      </c>
      <c r="BH128" s="109">
        <f t="shared" si="102"/>
        <v>0.31041270031328017</v>
      </c>
      <c r="BI128" s="40">
        <v>575970.32999999996</v>
      </c>
      <c r="BJ128" s="41">
        <v>0</v>
      </c>
      <c r="BK128" s="41">
        <f t="shared" si="140"/>
        <v>-575970.32999999996</v>
      </c>
      <c r="BL128" s="41">
        <f t="shared" si="103"/>
        <v>1501668.44</v>
      </c>
      <c r="BM128" s="41">
        <f t="shared" si="104"/>
        <v>638349.66</v>
      </c>
      <c r="BN128" s="41">
        <f t="shared" si="105"/>
        <v>-863318</v>
      </c>
      <c r="BO128" s="109">
        <f t="shared" si="106"/>
        <v>0.57490638878979161</v>
      </c>
      <c r="BP128" s="40">
        <v>0</v>
      </c>
      <c r="BQ128" s="41">
        <v>0</v>
      </c>
      <c r="BR128" s="41">
        <f t="shared" si="141"/>
        <v>0</v>
      </c>
      <c r="BS128" s="41">
        <f t="shared" si="107"/>
        <v>1501668.44</v>
      </c>
      <c r="BT128" s="41">
        <f t="shared" si="108"/>
        <v>638349.66</v>
      </c>
      <c r="BU128" s="41">
        <f t="shared" si="109"/>
        <v>-863318</v>
      </c>
      <c r="BV128" s="109">
        <f t="shared" si="110"/>
        <v>0.57490638878979161</v>
      </c>
      <c r="BW128" s="40">
        <v>0</v>
      </c>
      <c r="BX128" s="41">
        <v>280484.78999999998</v>
      </c>
      <c r="BY128" s="41">
        <f t="shared" si="111"/>
        <v>280484.78999999998</v>
      </c>
      <c r="BZ128" s="41">
        <f t="shared" si="121"/>
        <v>1501668.44</v>
      </c>
      <c r="CA128" s="41">
        <f>BQ128+BJ128+BC128+AV128+AO128+AH128+AA128+T128+P128+BX128</f>
        <v>918834.45</v>
      </c>
      <c r="CB128" s="41">
        <f t="shared" si="136"/>
        <v>-582833</v>
      </c>
      <c r="CC128" s="109">
        <f t="shared" si="113"/>
        <v>0.38812428527831355</v>
      </c>
      <c r="CD128" s="40">
        <v>575970.31999999995</v>
      </c>
      <c r="CE128" s="41">
        <v>268135.38</v>
      </c>
      <c r="CF128" s="41">
        <f t="shared" si="114"/>
        <v>-307834.93999999994</v>
      </c>
      <c r="CG128" s="41">
        <f t="shared" si="115"/>
        <v>2077638.7599999998</v>
      </c>
      <c r="CH128" s="317">
        <f t="shared" si="116"/>
        <v>1186969.83</v>
      </c>
      <c r="CI128" s="179">
        <f t="shared" si="117"/>
        <v>-890667.94</v>
      </c>
      <c r="CJ128" s="280">
        <f t="shared" si="118"/>
        <v>0.57130712655745808</v>
      </c>
      <c r="CK128" s="40">
        <v>0</v>
      </c>
      <c r="CL128" s="40">
        <f t="shared" si="137"/>
        <v>2077638.7599999998</v>
      </c>
      <c r="CM128" s="40">
        <v>1187033.67</v>
      </c>
      <c r="CN128" s="158">
        <f t="shared" si="135"/>
        <v>-890605.08999999985</v>
      </c>
      <c r="CO128" s="310">
        <f t="shared" si="120"/>
        <v>0.5713378537470104</v>
      </c>
      <c r="CP128" s="40">
        <v>2303881.2799999998</v>
      </c>
      <c r="CQ128" s="40">
        <v>2303881.2799999998</v>
      </c>
      <c r="CR128" s="40">
        <v>2303881.2799999998</v>
      </c>
      <c r="CS128" s="40">
        <v>1698563.48</v>
      </c>
      <c r="CT128" s="40">
        <v>1496790.89</v>
      </c>
      <c r="CU128" s="40">
        <v>1496790.89</v>
      </c>
      <c r="CV128" s="40">
        <v>942000.85</v>
      </c>
      <c r="CW128" s="40">
        <v>17814621</v>
      </c>
      <c r="CX128" s="186" t="s">
        <v>1535</v>
      </c>
    </row>
    <row r="129" spans="1:102" s="10" customFormat="1" ht="35.25" customHeight="1" x14ac:dyDescent="0.2">
      <c r="A129" s="11" t="s">
        <v>74</v>
      </c>
      <c r="B129" s="11" t="s">
        <v>75</v>
      </c>
      <c r="C129" s="14" t="s">
        <v>566</v>
      </c>
      <c r="D129" s="11">
        <v>1</v>
      </c>
      <c r="E129" s="11" t="s">
        <v>76</v>
      </c>
      <c r="F129" s="11" t="s">
        <v>77</v>
      </c>
      <c r="G129" s="44" t="s">
        <v>81</v>
      </c>
      <c r="H129" s="43">
        <f>SUBTOTAL(103, $CI$16:$CI129)*1</f>
        <v>114</v>
      </c>
      <c r="I129" s="43" t="s">
        <v>458</v>
      </c>
      <c r="J129" s="124" t="s">
        <v>98</v>
      </c>
      <c r="K129" s="124" t="s">
        <v>482</v>
      </c>
      <c r="L129" s="41">
        <v>0</v>
      </c>
      <c r="M129" s="41">
        <v>0</v>
      </c>
      <c r="N129" s="41">
        <v>10820.23</v>
      </c>
      <c r="O129" s="41">
        <v>9042.5</v>
      </c>
      <c r="P129" s="41">
        <v>9042.5</v>
      </c>
      <c r="Q129" s="41">
        <f t="shared" si="77"/>
        <v>0</v>
      </c>
      <c r="R129" s="197">
        <f t="shared" si="78"/>
        <v>0</v>
      </c>
      <c r="S129" s="41">
        <v>0</v>
      </c>
      <c r="T129" s="41">
        <v>0</v>
      </c>
      <c r="U129" s="41">
        <f t="shared" si="142"/>
        <v>0</v>
      </c>
      <c r="V129" s="41">
        <f t="shared" si="79"/>
        <v>9042.5</v>
      </c>
      <c r="W129" s="41">
        <f t="shared" si="80"/>
        <v>9042.5</v>
      </c>
      <c r="X129" s="41">
        <f t="shared" si="81"/>
        <v>0</v>
      </c>
      <c r="Y129" s="197">
        <f t="shared" si="82"/>
        <v>0</v>
      </c>
      <c r="Z129" s="41">
        <v>0</v>
      </c>
      <c r="AA129" s="41">
        <v>0</v>
      </c>
      <c r="AB129" s="41">
        <f t="shared" si="143"/>
        <v>0</v>
      </c>
      <c r="AC129" s="41">
        <f t="shared" si="83"/>
        <v>9042.5</v>
      </c>
      <c r="AD129" s="41">
        <f t="shared" si="84"/>
        <v>9042.5</v>
      </c>
      <c r="AE129" s="41">
        <f t="shared" si="85"/>
        <v>0</v>
      </c>
      <c r="AF129" s="109">
        <f t="shared" si="86"/>
        <v>0</v>
      </c>
      <c r="AG129" s="41">
        <v>4384.17</v>
      </c>
      <c r="AH129" s="41">
        <v>4384.17</v>
      </c>
      <c r="AI129" s="41">
        <f t="shared" si="144"/>
        <v>0</v>
      </c>
      <c r="AJ129" s="41">
        <f t="shared" si="87"/>
        <v>13426.67</v>
      </c>
      <c r="AK129" s="41">
        <f t="shared" si="88"/>
        <v>13426.67</v>
      </c>
      <c r="AL129" s="41">
        <f t="shared" si="89"/>
        <v>0</v>
      </c>
      <c r="AM129" s="109">
        <f t="shared" si="90"/>
        <v>0</v>
      </c>
      <c r="AN129" s="41">
        <v>0</v>
      </c>
      <c r="AO129" s="41">
        <v>0</v>
      </c>
      <c r="AP129" s="41">
        <f t="shared" si="145"/>
        <v>0</v>
      </c>
      <c r="AQ129" s="41">
        <f t="shared" si="91"/>
        <v>13426.67</v>
      </c>
      <c r="AR129" s="41">
        <f t="shared" si="92"/>
        <v>13426.67</v>
      </c>
      <c r="AS129" s="41">
        <f t="shared" si="93"/>
        <v>0</v>
      </c>
      <c r="AT129" s="109">
        <f t="shared" si="94"/>
        <v>0</v>
      </c>
      <c r="AU129" s="41">
        <v>0</v>
      </c>
      <c r="AV129" s="41">
        <v>0</v>
      </c>
      <c r="AW129" s="41">
        <f t="shared" si="146"/>
        <v>0</v>
      </c>
      <c r="AX129" s="41">
        <f t="shared" si="95"/>
        <v>13426.67</v>
      </c>
      <c r="AY129" s="41">
        <f t="shared" si="96"/>
        <v>13426.67</v>
      </c>
      <c r="AZ129" s="41">
        <f t="shared" si="97"/>
        <v>0</v>
      </c>
      <c r="BA129" s="109">
        <f t="shared" si="98"/>
        <v>0</v>
      </c>
      <c r="BB129" s="41">
        <v>7337.04</v>
      </c>
      <c r="BC129" s="41">
        <v>2673.61</v>
      </c>
      <c r="BD129" s="41">
        <f t="shared" si="139"/>
        <v>-4663.43</v>
      </c>
      <c r="BE129" s="41">
        <f t="shared" si="99"/>
        <v>20763.71</v>
      </c>
      <c r="BF129" s="41">
        <f t="shared" si="100"/>
        <v>16100.28</v>
      </c>
      <c r="BG129" s="41">
        <f t="shared" si="101"/>
        <v>-4663</v>
      </c>
      <c r="BH129" s="109">
        <f t="shared" si="102"/>
        <v>0.22459521925513304</v>
      </c>
      <c r="BI129" s="41">
        <v>0</v>
      </c>
      <c r="BJ129" s="41">
        <v>0</v>
      </c>
      <c r="BK129" s="41">
        <f t="shared" si="140"/>
        <v>0</v>
      </c>
      <c r="BL129" s="41">
        <f t="shared" si="103"/>
        <v>20763.71</v>
      </c>
      <c r="BM129" s="41">
        <f t="shared" si="104"/>
        <v>16100.28</v>
      </c>
      <c r="BN129" s="41">
        <f t="shared" si="105"/>
        <v>-4663</v>
      </c>
      <c r="BO129" s="109">
        <f t="shared" si="106"/>
        <v>0.22459521925513304</v>
      </c>
      <c r="BP129" s="41">
        <v>0</v>
      </c>
      <c r="BQ129" s="41">
        <v>0</v>
      </c>
      <c r="BR129" s="41">
        <f t="shared" si="141"/>
        <v>0</v>
      </c>
      <c r="BS129" s="41">
        <f t="shared" si="107"/>
        <v>20763.71</v>
      </c>
      <c r="BT129" s="41">
        <f t="shared" si="108"/>
        <v>16100.28</v>
      </c>
      <c r="BU129" s="41">
        <f t="shared" si="109"/>
        <v>-4663</v>
      </c>
      <c r="BV129" s="109">
        <f t="shared" si="110"/>
        <v>0.22459521925513304</v>
      </c>
      <c r="BW129" s="41">
        <v>7337.04</v>
      </c>
      <c r="BX129" s="41">
        <v>0</v>
      </c>
      <c r="BY129" s="41">
        <f t="shared" si="111"/>
        <v>-7337.04</v>
      </c>
      <c r="BZ129" s="41">
        <f t="shared" si="121"/>
        <v>28100.75</v>
      </c>
      <c r="CA129" s="41">
        <f>BQ129+BJ129+BC129+AV129+AO129+AH129+AA129+T129+P129+BX129</f>
        <v>16100.28</v>
      </c>
      <c r="CB129" s="41">
        <f t="shared" si="136"/>
        <v>-12000</v>
      </c>
      <c r="CC129" s="109">
        <f t="shared" si="113"/>
        <v>0.42705159114970237</v>
      </c>
      <c r="CD129" s="41">
        <v>0</v>
      </c>
      <c r="CE129" s="41">
        <v>0</v>
      </c>
      <c r="CF129" s="41">
        <f t="shared" si="114"/>
        <v>0</v>
      </c>
      <c r="CG129" s="41">
        <f t="shared" si="115"/>
        <v>28100.75</v>
      </c>
      <c r="CH129" s="317">
        <f t="shared" si="116"/>
        <v>16100.28</v>
      </c>
      <c r="CI129" s="180">
        <f t="shared" si="117"/>
        <v>-12000</v>
      </c>
      <c r="CJ129" s="280">
        <f t="shared" si="118"/>
        <v>0.57294840885029763</v>
      </c>
      <c r="CK129" s="40">
        <v>0</v>
      </c>
      <c r="CL129" s="40">
        <f t="shared" si="137"/>
        <v>28100.75</v>
      </c>
      <c r="CM129" s="40">
        <v>16100.28</v>
      </c>
      <c r="CN129" s="158">
        <f t="shared" si="135"/>
        <v>-12000.47</v>
      </c>
      <c r="CO129" s="310">
        <f t="shared" si="120"/>
        <v>0.57294840885029763</v>
      </c>
      <c r="CP129" s="40">
        <v>29348.16</v>
      </c>
      <c r="CQ129" s="40">
        <v>16730.86</v>
      </c>
      <c r="CR129" s="40">
        <v>0</v>
      </c>
      <c r="CS129" s="40">
        <v>0</v>
      </c>
      <c r="CT129" s="40">
        <v>0</v>
      </c>
      <c r="CU129" s="40">
        <v>0</v>
      </c>
      <c r="CV129" s="40">
        <v>0</v>
      </c>
      <c r="CW129" s="40">
        <v>85000</v>
      </c>
      <c r="CX129" s="17"/>
    </row>
    <row r="130" spans="1:102" s="10" customFormat="1" ht="21.75" customHeight="1" x14ac:dyDescent="0.2">
      <c r="A130" s="11" t="s">
        <v>485</v>
      </c>
      <c r="B130" s="11" t="s">
        <v>486</v>
      </c>
      <c r="C130" s="14" t="s">
        <v>606</v>
      </c>
      <c r="D130" s="11">
        <v>1</v>
      </c>
      <c r="E130" s="11" t="s">
        <v>454</v>
      </c>
      <c r="F130" s="11" t="s">
        <v>5</v>
      </c>
      <c r="G130" s="44" t="s">
        <v>521</v>
      </c>
      <c r="H130" s="43">
        <f>SUBTOTAL(103, $CI$16:$CI130)*1</f>
        <v>115</v>
      </c>
      <c r="I130" s="43" t="s">
        <v>368</v>
      </c>
      <c r="J130" s="124" t="s">
        <v>40</v>
      </c>
      <c r="K130" s="124" t="s">
        <v>370</v>
      </c>
      <c r="L130" s="41">
        <v>0</v>
      </c>
      <c r="M130" s="41">
        <v>8258.4</v>
      </c>
      <c r="N130" s="41">
        <v>276696.58</v>
      </c>
      <c r="O130" s="41">
        <v>0</v>
      </c>
      <c r="P130" s="41">
        <v>0</v>
      </c>
      <c r="Q130" s="41">
        <f t="shared" si="77"/>
        <v>0</v>
      </c>
      <c r="R130" s="197" t="str">
        <f t="shared" si="78"/>
        <v>nebija plānots</v>
      </c>
      <c r="S130" s="41">
        <v>0</v>
      </c>
      <c r="T130" s="41">
        <v>0</v>
      </c>
      <c r="U130" s="41">
        <f t="shared" si="142"/>
        <v>0</v>
      </c>
      <c r="V130" s="41">
        <f t="shared" si="79"/>
        <v>0</v>
      </c>
      <c r="W130" s="41">
        <f t="shared" si="80"/>
        <v>0</v>
      </c>
      <c r="X130" s="41">
        <f t="shared" si="81"/>
        <v>0</v>
      </c>
      <c r="Y130" s="197" t="str">
        <f t="shared" si="82"/>
        <v>nebija plānots</v>
      </c>
      <c r="Z130" s="41">
        <v>77667.399999999994</v>
      </c>
      <c r="AA130" s="41">
        <v>77568.800000000003</v>
      </c>
      <c r="AB130" s="41">
        <f t="shared" si="143"/>
        <v>-98.599999999991269</v>
      </c>
      <c r="AC130" s="41">
        <f t="shared" si="83"/>
        <v>77667.399999999994</v>
      </c>
      <c r="AD130" s="41">
        <f t="shared" si="84"/>
        <v>77568.800000000003</v>
      </c>
      <c r="AE130" s="41">
        <f t="shared" si="85"/>
        <v>-99</v>
      </c>
      <c r="AF130" s="109">
        <f t="shared" si="86"/>
        <v>1.2695159101501208E-3</v>
      </c>
      <c r="AG130" s="41">
        <v>0</v>
      </c>
      <c r="AH130" s="41">
        <v>0</v>
      </c>
      <c r="AI130" s="41">
        <f t="shared" si="144"/>
        <v>0</v>
      </c>
      <c r="AJ130" s="41">
        <f t="shared" si="87"/>
        <v>77667.399999999994</v>
      </c>
      <c r="AK130" s="41">
        <f t="shared" si="88"/>
        <v>77568.800000000003</v>
      </c>
      <c r="AL130" s="41">
        <f t="shared" si="89"/>
        <v>-99</v>
      </c>
      <c r="AM130" s="109">
        <f t="shared" si="90"/>
        <v>1.2695159101501208E-3</v>
      </c>
      <c r="AN130" s="41">
        <v>0</v>
      </c>
      <c r="AO130" s="41">
        <v>0</v>
      </c>
      <c r="AP130" s="41">
        <f t="shared" si="145"/>
        <v>0</v>
      </c>
      <c r="AQ130" s="41">
        <f t="shared" si="91"/>
        <v>77667.399999999994</v>
      </c>
      <c r="AR130" s="41">
        <f t="shared" si="92"/>
        <v>77568.800000000003</v>
      </c>
      <c r="AS130" s="41">
        <f t="shared" si="93"/>
        <v>-99</v>
      </c>
      <c r="AT130" s="109">
        <f t="shared" si="94"/>
        <v>1.2695159101501208E-3</v>
      </c>
      <c r="AU130" s="41">
        <v>178697.76</v>
      </c>
      <c r="AV130" s="41">
        <v>99929.61</v>
      </c>
      <c r="AW130" s="41">
        <f t="shared" si="146"/>
        <v>-78768.150000000009</v>
      </c>
      <c r="AX130" s="41">
        <f t="shared" si="95"/>
        <v>256365.16</v>
      </c>
      <c r="AY130" s="41">
        <f t="shared" si="96"/>
        <v>177498.41</v>
      </c>
      <c r="AZ130" s="41">
        <f t="shared" si="97"/>
        <v>-78867</v>
      </c>
      <c r="BA130" s="109">
        <f t="shared" si="98"/>
        <v>0.30763443051310091</v>
      </c>
      <c r="BB130" s="41">
        <v>0</v>
      </c>
      <c r="BC130" s="41">
        <v>0</v>
      </c>
      <c r="BD130" s="41">
        <f t="shared" si="139"/>
        <v>0</v>
      </c>
      <c r="BE130" s="41">
        <f t="shared" si="99"/>
        <v>256365.16</v>
      </c>
      <c r="BF130" s="41">
        <f t="shared" si="100"/>
        <v>177498.41</v>
      </c>
      <c r="BG130" s="41">
        <f t="shared" si="101"/>
        <v>-78867</v>
      </c>
      <c r="BH130" s="109">
        <f t="shared" si="102"/>
        <v>0.30763443051310091</v>
      </c>
      <c r="BI130" s="41">
        <v>0</v>
      </c>
      <c r="BJ130" s="41">
        <v>0</v>
      </c>
      <c r="BK130" s="41">
        <f t="shared" si="140"/>
        <v>0</v>
      </c>
      <c r="BL130" s="41">
        <f t="shared" si="103"/>
        <v>256365.16</v>
      </c>
      <c r="BM130" s="41">
        <f t="shared" si="104"/>
        <v>177498.41</v>
      </c>
      <c r="BN130" s="41">
        <f t="shared" si="105"/>
        <v>-78867</v>
      </c>
      <c r="BO130" s="109">
        <f t="shared" si="106"/>
        <v>0.30763443051310091</v>
      </c>
      <c r="BP130" s="41">
        <v>193204.4</v>
      </c>
      <c r="BQ130" s="41">
        <v>83195.539999999994</v>
      </c>
      <c r="BR130" s="41">
        <f t="shared" si="141"/>
        <v>-110008.86</v>
      </c>
      <c r="BS130" s="41">
        <f t="shared" si="107"/>
        <v>449569.56</v>
      </c>
      <c r="BT130" s="41">
        <f t="shared" si="108"/>
        <v>260693.95</v>
      </c>
      <c r="BU130" s="41">
        <f t="shared" si="109"/>
        <v>-188876</v>
      </c>
      <c r="BV130" s="109">
        <f t="shared" si="110"/>
        <v>0.42012544176700928</v>
      </c>
      <c r="BW130" s="41">
        <v>0</v>
      </c>
      <c r="BX130" s="41">
        <v>0</v>
      </c>
      <c r="BY130" s="41">
        <f t="shared" si="111"/>
        <v>0</v>
      </c>
      <c r="BZ130" s="41">
        <f t="shared" si="121"/>
        <v>449569.56000000006</v>
      </c>
      <c r="CA130" s="41">
        <f>BQ130+BJ130+BC130+AV130+AO130+AH130+AA130+T130+P130+BX130</f>
        <v>260693.95</v>
      </c>
      <c r="CB130" s="41">
        <f t="shared" si="136"/>
        <v>-188876</v>
      </c>
      <c r="CC130" s="109">
        <f t="shared" si="113"/>
        <v>0.42012544176700939</v>
      </c>
      <c r="CD130" s="41">
        <v>0</v>
      </c>
      <c r="CE130" s="41">
        <v>0</v>
      </c>
      <c r="CF130" s="41">
        <f t="shared" si="114"/>
        <v>0</v>
      </c>
      <c r="CG130" s="41">
        <f t="shared" si="115"/>
        <v>449569.56000000006</v>
      </c>
      <c r="CH130" s="317">
        <f t="shared" si="116"/>
        <v>260693.95</v>
      </c>
      <c r="CI130" s="180">
        <f t="shared" si="117"/>
        <v>-188876</v>
      </c>
      <c r="CJ130" s="280">
        <f t="shared" si="118"/>
        <v>0.57987455823299061</v>
      </c>
      <c r="CK130" s="40">
        <v>215460.23</v>
      </c>
      <c r="CL130" s="40">
        <f t="shared" si="137"/>
        <v>665029.79</v>
      </c>
      <c r="CM130" s="40">
        <v>341443.94999999995</v>
      </c>
      <c r="CN130" s="158">
        <f t="shared" si="135"/>
        <v>-323585.84000000008</v>
      </c>
      <c r="CO130" s="310">
        <f t="shared" si="120"/>
        <v>0.51342654890692929</v>
      </c>
      <c r="CP130" s="40">
        <v>2066434.55</v>
      </c>
      <c r="CQ130" s="40">
        <v>1064603.31</v>
      </c>
      <c r="CR130" s="40">
        <v>1265345.48</v>
      </c>
      <c r="CS130" s="40">
        <v>1030158.3999999999</v>
      </c>
      <c r="CT130" s="40">
        <v>729955.78</v>
      </c>
      <c r="CU130" s="40">
        <v>116298.64</v>
      </c>
      <c r="CV130" s="40">
        <v>0</v>
      </c>
      <c r="CW130" s="40">
        <v>7247622</v>
      </c>
      <c r="CX130" s="266"/>
    </row>
    <row r="131" spans="1:102" s="10" customFormat="1" ht="21.75" customHeight="1" x14ac:dyDescent="0.2">
      <c r="A131" s="121" t="s">
        <v>276</v>
      </c>
      <c r="B131" s="121" t="s">
        <v>277</v>
      </c>
      <c r="C131" s="122" t="s">
        <v>580</v>
      </c>
      <c r="D131" s="121" t="s">
        <v>3</v>
      </c>
      <c r="E131" s="121" t="s">
        <v>4</v>
      </c>
      <c r="F131" s="121" t="s">
        <v>77</v>
      </c>
      <c r="G131" s="123" t="s">
        <v>278</v>
      </c>
      <c r="H131" s="43">
        <f>SUBTOTAL(103, $CI$16:$CI131)*1</f>
        <v>116</v>
      </c>
      <c r="I131" s="43" t="s">
        <v>74</v>
      </c>
      <c r="J131" s="124" t="s">
        <v>84</v>
      </c>
      <c r="K131" s="124" t="s">
        <v>85</v>
      </c>
      <c r="L131" s="41">
        <v>0</v>
      </c>
      <c r="M131" s="41">
        <v>0</v>
      </c>
      <c r="N131" s="41">
        <v>6155.97</v>
      </c>
      <c r="O131" s="41">
        <v>54357.919999999998</v>
      </c>
      <c r="P131" s="41">
        <v>54357.919999999998</v>
      </c>
      <c r="Q131" s="41">
        <f t="shared" si="77"/>
        <v>0</v>
      </c>
      <c r="R131" s="197">
        <f t="shared" si="78"/>
        <v>0</v>
      </c>
      <c r="S131" s="41">
        <v>0</v>
      </c>
      <c r="T131" s="41">
        <v>0</v>
      </c>
      <c r="U131" s="41">
        <f t="shared" si="142"/>
        <v>0</v>
      </c>
      <c r="V131" s="41">
        <f t="shared" si="79"/>
        <v>54357.919999999998</v>
      </c>
      <c r="W131" s="41">
        <f t="shared" si="80"/>
        <v>54357.919999999998</v>
      </c>
      <c r="X131" s="41">
        <f t="shared" si="81"/>
        <v>0</v>
      </c>
      <c r="Y131" s="197">
        <f t="shared" si="82"/>
        <v>0</v>
      </c>
      <c r="Z131" s="41">
        <v>0</v>
      </c>
      <c r="AA131" s="41">
        <v>0</v>
      </c>
      <c r="AB131" s="41">
        <f t="shared" si="143"/>
        <v>0</v>
      </c>
      <c r="AC131" s="41">
        <f t="shared" si="83"/>
        <v>54357.919999999998</v>
      </c>
      <c r="AD131" s="41">
        <f t="shared" si="84"/>
        <v>54357.919999999998</v>
      </c>
      <c r="AE131" s="41">
        <f t="shared" si="85"/>
        <v>0</v>
      </c>
      <c r="AF131" s="109">
        <f t="shared" si="86"/>
        <v>0</v>
      </c>
      <c r="AG131" s="41">
        <v>48005.61</v>
      </c>
      <c r="AH131" s="41">
        <v>31224.21</v>
      </c>
      <c r="AI131" s="41">
        <f t="shared" si="144"/>
        <v>-16781.400000000001</v>
      </c>
      <c r="AJ131" s="41">
        <f t="shared" si="87"/>
        <v>102363.53</v>
      </c>
      <c r="AK131" s="41">
        <f t="shared" si="88"/>
        <v>85582.13</v>
      </c>
      <c r="AL131" s="41">
        <f t="shared" si="89"/>
        <v>-16781</v>
      </c>
      <c r="AM131" s="109">
        <f t="shared" si="90"/>
        <v>0.16393924672195259</v>
      </c>
      <c r="AN131" s="41">
        <v>0</v>
      </c>
      <c r="AO131" s="41">
        <v>0</v>
      </c>
      <c r="AP131" s="41">
        <f t="shared" si="145"/>
        <v>0</v>
      </c>
      <c r="AQ131" s="41">
        <f t="shared" si="91"/>
        <v>102363.53</v>
      </c>
      <c r="AR131" s="41">
        <f t="shared" si="92"/>
        <v>85582.13</v>
      </c>
      <c r="AS131" s="41">
        <f t="shared" si="93"/>
        <v>-16781</v>
      </c>
      <c r="AT131" s="109">
        <f t="shared" si="94"/>
        <v>0.16393924672195259</v>
      </c>
      <c r="AU131" s="41">
        <v>0</v>
      </c>
      <c r="AV131" s="41">
        <v>0</v>
      </c>
      <c r="AW131" s="41">
        <f t="shared" si="146"/>
        <v>0</v>
      </c>
      <c r="AX131" s="41">
        <f t="shared" si="95"/>
        <v>102363.53</v>
      </c>
      <c r="AY131" s="41">
        <f t="shared" si="96"/>
        <v>85582.13</v>
      </c>
      <c r="AZ131" s="41">
        <f t="shared" si="97"/>
        <v>-16781</v>
      </c>
      <c r="BA131" s="109">
        <f t="shared" si="98"/>
        <v>0.16393924672195259</v>
      </c>
      <c r="BB131" s="41">
        <v>36777.800000000003</v>
      </c>
      <c r="BC131" s="41">
        <v>31140.49</v>
      </c>
      <c r="BD131" s="41">
        <f t="shared" si="139"/>
        <v>-5637.3100000000013</v>
      </c>
      <c r="BE131" s="41">
        <f t="shared" si="99"/>
        <v>139141.33000000002</v>
      </c>
      <c r="BF131" s="41">
        <f t="shared" si="100"/>
        <v>116722.62000000001</v>
      </c>
      <c r="BG131" s="41">
        <f t="shared" si="101"/>
        <v>-22418</v>
      </c>
      <c r="BH131" s="109">
        <f t="shared" si="102"/>
        <v>0.16112186077278412</v>
      </c>
      <c r="BI131" s="41">
        <v>0</v>
      </c>
      <c r="BJ131" s="41">
        <v>0</v>
      </c>
      <c r="BK131" s="41">
        <f t="shared" si="140"/>
        <v>0</v>
      </c>
      <c r="BL131" s="41">
        <f t="shared" si="103"/>
        <v>139141.33000000002</v>
      </c>
      <c r="BM131" s="41">
        <f t="shared" si="104"/>
        <v>116722.62000000001</v>
      </c>
      <c r="BN131" s="41">
        <f t="shared" si="105"/>
        <v>-22418</v>
      </c>
      <c r="BO131" s="109">
        <f t="shared" si="106"/>
        <v>0.16112186077278412</v>
      </c>
      <c r="BP131" s="41">
        <v>0</v>
      </c>
      <c r="BQ131" s="41">
        <v>0</v>
      </c>
      <c r="BR131" s="41">
        <f t="shared" si="141"/>
        <v>0</v>
      </c>
      <c r="BS131" s="41">
        <f t="shared" si="107"/>
        <v>139141.33000000002</v>
      </c>
      <c r="BT131" s="41">
        <f t="shared" si="108"/>
        <v>116722.62000000001</v>
      </c>
      <c r="BU131" s="41">
        <f t="shared" si="109"/>
        <v>-22418</v>
      </c>
      <c r="BV131" s="109">
        <f t="shared" si="110"/>
        <v>0.16112186077278412</v>
      </c>
      <c r="BW131" s="41">
        <v>72697.95</v>
      </c>
      <c r="BX131" s="41">
        <v>8281.3700000000008</v>
      </c>
      <c r="BY131" s="41">
        <f t="shared" si="111"/>
        <v>-64416.579999999994</v>
      </c>
      <c r="BZ131" s="41">
        <f t="shared" si="121"/>
        <v>211839.28000000003</v>
      </c>
      <c r="CA131" s="41">
        <f>BQ131+BJ131+BC131+AV131+AO131+AH131+AA131+T131+P131+BX131</f>
        <v>125003.98999999999</v>
      </c>
      <c r="CB131" s="41">
        <f t="shared" si="136"/>
        <v>-86835</v>
      </c>
      <c r="CC131" s="109">
        <f t="shared" si="113"/>
        <v>0.40991118361051848</v>
      </c>
      <c r="CD131" s="41">
        <v>0</v>
      </c>
      <c r="CE131" s="41">
        <v>0</v>
      </c>
      <c r="CF131" s="41">
        <f t="shared" si="114"/>
        <v>0</v>
      </c>
      <c r="CG131" s="41">
        <f t="shared" si="115"/>
        <v>211839.28000000003</v>
      </c>
      <c r="CH131" s="317">
        <f t="shared" si="116"/>
        <v>125003.98999999999</v>
      </c>
      <c r="CI131" s="180">
        <f t="shared" si="117"/>
        <v>-86835</v>
      </c>
      <c r="CJ131" s="280">
        <f t="shared" si="118"/>
        <v>0.59008881638948152</v>
      </c>
      <c r="CK131" s="40">
        <v>0</v>
      </c>
      <c r="CL131" s="40">
        <f t="shared" si="137"/>
        <v>211839.27999999997</v>
      </c>
      <c r="CM131" s="40">
        <v>125003.99</v>
      </c>
      <c r="CN131" s="158">
        <f t="shared" si="135"/>
        <v>-86835.289999999964</v>
      </c>
      <c r="CO131" s="310">
        <f t="shared" si="120"/>
        <v>0.59008881638948174</v>
      </c>
      <c r="CP131" s="40">
        <v>114510.29999999999</v>
      </c>
      <c r="CQ131" s="40">
        <v>121833.05</v>
      </c>
      <c r="CR131" s="40">
        <v>119104.55</v>
      </c>
      <c r="CS131" s="40">
        <v>138119.04999999999</v>
      </c>
      <c r="CT131" s="40">
        <v>75617.7</v>
      </c>
      <c r="CU131" s="40">
        <v>0</v>
      </c>
      <c r="CV131" s="40">
        <v>0</v>
      </c>
      <c r="CW131" s="40">
        <v>787179.89999999991</v>
      </c>
      <c r="CX131" s="17"/>
    </row>
    <row r="132" spans="1:102" s="10" customFormat="1" ht="31.5" customHeight="1" x14ac:dyDescent="0.2">
      <c r="A132" s="55" t="s">
        <v>1290</v>
      </c>
      <c r="B132" s="55" t="s">
        <v>1292</v>
      </c>
      <c r="C132" s="81" t="s">
        <v>1291</v>
      </c>
      <c r="D132" s="55" t="s">
        <v>1293</v>
      </c>
      <c r="E132" s="55" t="s">
        <v>402</v>
      </c>
      <c r="F132" s="55" t="s">
        <v>5</v>
      </c>
      <c r="G132" s="55" t="s">
        <v>1498</v>
      </c>
      <c r="H132" s="43">
        <f>SUBTOTAL(103, $CI$16:$CI132)*1</f>
        <v>117</v>
      </c>
      <c r="I132" s="43" t="s">
        <v>406</v>
      </c>
      <c r="J132" s="124" t="s">
        <v>446</v>
      </c>
      <c r="K132" s="124" t="s">
        <v>447</v>
      </c>
      <c r="L132" s="41"/>
      <c r="M132" s="41"/>
      <c r="N132" s="41"/>
      <c r="O132" s="41"/>
      <c r="P132" s="41">
        <v>0</v>
      </c>
      <c r="Q132" s="41">
        <f t="shared" si="77"/>
        <v>0</v>
      </c>
      <c r="R132" s="197" t="str">
        <f t="shared" si="78"/>
        <v>nebija plānots</v>
      </c>
      <c r="S132" s="41"/>
      <c r="T132" s="41">
        <v>0</v>
      </c>
      <c r="U132" s="41">
        <f t="shared" si="142"/>
        <v>0</v>
      </c>
      <c r="V132" s="41">
        <f t="shared" si="79"/>
        <v>0</v>
      </c>
      <c r="W132" s="41">
        <f t="shared" si="80"/>
        <v>0</v>
      </c>
      <c r="X132" s="41">
        <f t="shared" si="81"/>
        <v>0</v>
      </c>
      <c r="Y132" s="197" t="str">
        <f t="shared" si="82"/>
        <v>nebija plānots</v>
      </c>
      <c r="Z132" s="41"/>
      <c r="AA132" s="41">
        <v>0</v>
      </c>
      <c r="AB132" s="41">
        <f t="shared" si="143"/>
        <v>0</v>
      </c>
      <c r="AC132" s="41">
        <f t="shared" si="83"/>
        <v>0</v>
      </c>
      <c r="AD132" s="41">
        <f t="shared" si="84"/>
        <v>0</v>
      </c>
      <c r="AE132" s="41">
        <f t="shared" si="85"/>
        <v>0</v>
      </c>
      <c r="AF132" s="109" t="str">
        <f t="shared" si="86"/>
        <v>nebija plānots</v>
      </c>
      <c r="AG132" s="41"/>
      <c r="AH132" s="41">
        <v>0</v>
      </c>
      <c r="AI132" s="41">
        <f t="shared" si="144"/>
        <v>0</v>
      </c>
      <c r="AJ132" s="41">
        <f t="shared" si="87"/>
        <v>0</v>
      </c>
      <c r="AK132" s="41">
        <f t="shared" si="88"/>
        <v>0</v>
      </c>
      <c r="AL132" s="41">
        <f t="shared" si="89"/>
        <v>0</v>
      </c>
      <c r="AM132" s="109" t="str">
        <f t="shared" si="90"/>
        <v>nebija plānots</v>
      </c>
      <c r="AN132" s="41">
        <v>844.3</v>
      </c>
      <c r="AO132" s="41">
        <v>844.31</v>
      </c>
      <c r="AP132" s="41">
        <f t="shared" si="145"/>
        <v>9.9999999999909051E-3</v>
      </c>
      <c r="AQ132" s="41">
        <f t="shared" si="91"/>
        <v>844.3</v>
      </c>
      <c r="AR132" s="41">
        <f t="shared" si="92"/>
        <v>844.31</v>
      </c>
      <c r="AS132" s="41">
        <f t="shared" si="93"/>
        <v>0</v>
      </c>
      <c r="AT132" s="109">
        <f t="shared" si="94"/>
        <v>-1.1844131232896515E-5</v>
      </c>
      <c r="AU132" s="41">
        <v>0</v>
      </c>
      <c r="AV132" s="41">
        <v>0</v>
      </c>
      <c r="AW132" s="41">
        <f t="shared" si="146"/>
        <v>0</v>
      </c>
      <c r="AX132" s="41">
        <f t="shared" si="95"/>
        <v>844.3</v>
      </c>
      <c r="AY132" s="41">
        <f t="shared" si="96"/>
        <v>844.31</v>
      </c>
      <c r="AZ132" s="41">
        <f t="shared" si="97"/>
        <v>0</v>
      </c>
      <c r="BA132" s="109">
        <f t="shared" si="98"/>
        <v>-1.1844131232896515E-5</v>
      </c>
      <c r="BB132" s="41">
        <v>2125</v>
      </c>
      <c r="BC132" s="41">
        <v>1107.49</v>
      </c>
      <c r="BD132" s="41">
        <f t="shared" si="139"/>
        <v>-1017.51</v>
      </c>
      <c r="BE132" s="41">
        <f t="shared" si="99"/>
        <v>2969.3</v>
      </c>
      <c r="BF132" s="41">
        <f t="shared" si="100"/>
        <v>1951.8</v>
      </c>
      <c r="BG132" s="41">
        <f t="shared" si="101"/>
        <v>-1018</v>
      </c>
      <c r="BH132" s="109">
        <f t="shared" si="102"/>
        <v>0.34267335735695292</v>
      </c>
      <c r="BI132" s="41">
        <v>0</v>
      </c>
      <c r="BJ132" s="41">
        <v>0</v>
      </c>
      <c r="BK132" s="41">
        <f t="shared" si="140"/>
        <v>0</v>
      </c>
      <c r="BL132" s="41">
        <f t="shared" si="103"/>
        <v>2969.3</v>
      </c>
      <c r="BM132" s="41">
        <f t="shared" si="104"/>
        <v>1951.8</v>
      </c>
      <c r="BN132" s="41">
        <f t="shared" si="105"/>
        <v>-1018</v>
      </c>
      <c r="BO132" s="109">
        <f t="shared" si="106"/>
        <v>0.34267335735695292</v>
      </c>
      <c r="BP132" s="41">
        <v>0</v>
      </c>
      <c r="BQ132" s="41">
        <v>0</v>
      </c>
      <c r="BR132" s="41">
        <f t="shared" si="141"/>
        <v>0</v>
      </c>
      <c r="BS132" s="41">
        <f t="shared" si="107"/>
        <v>2969.3</v>
      </c>
      <c r="BT132" s="41">
        <f t="shared" si="108"/>
        <v>1951.8</v>
      </c>
      <c r="BU132" s="41">
        <f t="shared" si="109"/>
        <v>-1018</v>
      </c>
      <c r="BV132" s="109">
        <f t="shared" si="110"/>
        <v>0.34267335735695292</v>
      </c>
      <c r="BW132" s="41">
        <v>3400</v>
      </c>
      <c r="BX132" s="41">
        <v>1829.88</v>
      </c>
      <c r="BY132" s="41">
        <f t="shared" si="111"/>
        <v>-1570.12</v>
      </c>
      <c r="BZ132" s="41">
        <f t="shared" si="121"/>
        <v>6369.3</v>
      </c>
      <c r="CA132" s="41">
        <f>BQ132+BJ132+BC132+AV132+AO132+-AH132+AA132+T132+P132+BX132</f>
        <v>3781.6800000000003</v>
      </c>
      <c r="CB132" s="41">
        <f t="shared" si="136"/>
        <v>-2588</v>
      </c>
      <c r="CC132" s="109">
        <f t="shared" si="113"/>
        <v>0.4062644246620507</v>
      </c>
      <c r="CD132" s="41">
        <v>0</v>
      </c>
      <c r="CE132" s="41">
        <v>0</v>
      </c>
      <c r="CF132" s="41">
        <f t="shared" si="114"/>
        <v>0</v>
      </c>
      <c r="CG132" s="41">
        <f t="shared" si="115"/>
        <v>6369.3</v>
      </c>
      <c r="CH132" s="317">
        <f t="shared" si="116"/>
        <v>3781.6800000000003</v>
      </c>
      <c r="CI132" s="180">
        <f t="shared" si="117"/>
        <v>-2588</v>
      </c>
      <c r="CJ132" s="280">
        <f t="shared" si="118"/>
        <v>0.5937355753379493</v>
      </c>
      <c r="CK132" s="40">
        <v>0</v>
      </c>
      <c r="CL132" s="40">
        <f t="shared" si="137"/>
        <v>6369.3</v>
      </c>
      <c r="CM132" s="40">
        <v>3781.67</v>
      </c>
      <c r="CN132" s="158">
        <f t="shared" si="135"/>
        <v>-2587.63</v>
      </c>
      <c r="CO132" s="310">
        <f t="shared" si="120"/>
        <v>0.59373400530670561</v>
      </c>
      <c r="CP132" s="40">
        <v>12070</v>
      </c>
      <c r="CQ132" s="40">
        <v>10244</v>
      </c>
      <c r="CR132" s="40">
        <v>2054.2800000000002</v>
      </c>
      <c r="CS132" s="40">
        <v>0</v>
      </c>
      <c r="CT132" s="40">
        <v>0</v>
      </c>
      <c r="CU132" s="40">
        <v>0</v>
      </c>
      <c r="CV132" s="40">
        <v>0</v>
      </c>
      <c r="CW132" s="40">
        <v>20542.8</v>
      </c>
      <c r="CX132" s="17"/>
    </row>
    <row r="133" spans="1:102" s="10" customFormat="1" ht="21.75" customHeight="1" x14ac:dyDescent="0.25">
      <c r="A133" s="11" t="s">
        <v>57</v>
      </c>
      <c r="B133" s="11" t="s">
        <v>58</v>
      </c>
      <c r="C133" s="14" t="s">
        <v>565</v>
      </c>
      <c r="D133" s="11">
        <v>2</v>
      </c>
      <c r="E133" s="11" t="s">
        <v>35</v>
      </c>
      <c r="F133" s="11" t="s">
        <v>5</v>
      </c>
      <c r="G133" s="44" t="s">
        <v>657</v>
      </c>
      <c r="H133" s="43">
        <f>SUBTOTAL(103, $CI$16:$CI133)*1</f>
        <v>118</v>
      </c>
      <c r="I133" s="43" t="s">
        <v>406</v>
      </c>
      <c r="J133" s="126" t="s">
        <v>878</v>
      </c>
      <c r="K133" s="126" t="s">
        <v>879</v>
      </c>
      <c r="L133" s="94" t="s">
        <v>876</v>
      </c>
      <c r="M133" s="38"/>
      <c r="N133" s="38"/>
      <c r="O133" s="37">
        <v>0</v>
      </c>
      <c r="P133" s="37"/>
      <c r="Q133" s="41">
        <f t="shared" si="77"/>
        <v>0</v>
      </c>
      <c r="R133" s="197" t="str">
        <f t="shared" si="78"/>
        <v>nebija plānots</v>
      </c>
      <c r="S133" s="38"/>
      <c r="T133" s="38"/>
      <c r="U133" s="38"/>
      <c r="V133" s="41">
        <f t="shared" si="79"/>
        <v>0</v>
      </c>
      <c r="W133" s="41">
        <f t="shared" si="80"/>
        <v>0</v>
      </c>
      <c r="X133" s="41">
        <f t="shared" si="81"/>
        <v>0</v>
      </c>
      <c r="Y133" s="197" t="str">
        <f t="shared" si="82"/>
        <v>nebija plānots</v>
      </c>
      <c r="Z133" s="38"/>
      <c r="AA133" s="38"/>
      <c r="AB133" s="38"/>
      <c r="AC133" s="41">
        <f t="shared" si="83"/>
        <v>0</v>
      </c>
      <c r="AD133" s="41">
        <f t="shared" si="84"/>
        <v>0</v>
      </c>
      <c r="AE133" s="41">
        <f t="shared" si="85"/>
        <v>0</v>
      </c>
      <c r="AF133" s="109" t="str">
        <f t="shared" si="86"/>
        <v>nebija plānots</v>
      </c>
      <c r="AG133" s="38"/>
      <c r="AH133" s="38"/>
      <c r="AI133" s="38"/>
      <c r="AJ133" s="41">
        <f t="shared" si="87"/>
        <v>0</v>
      </c>
      <c r="AK133" s="41">
        <f t="shared" si="88"/>
        <v>0</v>
      </c>
      <c r="AL133" s="41">
        <f t="shared" si="89"/>
        <v>0</v>
      </c>
      <c r="AM133" s="109" t="str">
        <f t="shared" si="90"/>
        <v>nebija plānots</v>
      </c>
      <c r="AN133" s="38"/>
      <c r="AO133" s="38"/>
      <c r="AP133" s="38"/>
      <c r="AQ133" s="41">
        <f t="shared" si="91"/>
        <v>0</v>
      </c>
      <c r="AR133" s="41">
        <f t="shared" si="92"/>
        <v>0</v>
      </c>
      <c r="AS133" s="41">
        <f t="shared" si="93"/>
        <v>0</v>
      </c>
      <c r="AT133" s="109" t="str">
        <f t="shared" si="94"/>
        <v>nebija plānots</v>
      </c>
      <c r="AU133" s="38"/>
      <c r="AV133" s="38"/>
      <c r="AW133" s="38"/>
      <c r="AX133" s="41">
        <f t="shared" si="95"/>
        <v>0</v>
      </c>
      <c r="AY133" s="41">
        <f t="shared" si="96"/>
        <v>0</v>
      </c>
      <c r="AZ133" s="41">
        <f t="shared" si="97"/>
        <v>0</v>
      </c>
      <c r="BA133" s="109" t="str">
        <f t="shared" si="98"/>
        <v>nebija plānots</v>
      </c>
      <c r="BB133" s="38">
        <v>13683.3</v>
      </c>
      <c r="BC133" s="41">
        <v>12132.86</v>
      </c>
      <c r="BD133" s="41">
        <f t="shared" si="139"/>
        <v>-1550.4399999999987</v>
      </c>
      <c r="BE133" s="41">
        <f t="shared" si="99"/>
        <v>13683.3</v>
      </c>
      <c r="BF133" s="41">
        <f t="shared" si="100"/>
        <v>12132.86</v>
      </c>
      <c r="BG133" s="41">
        <f t="shared" si="101"/>
        <v>-1550</v>
      </c>
      <c r="BH133" s="109">
        <f t="shared" si="102"/>
        <v>0.11330892401686721</v>
      </c>
      <c r="BI133" s="38">
        <v>0</v>
      </c>
      <c r="BJ133" s="41">
        <v>2195.89</v>
      </c>
      <c r="BK133" s="41">
        <f t="shared" si="140"/>
        <v>2195.89</v>
      </c>
      <c r="BL133" s="41">
        <f t="shared" si="103"/>
        <v>13683.3</v>
      </c>
      <c r="BM133" s="41">
        <f t="shared" si="104"/>
        <v>14328.75</v>
      </c>
      <c r="BN133" s="41">
        <f t="shared" si="105"/>
        <v>646</v>
      </c>
      <c r="BO133" s="109">
        <f t="shared" si="106"/>
        <v>-4.7170638661726327E-2</v>
      </c>
      <c r="BP133" s="38">
        <v>0</v>
      </c>
      <c r="BQ133" s="41">
        <v>0</v>
      </c>
      <c r="BR133" s="41">
        <f t="shared" si="141"/>
        <v>0</v>
      </c>
      <c r="BS133" s="41">
        <f t="shared" si="107"/>
        <v>13683.3</v>
      </c>
      <c r="BT133" s="41">
        <f t="shared" si="108"/>
        <v>14328.75</v>
      </c>
      <c r="BU133" s="41">
        <f t="shared" si="109"/>
        <v>646</v>
      </c>
      <c r="BV133" s="109">
        <f t="shared" si="110"/>
        <v>-4.7170638661726327E-2</v>
      </c>
      <c r="BW133" s="38">
        <v>13683.3</v>
      </c>
      <c r="BX133" s="41">
        <v>1959.56</v>
      </c>
      <c r="BY133" s="41">
        <f t="shared" si="111"/>
        <v>-11723.74</v>
      </c>
      <c r="BZ133" s="41">
        <f t="shared" si="121"/>
        <v>27366.6</v>
      </c>
      <c r="CA133" s="41">
        <f>BQ133+BJ133+BC133+AV133+AO133+-AH133+AA133+T133+P133+BX133</f>
        <v>16288.31</v>
      </c>
      <c r="CB133" s="41">
        <f t="shared" si="136"/>
        <v>-11078</v>
      </c>
      <c r="CC133" s="109">
        <f t="shared" si="113"/>
        <v>0.40481060855203055</v>
      </c>
      <c r="CD133" s="38">
        <v>0</v>
      </c>
      <c r="CE133" s="41">
        <v>0</v>
      </c>
      <c r="CF133" s="41">
        <f t="shared" si="114"/>
        <v>0</v>
      </c>
      <c r="CG133" s="41">
        <f t="shared" si="115"/>
        <v>27366.6</v>
      </c>
      <c r="CH133" s="317">
        <f t="shared" si="116"/>
        <v>16288.31</v>
      </c>
      <c r="CI133" s="180">
        <f t="shared" si="117"/>
        <v>-11078</v>
      </c>
      <c r="CJ133" s="280">
        <f t="shared" si="118"/>
        <v>0.59518939144796945</v>
      </c>
      <c r="CK133" s="38">
        <v>0</v>
      </c>
      <c r="CL133" s="40">
        <f t="shared" si="137"/>
        <v>27366.6</v>
      </c>
      <c r="CM133" s="40">
        <v>16288.310000000001</v>
      </c>
      <c r="CN133" s="158">
        <f t="shared" si="135"/>
        <v>-11078.289999999997</v>
      </c>
      <c r="CO133" s="310">
        <f t="shared" si="120"/>
        <v>0.59518939144796945</v>
      </c>
      <c r="CP133" s="38">
        <v>24912.649999999998</v>
      </c>
      <c r="CQ133" s="38">
        <v>24159.55</v>
      </c>
      <c r="CR133" s="38">
        <v>6973.4</v>
      </c>
      <c r="CS133" s="38">
        <v>0</v>
      </c>
      <c r="CT133" s="38">
        <v>0</v>
      </c>
      <c r="CU133" s="38">
        <v>0</v>
      </c>
      <c r="CV133" s="38">
        <v>0</v>
      </c>
      <c r="CW133" s="37">
        <v>69728.899999999994</v>
      </c>
      <c r="CX133" s="29"/>
    </row>
    <row r="134" spans="1:102" s="10" customFormat="1" ht="21.75" customHeight="1" x14ac:dyDescent="0.25">
      <c r="A134" s="43" t="s">
        <v>1290</v>
      </c>
      <c r="B134" s="43" t="s">
        <v>1292</v>
      </c>
      <c r="C134" s="124" t="s">
        <v>1291</v>
      </c>
      <c r="D134" s="43" t="s">
        <v>1293</v>
      </c>
      <c r="E134" s="43" t="s">
        <v>402</v>
      </c>
      <c r="F134" s="43" t="s">
        <v>5</v>
      </c>
      <c r="G134" s="152" t="s">
        <v>1393</v>
      </c>
      <c r="H134" s="43">
        <f>SUBTOTAL(103, $CI$16:$CI134)*1</f>
        <v>119</v>
      </c>
      <c r="I134" s="43" t="s">
        <v>326</v>
      </c>
      <c r="J134" s="124" t="s">
        <v>285</v>
      </c>
      <c r="K134" s="124" t="s">
        <v>329</v>
      </c>
      <c r="L134" s="41">
        <v>0</v>
      </c>
      <c r="M134" s="41">
        <v>0</v>
      </c>
      <c r="N134" s="41">
        <v>0</v>
      </c>
      <c r="O134" s="41">
        <v>32952.800000000003</v>
      </c>
      <c r="P134" s="41">
        <v>32952.879999999997</v>
      </c>
      <c r="Q134" s="41">
        <f t="shared" si="77"/>
        <v>0</v>
      </c>
      <c r="R134" s="197">
        <f t="shared" si="78"/>
        <v>-2.4277147918638775E-6</v>
      </c>
      <c r="S134" s="41">
        <v>0</v>
      </c>
      <c r="T134" s="41">
        <v>0</v>
      </c>
      <c r="U134" s="41">
        <f t="shared" ref="U134:U165" si="147">T134-S134</f>
        <v>0</v>
      </c>
      <c r="V134" s="41">
        <f t="shared" si="79"/>
        <v>32952.800000000003</v>
      </c>
      <c r="W134" s="41">
        <f t="shared" si="80"/>
        <v>32952.879999999997</v>
      </c>
      <c r="X134" s="41">
        <f t="shared" si="81"/>
        <v>0</v>
      </c>
      <c r="Y134" s="197">
        <f t="shared" si="82"/>
        <v>-2.4277147918638775E-6</v>
      </c>
      <c r="Z134" s="41">
        <v>0</v>
      </c>
      <c r="AA134" s="41">
        <v>0</v>
      </c>
      <c r="AB134" s="41">
        <f t="shared" ref="AB134:AB165" si="148">AA134-Z134</f>
        <v>0</v>
      </c>
      <c r="AC134" s="41">
        <f t="shared" si="83"/>
        <v>32952.800000000003</v>
      </c>
      <c r="AD134" s="41">
        <f t="shared" si="84"/>
        <v>32952.879999999997</v>
      </c>
      <c r="AE134" s="41">
        <f t="shared" si="85"/>
        <v>0</v>
      </c>
      <c r="AF134" s="109">
        <f t="shared" si="86"/>
        <v>-2.4277147918638775E-6</v>
      </c>
      <c r="AG134" s="41">
        <v>256394.85</v>
      </c>
      <c r="AH134" s="41">
        <v>115962.45</v>
      </c>
      <c r="AI134" s="41">
        <f t="shared" ref="AI134:AI165" si="149">AH134-AG134</f>
        <v>-140432.40000000002</v>
      </c>
      <c r="AJ134" s="41">
        <f t="shared" si="87"/>
        <v>289347.65000000002</v>
      </c>
      <c r="AK134" s="41">
        <f t="shared" si="88"/>
        <v>148915.32999999999</v>
      </c>
      <c r="AL134" s="41">
        <f t="shared" si="89"/>
        <v>-140432</v>
      </c>
      <c r="AM134" s="109">
        <f t="shared" si="90"/>
        <v>0.48534114584998367</v>
      </c>
      <c r="AN134" s="41">
        <v>0</v>
      </c>
      <c r="AO134" s="41">
        <v>0</v>
      </c>
      <c r="AP134" s="41">
        <f t="shared" ref="AP134:AP165" si="150">AO134-AN134</f>
        <v>0</v>
      </c>
      <c r="AQ134" s="41">
        <f t="shared" si="91"/>
        <v>289347.65000000002</v>
      </c>
      <c r="AR134" s="41">
        <f t="shared" si="92"/>
        <v>148915.32999999999</v>
      </c>
      <c r="AS134" s="41">
        <f t="shared" si="93"/>
        <v>-140432</v>
      </c>
      <c r="AT134" s="109">
        <f t="shared" si="94"/>
        <v>0.48534114584998367</v>
      </c>
      <c r="AU134" s="41">
        <v>0</v>
      </c>
      <c r="AV134" s="41">
        <v>0</v>
      </c>
      <c r="AW134" s="41">
        <f t="shared" ref="AW134:AW165" si="151">AV134-AU134</f>
        <v>0</v>
      </c>
      <c r="AX134" s="41">
        <f t="shared" si="95"/>
        <v>289347.65000000002</v>
      </c>
      <c r="AY134" s="41">
        <f t="shared" si="96"/>
        <v>148915.32999999999</v>
      </c>
      <c r="AZ134" s="41">
        <f t="shared" si="97"/>
        <v>-140432</v>
      </c>
      <c r="BA134" s="109">
        <f t="shared" si="98"/>
        <v>0.48534114584998367</v>
      </c>
      <c r="BB134" s="41">
        <v>178701.45</v>
      </c>
      <c r="BC134" s="41">
        <v>101518.07</v>
      </c>
      <c r="BD134" s="41">
        <f t="shared" si="139"/>
        <v>-77183.38</v>
      </c>
      <c r="BE134" s="41">
        <f t="shared" si="99"/>
        <v>468049.10000000003</v>
      </c>
      <c r="BF134" s="41">
        <f t="shared" si="100"/>
        <v>250433.4</v>
      </c>
      <c r="BG134" s="41">
        <f t="shared" si="101"/>
        <v>-217615</v>
      </c>
      <c r="BH134" s="109">
        <f t="shared" si="102"/>
        <v>0.46494203279100421</v>
      </c>
      <c r="BI134" s="41">
        <v>0</v>
      </c>
      <c r="BJ134" s="41">
        <v>0</v>
      </c>
      <c r="BK134" s="41">
        <f t="shared" si="140"/>
        <v>0</v>
      </c>
      <c r="BL134" s="41">
        <f t="shared" si="103"/>
        <v>468049.10000000003</v>
      </c>
      <c r="BM134" s="41">
        <f t="shared" si="104"/>
        <v>250433.4</v>
      </c>
      <c r="BN134" s="41">
        <f t="shared" si="105"/>
        <v>-217615</v>
      </c>
      <c r="BO134" s="109">
        <f t="shared" si="106"/>
        <v>0.46494203279100421</v>
      </c>
      <c r="BP134" s="41">
        <v>0</v>
      </c>
      <c r="BQ134" s="41">
        <v>0</v>
      </c>
      <c r="BR134" s="41">
        <f t="shared" si="141"/>
        <v>0</v>
      </c>
      <c r="BS134" s="41">
        <f t="shared" si="107"/>
        <v>468049.10000000003</v>
      </c>
      <c r="BT134" s="41">
        <f t="shared" si="108"/>
        <v>250433.4</v>
      </c>
      <c r="BU134" s="41">
        <f t="shared" si="109"/>
        <v>-217615</v>
      </c>
      <c r="BV134" s="109">
        <f t="shared" si="110"/>
        <v>0.46494203279100421</v>
      </c>
      <c r="BW134" s="41">
        <v>153296.65</v>
      </c>
      <c r="BX134" s="41">
        <v>120371.44</v>
      </c>
      <c r="BY134" s="41">
        <f t="shared" si="111"/>
        <v>-32925.209999999992</v>
      </c>
      <c r="BZ134" s="41">
        <f t="shared" si="121"/>
        <v>621345.75</v>
      </c>
      <c r="CA134" s="41">
        <f>BQ134+BJ134+BC134+AV134+AO134+AH134+AA134+T134+P134+BX134</f>
        <v>370804.84</v>
      </c>
      <c r="CB134" s="41">
        <f t="shared" si="136"/>
        <v>-250540</v>
      </c>
      <c r="CC134" s="109">
        <f t="shared" si="113"/>
        <v>0.40322302035541402</v>
      </c>
      <c r="CD134" s="41">
        <v>0</v>
      </c>
      <c r="CE134" s="41">
        <v>0</v>
      </c>
      <c r="CF134" s="41">
        <f t="shared" si="114"/>
        <v>0</v>
      </c>
      <c r="CG134" s="41">
        <f t="shared" si="115"/>
        <v>621345.75</v>
      </c>
      <c r="CH134" s="317">
        <f t="shared" si="116"/>
        <v>370804.84</v>
      </c>
      <c r="CI134" s="179">
        <f t="shared" si="117"/>
        <v>-250540</v>
      </c>
      <c r="CJ134" s="280">
        <f t="shared" si="118"/>
        <v>0.59677697964458598</v>
      </c>
      <c r="CK134" s="40">
        <v>0</v>
      </c>
      <c r="CL134" s="40">
        <f t="shared" si="137"/>
        <v>621345.75</v>
      </c>
      <c r="CM134" s="40">
        <v>571776.38</v>
      </c>
      <c r="CN134" s="158">
        <f t="shared" si="135"/>
        <v>-49569.369999999995</v>
      </c>
      <c r="CO134" s="310">
        <f t="shared" si="120"/>
        <v>0.92022256529476543</v>
      </c>
      <c r="CP134" s="40">
        <v>886513.45</v>
      </c>
      <c r="CQ134" s="40">
        <v>960999.8</v>
      </c>
      <c r="CR134" s="40">
        <v>1039217.65</v>
      </c>
      <c r="CS134" s="40">
        <v>807905.45</v>
      </c>
      <c r="CT134" s="40">
        <v>714584.8</v>
      </c>
      <c r="CU134" s="40">
        <v>142963.1</v>
      </c>
      <c r="CV134" s="40">
        <v>0</v>
      </c>
      <c r="CW134" s="40">
        <v>5173529.9999999991</v>
      </c>
      <c r="CX134" s="186" t="s">
        <v>1419</v>
      </c>
    </row>
    <row r="135" spans="1:102" s="10" customFormat="1" ht="21.75" customHeight="1" x14ac:dyDescent="0.2">
      <c r="A135" s="11" t="s">
        <v>406</v>
      </c>
      <c r="B135" s="11" t="s">
        <v>411</v>
      </c>
      <c r="C135" s="14" t="s">
        <v>602</v>
      </c>
      <c r="D135" s="11">
        <v>1</v>
      </c>
      <c r="E135" s="11" t="s">
        <v>402</v>
      </c>
      <c r="F135" s="11" t="s">
        <v>77</v>
      </c>
      <c r="G135" s="44" t="s">
        <v>728</v>
      </c>
      <c r="H135" s="43">
        <f>SUBTOTAL(103, $CI$16:$CI135)*1</f>
        <v>120</v>
      </c>
      <c r="I135" s="43" t="s">
        <v>19</v>
      </c>
      <c r="J135" s="124" t="s">
        <v>25</v>
      </c>
      <c r="K135" s="124" t="s">
        <v>26</v>
      </c>
      <c r="L135" s="41">
        <v>0</v>
      </c>
      <c r="M135" s="41">
        <v>0</v>
      </c>
      <c r="N135" s="41">
        <v>0</v>
      </c>
      <c r="O135" s="41">
        <v>0</v>
      </c>
      <c r="P135" s="41">
        <v>0</v>
      </c>
      <c r="Q135" s="41">
        <f t="shared" si="77"/>
        <v>0</v>
      </c>
      <c r="R135" s="197" t="str">
        <f t="shared" si="78"/>
        <v>nebija plānots</v>
      </c>
      <c r="S135" s="41">
        <v>14744.15</v>
      </c>
      <c r="T135" s="41">
        <v>14744.15</v>
      </c>
      <c r="U135" s="41">
        <f t="shared" si="147"/>
        <v>0</v>
      </c>
      <c r="V135" s="41">
        <f t="shared" si="79"/>
        <v>14744.15</v>
      </c>
      <c r="W135" s="41">
        <f t="shared" si="80"/>
        <v>14744.15</v>
      </c>
      <c r="X135" s="41">
        <f t="shared" si="81"/>
        <v>0</v>
      </c>
      <c r="Y135" s="197">
        <f t="shared" si="82"/>
        <v>0</v>
      </c>
      <c r="Z135" s="41">
        <v>0</v>
      </c>
      <c r="AA135" s="41">
        <v>0</v>
      </c>
      <c r="AB135" s="41">
        <f t="shared" si="148"/>
        <v>0</v>
      </c>
      <c r="AC135" s="41">
        <f t="shared" si="83"/>
        <v>14744.15</v>
      </c>
      <c r="AD135" s="41">
        <f t="shared" si="84"/>
        <v>14744.15</v>
      </c>
      <c r="AE135" s="41">
        <f t="shared" si="85"/>
        <v>0</v>
      </c>
      <c r="AF135" s="109">
        <f t="shared" si="86"/>
        <v>0</v>
      </c>
      <c r="AG135" s="41">
        <v>0</v>
      </c>
      <c r="AH135" s="41">
        <v>0</v>
      </c>
      <c r="AI135" s="41">
        <f t="shared" si="149"/>
        <v>0</v>
      </c>
      <c r="AJ135" s="41">
        <f t="shared" si="87"/>
        <v>14744.15</v>
      </c>
      <c r="AK135" s="41">
        <f t="shared" si="88"/>
        <v>14744.15</v>
      </c>
      <c r="AL135" s="41">
        <f t="shared" si="89"/>
        <v>0</v>
      </c>
      <c r="AM135" s="109">
        <f t="shared" si="90"/>
        <v>0</v>
      </c>
      <c r="AN135" s="41">
        <v>9000</v>
      </c>
      <c r="AO135" s="41">
        <v>5803.34</v>
      </c>
      <c r="AP135" s="41">
        <f t="shared" si="150"/>
        <v>-3196.66</v>
      </c>
      <c r="AQ135" s="41">
        <f t="shared" si="91"/>
        <v>23744.15</v>
      </c>
      <c r="AR135" s="41">
        <f t="shared" si="92"/>
        <v>20547.489999999998</v>
      </c>
      <c r="AS135" s="41">
        <f t="shared" si="93"/>
        <v>-3197</v>
      </c>
      <c r="AT135" s="109">
        <f t="shared" si="94"/>
        <v>0.1346293718663335</v>
      </c>
      <c r="AU135" s="41">
        <v>0</v>
      </c>
      <c r="AV135" s="41">
        <v>0</v>
      </c>
      <c r="AW135" s="41">
        <f t="shared" si="151"/>
        <v>0</v>
      </c>
      <c r="AX135" s="41">
        <f t="shared" si="95"/>
        <v>23744.15</v>
      </c>
      <c r="AY135" s="41">
        <f t="shared" si="96"/>
        <v>20547.489999999998</v>
      </c>
      <c r="AZ135" s="41">
        <f t="shared" si="97"/>
        <v>-3197</v>
      </c>
      <c r="BA135" s="109">
        <f t="shared" si="98"/>
        <v>0.1346293718663335</v>
      </c>
      <c r="BB135" s="41">
        <v>0</v>
      </c>
      <c r="BC135" s="41">
        <v>0</v>
      </c>
      <c r="BD135" s="41">
        <f t="shared" si="139"/>
        <v>0</v>
      </c>
      <c r="BE135" s="41">
        <f t="shared" si="99"/>
        <v>23744.15</v>
      </c>
      <c r="BF135" s="41">
        <f t="shared" si="100"/>
        <v>20547.489999999998</v>
      </c>
      <c r="BG135" s="41">
        <f t="shared" si="101"/>
        <v>-3197</v>
      </c>
      <c r="BH135" s="109">
        <f t="shared" si="102"/>
        <v>0.1346293718663335</v>
      </c>
      <c r="BI135" s="41">
        <v>11000</v>
      </c>
      <c r="BJ135" s="41">
        <v>6418.44</v>
      </c>
      <c r="BK135" s="41">
        <f t="shared" si="140"/>
        <v>-4581.5600000000004</v>
      </c>
      <c r="BL135" s="41">
        <f t="shared" si="103"/>
        <v>34744.15</v>
      </c>
      <c r="BM135" s="41">
        <f t="shared" si="104"/>
        <v>26965.929999999997</v>
      </c>
      <c r="BN135" s="41">
        <f t="shared" si="105"/>
        <v>-7779</v>
      </c>
      <c r="BO135" s="109">
        <f t="shared" si="106"/>
        <v>0.22387135676077852</v>
      </c>
      <c r="BP135" s="41">
        <v>0</v>
      </c>
      <c r="BQ135" s="41">
        <v>0</v>
      </c>
      <c r="BR135" s="41">
        <f t="shared" si="141"/>
        <v>0</v>
      </c>
      <c r="BS135" s="41">
        <f t="shared" si="107"/>
        <v>34744.15</v>
      </c>
      <c r="BT135" s="41">
        <f t="shared" si="108"/>
        <v>26965.929999999997</v>
      </c>
      <c r="BU135" s="41">
        <f t="shared" si="109"/>
        <v>-7779</v>
      </c>
      <c r="BV135" s="109">
        <f t="shared" si="110"/>
        <v>0.22387135676077852</v>
      </c>
      <c r="BW135" s="41">
        <v>0</v>
      </c>
      <c r="BX135" s="41">
        <v>0</v>
      </c>
      <c r="BY135" s="41">
        <f t="shared" si="111"/>
        <v>0</v>
      </c>
      <c r="BZ135" s="41">
        <f t="shared" si="121"/>
        <v>34744.15</v>
      </c>
      <c r="CA135" s="41">
        <f>BQ135+BJ135+BC135+AV135+AO135+-AH135+AA135+T135+P135+BX135</f>
        <v>26965.93</v>
      </c>
      <c r="CB135" s="41">
        <f t="shared" si="136"/>
        <v>-7779</v>
      </c>
      <c r="CC135" s="109">
        <f t="shared" si="113"/>
        <v>0.22387135676077841</v>
      </c>
      <c r="CD135" s="41">
        <v>16000</v>
      </c>
      <c r="CE135" s="41">
        <v>3990.39</v>
      </c>
      <c r="CF135" s="41">
        <f t="shared" si="114"/>
        <v>-12009.61</v>
      </c>
      <c r="CG135" s="41">
        <f t="shared" si="115"/>
        <v>50744.15</v>
      </c>
      <c r="CH135" s="317">
        <f t="shared" si="116"/>
        <v>30956.32</v>
      </c>
      <c r="CI135" s="180">
        <f t="shared" si="117"/>
        <v>-19788.61</v>
      </c>
      <c r="CJ135" s="280">
        <f t="shared" si="118"/>
        <v>0.61004706946515019</v>
      </c>
      <c r="CK135" s="40">
        <v>0</v>
      </c>
      <c r="CL135" s="40">
        <f t="shared" si="137"/>
        <v>50744.15</v>
      </c>
      <c r="CM135" s="40">
        <v>30956.389999999996</v>
      </c>
      <c r="CN135" s="158">
        <f t="shared" si="135"/>
        <v>-19787.760000000006</v>
      </c>
      <c r="CO135" s="310">
        <f t="shared" si="120"/>
        <v>0.6100484489345076</v>
      </c>
      <c r="CP135" s="40">
        <v>725950</v>
      </c>
      <c r="CQ135" s="40">
        <v>949129.14</v>
      </c>
      <c r="CR135" s="40">
        <v>1152250</v>
      </c>
      <c r="CS135" s="40">
        <v>21926.71</v>
      </c>
      <c r="CT135" s="40">
        <v>0</v>
      </c>
      <c r="CU135" s="40">
        <v>0</v>
      </c>
      <c r="CV135" s="40">
        <v>0</v>
      </c>
      <c r="CW135" s="40">
        <v>2900000</v>
      </c>
      <c r="CX135" s="17"/>
    </row>
    <row r="136" spans="1:102" s="10" customFormat="1" ht="21.75" customHeight="1" x14ac:dyDescent="0.2">
      <c r="A136" s="11" t="s">
        <v>458</v>
      </c>
      <c r="B136" s="11" t="s">
        <v>459</v>
      </c>
      <c r="C136" s="14" t="s">
        <v>605</v>
      </c>
      <c r="D136" s="11">
        <v>1</v>
      </c>
      <c r="E136" s="11" t="s">
        <v>454</v>
      </c>
      <c r="F136" s="11" t="s">
        <v>77</v>
      </c>
      <c r="G136" s="44" t="s">
        <v>483</v>
      </c>
      <c r="H136" s="43">
        <f>SUBTOTAL(103, $CI$16:$CI136)*1</f>
        <v>121</v>
      </c>
      <c r="I136" s="43" t="s">
        <v>350</v>
      </c>
      <c r="J136" s="124" t="s">
        <v>354</v>
      </c>
      <c r="K136" s="124" t="s">
        <v>355</v>
      </c>
      <c r="L136" s="41">
        <v>0</v>
      </c>
      <c r="M136" s="41">
        <v>0</v>
      </c>
      <c r="N136" s="41">
        <v>76711.28</v>
      </c>
      <c r="O136" s="41">
        <v>20183.95</v>
      </c>
      <c r="P136" s="41">
        <v>20205.18</v>
      </c>
      <c r="Q136" s="41">
        <f t="shared" si="77"/>
        <v>21</v>
      </c>
      <c r="R136" s="197">
        <f t="shared" si="78"/>
        <v>-1.0518258319109908E-3</v>
      </c>
      <c r="S136" s="41">
        <v>0</v>
      </c>
      <c r="T136" s="41">
        <v>0</v>
      </c>
      <c r="U136" s="41">
        <f t="shared" si="147"/>
        <v>0</v>
      </c>
      <c r="V136" s="41">
        <f t="shared" si="79"/>
        <v>20183.95</v>
      </c>
      <c r="W136" s="41">
        <f t="shared" si="80"/>
        <v>20205.18</v>
      </c>
      <c r="X136" s="41">
        <f t="shared" si="81"/>
        <v>21</v>
      </c>
      <c r="Y136" s="197">
        <f t="shared" si="82"/>
        <v>-1.0518258319109908E-3</v>
      </c>
      <c r="Z136" s="41">
        <v>0</v>
      </c>
      <c r="AA136" s="41">
        <v>0</v>
      </c>
      <c r="AB136" s="41">
        <f t="shared" si="148"/>
        <v>0</v>
      </c>
      <c r="AC136" s="41">
        <f t="shared" si="83"/>
        <v>20183.95</v>
      </c>
      <c r="AD136" s="41">
        <f t="shared" si="84"/>
        <v>20205.18</v>
      </c>
      <c r="AE136" s="41">
        <f t="shared" si="85"/>
        <v>21</v>
      </c>
      <c r="AF136" s="109">
        <f t="shared" si="86"/>
        <v>-1.0518258319109908E-3</v>
      </c>
      <c r="AG136" s="41">
        <v>24636.12</v>
      </c>
      <c r="AH136" s="41">
        <v>24636.080000000002</v>
      </c>
      <c r="AI136" s="41">
        <f t="shared" si="149"/>
        <v>-3.9999999997235136E-2</v>
      </c>
      <c r="AJ136" s="41">
        <f t="shared" si="87"/>
        <v>44820.07</v>
      </c>
      <c r="AK136" s="41">
        <f t="shared" si="88"/>
        <v>44841.26</v>
      </c>
      <c r="AL136" s="41">
        <f t="shared" si="89"/>
        <v>21</v>
      </c>
      <c r="AM136" s="109">
        <f t="shared" si="90"/>
        <v>-4.7277927053657187E-4</v>
      </c>
      <c r="AN136" s="41">
        <v>0</v>
      </c>
      <c r="AO136" s="41">
        <v>0</v>
      </c>
      <c r="AP136" s="41">
        <f t="shared" si="150"/>
        <v>0</v>
      </c>
      <c r="AQ136" s="41">
        <f t="shared" si="91"/>
        <v>44820.07</v>
      </c>
      <c r="AR136" s="41">
        <f t="shared" si="92"/>
        <v>44841.26</v>
      </c>
      <c r="AS136" s="41">
        <f t="shared" si="93"/>
        <v>21</v>
      </c>
      <c r="AT136" s="109">
        <f t="shared" si="94"/>
        <v>-4.7277927053657187E-4</v>
      </c>
      <c r="AU136" s="41">
        <v>0</v>
      </c>
      <c r="AV136" s="41">
        <v>0</v>
      </c>
      <c r="AW136" s="41">
        <f t="shared" si="151"/>
        <v>0</v>
      </c>
      <c r="AX136" s="41">
        <f t="shared" si="95"/>
        <v>44820.07</v>
      </c>
      <c r="AY136" s="41">
        <f t="shared" si="96"/>
        <v>44841.26</v>
      </c>
      <c r="AZ136" s="41">
        <f t="shared" si="97"/>
        <v>21</v>
      </c>
      <c r="BA136" s="109">
        <f t="shared" si="98"/>
        <v>-4.7277927053657187E-4</v>
      </c>
      <c r="BB136" s="41">
        <v>51756.21</v>
      </c>
      <c r="BC136" s="41">
        <v>46818.71</v>
      </c>
      <c r="BD136" s="41">
        <f t="shared" si="139"/>
        <v>-4937.5</v>
      </c>
      <c r="BE136" s="41">
        <f t="shared" si="99"/>
        <v>96576.28</v>
      </c>
      <c r="BF136" s="41">
        <f t="shared" si="100"/>
        <v>91659.97</v>
      </c>
      <c r="BG136" s="41">
        <f t="shared" si="101"/>
        <v>-4917</v>
      </c>
      <c r="BH136" s="109">
        <f t="shared" si="102"/>
        <v>5.0905978155298515E-2</v>
      </c>
      <c r="BI136" s="41">
        <v>0</v>
      </c>
      <c r="BJ136" s="41">
        <v>0</v>
      </c>
      <c r="BK136" s="41">
        <f t="shared" si="140"/>
        <v>0</v>
      </c>
      <c r="BL136" s="41">
        <f t="shared" si="103"/>
        <v>96576.28</v>
      </c>
      <c r="BM136" s="41">
        <f t="shared" si="104"/>
        <v>91659.97</v>
      </c>
      <c r="BN136" s="41">
        <f t="shared" si="105"/>
        <v>-4917</v>
      </c>
      <c r="BO136" s="109">
        <f t="shared" si="106"/>
        <v>5.0905978155298515E-2</v>
      </c>
      <c r="BP136" s="41">
        <v>0</v>
      </c>
      <c r="BQ136" s="41">
        <v>0</v>
      </c>
      <c r="BR136" s="41">
        <f t="shared" si="141"/>
        <v>0</v>
      </c>
      <c r="BS136" s="41">
        <f t="shared" si="107"/>
        <v>96576.28</v>
      </c>
      <c r="BT136" s="41">
        <f t="shared" si="108"/>
        <v>91659.97</v>
      </c>
      <c r="BU136" s="41">
        <f t="shared" si="109"/>
        <v>-4917</v>
      </c>
      <c r="BV136" s="109">
        <f t="shared" si="110"/>
        <v>5.0905978155298515E-2</v>
      </c>
      <c r="BW136" s="41">
        <v>130277.98</v>
      </c>
      <c r="BX136" s="41">
        <v>47142.8</v>
      </c>
      <c r="BY136" s="41">
        <f t="shared" si="111"/>
        <v>-83135.179999999993</v>
      </c>
      <c r="BZ136" s="41">
        <f t="shared" si="121"/>
        <v>226854.26</v>
      </c>
      <c r="CA136" s="41">
        <f>BQ136+BJ136+BC136+AV136+AO136+AH136+AA136+T136+P136+BX136</f>
        <v>138802.77000000002</v>
      </c>
      <c r="CB136" s="41">
        <f t="shared" si="136"/>
        <v>-88052</v>
      </c>
      <c r="CC136" s="109">
        <f t="shared" si="113"/>
        <v>0.38814122335635215</v>
      </c>
      <c r="CD136" s="41">
        <v>0</v>
      </c>
      <c r="CE136" s="41">
        <v>0</v>
      </c>
      <c r="CF136" s="41">
        <f t="shared" si="114"/>
        <v>0</v>
      </c>
      <c r="CG136" s="41">
        <f t="shared" si="115"/>
        <v>226854.26</v>
      </c>
      <c r="CH136" s="317">
        <f t="shared" si="116"/>
        <v>138802.77000000002</v>
      </c>
      <c r="CI136" s="180">
        <f t="shared" si="117"/>
        <v>-88052</v>
      </c>
      <c r="CJ136" s="280">
        <f t="shared" si="118"/>
        <v>0.61185877664364785</v>
      </c>
      <c r="CK136" s="40">
        <v>0</v>
      </c>
      <c r="CL136" s="40">
        <f t="shared" si="137"/>
        <v>226854.26</v>
      </c>
      <c r="CM136" s="40">
        <v>138781.54</v>
      </c>
      <c r="CN136" s="158">
        <f t="shared" si="135"/>
        <v>-88072.72</v>
      </c>
      <c r="CO136" s="310">
        <f t="shared" si="120"/>
        <v>0.6117651923309706</v>
      </c>
      <c r="CP136" s="40">
        <v>444887.08999999997</v>
      </c>
      <c r="CQ136" s="40">
        <v>298055.51</v>
      </c>
      <c r="CR136" s="40">
        <v>17778.63</v>
      </c>
      <c r="CS136" s="40">
        <v>0</v>
      </c>
      <c r="CT136" s="40">
        <v>0</v>
      </c>
      <c r="CU136" s="40">
        <v>0</v>
      </c>
      <c r="CV136" s="40">
        <v>0</v>
      </c>
      <c r="CW136" s="40">
        <v>1064286.77</v>
      </c>
      <c r="CX136" s="17"/>
    </row>
    <row r="137" spans="1:102" s="10" customFormat="1" ht="29.25" customHeight="1" x14ac:dyDescent="0.2">
      <c r="A137" s="11" t="s">
        <v>406</v>
      </c>
      <c r="B137" s="11" t="s">
        <v>411</v>
      </c>
      <c r="C137" s="14" t="s">
        <v>602</v>
      </c>
      <c r="D137" s="11">
        <v>1</v>
      </c>
      <c r="E137" s="11" t="s">
        <v>402</v>
      </c>
      <c r="F137" s="11" t="s">
        <v>77</v>
      </c>
      <c r="G137" s="44" t="s">
        <v>715</v>
      </c>
      <c r="H137" s="43">
        <f>SUBTOTAL(103, $CI$16:$CI137)*1</f>
        <v>122</v>
      </c>
      <c r="I137" s="43" t="s">
        <v>233</v>
      </c>
      <c r="J137" s="124" t="s">
        <v>262</v>
      </c>
      <c r="K137" s="124" t="s">
        <v>263</v>
      </c>
      <c r="L137" s="41">
        <v>0</v>
      </c>
      <c r="M137" s="41">
        <v>0</v>
      </c>
      <c r="N137" s="41">
        <v>0</v>
      </c>
      <c r="O137" s="41">
        <v>0</v>
      </c>
      <c r="P137" s="41">
        <v>0</v>
      </c>
      <c r="Q137" s="41">
        <f t="shared" si="77"/>
        <v>0</v>
      </c>
      <c r="R137" s="197" t="str">
        <f t="shared" si="78"/>
        <v>nebija plānots</v>
      </c>
      <c r="S137" s="41">
        <v>0</v>
      </c>
      <c r="T137" s="41">
        <v>0</v>
      </c>
      <c r="U137" s="41">
        <f t="shared" si="147"/>
        <v>0</v>
      </c>
      <c r="V137" s="41">
        <f t="shared" si="79"/>
        <v>0</v>
      </c>
      <c r="W137" s="41">
        <f t="shared" si="80"/>
        <v>0</v>
      </c>
      <c r="X137" s="41">
        <f t="shared" si="81"/>
        <v>0</v>
      </c>
      <c r="Y137" s="197" t="str">
        <f t="shared" si="82"/>
        <v>nebija plānots</v>
      </c>
      <c r="Z137" s="41">
        <v>0</v>
      </c>
      <c r="AA137" s="41">
        <v>0</v>
      </c>
      <c r="AB137" s="41">
        <f t="shared" si="148"/>
        <v>0</v>
      </c>
      <c r="AC137" s="41">
        <f t="shared" si="83"/>
        <v>0</v>
      </c>
      <c r="AD137" s="41">
        <f t="shared" si="84"/>
        <v>0</v>
      </c>
      <c r="AE137" s="41">
        <f t="shared" si="85"/>
        <v>0</v>
      </c>
      <c r="AF137" s="109" t="str">
        <f t="shared" si="86"/>
        <v>nebija plānots</v>
      </c>
      <c r="AG137" s="41">
        <v>5405.82</v>
      </c>
      <c r="AH137" s="41">
        <v>5405.84</v>
      </c>
      <c r="AI137" s="41">
        <f t="shared" si="149"/>
        <v>2.0000000000436557E-2</v>
      </c>
      <c r="AJ137" s="41">
        <f t="shared" si="87"/>
        <v>5405.82</v>
      </c>
      <c r="AK137" s="41">
        <f t="shared" si="88"/>
        <v>5405.84</v>
      </c>
      <c r="AL137" s="41">
        <f t="shared" si="89"/>
        <v>0</v>
      </c>
      <c r="AM137" s="109">
        <f t="shared" si="90"/>
        <v>-3.6997162318197496E-6</v>
      </c>
      <c r="AN137" s="41">
        <v>9745.65</v>
      </c>
      <c r="AO137" s="41">
        <v>3906.68</v>
      </c>
      <c r="AP137" s="41">
        <f t="shared" si="150"/>
        <v>-5838.9699999999993</v>
      </c>
      <c r="AQ137" s="41">
        <f t="shared" si="91"/>
        <v>15151.47</v>
      </c>
      <c r="AR137" s="41">
        <f t="shared" si="92"/>
        <v>9312.52</v>
      </c>
      <c r="AS137" s="41">
        <f t="shared" si="93"/>
        <v>-5839</v>
      </c>
      <c r="AT137" s="109">
        <f t="shared" si="94"/>
        <v>0.38537184840810823</v>
      </c>
      <c r="AU137" s="41">
        <v>0</v>
      </c>
      <c r="AV137" s="41">
        <v>0</v>
      </c>
      <c r="AW137" s="41">
        <f t="shared" si="151"/>
        <v>0</v>
      </c>
      <c r="AX137" s="41">
        <f t="shared" si="95"/>
        <v>15151.47</v>
      </c>
      <c r="AY137" s="41">
        <f t="shared" si="96"/>
        <v>9312.52</v>
      </c>
      <c r="AZ137" s="41">
        <f t="shared" si="97"/>
        <v>-5839</v>
      </c>
      <c r="BA137" s="109">
        <f t="shared" si="98"/>
        <v>0.38537184840810823</v>
      </c>
      <c r="BB137" s="41">
        <v>0</v>
      </c>
      <c r="BC137" s="41">
        <v>0</v>
      </c>
      <c r="BD137" s="41">
        <f t="shared" si="139"/>
        <v>0</v>
      </c>
      <c r="BE137" s="41">
        <f t="shared" si="99"/>
        <v>15151.47</v>
      </c>
      <c r="BF137" s="41">
        <f t="shared" si="100"/>
        <v>9312.52</v>
      </c>
      <c r="BG137" s="41">
        <f t="shared" si="101"/>
        <v>-5839</v>
      </c>
      <c r="BH137" s="109">
        <f t="shared" si="102"/>
        <v>0.38537184840810823</v>
      </c>
      <c r="BI137" s="41">
        <v>14114.24</v>
      </c>
      <c r="BJ137" s="41">
        <v>11394.35</v>
      </c>
      <c r="BK137" s="41">
        <f t="shared" si="140"/>
        <v>-2719.8899999999994</v>
      </c>
      <c r="BL137" s="41">
        <f t="shared" si="103"/>
        <v>29265.71</v>
      </c>
      <c r="BM137" s="41">
        <f t="shared" si="104"/>
        <v>20706.870000000003</v>
      </c>
      <c r="BN137" s="41">
        <f t="shared" si="105"/>
        <v>-8559</v>
      </c>
      <c r="BO137" s="109">
        <f t="shared" si="106"/>
        <v>0.29245283985934378</v>
      </c>
      <c r="BP137" s="41">
        <v>0</v>
      </c>
      <c r="BQ137" s="41">
        <v>0</v>
      </c>
      <c r="BR137" s="41">
        <f t="shared" si="141"/>
        <v>0</v>
      </c>
      <c r="BS137" s="41">
        <f t="shared" si="107"/>
        <v>29265.71</v>
      </c>
      <c r="BT137" s="41">
        <f t="shared" si="108"/>
        <v>20706.870000000003</v>
      </c>
      <c r="BU137" s="41">
        <f t="shared" si="109"/>
        <v>-8559</v>
      </c>
      <c r="BV137" s="109">
        <f t="shared" si="110"/>
        <v>0.29245283985934378</v>
      </c>
      <c r="BW137" s="41">
        <v>0</v>
      </c>
      <c r="BX137" s="41">
        <v>0</v>
      </c>
      <c r="BY137" s="41">
        <f t="shared" si="111"/>
        <v>0</v>
      </c>
      <c r="BZ137" s="41">
        <f t="shared" si="121"/>
        <v>29265.71</v>
      </c>
      <c r="CA137" s="41">
        <f>BQ137+BJ137+BC137+AV137+AO137+AH137+AA137+T137+P137+BX137</f>
        <v>20706.870000000003</v>
      </c>
      <c r="CB137" s="41">
        <f t="shared" si="136"/>
        <v>-8559</v>
      </c>
      <c r="CC137" s="109">
        <f t="shared" si="113"/>
        <v>0.29245283985934378</v>
      </c>
      <c r="CD137" s="41">
        <v>21558.13</v>
      </c>
      <c r="CE137" s="41">
        <v>10867.86</v>
      </c>
      <c r="CF137" s="41">
        <f t="shared" si="114"/>
        <v>-10690.27</v>
      </c>
      <c r="CG137" s="41">
        <f t="shared" si="115"/>
        <v>50823.839999999997</v>
      </c>
      <c r="CH137" s="317">
        <f t="shared" si="116"/>
        <v>31574.730000000003</v>
      </c>
      <c r="CI137" s="180">
        <f t="shared" si="117"/>
        <v>-19249.27</v>
      </c>
      <c r="CJ137" s="280">
        <f t="shared" si="118"/>
        <v>0.6212582520329043</v>
      </c>
      <c r="CK137" s="40">
        <v>0</v>
      </c>
      <c r="CL137" s="40">
        <f t="shared" si="137"/>
        <v>50823.840000000004</v>
      </c>
      <c r="CM137" s="40">
        <v>31574.710000000003</v>
      </c>
      <c r="CN137" s="158">
        <f t="shared" si="135"/>
        <v>-19249.13</v>
      </c>
      <c r="CO137" s="310">
        <f t="shared" si="120"/>
        <v>0.62125785851679061</v>
      </c>
      <c r="CP137" s="40">
        <v>1671033.04</v>
      </c>
      <c r="CQ137" s="40">
        <v>1642211.35</v>
      </c>
      <c r="CR137" s="40">
        <v>1739160.22</v>
      </c>
      <c r="CS137" s="40">
        <v>14102.2</v>
      </c>
      <c r="CT137" s="40">
        <v>0</v>
      </c>
      <c r="CU137" s="40">
        <v>0</v>
      </c>
      <c r="CV137" s="40">
        <v>0</v>
      </c>
      <c r="CW137" s="40">
        <v>5117330.6500000004</v>
      </c>
      <c r="CX137" s="17"/>
    </row>
    <row r="138" spans="1:102" s="10" customFormat="1" ht="33.75" customHeight="1" x14ac:dyDescent="0.2">
      <c r="A138" s="11" t="s">
        <v>9</v>
      </c>
      <c r="B138" s="11" t="s">
        <v>10</v>
      </c>
      <c r="C138" s="14" t="s">
        <v>558</v>
      </c>
      <c r="D138" s="11">
        <v>1</v>
      </c>
      <c r="E138" s="11" t="s">
        <v>11</v>
      </c>
      <c r="F138" s="11" t="s">
        <v>5</v>
      </c>
      <c r="G138" s="44" t="s">
        <v>12</v>
      </c>
      <c r="H138" s="43">
        <f>SUBTOTAL(103, $CI$16:$CI138)*1</f>
        <v>123</v>
      </c>
      <c r="I138" s="43" t="s">
        <v>754</v>
      </c>
      <c r="J138" s="124" t="s">
        <v>757</v>
      </c>
      <c r="K138" s="124" t="s">
        <v>758</v>
      </c>
      <c r="L138" s="41">
        <v>0</v>
      </c>
      <c r="M138" s="41">
        <v>0</v>
      </c>
      <c r="N138" s="41">
        <v>0</v>
      </c>
      <c r="O138" s="40">
        <v>0</v>
      </c>
      <c r="P138" s="40">
        <v>0</v>
      </c>
      <c r="Q138" s="41">
        <f t="shared" si="77"/>
        <v>0</v>
      </c>
      <c r="R138" s="197" t="str">
        <f t="shared" si="78"/>
        <v>nebija plānots</v>
      </c>
      <c r="S138" s="40">
        <v>0</v>
      </c>
      <c r="T138" s="40">
        <v>0</v>
      </c>
      <c r="U138" s="41">
        <f t="shared" si="147"/>
        <v>0</v>
      </c>
      <c r="V138" s="41">
        <f t="shared" si="79"/>
        <v>0</v>
      </c>
      <c r="W138" s="41">
        <f t="shared" si="80"/>
        <v>0</v>
      </c>
      <c r="X138" s="41">
        <f t="shared" si="81"/>
        <v>0</v>
      </c>
      <c r="Y138" s="197" t="str">
        <f t="shared" si="82"/>
        <v>nebija plānots</v>
      </c>
      <c r="Z138" s="40">
        <v>0</v>
      </c>
      <c r="AA138" s="40">
        <v>0</v>
      </c>
      <c r="AB138" s="41">
        <f t="shared" si="148"/>
        <v>0</v>
      </c>
      <c r="AC138" s="41">
        <f t="shared" si="83"/>
        <v>0</v>
      </c>
      <c r="AD138" s="41">
        <f t="shared" si="84"/>
        <v>0</v>
      </c>
      <c r="AE138" s="41">
        <f t="shared" si="85"/>
        <v>0</v>
      </c>
      <c r="AF138" s="109" t="str">
        <f t="shared" si="86"/>
        <v>nebija plānots</v>
      </c>
      <c r="AG138" s="40">
        <v>0</v>
      </c>
      <c r="AH138" s="40">
        <v>0</v>
      </c>
      <c r="AI138" s="41">
        <f t="shared" si="149"/>
        <v>0</v>
      </c>
      <c r="AJ138" s="41">
        <f t="shared" si="87"/>
        <v>0</v>
      </c>
      <c r="AK138" s="41">
        <f t="shared" si="88"/>
        <v>0</v>
      </c>
      <c r="AL138" s="41">
        <f t="shared" si="89"/>
        <v>0</v>
      </c>
      <c r="AM138" s="109" t="str">
        <f t="shared" si="90"/>
        <v>nebija plānots</v>
      </c>
      <c r="AN138" s="40">
        <v>0</v>
      </c>
      <c r="AO138" s="40">
        <v>0</v>
      </c>
      <c r="AP138" s="41">
        <f t="shared" si="150"/>
        <v>0</v>
      </c>
      <c r="AQ138" s="41">
        <f t="shared" si="91"/>
        <v>0</v>
      </c>
      <c r="AR138" s="41">
        <f t="shared" si="92"/>
        <v>0</v>
      </c>
      <c r="AS138" s="41">
        <f t="shared" si="93"/>
        <v>0</v>
      </c>
      <c r="AT138" s="109" t="str">
        <f t="shared" si="94"/>
        <v>nebija plānots</v>
      </c>
      <c r="AU138" s="41">
        <v>0</v>
      </c>
      <c r="AV138" s="41">
        <v>771318</v>
      </c>
      <c r="AW138" s="41">
        <f t="shared" si="151"/>
        <v>771318</v>
      </c>
      <c r="AX138" s="41">
        <f t="shared" si="95"/>
        <v>0</v>
      </c>
      <c r="AY138" s="41">
        <f t="shared" si="96"/>
        <v>771318</v>
      </c>
      <c r="AZ138" s="41">
        <f t="shared" si="97"/>
        <v>771318</v>
      </c>
      <c r="BA138" s="109" t="str">
        <f t="shared" si="98"/>
        <v>nebija plānots</v>
      </c>
      <c r="BB138" s="41">
        <v>220189.96000000002</v>
      </c>
      <c r="BC138" s="41">
        <v>0</v>
      </c>
      <c r="BD138" s="41">
        <f t="shared" si="139"/>
        <v>-220189.96000000002</v>
      </c>
      <c r="BE138" s="41">
        <f t="shared" si="99"/>
        <v>220189.96000000002</v>
      </c>
      <c r="BF138" s="41">
        <f t="shared" si="100"/>
        <v>771318</v>
      </c>
      <c r="BG138" s="41">
        <f t="shared" si="101"/>
        <v>551128</v>
      </c>
      <c r="BH138" s="109">
        <f t="shared" si="102"/>
        <v>-2.5029662569537683</v>
      </c>
      <c r="BI138" s="41">
        <v>1126888.52</v>
      </c>
      <c r="BJ138" s="41">
        <v>0</v>
      </c>
      <c r="BK138" s="41">
        <f t="shared" si="140"/>
        <v>-1126888.52</v>
      </c>
      <c r="BL138" s="41">
        <f t="shared" si="103"/>
        <v>1347078.48</v>
      </c>
      <c r="BM138" s="41">
        <f t="shared" si="104"/>
        <v>771318</v>
      </c>
      <c r="BN138" s="41">
        <f t="shared" si="105"/>
        <v>-575761</v>
      </c>
      <c r="BO138" s="109">
        <f t="shared" si="106"/>
        <v>0.42741420678029096</v>
      </c>
      <c r="BP138" s="41">
        <v>0</v>
      </c>
      <c r="BQ138" s="41">
        <v>0</v>
      </c>
      <c r="BR138" s="41">
        <f t="shared" si="141"/>
        <v>0</v>
      </c>
      <c r="BS138" s="41">
        <f t="shared" si="107"/>
        <v>1347078.48</v>
      </c>
      <c r="BT138" s="41">
        <f t="shared" si="108"/>
        <v>771318</v>
      </c>
      <c r="BU138" s="41">
        <f t="shared" si="109"/>
        <v>-575761</v>
      </c>
      <c r="BV138" s="109">
        <f t="shared" si="110"/>
        <v>0.42741420678029096</v>
      </c>
      <c r="BW138" s="41">
        <v>951838.3</v>
      </c>
      <c r="BX138" s="41">
        <v>679518.55</v>
      </c>
      <c r="BY138" s="41">
        <f t="shared" si="111"/>
        <v>-272319.75</v>
      </c>
      <c r="BZ138" s="41">
        <f t="shared" si="121"/>
        <v>2298916.7800000003</v>
      </c>
      <c r="CA138" s="41">
        <f>BQ138+BJ138+BC138+AV138+AO138+-AH138+AA138+T138+P138+BX138</f>
        <v>1450836.55</v>
      </c>
      <c r="CB138" s="41">
        <f t="shared" si="136"/>
        <v>-848081</v>
      </c>
      <c r="CC138" s="109">
        <f t="shared" si="113"/>
        <v>0.36890427586508812</v>
      </c>
      <c r="CD138" s="41">
        <v>0</v>
      </c>
      <c r="CE138" s="41">
        <v>0</v>
      </c>
      <c r="CF138" s="41">
        <f t="shared" si="114"/>
        <v>0</v>
      </c>
      <c r="CG138" s="41">
        <f t="shared" si="115"/>
        <v>2298916.7800000003</v>
      </c>
      <c r="CH138" s="317">
        <f t="shared" si="116"/>
        <v>1450836.55</v>
      </c>
      <c r="CI138" s="179">
        <f t="shared" si="117"/>
        <v>-848081</v>
      </c>
      <c r="CJ138" s="280">
        <f t="shared" si="118"/>
        <v>0.63109572413491188</v>
      </c>
      <c r="CK138" s="40">
        <v>0</v>
      </c>
      <c r="CL138" s="40">
        <f t="shared" si="137"/>
        <v>2298916.7800000003</v>
      </c>
      <c r="CM138" s="40">
        <v>1448286.55</v>
      </c>
      <c r="CN138" s="158">
        <f t="shared" ref="CN138:CN169" si="152">CM138-CL138</f>
        <v>-850630.23000000021</v>
      </c>
      <c r="CO138" s="310">
        <f t="shared" si="120"/>
        <v>0.62998650607961537</v>
      </c>
      <c r="CP138" s="40">
        <v>5113006.43</v>
      </c>
      <c r="CQ138" s="40">
        <v>3926770.2</v>
      </c>
      <c r="CR138" s="40">
        <v>3439212.5199999996</v>
      </c>
      <c r="CS138" s="40">
        <v>1642390.52</v>
      </c>
      <c r="CT138" s="40">
        <v>330075.31</v>
      </c>
      <c r="CU138" s="40">
        <v>0</v>
      </c>
      <c r="CV138" s="40">
        <v>0</v>
      </c>
      <c r="CW138" s="40">
        <v>15697303.17</v>
      </c>
      <c r="CX138" s="186" t="s">
        <v>1460</v>
      </c>
    </row>
    <row r="139" spans="1:102" s="10" customFormat="1" ht="21.75" customHeight="1" x14ac:dyDescent="0.2">
      <c r="A139" s="18" t="s">
        <v>33</v>
      </c>
      <c r="B139" s="18" t="s">
        <v>34</v>
      </c>
      <c r="C139" s="19" t="s">
        <v>562</v>
      </c>
      <c r="D139" s="18">
        <v>1</v>
      </c>
      <c r="E139" s="18" t="s">
        <v>35</v>
      </c>
      <c r="F139" s="18" t="s">
        <v>5</v>
      </c>
      <c r="G139" s="18" t="s">
        <v>742</v>
      </c>
      <c r="H139" s="43">
        <f>SUBTOTAL(103, $CI$16:$CI139)*1</f>
        <v>124</v>
      </c>
      <c r="I139" s="43" t="s">
        <v>485</v>
      </c>
      <c r="J139" s="124" t="s">
        <v>477</v>
      </c>
      <c r="K139" s="124" t="s">
        <v>515</v>
      </c>
      <c r="L139" s="41">
        <v>0</v>
      </c>
      <c r="M139" s="41">
        <v>0</v>
      </c>
      <c r="N139" s="41">
        <v>50153.48</v>
      </c>
      <c r="O139" s="41">
        <v>35541.160000000003</v>
      </c>
      <c r="P139" s="41">
        <v>35541.160000000003</v>
      </c>
      <c r="Q139" s="41">
        <f t="shared" si="77"/>
        <v>0</v>
      </c>
      <c r="R139" s="197">
        <f t="shared" si="78"/>
        <v>0</v>
      </c>
      <c r="S139" s="41">
        <v>0</v>
      </c>
      <c r="T139" s="41">
        <v>0</v>
      </c>
      <c r="U139" s="41">
        <f t="shared" si="147"/>
        <v>0</v>
      </c>
      <c r="V139" s="41">
        <f t="shared" si="79"/>
        <v>35541.160000000003</v>
      </c>
      <c r="W139" s="41">
        <f t="shared" si="80"/>
        <v>35541.160000000003</v>
      </c>
      <c r="X139" s="41">
        <f t="shared" si="81"/>
        <v>0</v>
      </c>
      <c r="Y139" s="197">
        <f t="shared" si="82"/>
        <v>0</v>
      </c>
      <c r="Z139" s="41">
        <v>0</v>
      </c>
      <c r="AA139" s="41">
        <v>0</v>
      </c>
      <c r="AB139" s="41">
        <f t="shared" si="148"/>
        <v>0</v>
      </c>
      <c r="AC139" s="41">
        <f t="shared" si="83"/>
        <v>35541.160000000003</v>
      </c>
      <c r="AD139" s="41">
        <f t="shared" si="84"/>
        <v>35541.160000000003</v>
      </c>
      <c r="AE139" s="41">
        <f t="shared" si="85"/>
        <v>0</v>
      </c>
      <c r="AF139" s="109">
        <f t="shared" si="86"/>
        <v>0</v>
      </c>
      <c r="AG139" s="41">
        <v>60188.27</v>
      </c>
      <c r="AH139" s="41">
        <v>21424.44</v>
      </c>
      <c r="AI139" s="41">
        <f t="shared" si="149"/>
        <v>-38763.83</v>
      </c>
      <c r="AJ139" s="41">
        <f t="shared" si="87"/>
        <v>95729.43</v>
      </c>
      <c r="AK139" s="41">
        <f t="shared" si="88"/>
        <v>56965.600000000006</v>
      </c>
      <c r="AL139" s="41">
        <f t="shared" si="89"/>
        <v>-38764</v>
      </c>
      <c r="AM139" s="109">
        <f t="shared" si="90"/>
        <v>0.40493116902503223</v>
      </c>
      <c r="AN139" s="41">
        <v>0</v>
      </c>
      <c r="AO139" s="41">
        <v>0</v>
      </c>
      <c r="AP139" s="41">
        <f t="shared" si="150"/>
        <v>0</v>
      </c>
      <c r="AQ139" s="41">
        <f t="shared" si="91"/>
        <v>95729.43</v>
      </c>
      <c r="AR139" s="41">
        <f t="shared" si="92"/>
        <v>56965.600000000006</v>
      </c>
      <c r="AS139" s="41">
        <f t="shared" si="93"/>
        <v>-38764</v>
      </c>
      <c r="AT139" s="109">
        <f t="shared" si="94"/>
        <v>0.40493116902503223</v>
      </c>
      <c r="AU139" s="41">
        <v>0</v>
      </c>
      <c r="AV139" s="41">
        <v>0</v>
      </c>
      <c r="AW139" s="41">
        <f t="shared" si="151"/>
        <v>0</v>
      </c>
      <c r="AX139" s="41">
        <f t="shared" si="95"/>
        <v>95729.43</v>
      </c>
      <c r="AY139" s="41">
        <f t="shared" si="96"/>
        <v>56965.600000000006</v>
      </c>
      <c r="AZ139" s="41">
        <f t="shared" si="97"/>
        <v>-38764</v>
      </c>
      <c r="BA139" s="109">
        <f t="shared" si="98"/>
        <v>0.40493116902503223</v>
      </c>
      <c r="BB139" s="41">
        <v>46589.919999999998</v>
      </c>
      <c r="BC139" s="41">
        <v>27359.21</v>
      </c>
      <c r="BD139" s="41">
        <f t="shared" si="139"/>
        <v>-19230.71</v>
      </c>
      <c r="BE139" s="41">
        <f t="shared" si="99"/>
        <v>142319.34999999998</v>
      </c>
      <c r="BF139" s="41">
        <f t="shared" si="100"/>
        <v>84324.81</v>
      </c>
      <c r="BG139" s="41">
        <f t="shared" si="101"/>
        <v>-57995</v>
      </c>
      <c r="BH139" s="109">
        <f t="shared" si="102"/>
        <v>0.40749581838309401</v>
      </c>
      <c r="BI139" s="41">
        <v>0</v>
      </c>
      <c r="BJ139" s="41">
        <v>0</v>
      </c>
      <c r="BK139" s="41">
        <f t="shared" si="140"/>
        <v>0</v>
      </c>
      <c r="BL139" s="41">
        <f t="shared" si="103"/>
        <v>142319.34999999998</v>
      </c>
      <c r="BM139" s="41">
        <f t="shared" si="104"/>
        <v>84324.81</v>
      </c>
      <c r="BN139" s="41">
        <f t="shared" si="105"/>
        <v>-57995</v>
      </c>
      <c r="BO139" s="109">
        <f t="shared" si="106"/>
        <v>0.40749581838309401</v>
      </c>
      <c r="BP139" s="41">
        <v>0</v>
      </c>
      <c r="BQ139" s="41">
        <v>0</v>
      </c>
      <c r="BR139" s="41">
        <f t="shared" si="141"/>
        <v>0</v>
      </c>
      <c r="BS139" s="41">
        <f t="shared" si="107"/>
        <v>142319.34999999998</v>
      </c>
      <c r="BT139" s="41">
        <f t="shared" si="108"/>
        <v>84324.81</v>
      </c>
      <c r="BU139" s="41">
        <f t="shared" si="109"/>
        <v>-57995</v>
      </c>
      <c r="BV139" s="109">
        <f t="shared" si="110"/>
        <v>0.40749581838309401</v>
      </c>
      <c r="BW139" s="41">
        <v>39058.03</v>
      </c>
      <c r="BX139" s="41">
        <v>30725.58</v>
      </c>
      <c r="BY139" s="41">
        <f t="shared" si="111"/>
        <v>-8332.4499999999971</v>
      </c>
      <c r="BZ139" s="41">
        <f t="shared" si="121"/>
        <v>181377.38</v>
      </c>
      <c r="CA139" s="41">
        <f>BQ139+BJ139+BC139+AV139+AO139+AH139+AA139+T139+P139+BX139</f>
        <v>115050.39</v>
      </c>
      <c r="CB139" s="41">
        <f t="shared" si="136"/>
        <v>-66327</v>
      </c>
      <c r="CC139" s="109">
        <f t="shared" si="113"/>
        <v>0.36568501540820586</v>
      </c>
      <c r="CD139" s="41">
        <v>0</v>
      </c>
      <c r="CE139" s="41">
        <v>0</v>
      </c>
      <c r="CF139" s="41">
        <f t="shared" si="114"/>
        <v>0</v>
      </c>
      <c r="CG139" s="41">
        <f t="shared" si="115"/>
        <v>181377.38</v>
      </c>
      <c r="CH139" s="317">
        <f t="shared" si="116"/>
        <v>115050.39</v>
      </c>
      <c r="CI139" s="180">
        <f t="shared" si="117"/>
        <v>-66327</v>
      </c>
      <c r="CJ139" s="280">
        <f t="shared" si="118"/>
        <v>0.63431498459179414</v>
      </c>
      <c r="CK139" s="40">
        <v>0</v>
      </c>
      <c r="CL139" s="40">
        <f t="shared" si="137"/>
        <v>181377.38</v>
      </c>
      <c r="CM139" s="40">
        <v>115050.39</v>
      </c>
      <c r="CN139" s="158">
        <f t="shared" si="152"/>
        <v>-66326.990000000005</v>
      </c>
      <c r="CO139" s="310">
        <f t="shared" si="120"/>
        <v>0.63431498459179414</v>
      </c>
      <c r="CP139" s="40">
        <v>145104.97</v>
      </c>
      <c r="CQ139" s="40">
        <v>39864.17</v>
      </c>
      <c r="CR139" s="40">
        <v>0</v>
      </c>
      <c r="CS139" s="40">
        <v>0</v>
      </c>
      <c r="CT139" s="40">
        <v>0</v>
      </c>
      <c r="CU139" s="40">
        <v>0</v>
      </c>
      <c r="CV139" s="40">
        <v>0</v>
      </c>
      <c r="CW139" s="40">
        <v>416499.99999999994</v>
      </c>
      <c r="CX139" s="17"/>
    </row>
    <row r="140" spans="1:102" s="10" customFormat="1" ht="21.75" customHeight="1" x14ac:dyDescent="0.2">
      <c r="A140" s="43" t="s">
        <v>1125</v>
      </c>
      <c r="B140" s="43" t="s">
        <v>1127</v>
      </c>
      <c r="C140" s="124" t="s">
        <v>1126</v>
      </c>
      <c r="D140" s="43" t="s">
        <v>3</v>
      </c>
      <c r="E140" s="43" t="s">
        <v>4</v>
      </c>
      <c r="F140" s="43" t="s">
        <v>5</v>
      </c>
      <c r="G140" s="127" t="s">
        <v>1385</v>
      </c>
      <c r="H140" s="43">
        <f>SUBTOTAL(103, $CI$16:$CI140)*1</f>
        <v>125</v>
      </c>
      <c r="I140" s="43" t="s">
        <v>281</v>
      </c>
      <c r="J140" s="124" t="s">
        <v>285</v>
      </c>
      <c r="K140" s="124" t="s">
        <v>286</v>
      </c>
      <c r="L140" s="41">
        <v>0</v>
      </c>
      <c r="M140" s="41">
        <v>0</v>
      </c>
      <c r="N140" s="41">
        <v>0</v>
      </c>
      <c r="O140" s="41">
        <v>0</v>
      </c>
      <c r="P140" s="41">
        <v>0</v>
      </c>
      <c r="Q140" s="41">
        <f t="shared" si="77"/>
        <v>0</v>
      </c>
      <c r="R140" s="197" t="str">
        <f t="shared" si="78"/>
        <v>nebija plānots</v>
      </c>
      <c r="S140" s="41">
        <v>180011.9</v>
      </c>
      <c r="T140" s="41">
        <v>180011.9</v>
      </c>
      <c r="U140" s="41">
        <f t="shared" si="147"/>
        <v>0</v>
      </c>
      <c r="V140" s="41">
        <f t="shared" si="79"/>
        <v>180011.9</v>
      </c>
      <c r="W140" s="41">
        <f t="shared" si="80"/>
        <v>180011.9</v>
      </c>
      <c r="X140" s="41">
        <f t="shared" si="81"/>
        <v>0</v>
      </c>
      <c r="Y140" s="197">
        <f t="shared" si="82"/>
        <v>0</v>
      </c>
      <c r="Z140" s="41">
        <v>0</v>
      </c>
      <c r="AA140" s="41">
        <v>0</v>
      </c>
      <c r="AB140" s="41">
        <f t="shared" si="148"/>
        <v>0</v>
      </c>
      <c r="AC140" s="41">
        <f t="shared" si="83"/>
        <v>180011.9</v>
      </c>
      <c r="AD140" s="41">
        <f t="shared" si="84"/>
        <v>180011.9</v>
      </c>
      <c r="AE140" s="41">
        <f t="shared" si="85"/>
        <v>0</v>
      </c>
      <c r="AF140" s="109">
        <f t="shared" si="86"/>
        <v>0</v>
      </c>
      <c r="AG140" s="41">
        <v>247862.35</v>
      </c>
      <c r="AH140" s="41">
        <v>247861.04</v>
      </c>
      <c r="AI140" s="41">
        <f t="shared" si="149"/>
        <v>-1.3099999999976717</v>
      </c>
      <c r="AJ140" s="41">
        <f t="shared" si="87"/>
        <v>427874.25</v>
      </c>
      <c r="AK140" s="41">
        <f t="shared" si="88"/>
        <v>427872.94</v>
      </c>
      <c r="AL140" s="41">
        <f t="shared" si="89"/>
        <v>-1</v>
      </c>
      <c r="AM140" s="109">
        <f t="shared" si="90"/>
        <v>3.0616472012079399E-6</v>
      </c>
      <c r="AN140" s="41">
        <v>0</v>
      </c>
      <c r="AO140" s="41">
        <v>0</v>
      </c>
      <c r="AP140" s="41">
        <f t="shared" si="150"/>
        <v>0</v>
      </c>
      <c r="AQ140" s="41">
        <f t="shared" si="91"/>
        <v>427874.25</v>
      </c>
      <c r="AR140" s="41">
        <f t="shared" si="92"/>
        <v>427872.94</v>
      </c>
      <c r="AS140" s="41">
        <f t="shared" si="93"/>
        <v>-1</v>
      </c>
      <c r="AT140" s="109">
        <f t="shared" si="94"/>
        <v>3.0616472012079399E-6</v>
      </c>
      <c r="AU140" s="41">
        <v>1008607.29</v>
      </c>
      <c r="AV140" s="41">
        <v>0</v>
      </c>
      <c r="AW140" s="41">
        <f t="shared" si="151"/>
        <v>-1008607.29</v>
      </c>
      <c r="AX140" s="41">
        <f t="shared" si="95"/>
        <v>1436481.54</v>
      </c>
      <c r="AY140" s="41">
        <f t="shared" si="96"/>
        <v>427872.94</v>
      </c>
      <c r="AZ140" s="41">
        <f t="shared" si="97"/>
        <v>-1008608</v>
      </c>
      <c r="BA140" s="109">
        <f t="shared" si="98"/>
        <v>0.70213822587654007</v>
      </c>
      <c r="BB140" s="41">
        <v>0</v>
      </c>
      <c r="BC140" s="41">
        <v>504405.18</v>
      </c>
      <c r="BD140" s="41">
        <f t="shared" si="139"/>
        <v>504405.18</v>
      </c>
      <c r="BE140" s="41">
        <f t="shared" si="99"/>
        <v>1436481.54</v>
      </c>
      <c r="BF140" s="41">
        <f t="shared" si="100"/>
        <v>932278.12</v>
      </c>
      <c r="BG140" s="41">
        <f t="shared" si="101"/>
        <v>-504203</v>
      </c>
      <c r="BH140" s="109">
        <f t="shared" si="102"/>
        <v>0.35099888579145966</v>
      </c>
      <c r="BI140" s="41">
        <v>0</v>
      </c>
      <c r="BJ140" s="41">
        <v>0</v>
      </c>
      <c r="BK140" s="41">
        <f t="shared" si="140"/>
        <v>0</v>
      </c>
      <c r="BL140" s="41">
        <f t="shared" si="103"/>
        <v>1436481.54</v>
      </c>
      <c r="BM140" s="41">
        <f t="shared" si="104"/>
        <v>932278.12</v>
      </c>
      <c r="BN140" s="41">
        <f t="shared" si="105"/>
        <v>-504203</v>
      </c>
      <c r="BO140" s="109">
        <f t="shared" si="106"/>
        <v>0.35099888579145966</v>
      </c>
      <c r="BP140" s="41">
        <v>983819.1</v>
      </c>
      <c r="BQ140" s="41">
        <v>619049.38</v>
      </c>
      <c r="BR140" s="41">
        <f t="shared" si="141"/>
        <v>-364769.72</v>
      </c>
      <c r="BS140" s="41">
        <f t="shared" si="107"/>
        <v>2420300.64</v>
      </c>
      <c r="BT140" s="41">
        <f t="shared" si="108"/>
        <v>1551327.5</v>
      </c>
      <c r="BU140" s="41">
        <f t="shared" si="109"/>
        <v>-868973</v>
      </c>
      <c r="BV140" s="109">
        <f t="shared" si="110"/>
        <v>0.35903520646922615</v>
      </c>
      <c r="BW140" s="41">
        <v>0</v>
      </c>
      <c r="BX140" s="41">
        <v>0</v>
      </c>
      <c r="BY140" s="41">
        <f t="shared" si="111"/>
        <v>0</v>
      </c>
      <c r="BZ140" s="41">
        <f t="shared" si="121"/>
        <v>2420300.64</v>
      </c>
      <c r="CA140" s="41">
        <f>BQ140+BJ140+BC140+AV140+AO140+AH140+AA140+T140+P140+BX140</f>
        <v>1551327.5</v>
      </c>
      <c r="CB140" s="41">
        <f t="shared" si="136"/>
        <v>-868973</v>
      </c>
      <c r="CC140" s="109">
        <f t="shared" si="113"/>
        <v>0.35903520646922615</v>
      </c>
      <c r="CD140" s="41">
        <v>0</v>
      </c>
      <c r="CE140" s="41">
        <v>0</v>
      </c>
      <c r="CF140" s="41">
        <f t="shared" si="114"/>
        <v>0</v>
      </c>
      <c r="CG140" s="41">
        <f t="shared" si="115"/>
        <v>2420300.64</v>
      </c>
      <c r="CH140" s="317">
        <f t="shared" si="116"/>
        <v>1551327.5</v>
      </c>
      <c r="CI140" s="179">
        <f t="shared" si="117"/>
        <v>-868973</v>
      </c>
      <c r="CJ140" s="280">
        <f t="shared" si="118"/>
        <v>0.64096479353077385</v>
      </c>
      <c r="CK140" s="40">
        <v>983819.1</v>
      </c>
      <c r="CL140" s="40">
        <f t="shared" si="137"/>
        <v>3404119.7399999998</v>
      </c>
      <c r="CM140" s="40">
        <v>2234419.21</v>
      </c>
      <c r="CN140" s="158">
        <f t="shared" si="152"/>
        <v>-1169700.5299999998</v>
      </c>
      <c r="CO140" s="310">
        <f t="shared" si="120"/>
        <v>0.65638678444372234</v>
      </c>
      <c r="CP140" s="40">
        <v>3820595.91</v>
      </c>
      <c r="CQ140" s="40">
        <v>2998177.7800000003</v>
      </c>
      <c r="CR140" s="40">
        <v>1255880.9300000002</v>
      </c>
      <c r="CS140" s="40">
        <v>387976.64</v>
      </c>
      <c r="CT140" s="40">
        <v>0</v>
      </c>
      <c r="CU140" s="40">
        <v>0</v>
      </c>
      <c r="CV140" s="40">
        <v>0</v>
      </c>
      <c r="CW140" s="40">
        <v>11866751</v>
      </c>
      <c r="CX140" s="186" t="s">
        <v>1459</v>
      </c>
    </row>
    <row r="141" spans="1:102" s="10" customFormat="1" ht="21.75" customHeight="1" x14ac:dyDescent="0.2">
      <c r="A141" s="11" t="s">
        <v>458</v>
      </c>
      <c r="B141" s="11" t="s">
        <v>459</v>
      </c>
      <c r="C141" s="14" t="s">
        <v>605</v>
      </c>
      <c r="D141" s="11">
        <v>1</v>
      </c>
      <c r="E141" s="11" t="s">
        <v>454</v>
      </c>
      <c r="F141" s="11" t="s">
        <v>77</v>
      </c>
      <c r="G141" s="44" t="s">
        <v>476</v>
      </c>
      <c r="H141" s="43">
        <f>SUBTOTAL(103, $CI$16:$CI141)*1</f>
        <v>126</v>
      </c>
      <c r="I141" s="43" t="s">
        <v>119</v>
      </c>
      <c r="J141" s="126" t="s">
        <v>749</v>
      </c>
      <c r="K141" s="126" t="s">
        <v>750</v>
      </c>
      <c r="L141" s="41">
        <v>0</v>
      </c>
      <c r="M141" s="41">
        <v>0</v>
      </c>
      <c r="N141" s="41">
        <v>0</v>
      </c>
      <c r="O141" s="41">
        <v>0</v>
      </c>
      <c r="P141" s="41">
        <v>0</v>
      </c>
      <c r="Q141" s="41">
        <f t="shared" si="77"/>
        <v>0</v>
      </c>
      <c r="R141" s="197" t="str">
        <f t="shared" si="78"/>
        <v>nebija plānots</v>
      </c>
      <c r="S141" s="41">
        <v>0</v>
      </c>
      <c r="T141" s="41">
        <v>0</v>
      </c>
      <c r="U141" s="41">
        <f t="shared" si="147"/>
        <v>0</v>
      </c>
      <c r="V141" s="41">
        <f t="shared" si="79"/>
        <v>0</v>
      </c>
      <c r="W141" s="41">
        <f t="shared" si="80"/>
        <v>0</v>
      </c>
      <c r="X141" s="41">
        <f t="shared" si="81"/>
        <v>0</v>
      </c>
      <c r="Y141" s="197" t="str">
        <f t="shared" si="82"/>
        <v>nebija plānots</v>
      </c>
      <c r="Z141" s="41">
        <v>0</v>
      </c>
      <c r="AA141" s="41">
        <v>0</v>
      </c>
      <c r="AB141" s="41">
        <f t="shared" si="148"/>
        <v>0</v>
      </c>
      <c r="AC141" s="41">
        <f t="shared" si="83"/>
        <v>0</v>
      </c>
      <c r="AD141" s="41">
        <f t="shared" si="84"/>
        <v>0</v>
      </c>
      <c r="AE141" s="41">
        <f t="shared" si="85"/>
        <v>0</v>
      </c>
      <c r="AF141" s="109" t="str">
        <f t="shared" si="86"/>
        <v>nebija plānots</v>
      </c>
      <c r="AG141" s="41">
        <v>0</v>
      </c>
      <c r="AH141" s="41">
        <v>0</v>
      </c>
      <c r="AI141" s="41">
        <f t="shared" si="149"/>
        <v>0</v>
      </c>
      <c r="AJ141" s="41">
        <f t="shared" si="87"/>
        <v>0</v>
      </c>
      <c r="AK141" s="41">
        <f t="shared" si="88"/>
        <v>0</v>
      </c>
      <c r="AL141" s="41">
        <f t="shared" si="89"/>
        <v>0</v>
      </c>
      <c r="AM141" s="109" t="str">
        <f t="shared" si="90"/>
        <v>nebija plānots</v>
      </c>
      <c r="AN141" s="41">
        <v>0</v>
      </c>
      <c r="AO141" s="41">
        <v>0</v>
      </c>
      <c r="AP141" s="41">
        <f t="shared" si="150"/>
        <v>0</v>
      </c>
      <c r="AQ141" s="41">
        <f t="shared" si="91"/>
        <v>0</v>
      </c>
      <c r="AR141" s="41">
        <f t="shared" si="92"/>
        <v>0</v>
      </c>
      <c r="AS141" s="41">
        <f t="shared" si="93"/>
        <v>0</v>
      </c>
      <c r="AT141" s="109" t="str">
        <f t="shared" si="94"/>
        <v>nebija plānots</v>
      </c>
      <c r="AU141" s="37">
        <v>301476.23</v>
      </c>
      <c r="AV141" s="41">
        <v>301476.23</v>
      </c>
      <c r="AW141" s="41">
        <f t="shared" si="151"/>
        <v>0</v>
      </c>
      <c r="AX141" s="41">
        <f t="shared" si="95"/>
        <v>301476.23</v>
      </c>
      <c r="AY141" s="41">
        <f t="shared" si="96"/>
        <v>301476.23</v>
      </c>
      <c r="AZ141" s="41">
        <f t="shared" si="97"/>
        <v>0</v>
      </c>
      <c r="BA141" s="109">
        <f t="shared" si="98"/>
        <v>0</v>
      </c>
      <c r="BB141" s="42">
        <v>0</v>
      </c>
      <c r="BC141" s="41">
        <v>0</v>
      </c>
      <c r="BD141" s="41">
        <f t="shared" si="139"/>
        <v>0</v>
      </c>
      <c r="BE141" s="41">
        <f t="shared" si="99"/>
        <v>301476.23</v>
      </c>
      <c r="BF141" s="41">
        <f t="shared" si="100"/>
        <v>301476.23</v>
      </c>
      <c r="BG141" s="41">
        <f t="shared" si="101"/>
        <v>0</v>
      </c>
      <c r="BH141" s="109">
        <f t="shared" si="102"/>
        <v>0</v>
      </c>
      <c r="BI141" s="37">
        <v>3686560.87</v>
      </c>
      <c r="BJ141" s="41">
        <v>261404.11000000002</v>
      </c>
      <c r="BK141" s="41">
        <f t="shared" si="140"/>
        <v>-3425156.7600000002</v>
      </c>
      <c r="BL141" s="41">
        <f t="shared" si="103"/>
        <v>3988037.1</v>
      </c>
      <c r="BM141" s="41">
        <f t="shared" si="104"/>
        <v>562880.34</v>
      </c>
      <c r="BN141" s="41">
        <f t="shared" si="105"/>
        <v>-3425157</v>
      </c>
      <c r="BO141" s="109">
        <f t="shared" si="106"/>
        <v>0.85885779748638746</v>
      </c>
      <c r="BP141" s="37">
        <v>0</v>
      </c>
      <c r="BQ141" s="41">
        <v>0</v>
      </c>
      <c r="BR141" s="41">
        <f t="shared" si="141"/>
        <v>0</v>
      </c>
      <c r="BS141" s="41">
        <f t="shared" si="107"/>
        <v>3988037.1</v>
      </c>
      <c r="BT141" s="41">
        <f t="shared" si="108"/>
        <v>562880.34</v>
      </c>
      <c r="BU141" s="41">
        <f t="shared" si="109"/>
        <v>-3425157</v>
      </c>
      <c r="BV141" s="109">
        <f t="shared" si="110"/>
        <v>0.85885779748638746</v>
      </c>
      <c r="BW141" s="37">
        <v>0</v>
      </c>
      <c r="BX141" s="41">
        <v>3420090.24</v>
      </c>
      <c r="BY141" s="41">
        <f t="shared" si="111"/>
        <v>3420090.24</v>
      </c>
      <c r="BZ141" s="41">
        <f t="shared" si="121"/>
        <v>3988037.1</v>
      </c>
      <c r="CA141" s="41">
        <f>BQ141+BJ141+BC141+AV141+AO141+-AH141+AA141+T141+P141+BX141</f>
        <v>3982970.58</v>
      </c>
      <c r="CB141" s="41">
        <f t="shared" si="136"/>
        <v>-5067</v>
      </c>
      <c r="CC141" s="109">
        <f t="shared" si="113"/>
        <v>1.2704295052822223E-3</v>
      </c>
      <c r="CD141" s="37">
        <v>2861647</v>
      </c>
      <c r="CE141" s="41">
        <v>413733.55</v>
      </c>
      <c r="CF141" s="41">
        <f t="shared" si="114"/>
        <v>-2447913.4500000002</v>
      </c>
      <c r="CG141" s="41">
        <f t="shared" si="115"/>
        <v>6849684.0999999996</v>
      </c>
      <c r="CH141" s="317">
        <f t="shared" si="116"/>
        <v>4396704.13</v>
      </c>
      <c r="CI141" s="179">
        <f t="shared" si="117"/>
        <v>-2452980.4500000002</v>
      </c>
      <c r="CJ141" s="280">
        <f t="shared" si="118"/>
        <v>0.64188421915690974</v>
      </c>
      <c r="CK141" s="37">
        <v>0</v>
      </c>
      <c r="CL141" s="40">
        <f t="shared" si="137"/>
        <v>6849684.0999999996</v>
      </c>
      <c r="CM141" s="40">
        <v>6802023.2300000004</v>
      </c>
      <c r="CN141" s="158">
        <f t="shared" si="152"/>
        <v>-47660.86999999918</v>
      </c>
      <c r="CO141" s="310">
        <f t="shared" si="120"/>
        <v>0.99304188787334013</v>
      </c>
      <c r="CP141" s="37">
        <v>2474760.44</v>
      </c>
      <c r="CQ141" s="37">
        <v>3238655.5</v>
      </c>
      <c r="CR141" s="37">
        <v>2143532.5300000003</v>
      </c>
      <c r="CS141" s="37">
        <v>1838620.63</v>
      </c>
      <c r="CT141" s="37">
        <v>0</v>
      </c>
      <c r="CU141" s="37">
        <v>0</v>
      </c>
      <c r="CV141" s="37">
        <v>0</v>
      </c>
      <c r="CW141" s="37">
        <v>12726887</v>
      </c>
      <c r="CX141" s="266"/>
    </row>
    <row r="142" spans="1:102" s="10" customFormat="1" ht="21.75" customHeight="1" x14ac:dyDescent="0.2">
      <c r="A142" s="11" t="s">
        <v>485</v>
      </c>
      <c r="B142" s="11" t="s">
        <v>486</v>
      </c>
      <c r="C142" s="14" t="s">
        <v>606</v>
      </c>
      <c r="D142" s="11">
        <v>1</v>
      </c>
      <c r="E142" s="11" t="s">
        <v>454</v>
      </c>
      <c r="F142" s="11" t="s">
        <v>5</v>
      </c>
      <c r="G142" s="44" t="s">
        <v>514</v>
      </c>
      <c r="H142" s="43">
        <f>SUBTOTAL(103, $CI$16:$CI142)*1</f>
        <v>127</v>
      </c>
      <c r="I142" s="43" t="s">
        <v>106</v>
      </c>
      <c r="J142" s="124" t="s">
        <v>111</v>
      </c>
      <c r="K142" s="124" t="s">
        <v>112</v>
      </c>
      <c r="L142" s="41">
        <v>0</v>
      </c>
      <c r="M142" s="41">
        <v>0</v>
      </c>
      <c r="N142" s="41">
        <v>0</v>
      </c>
      <c r="O142" s="41">
        <v>0</v>
      </c>
      <c r="P142" s="41">
        <v>0</v>
      </c>
      <c r="Q142" s="41">
        <f t="shared" si="77"/>
        <v>0</v>
      </c>
      <c r="R142" s="197" t="str">
        <f t="shared" si="78"/>
        <v>nebija plānots</v>
      </c>
      <c r="S142" s="41">
        <v>0</v>
      </c>
      <c r="T142" s="41">
        <v>0</v>
      </c>
      <c r="U142" s="41">
        <f t="shared" si="147"/>
        <v>0</v>
      </c>
      <c r="V142" s="41">
        <f t="shared" si="79"/>
        <v>0</v>
      </c>
      <c r="W142" s="41">
        <f t="shared" si="80"/>
        <v>0</v>
      </c>
      <c r="X142" s="41">
        <f t="shared" si="81"/>
        <v>0</v>
      </c>
      <c r="Y142" s="197" t="str">
        <f t="shared" si="82"/>
        <v>nebija plānots</v>
      </c>
      <c r="Z142" s="41">
        <v>0</v>
      </c>
      <c r="AA142" s="41">
        <v>0</v>
      </c>
      <c r="AB142" s="41">
        <f t="shared" si="148"/>
        <v>0</v>
      </c>
      <c r="AC142" s="41">
        <f t="shared" si="83"/>
        <v>0</v>
      </c>
      <c r="AD142" s="41">
        <f t="shared" si="84"/>
        <v>0</v>
      </c>
      <c r="AE142" s="41">
        <f t="shared" si="85"/>
        <v>0</v>
      </c>
      <c r="AF142" s="109" t="str">
        <f t="shared" si="86"/>
        <v>nebija plānots</v>
      </c>
      <c r="AG142" s="41">
        <v>76778.12</v>
      </c>
      <c r="AH142" s="41">
        <v>76778.12</v>
      </c>
      <c r="AI142" s="41">
        <f t="shared" si="149"/>
        <v>0</v>
      </c>
      <c r="AJ142" s="41">
        <f t="shared" si="87"/>
        <v>76778.12</v>
      </c>
      <c r="AK142" s="41">
        <f t="shared" si="88"/>
        <v>76778.12</v>
      </c>
      <c r="AL142" s="41">
        <f t="shared" si="89"/>
        <v>0</v>
      </c>
      <c r="AM142" s="109">
        <f t="shared" si="90"/>
        <v>0</v>
      </c>
      <c r="AN142" s="41">
        <v>44072.73</v>
      </c>
      <c r="AO142" s="41">
        <v>0</v>
      </c>
      <c r="AP142" s="41">
        <f t="shared" si="150"/>
        <v>-44072.73</v>
      </c>
      <c r="AQ142" s="41">
        <f t="shared" si="91"/>
        <v>120850.85</v>
      </c>
      <c r="AR142" s="41">
        <f t="shared" si="92"/>
        <v>76778.12</v>
      </c>
      <c r="AS142" s="41">
        <f t="shared" si="93"/>
        <v>-44073</v>
      </c>
      <c r="AT142" s="109">
        <f t="shared" si="94"/>
        <v>0.36468696744789142</v>
      </c>
      <c r="AU142" s="41">
        <v>269046</v>
      </c>
      <c r="AV142" s="41">
        <v>283518.98</v>
      </c>
      <c r="AW142" s="41">
        <f t="shared" si="151"/>
        <v>14472.979999999981</v>
      </c>
      <c r="AX142" s="41">
        <f t="shared" si="95"/>
        <v>389896.85</v>
      </c>
      <c r="AY142" s="41">
        <f t="shared" si="96"/>
        <v>360297.1</v>
      </c>
      <c r="AZ142" s="41">
        <f t="shared" si="97"/>
        <v>-29600</v>
      </c>
      <c r="BA142" s="109">
        <f t="shared" si="98"/>
        <v>7.591687391165125E-2</v>
      </c>
      <c r="BB142" s="41">
        <v>0</v>
      </c>
      <c r="BC142" s="41">
        <v>0</v>
      </c>
      <c r="BD142" s="41">
        <f t="shared" si="139"/>
        <v>0</v>
      </c>
      <c r="BE142" s="41">
        <f t="shared" si="99"/>
        <v>389896.85</v>
      </c>
      <c r="BF142" s="41">
        <f t="shared" si="100"/>
        <v>360297.1</v>
      </c>
      <c r="BG142" s="41">
        <f t="shared" si="101"/>
        <v>-29600</v>
      </c>
      <c r="BH142" s="109">
        <f t="shared" si="102"/>
        <v>7.591687391165125E-2</v>
      </c>
      <c r="BI142" s="41">
        <v>0</v>
      </c>
      <c r="BJ142" s="41">
        <v>0</v>
      </c>
      <c r="BK142" s="41">
        <f t="shared" si="140"/>
        <v>0</v>
      </c>
      <c r="BL142" s="41">
        <f t="shared" si="103"/>
        <v>389896.85</v>
      </c>
      <c r="BM142" s="41">
        <f t="shared" si="104"/>
        <v>360297.1</v>
      </c>
      <c r="BN142" s="41">
        <f t="shared" si="105"/>
        <v>-29600</v>
      </c>
      <c r="BO142" s="109">
        <f t="shared" si="106"/>
        <v>7.591687391165125E-2</v>
      </c>
      <c r="BP142" s="35">
        <v>339944.68</v>
      </c>
      <c r="BQ142" s="41">
        <v>4222.05</v>
      </c>
      <c r="BR142" s="41">
        <f t="shared" si="141"/>
        <v>-335722.63</v>
      </c>
      <c r="BS142" s="41">
        <f t="shared" si="107"/>
        <v>729841.53</v>
      </c>
      <c r="BT142" s="41">
        <f t="shared" si="108"/>
        <v>364519.14999999997</v>
      </c>
      <c r="BU142" s="41">
        <f t="shared" si="109"/>
        <v>-365323</v>
      </c>
      <c r="BV142" s="109">
        <f t="shared" si="110"/>
        <v>0.50055027698958154</v>
      </c>
      <c r="BW142" s="35">
        <v>0</v>
      </c>
      <c r="BX142" s="41">
        <v>107231.03999999999</v>
      </c>
      <c r="BY142" s="41">
        <f t="shared" si="111"/>
        <v>107231.03999999999</v>
      </c>
      <c r="BZ142" s="41">
        <f t="shared" si="121"/>
        <v>729841.52999999991</v>
      </c>
      <c r="CA142" s="41">
        <f>BQ142+BJ142+BC142+AV142+AO142+AH142+AA142+T142+P142+BX142</f>
        <v>471750.18999999994</v>
      </c>
      <c r="CB142" s="41">
        <f t="shared" si="136"/>
        <v>-258092</v>
      </c>
      <c r="CC142" s="109">
        <f t="shared" si="113"/>
        <v>0.35362654684777939</v>
      </c>
      <c r="CD142" s="35">
        <v>0</v>
      </c>
      <c r="CE142" s="41">
        <v>0</v>
      </c>
      <c r="CF142" s="41">
        <f t="shared" si="114"/>
        <v>0</v>
      </c>
      <c r="CG142" s="41">
        <f t="shared" si="115"/>
        <v>729841.52999999991</v>
      </c>
      <c r="CH142" s="317">
        <f t="shared" si="116"/>
        <v>471750.18999999994</v>
      </c>
      <c r="CI142" s="179">
        <f t="shared" si="117"/>
        <v>-258092</v>
      </c>
      <c r="CJ142" s="280">
        <f t="shared" si="118"/>
        <v>0.64637345315222061</v>
      </c>
      <c r="CK142" s="37">
        <v>227900.03000000003</v>
      </c>
      <c r="CL142" s="40">
        <f t="shared" si="137"/>
        <v>957741.55999999994</v>
      </c>
      <c r="CM142" s="40">
        <v>787906.53999999992</v>
      </c>
      <c r="CN142" s="158">
        <f t="shared" si="152"/>
        <v>-169835.02000000002</v>
      </c>
      <c r="CO142" s="310">
        <f t="shared" si="120"/>
        <v>0.82267134779031614</v>
      </c>
      <c r="CP142" s="37">
        <v>188822.79</v>
      </c>
      <c r="CQ142" s="40">
        <v>0</v>
      </c>
      <c r="CR142" s="40">
        <v>0</v>
      </c>
      <c r="CS142" s="40">
        <v>0</v>
      </c>
      <c r="CT142" s="40">
        <v>0</v>
      </c>
      <c r="CU142" s="40">
        <v>0</v>
      </c>
      <c r="CV142" s="40">
        <v>0</v>
      </c>
      <c r="CW142" s="40">
        <v>595318.30000000005</v>
      </c>
      <c r="CX142" s="186" t="s">
        <v>1403</v>
      </c>
    </row>
    <row r="143" spans="1:102" s="10" customFormat="1" ht="21.75" customHeight="1" x14ac:dyDescent="0.2">
      <c r="A143" s="11" t="s">
        <v>19</v>
      </c>
      <c r="B143" s="11" t="s">
        <v>650</v>
      </c>
      <c r="C143" s="14" t="s">
        <v>651</v>
      </c>
      <c r="D143" s="11" t="s">
        <v>3</v>
      </c>
      <c r="E143" s="11" t="s">
        <v>11</v>
      </c>
      <c r="F143" s="11" t="s">
        <v>5</v>
      </c>
      <c r="G143" s="44" t="s">
        <v>652</v>
      </c>
      <c r="H143" s="43">
        <f>SUBTOTAL(103, $CI$16:$CI143)*1</f>
        <v>128</v>
      </c>
      <c r="I143" s="43" t="s">
        <v>119</v>
      </c>
      <c r="J143" s="124" t="s">
        <v>128</v>
      </c>
      <c r="K143" s="124" t="s">
        <v>129</v>
      </c>
      <c r="L143" s="41"/>
      <c r="M143" s="41"/>
      <c r="N143" s="41"/>
      <c r="O143" s="41"/>
      <c r="P143" s="41">
        <v>0</v>
      </c>
      <c r="Q143" s="41">
        <f t="shared" si="77"/>
        <v>0</v>
      </c>
      <c r="R143" s="197" t="str">
        <f t="shared" si="78"/>
        <v>nebija plānots</v>
      </c>
      <c r="S143" s="41"/>
      <c r="T143" s="41">
        <v>0</v>
      </c>
      <c r="U143" s="41">
        <f t="shared" si="147"/>
        <v>0</v>
      </c>
      <c r="V143" s="41">
        <f t="shared" si="79"/>
        <v>0</v>
      </c>
      <c r="W143" s="41">
        <f t="shared" si="80"/>
        <v>0</v>
      </c>
      <c r="X143" s="41">
        <f t="shared" si="81"/>
        <v>0</v>
      </c>
      <c r="Y143" s="197" t="str">
        <f t="shared" si="82"/>
        <v>nebija plānots</v>
      </c>
      <c r="Z143" s="41"/>
      <c r="AA143" s="41">
        <v>0</v>
      </c>
      <c r="AB143" s="41">
        <f t="shared" si="148"/>
        <v>0</v>
      </c>
      <c r="AC143" s="41">
        <f t="shared" si="83"/>
        <v>0</v>
      </c>
      <c r="AD143" s="41">
        <f t="shared" si="84"/>
        <v>0</v>
      </c>
      <c r="AE143" s="41">
        <f t="shared" si="85"/>
        <v>0</v>
      </c>
      <c r="AF143" s="109" t="str">
        <f t="shared" si="86"/>
        <v>nebija plānots</v>
      </c>
      <c r="AG143" s="41">
        <v>421416.31</v>
      </c>
      <c r="AH143" s="41">
        <v>421416.31</v>
      </c>
      <c r="AI143" s="41">
        <f t="shared" si="149"/>
        <v>0</v>
      </c>
      <c r="AJ143" s="41">
        <f t="shared" si="87"/>
        <v>421416.31</v>
      </c>
      <c r="AK143" s="41">
        <f t="shared" si="88"/>
        <v>421416.31</v>
      </c>
      <c r="AL143" s="41">
        <f t="shared" si="89"/>
        <v>0</v>
      </c>
      <c r="AM143" s="109">
        <f t="shared" si="90"/>
        <v>0</v>
      </c>
      <c r="AN143" s="41"/>
      <c r="AO143" s="41">
        <v>0</v>
      </c>
      <c r="AP143" s="41">
        <f t="shared" si="150"/>
        <v>0</v>
      </c>
      <c r="AQ143" s="41">
        <f t="shared" si="91"/>
        <v>421416.31</v>
      </c>
      <c r="AR143" s="41">
        <f t="shared" si="92"/>
        <v>421416.31</v>
      </c>
      <c r="AS143" s="41">
        <f t="shared" si="93"/>
        <v>0</v>
      </c>
      <c r="AT143" s="109">
        <f t="shared" si="94"/>
        <v>0</v>
      </c>
      <c r="AU143" s="41">
        <v>64122.16</v>
      </c>
      <c r="AV143" s="41">
        <v>63929.2</v>
      </c>
      <c r="AW143" s="41">
        <f t="shared" si="151"/>
        <v>-192.9600000000064</v>
      </c>
      <c r="AX143" s="41">
        <f t="shared" si="95"/>
        <v>485538.47</v>
      </c>
      <c r="AY143" s="41">
        <f t="shared" si="96"/>
        <v>485345.51</v>
      </c>
      <c r="AZ143" s="41">
        <f t="shared" si="97"/>
        <v>-193</v>
      </c>
      <c r="BA143" s="109">
        <f t="shared" si="98"/>
        <v>3.9741444174334895E-4</v>
      </c>
      <c r="BB143" s="41">
        <v>117016.2</v>
      </c>
      <c r="BC143" s="41">
        <v>0</v>
      </c>
      <c r="BD143" s="41">
        <f t="shared" si="139"/>
        <v>-117016.2</v>
      </c>
      <c r="BE143" s="41">
        <f t="shared" si="99"/>
        <v>602554.66999999993</v>
      </c>
      <c r="BF143" s="41">
        <f t="shared" si="100"/>
        <v>485345.51</v>
      </c>
      <c r="BG143" s="41">
        <f t="shared" si="101"/>
        <v>-117209</v>
      </c>
      <c r="BH143" s="109">
        <f t="shared" si="102"/>
        <v>0.19452037439192016</v>
      </c>
      <c r="BI143" s="41">
        <v>221382</v>
      </c>
      <c r="BJ143" s="41">
        <v>195912.72</v>
      </c>
      <c r="BK143" s="41">
        <f t="shared" si="140"/>
        <v>-25469.279999999999</v>
      </c>
      <c r="BL143" s="41">
        <f t="shared" si="103"/>
        <v>823936.66999999993</v>
      </c>
      <c r="BM143" s="41">
        <f t="shared" si="104"/>
        <v>681258.23</v>
      </c>
      <c r="BN143" s="41">
        <f t="shared" si="105"/>
        <v>-142678</v>
      </c>
      <c r="BO143" s="109">
        <f t="shared" si="106"/>
        <v>0.17316675564397443</v>
      </c>
      <c r="BP143" s="41">
        <v>229850.8</v>
      </c>
      <c r="BQ143" s="41">
        <v>0</v>
      </c>
      <c r="BR143" s="41">
        <f t="shared" si="141"/>
        <v>-229850.8</v>
      </c>
      <c r="BS143" s="41">
        <f t="shared" si="107"/>
        <v>1053787.47</v>
      </c>
      <c r="BT143" s="41">
        <f t="shared" si="108"/>
        <v>681258.23</v>
      </c>
      <c r="BU143" s="41">
        <f t="shared" si="109"/>
        <v>-372529</v>
      </c>
      <c r="BV143" s="109">
        <f t="shared" si="110"/>
        <v>0.35351458487165344</v>
      </c>
      <c r="BW143" s="41">
        <v>221382</v>
      </c>
      <c r="BX143" s="41">
        <v>130344.45</v>
      </c>
      <c r="BY143" s="41">
        <f t="shared" si="111"/>
        <v>-91037.55</v>
      </c>
      <c r="BZ143" s="41">
        <f t="shared" si="121"/>
        <v>1275169.47</v>
      </c>
      <c r="CA143" s="41">
        <f>BQ143+BJ143+BC143+AV143+AO143+AH143+AA143+T143+P143+BX143</f>
        <v>811602.67999999993</v>
      </c>
      <c r="CB143" s="41">
        <f t="shared" si="136"/>
        <v>-463567</v>
      </c>
      <c r="CC143" s="109">
        <f t="shared" si="113"/>
        <v>0.36353347606416586</v>
      </c>
      <c r="CD143" s="41">
        <v>208731.6</v>
      </c>
      <c r="CE143" s="41">
        <v>148788.21</v>
      </c>
      <c r="CF143" s="41">
        <f t="shared" si="114"/>
        <v>-59943.390000000014</v>
      </c>
      <c r="CG143" s="41">
        <f t="shared" si="115"/>
        <v>1483901.07</v>
      </c>
      <c r="CH143" s="317">
        <f t="shared" si="116"/>
        <v>960390.8899999999</v>
      </c>
      <c r="CI143" s="179">
        <f t="shared" si="117"/>
        <v>-523510.39</v>
      </c>
      <c r="CJ143" s="280">
        <f t="shared" si="118"/>
        <v>0.64720681817420611</v>
      </c>
      <c r="CK143" s="40">
        <v>132829.20000000001</v>
      </c>
      <c r="CL143" s="40">
        <f t="shared" si="137"/>
        <v>1616730.27</v>
      </c>
      <c r="CM143" s="40">
        <v>1296214.8</v>
      </c>
      <c r="CN143" s="158">
        <f t="shared" si="152"/>
        <v>-320515.46999999997</v>
      </c>
      <c r="CO143" s="310">
        <f t="shared" si="120"/>
        <v>0.80175080782028041</v>
      </c>
      <c r="CP143" s="40">
        <v>68897.87</v>
      </c>
      <c r="CQ143" s="40">
        <v>0</v>
      </c>
      <c r="CR143" s="40">
        <v>0</v>
      </c>
      <c r="CS143" s="40">
        <v>0</v>
      </c>
      <c r="CT143" s="40">
        <v>140509.20000000001</v>
      </c>
      <c r="CU143" s="40">
        <v>0</v>
      </c>
      <c r="CV143" s="40">
        <v>0</v>
      </c>
      <c r="CW143" s="40">
        <v>1404721.03</v>
      </c>
      <c r="CX143" s="186" t="s">
        <v>1400</v>
      </c>
    </row>
    <row r="144" spans="1:102" s="10" customFormat="1" ht="36" customHeight="1" x14ac:dyDescent="0.2">
      <c r="A144" s="121" t="s">
        <v>233</v>
      </c>
      <c r="B144" s="121" t="s">
        <v>234</v>
      </c>
      <c r="C144" s="122" t="s">
        <v>579</v>
      </c>
      <c r="D144" s="121">
        <v>1</v>
      </c>
      <c r="E144" s="121" t="s">
        <v>4</v>
      </c>
      <c r="F144" s="121" t="s">
        <v>5</v>
      </c>
      <c r="G144" s="123" t="s">
        <v>255</v>
      </c>
      <c r="H144" s="43">
        <f>SUBTOTAL(103, $CI$16:$CI144)*1</f>
        <v>129</v>
      </c>
      <c r="I144" s="43" t="s">
        <v>27</v>
      </c>
      <c r="J144" s="124" t="s">
        <v>31</v>
      </c>
      <c r="K144" s="124" t="s">
        <v>32</v>
      </c>
      <c r="L144" s="41">
        <v>0</v>
      </c>
      <c r="M144" s="41">
        <v>0</v>
      </c>
      <c r="N144" s="41">
        <v>19992.78</v>
      </c>
      <c r="O144" s="41">
        <v>28027.59</v>
      </c>
      <c r="P144" s="41">
        <v>28027.59</v>
      </c>
      <c r="Q144" s="41">
        <f t="shared" ref="Q144:Q207" si="153">ROUND(P144-O144,0)</f>
        <v>0</v>
      </c>
      <c r="R144" s="197">
        <f t="shared" ref="R144:R207" si="154">IFERROR(1-(P144/O144),"nebija plānots")</f>
        <v>0</v>
      </c>
      <c r="S144" s="41">
        <v>0</v>
      </c>
      <c r="T144" s="41">
        <v>0</v>
      </c>
      <c r="U144" s="41">
        <f t="shared" si="147"/>
        <v>0</v>
      </c>
      <c r="V144" s="41">
        <f t="shared" ref="V144:V207" si="155">S144+O144</f>
        <v>28027.59</v>
      </c>
      <c r="W144" s="41">
        <f t="shared" ref="W144:W207" si="156">T144+P144</f>
        <v>28027.59</v>
      </c>
      <c r="X144" s="41">
        <f t="shared" ref="X144:X207" si="157">ROUND(U144+Q144,0)</f>
        <v>0</v>
      </c>
      <c r="Y144" s="197">
        <f t="shared" ref="Y144:Y207" si="158">IFERROR(1-(W144/V144),"nebija plānots")</f>
        <v>0</v>
      </c>
      <c r="Z144" s="41">
        <v>0</v>
      </c>
      <c r="AA144" s="41">
        <v>0</v>
      </c>
      <c r="AB144" s="41">
        <f t="shared" si="148"/>
        <v>0</v>
      </c>
      <c r="AC144" s="41">
        <f t="shared" ref="AC144:AC207" si="159">V144+Z144</f>
        <v>28027.59</v>
      </c>
      <c r="AD144" s="41">
        <f t="shared" ref="AD144:AD207" si="160">W144+AA144</f>
        <v>28027.59</v>
      </c>
      <c r="AE144" s="41">
        <f t="shared" ref="AE144:AE207" si="161">ROUND(X144+AB144,0)</f>
        <v>0</v>
      </c>
      <c r="AF144" s="109">
        <f t="shared" ref="AF144:AF207" si="162">IFERROR(1-(AD144/AC144),"nebija plānots")</f>
        <v>0</v>
      </c>
      <c r="AG144" s="41">
        <v>90269.15</v>
      </c>
      <c r="AH144" s="41">
        <v>25180.07</v>
      </c>
      <c r="AI144" s="41">
        <f t="shared" si="149"/>
        <v>-65089.079999999994</v>
      </c>
      <c r="AJ144" s="41">
        <f t="shared" ref="AJ144:AJ207" si="163">AG144+AC144</f>
        <v>118296.73999999999</v>
      </c>
      <c r="AK144" s="41">
        <f t="shared" ref="AK144:AK207" si="164">AH144+AD144</f>
        <v>53207.66</v>
      </c>
      <c r="AL144" s="41">
        <f t="shared" ref="AL144:AL207" si="165">ROUND(AI144+AE144,0)</f>
        <v>-65089</v>
      </c>
      <c r="AM144" s="109">
        <f t="shared" ref="AM144:AM207" si="166">IFERROR(1-(AK144/AJ144),"nebija plānots")</f>
        <v>0.55021871270501621</v>
      </c>
      <c r="AN144" s="41">
        <v>0</v>
      </c>
      <c r="AO144" s="41">
        <v>0</v>
      </c>
      <c r="AP144" s="41">
        <f t="shared" si="150"/>
        <v>0</v>
      </c>
      <c r="AQ144" s="41">
        <f t="shared" ref="AQ144:AQ207" si="167">AN144+AJ144</f>
        <v>118296.73999999999</v>
      </c>
      <c r="AR144" s="41">
        <f t="shared" ref="AR144:AR207" si="168">AO144+AK144</f>
        <v>53207.66</v>
      </c>
      <c r="AS144" s="41">
        <f t="shared" ref="AS144:AS207" si="169">ROUND(AP144+AL144,0)</f>
        <v>-65089</v>
      </c>
      <c r="AT144" s="109">
        <f t="shared" ref="AT144:AT207" si="170">IFERROR(1-(AR144/AQ144),"nebija plānots")</f>
        <v>0.55021871270501621</v>
      </c>
      <c r="AU144" s="41">
        <v>0</v>
      </c>
      <c r="AV144" s="41">
        <v>0</v>
      </c>
      <c r="AW144" s="41">
        <f t="shared" si="151"/>
        <v>0</v>
      </c>
      <c r="AX144" s="41">
        <f t="shared" ref="AX144:AX207" si="171">AU144+AQ144</f>
        <v>118296.73999999999</v>
      </c>
      <c r="AY144" s="41">
        <f t="shared" ref="AY144:AY207" si="172">AV144+AR144</f>
        <v>53207.66</v>
      </c>
      <c r="AZ144" s="41">
        <f t="shared" ref="AZ144:AZ207" si="173">ROUND(AW144+AS144,0)</f>
        <v>-65089</v>
      </c>
      <c r="BA144" s="109">
        <f t="shared" ref="BA144:BA207" si="174">IFERROR(1-(AY144/AX144),"nebija plānots")</f>
        <v>0.55021871270501621</v>
      </c>
      <c r="BB144" s="41">
        <v>76669.149999999994</v>
      </c>
      <c r="BC144" s="41">
        <v>75865.08</v>
      </c>
      <c r="BD144" s="41">
        <f t="shared" si="139"/>
        <v>-804.06999999999243</v>
      </c>
      <c r="BE144" s="41">
        <f t="shared" ref="BE144:BE207" si="175">BB144+AX144</f>
        <v>194965.88999999998</v>
      </c>
      <c r="BF144" s="41">
        <f t="shared" ref="BF144:BF207" si="176">BC144+AY144</f>
        <v>129072.74</v>
      </c>
      <c r="BG144" s="41">
        <f t="shared" ref="BG144:BG207" si="177">ROUND(BD144+AZ144,0)</f>
        <v>-65893</v>
      </c>
      <c r="BH144" s="109">
        <f t="shared" ref="BH144:BH207" si="178">IFERROR(1-(BF144/BE144),"nebija plānots")</f>
        <v>0.33797270896975873</v>
      </c>
      <c r="BI144" s="41">
        <v>0</v>
      </c>
      <c r="BJ144" s="41">
        <v>0</v>
      </c>
      <c r="BK144" s="41">
        <f t="shared" si="140"/>
        <v>0</v>
      </c>
      <c r="BL144" s="41">
        <f t="shared" ref="BL144:BL207" si="179">BI144+BE144</f>
        <v>194965.88999999998</v>
      </c>
      <c r="BM144" s="41">
        <f t="shared" ref="BM144:BM207" si="180">BJ144+BF144</f>
        <v>129072.74</v>
      </c>
      <c r="BN144" s="41">
        <f t="shared" ref="BN144:BN207" si="181">ROUND(BK144+BG144,0)</f>
        <v>-65893</v>
      </c>
      <c r="BO144" s="109">
        <f t="shared" ref="BO144:BO207" si="182">IFERROR(1-(BM144/BL144),"nebija plānots")</f>
        <v>0.33797270896975873</v>
      </c>
      <c r="BP144" s="41">
        <v>0</v>
      </c>
      <c r="BQ144" s="41">
        <v>0</v>
      </c>
      <c r="BR144" s="41">
        <f t="shared" si="141"/>
        <v>0</v>
      </c>
      <c r="BS144" s="41">
        <f t="shared" ref="BS144:BS207" si="183">BP144+BL144</f>
        <v>194965.88999999998</v>
      </c>
      <c r="BT144" s="41">
        <f t="shared" ref="BT144:BT207" si="184">BQ144+BM144</f>
        <v>129072.74</v>
      </c>
      <c r="BU144" s="41">
        <f t="shared" ref="BU144:BU207" si="185">ROUND(BR144+BN144,0)</f>
        <v>-65893</v>
      </c>
      <c r="BV144" s="109">
        <f t="shared" ref="BV144:BV207" si="186">IFERROR(1-(BT144/BS144),"nebija plānots")</f>
        <v>0.33797270896975873</v>
      </c>
      <c r="BW144" s="41">
        <v>182919.15</v>
      </c>
      <c r="BX144" s="41">
        <v>118663.74</v>
      </c>
      <c r="BY144" s="41">
        <f t="shared" ref="BY144:BY207" si="187">BX144-BW144</f>
        <v>-64255.409999999989</v>
      </c>
      <c r="BZ144" s="41">
        <f t="shared" si="121"/>
        <v>377885.04</v>
      </c>
      <c r="CA144" s="41">
        <f>BQ144+BJ144+BC144+AV144+AO144+AH144+AA144+T144+P144+BX144</f>
        <v>247736.47999999998</v>
      </c>
      <c r="CB144" s="41">
        <f t="shared" ref="CB144:CB175" si="188">ROUND(BU144+BY144,0)</f>
        <v>-130148</v>
      </c>
      <c r="CC144" s="109">
        <f t="shared" ref="CC144:CC207" si="189">IFERROR(1-(CA144/BZ144),"nebija plānots")</f>
        <v>0.34441310510730994</v>
      </c>
      <c r="CD144" s="41">
        <v>0</v>
      </c>
      <c r="CE144" s="41">
        <v>0</v>
      </c>
      <c r="CF144" s="41">
        <f t="shared" ref="CF144:CF207" si="190">CE144-CD144</f>
        <v>0</v>
      </c>
      <c r="CG144" s="41">
        <f t="shared" ref="CG144:CG207" si="191">BZ144+CD144</f>
        <v>377885.04</v>
      </c>
      <c r="CH144" s="317">
        <f t="shared" ref="CH144:CH207" si="192">CA144+CE144</f>
        <v>247736.47999999998</v>
      </c>
      <c r="CI144" s="180">
        <f t="shared" ref="CI144:CI207" si="193">CB144+CF144</f>
        <v>-130148</v>
      </c>
      <c r="CJ144" s="280">
        <f t="shared" ref="CJ144:CJ207" si="194">IFERROR(CH144/CG144, "nebija plānots")</f>
        <v>0.65558689489269006</v>
      </c>
      <c r="CK144" s="40">
        <v>0</v>
      </c>
      <c r="CL144" s="40">
        <f t="shared" si="137"/>
        <v>377885.04</v>
      </c>
      <c r="CM144" s="40">
        <v>251131.69</v>
      </c>
      <c r="CN144" s="158">
        <f t="shared" si="152"/>
        <v>-126753.34999999998</v>
      </c>
      <c r="CO144" s="310">
        <f t="shared" si="120"/>
        <v>0.6645716644405929</v>
      </c>
      <c r="CP144" s="40">
        <v>9056442.3000000007</v>
      </c>
      <c r="CQ144" s="40">
        <v>14390143</v>
      </c>
      <c r="CR144" s="40">
        <v>11683066.4</v>
      </c>
      <c r="CS144" s="40">
        <v>4196585.4800000004</v>
      </c>
      <c r="CT144" s="40">
        <v>0</v>
      </c>
      <c r="CU144" s="40">
        <v>0</v>
      </c>
      <c r="CV144" s="40">
        <v>0</v>
      </c>
      <c r="CW144" s="40">
        <v>39724115</v>
      </c>
      <c r="CX144" s="17"/>
    </row>
    <row r="145" spans="1:102" s="10" customFormat="1" ht="33" customHeight="1" x14ac:dyDescent="0.2">
      <c r="A145" s="11" t="s">
        <v>379</v>
      </c>
      <c r="B145" s="11" t="s">
        <v>397</v>
      </c>
      <c r="C145" s="14" t="s">
        <v>398</v>
      </c>
      <c r="D145" s="11" t="s">
        <v>3</v>
      </c>
      <c r="E145" s="11" t="s">
        <v>210</v>
      </c>
      <c r="F145" s="11" t="s">
        <v>77</v>
      </c>
      <c r="G145" s="44" t="s">
        <v>399</v>
      </c>
      <c r="H145" s="43">
        <f>SUBTOTAL(103, $CI$16:$CI145)*1</f>
        <v>130</v>
      </c>
      <c r="I145" s="43" t="s">
        <v>406</v>
      </c>
      <c r="J145" s="124" t="s">
        <v>437</v>
      </c>
      <c r="K145" s="124" t="s">
        <v>438</v>
      </c>
      <c r="L145" s="41"/>
      <c r="M145" s="41"/>
      <c r="N145" s="41"/>
      <c r="O145" s="41"/>
      <c r="P145" s="41">
        <v>0</v>
      </c>
      <c r="Q145" s="41">
        <f t="shared" si="153"/>
        <v>0</v>
      </c>
      <c r="R145" s="197" t="str">
        <f t="shared" si="154"/>
        <v>nebija plānots</v>
      </c>
      <c r="S145" s="41"/>
      <c r="T145" s="41">
        <v>0</v>
      </c>
      <c r="U145" s="41">
        <f t="shared" si="147"/>
        <v>0</v>
      </c>
      <c r="V145" s="41">
        <f t="shared" si="155"/>
        <v>0</v>
      </c>
      <c r="W145" s="41">
        <f t="shared" si="156"/>
        <v>0</v>
      </c>
      <c r="X145" s="41">
        <f t="shared" si="157"/>
        <v>0</v>
      </c>
      <c r="Y145" s="197" t="str">
        <f t="shared" si="158"/>
        <v>nebija plānots</v>
      </c>
      <c r="Z145" s="41"/>
      <c r="AA145" s="41">
        <v>0</v>
      </c>
      <c r="AB145" s="41">
        <f t="shared" si="148"/>
        <v>0</v>
      </c>
      <c r="AC145" s="41">
        <f t="shared" si="159"/>
        <v>0</v>
      </c>
      <c r="AD145" s="41">
        <f t="shared" si="160"/>
        <v>0</v>
      </c>
      <c r="AE145" s="41">
        <f t="shared" si="161"/>
        <v>0</v>
      </c>
      <c r="AF145" s="109" t="str">
        <f t="shared" si="162"/>
        <v>nebija plānots</v>
      </c>
      <c r="AG145" s="41">
        <v>29585.439999999999</v>
      </c>
      <c r="AH145" s="41">
        <v>29585.439999999999</v>
      </c>
      <c r="AI145" s="41">
        <f t="shared" si="149"/>
        <v>0</v>
      </c>
      <c r="AJ145" s="41">
        <f t="shared" si="163"/>
        <v>29585.439999999999</v>
      </c>
      <c r="AK145" s="41">
        <f t="shared" si="164"/>
        <v>29585.439999999999</v>
      </c>
      <c r="AL145" s="41">
        <f t="shared" si="165"/>
        <v>0</v>
      </c>
      <c r="AM145" s="109">
        <f t="shared" si="166"/>
        <v>0</v>
      </c>
      <c r="AN145" s="41"/>
      <c r="AO145" s="41">
        <v>0</v>
      </c>
      <c r="AP145" s="41">
        <f t="shared" si="150"/>
        <v>0</v>
      </c>
      <c r="AQ145" s="41">
        <f t="shared" si="167"/>
        <v>29585.439999999999</v>
      </c>
      <c r="AR145" s="41">
        <f t="shared" si="168"/>
        <v>29585.439999999999</v>
      </c>
      <c r="AS145" s="41">
        <f t="shared" si="169"/>
        <v>0</v>
      </c>
      <c r="AT145" s="109">
        <f t="shared" si="170"/>
        <v>0</v>
      </c>
      <c r="AU145" s="35">
        <v>23495.16</v>
      </c>
      <c r="AV145" s="41">
        <v>5700.11</v>
      </c>
      <c r="AW145" s="41">
        <f t="shared" si="151"/>
        <v>-17795.05</v>
      </c>
      <c r="AX145" s="41">
        <f t="shared" si="171"/>
        <v>53080.6</v>
      </c>
      <c r="AY145" s="41">
        <f t="shared" si="172"/>
        <v>35285.549999999996</v>
      </c>
      <c r="AZ145" s="41">
        <f t="shared" si="173"/>
        <v>-17795</v>
      </c>
      <c r="BA145" s="109">
        <f t="shared" si="174"/>
        <v>0.33524583369441951</v>
      </c>
      <c r="BB145" s="41">
        <v>595000</v>
      </c>
      <c r="BC145" s="41">
        <v>0</v>
      </c>
      <c r="BD145" s="41">
        <f t="shared" si="139"/>
        <v>-595000</v>
      </c>
      <c r="BE145" s="41">
        <f t="shared" si="175"/>
        <v>648080.6</v>
      </c>
      <c r="BF145" s="41">
        <f t="shared" si="176"/>
        <v>35285.549999999996</v>
      </c>
      <c r="BG145" s="41">
        <f t="shared" si="177"/>
        <v>-612795</v>
      </c>
      <c r="BH145" s="109">
        <f t="shared" si="178"/>
        <v>0.94555376291158844</v>
      </c>
      <c r="BI145" s="41">
        <v>0</v>
      </c>
      <c r="BJ145" s="41">
        <v>425004.22</v>
      </c>
      <c r="BK145" s="41">
        <f t="shared" si="140"/>
        <v>425004.22</v>
      </c>
      <c r="BL145" s="41">
        <f t="shared" si="179"/>
        <v>648080.6</v>
      </c>
      <c r="BM145" s="41">
        <f t="shared" si="180"/>
        <v>460289.76999999996</v>
      </c>
      <c r="BN145" s="41">
        <f t="shared" si="181"/>
        <v>-187791</v>
      </c>
      <c r="BO145" s="109">
        <f t="shared" si="182"/>
        <v>0.28976462186956375</v>
      </c>
      <c r="BP145" s="35">
        <v>300390</v>
      </c>
      <c r="BQ145" s="41">
        <v>32144.94</v>
      </c>
      <c r="BR145" s="41">
        <f t="shared" si="141"/>
        <v>-268245.06</v>
      </c>
      <c r="BS145" s="41">
        <f t="shared" si="183"/>
        <v>948470.6</v>
      </c>
      <c r="BT145" s="41">
        <f t="shared" si="184"/>
        <v>492434.70999999996</v>
      </c>
      <c r="BU145" s="41">
        <f t="shared" si="185"/>
        <v>-456036</v>
      </c>
      <c r="BV145" s="109">
        <f t="shared" si="186"/>
        <v>0.48081183539057515</v>
      </c>
      <c r="BW145" s="41">
        <v>0</v>
      </c>
      <c r="BX145" s="41">
        <v>0</v>
      </c>
      <c r="BY145" s="41">
        <f t="shared" si="187"/>
        <v>0</v>
      </c>
      <c r="BZ145" s="41">
        <f t="shared" si="121"/>
        <v>948470.6</v>
      </c>
      <c r="CA145" s="41">
        <f>BQ145+BJ145+BC145+AV145+AO145+AH145+AA145+T145+P145+BX145</f>
        <v>492434.70999999996</v>
      </c>
      <c r="CB145" s="41">
        <f t="shared" si="188"/>
        <v>-456036</v>
      </c>
      <c r="CC145" s="109">
        <f t="shared" si="189"/>
        <v>0.48081183539057515</v>
      </c>
      <c r="CD145" s="41"/>
      <c r="CE145" s="41">
        <v>138902.97</v>
      </c>
      <c r="CF145" s="41">
        <f t="shared" si="190"/>
        <v>138902.97</v>
      </c>
      <c r="CG145" s="41">
        <f t="shared" si="191"/>
        <v>948470.6</v>
      </c>
      <c r="CH145" s="317">
        <f t="shared" si="192"/>
        <v>631337.67999999993</v>
      </c>
      <c r="CI145" s="179">
        <f t="shared" si="193"/>
        <v>-317133.03000000003</v>
      </c>
      <c r="CJ145" s="280">
        <f t="shared" si="194"/>
        <v>0.66563758539273643</v>
      </c>
      <c r="CK145" s="37">
        <v>374964.92</v>
      </c>
      <c r="CL145" s="40">
        <f t="shared" si="137"/>
        <v>1323435.5199999998</v>
      </c>
      <c r="CM145" s="40">
        <v>631337.49</v>
      </c>
      <c r="CN145" s="158">
        <f t="shared" si="152"/>
        <v>-692098.0299999998</v>
      </c>
      <c r="CO145" s="310">
        <f t="shared" ref="CO145:CO208" si="195">CM145/CL145</f>
        <v>0.47704438974102803</v>
      </c>
      <c r="CP145" s="40">
        <v>888135.75</v>
      </c>
      <c r="CQ145" s="40">
        <v>1090514.1600000001</v>
      </c>
      <c r="CR145" s="40">
        <v>297500.01</v>
      </c>
      <c r="CS145" s="40">
        <v>0</v>
      </c>
      <c r="CT145" s="40">
        <v>0</v>
      </c>
      <c r="CU145" s="40">
        <v>0</v>
      </c>
      <c r="CV145" s="40">
        <v>0</v>
      </c>
      <c r="CW145" s="40">
        <v>2975000</v>
      </c>
      <c r="CX145" s="186" t="s">
        <v>1430</v>
      </c>
    </row>
    <row r="146" spans="1:102" s="10" customFormat="1" ht="21.75" customHeight="1" x14ac:dyDescent="0.2">
      <c r="A146" s="11" t="s">
        <v>19</v>
      </c>
      <c r="B146" s="11" t="s">
        <v>20</v>
      </c>
      <c r="C146" s="14" t="s">
        <v>560</v>
      </c>
      <c r="D146" s="11" t="s">
        <v>3</v>
      </c>
      <c r="E146" s="11" t="s">
        <v>11</v>
      </c>
      <c r="F146" s="11" t="s">
        <v>5</v>
      </c>
      <c r="G146" s="44" t="s">
        <v>653</v>
      </c>
      <c r="H146" s="43">
        <f>SUBTOTAL(103, $CI$16:$CI146)*1</f>
        <v>131</v>
      </c>
      <c r="I146" s="43" t="s">
        <v>406</v>
      </c>
      <c r="J146" s="124" t="s">
        <v>413</v>
      </c>
      <c r="K146" s="124" t="s">
        <v>414</v>
      </c>
      <c r="L146" s="41">
        <v>0</v>
      </c>
      <c r="M146" s="41">
        <v>0</v>
      </c>
      <c r="N146" s="41">
        <v>0</v>
      </c>
      <c r="O146" s="41">
        <v>0</v>
      </c>
      <c r="P146" s="41">
        <v>0</v>
      </c>
      <c r="Q146" s="41">
        <f t="shared" si="153"/>
        <v>0</v>
      </c>
      <c r="R146" s="197" t="str">
        <f t="shared" si="154"/>
        <v>nebija plānots</v>
      </c>
      <c r="S146" s="41">
        <v>0</v>
      </c>
      <c r="T146" s="41">
        <v>0</v>
      </c>
      <c r="U146" s="41">
        <f t="shared" si="147"/>
        <v>0</v>
      </c>
      <c r="V146" s="41">
        <f t="shared" si="155"/>
        <v>0</v>
      </c>
      <c r="W146" s="41">
        <f t="shared" si="156"/>
        <v>0</v>
      </c>
      <c r="X146" s="41">
        <f t="shared" si="157"/>
        <v>0</v>
      </c>
      <c r="Y146" s="197" t="str">
        <f t="shared" si="158"/>
        <v>nebija plānots</v>
      </c>
      <c r="Z146" s="41">
        <v>0</v>
      </c>
      <c r="AA146" s="41">
        <v>0</v>
      </c>
      <c r="AB146" s="41">
        <f t="shared" si="148"/>
        <v>0</v>
      </c>
      <c r="AC146" s="41">
        <f t="shared" si="159"/>
        <v>0</v>
      </c>
      <c r="AD146" s="41">
        <f t="shared" si="160"/>
        <v>0</v>
      </c>
      <c r="AE146" s="41">
        <f t="shared" si="161"/>
        <v>0</v>
      </c>
      <c r="AF146" s="109" t="str">
        <f t="shared" si="162"/>
        <v>nebija plānots</v>
      </c>
      <c r="AG146" s="41">
        <v>22580.13</v>
      </c>
      <c r="AH146" s="41">
        <v>13415.2</v>
      </c>
      <c r="AI146" s="41">
        <f t="shared" si="149"/>
        <v>-9164.93</v>
      </c>
      <c r="AJ146" s="41">
        <f t="shared" si="163"/>
        <v>22580.13</v>
      </c>
      <c r="AK146" s="41">
        <f t="shared" si="164"/>
        <v>13415.2</v>
      </c>
      <c r="AL146" s="41">
        <f t="shared" si="165"/>
        <v>-9165</v>
      </c>
      <c r="AM146" s="109">
        <f t="shared" si="166"/>
        <v>0.40588473139880066</v>
      </c>
      <c r="AN146" s="41">
        <v>8007.76</v>
      </c>
      <c r="AO146" s="41">
        <v>1725.13</v>
      </c>
      <c r="AP146" s="41">
        <f t="shared" si="150"/>
        <v>-6282.63</v>
      </c>
      <c r="AQ146" s="41">
        <f t="shared" si="167"/>
        <v>30587.89</v>
      </c>
      <c r="AR146" s="41">
        <f t="shared" si="168"/>
        <v>15140.330000000002</v>
      </c>
      <c r="AS146" s="41">
        <f t="shared" si="169"/>
        <v>-15448</v>
      </c>
      <c r="AT146" s="109">
        <f t="shared" si="170"/>
        <v>0.50502208553777317</v>
      </c>
      <c r="AU146" s="41">
        <v>0</v>
      </c>
      <c r="AV146" s="41">
        <v>0</v>
      </c>
      <c r="AW146" s="41">
        <f t="shared" si="151"/>
        <v>0</v>
      </c>
      <c r="AX146" s="41">
        <f t="shared" si="171"/>
        <v>30587.89</v>
      </c>
      <c r="AY146" s="41">
        <f t="shared" si="172"/>
        <v>15140.330000000002</v>
      </c>
      <c r="AZ146" s="41">
        <f t="shared" si="173"/>
        <v>-15448</v>
      </c>
      <c r="BA146" s="109">
        <f t="shared" si="174"/>
        <v>0.50502208553777317</v>
      </c>
      <c r="BB146" s="41">
        <v>0</v>
      </c>
      <c r="BC146" s="41">
        <v>0</v>
      </c>
      <c r="BD146" s="41">
        <f t="shared" si="139"/>
        <v>0</v>
      </c>
      <c r="BE146" s="41">
        <f t="shared" si="175"/>
        <v>30587.89</v>
      </c>
      <c r="BF146" s="41">
        <f t="shared" si="176"/>
        <v>15140.330000000002</v>
      </c>
      <c r="BG146" s="41">
        <f t="shared" si="177"/>
        <v>-15448</v>
      </c>
      <c r="BH146" s="109">
        <f t="shared" si="178"/>
        <v>0.50502208553777317</v>
      </c>
      <c r="BI146" s="41">
        <v>14572.37</v>
      </c>
      <c r="BJ146" s="41">
        <v>13053.33</v>
      </c>
      <c r="BK146" s="41">
        <f t="shared" si="140"/>
        <v>-1519.0400000000009</v>
      </c>
      <c r="BL146" s="41">
        <f t="shared" si="179"/>
        <v>45160.26</v>
      </c>
      <c r="BM146" s="41">
        <f t="shared" si="180"/>
        <v>28193.660000000003</v>
      </c>
      <c r="BN146" s="41">
        <f t="shared" si="181"/>
        <v>-16967</v>
      </c>
      <c r="BO146" s="109">
        <f t="shared" si="182"/>
        <v>0.37569757127173309</v>
      </c>
      <c r="BP146" s="41">
        <v>0</v>
      </c>
      <c r="BQ146" s="41">
        <v>0</v>
      </c>
      <c r="BR146" s="41">
        <f t="shared" si="141"/>
        <v>0</v>
      </c>
      <c r="BS146" s="41">
        <f t="shared" si="183"/>
        <v>45160.26</v>
      </c>
      <c r="BT146" s="41">
        <f t="shared" si="184"/>
        <v>28193.660000000003</v>
      </c>
      <c r="BU146" s="41">
        <f t="shared" si="185"/>
        <v>-16967</v>
      </c>
      <c r="BV146" s="109">
        <f t="shared" si="186"/>
        <v>0.37569757127173309</v>
      </c>
      <c r="BW146" s="41">
        <v>0</v>
      </c>
      <c r="BX146" s="41">
        <v>0</v>
      </c>
      <c r="BY146" s="41">
        <f t="shared" si="187"/>
        <v>0</v>
      </c>
      <c r="BZ146" s="41">
        <f t="shared" si="121"/>
        <v>45160.26</v>
      </c>
      <c r="CA146" s="41">
        <f>BQ146+BJ146+BC146+AV146+AO146+AH146+AA146+T146+P146+BX146</f>
        <v>28193.66</v>
      </c>
      <c r="CB146" s="41">
        <f t="shared" si="188"/>
        <v>-16967</v>
      </c>
      <c r="CC146" s="109">
        <f t="shared" si="189"/>
        <v>0.3756975712717332</v>
      </c>
      <c r="CD146" s="41">
        <v>6998.93</v>
      </c>
      <c r="CE146" s="41">
        <v>6720.99</v>
      </c>
      <c r="CF146" s="41">
        <f t="shared" si="190"/>
        <v>-277.94000000000051</v>
      </c>
      <c r="CG146" s="41">
        <f t="shared" si="191"/>
        <v>52159.19</v>
      </c>
      <c r="CH146" s="317">
        <f t="shared" si="192"/>
        <v>34914.65</v>
      </c>
      <c r="CI146" s="180">
        <f t="shared" si="193"/>
        <v>-17244.940000000002</v>
      </c>
      <c r="CJ146" s="280">
        <f t="shared" si="194"/>
        <v>0.66938635358409515</v>
      </c>
      <c r="CK146" s="40">
        <v>0</v>
      </c>
      <c r="CL146" s="40">
        <f t="shared" si="137"/>
        <v>52159.19</v>
      </c>
      <c r="CM146" s="40">
        <v>34914.65</v>
      </c>
      <c r="CN146" s="158">
        <f t="shared" si="152"/>
        <v>-17244.54</v>
      </c>
      <c r="CO146" s="310">
        <f t="shared" si="195"/>
        <v>0.66938635358409515</v>
      </c>
      <c r="CP146" s="40">
        <v>33620.25</v>
      </c>
      <c r="CQ146" s="40">
        <v>27669.73</v>
      </c>
      <c r="CR146" s="40">
        <v>4477.16</v>
      </c>
      <c r="CS146" s="40">
        <v>0</v>
      </c>
      <c r="CT146" s="40">
        <v>0</v>
      </c>
      <c r="CU146" s="40">
        <v>0</v>
      </c>
      <c r="CV146" s="40">
        <v>0</v>
      </c>
      <c r="CW146" s="40">
        <v>95346.2</v>
      </c>
      <c r="CX146" s="17"/>
    </row>
    <row r="147" spans="1:102" s="10" customFormat="1" ht="36" customHeight="1" x14ac:dyDescent="0.25">
      <c r="A147" s="11" t="s">
        <v>485</v>
      </c>
      <c r="B147" s="11" t="s">
        <v>486</v>
      </c>
      <c r="C147" s="14" t="s">
        <v>606</v>
      </c>
      <c r="D147" s="11">
        <v>1</v>
      </c>
      <c r="E147" s="11" t="s">
        <v>454</v>
      </c>
      <c r="F147" s="11" t="s">
        <v>5</v>
      </c>
      <c r="G147" s="44" t="s">
        <v>501</v>
      </c>
      <c r="H147" s="43">
        <f>SUBTOTAL(103, $CI$16:$CI147)*1</f>
        <v>132</v>
      </c>
      <c r="I147" s="43" t="s">
        <v>233</v>
      </c>
      <c r="J147" s="124" t="s">
        <v>271</v>
      </c>
      <c r="K147" s="124" t="s">
        <v>272</v>
      </c>
      <c r="L147" s="41">
        <v>0</v>
      </c>
      <c r="M147" s="41">
        <v>0</v>
      </c>
      <c r="N147" s="41">
        <v>0</v>
      </c>
      <c r="O147" s="41">
        <v>3834.6</v>
      </c>
      <c r="P147" s="41">
        <v>3834.61</v>
      </c>
      <c r="Q147" s="41">
        <f t="shared" si="153"/>
        <v>0</v>
      </c>
      <c r="R147" s="197">
        <f t="shared" si="154"/>
        <v>-2.6078339332435974E-6</v>
      </c>
      <c r="S147" s="41">
        <v>3054.77</v>
      </c>
      <c r="T147" s="41">
        <v>3054.77</v>
      </c>
      <c r="U147" s="41">
        <f t="shared" si="147"/>
        <v>0</v>
      </c>
      <c r="V147" s="41">
        <f t="shared" si="155"/>
        <v>6889.37</v>
      </c>
      <c r="W147" s="41">
        <f t="shared" si="156"/>
        <v>6889.38</v>
      </c>
      <c r="X147" s="41">
        <f t="shared" si="157"/>
        <v>0</v>
      </c>
      <c r="Y147" s="197">
        <f t="shared" si="158"/>
        <v>-1.4515115316360294E-6</v>
      </c>
      <c r="Z147" s="41">
        <v>0</v>
      </c>
      <c r="AA147" s="41">
        <v>0</v>
      </c>
      <c r="AB147" s="41">
        <f t="shared" si="148"/>
        <v>0</v>
      </c>
      <c r="AC147" s="41">
        <f t="shared" si="159"/>
        <v>6889.37</v>
      </c>
      <c r="AD147" s="41">
        <f t="shared" si="160"/>
        <v>6889.38</v>
      </c>
      <c r="AE147" s="41">
        <f t="shared" si="161"/>
        <v>0</v>
      </c>
      <c r="AF147" s="109">
        <f t="shared" si="162"/>
        <v>-1.4515115316360294E-6</v>
      </c>
      <c r="AG147" s="41">
        <v>0</v>
      </c>
      <c r="AH147" s="41">
        <v>0</v>
      </c>
      <c r="AI147" s="41">
        <f t="shared" si="149"/>
        <v>0</v>
      </c>
      <c r="AJ147" s="41">
        <f t="shared" si="163"/>
        <v>6889.37</v>
      </c>
      <c r="AK147" s="41">
        <f t="shared" si="164"/>
        <v>6889.38</v>
      </c>
      <c r="AL147" s="41">
        <f t="shared" si="165"/>
        <v>0</v>
      </c>
      <c r="AM147" s="109">
        <f t="shared" si="166"/>
        <v>-1.4515115316360294E-6</v>
      </c>
      <c r="AN147" s="41">
        <v>11305.27</v>
      </c>
      <c r="AO147" s="41">
        <v>20206.91</v>
      </c>
      <c r="AP147" s="41">
        <f t="shared" si="150"/>
        <v>8901.64</v>
      </c>
      <c r="AQ147" s="41">
        <f t="shared" si="167"/>
        <v>18194.64</v>
      </c>
      <c r="AR147" s="41">
        <f t="shared" si="168"/>
        <v>27096.29</v>
      </c>
      <c r="AS147" s="41">
        <f t="shared" si="169"/>
        <v>8902</v>
      </c>
      <c r="AT147" s="109">
        <f t="shared" si="170"/>
        <v>-0.48924573390844794</v>
      </c>
      <c r="AU147" s="41">
        <v>0</v>
      </c>
      <c r="AV147" s="41">
        <v>0</v>
      </c>
      <c r="AW147" s="41">
        <f t="shared" si="151"/>
        <v>0</v>
      </c>
      <c r="AX147" s="41">
        <f t="shared" si="171"/>
        <v>18194.64</v>
      </c>
      <c r="AY147" s="41">
        <f t="shared" si="172"/>
        <v>27096.29</v>
      </c>
      <c r="AZ147" s="41">
        <f t="shared" si="173"/>
        <v>8902</v>
      </c>
      <c r="BA147" s="109">
        <f t="shared" si="174"/>
        <v>-0.48924573390844794</v>
      </c>
      <c r="BB147" s="41">
        <v>0</v>
      </c>
      <c r="BC147" s="41">
        <v>0</v>
      </c>
      <c r="BD147" s="41">
        <f t="shared" si="139"/>
        <v>0</v>
      </c>
      <c r="BE147" s="41">
        <f t="shared" si="175"/>
        <v>18194.64</v>
      </c>
      <c r="BF147" s="41">
        <f t="shared" si="176"/>
        <v>27096.29</v>
      </c>
      <c r="BG147" s="41">
        <f t="shared" si="177"/>
        <v>8902</v>
      </c>
      <c r="BH147" s="109">
        <f t="shared" si="178"/>
        <v>-0.48924573390844794</v>
      </c>
      <c r="BI147" s="41">
        <v>7843.6</v>
      </c>
      <c r="BJ147" s="41">
        <v>11058.05</v>
      </c>
      <c r="BK147" s="41">
        <f t="shared" si="140"/>
        <v>3214.4499999999989</v>
      </c>
      <c r="BL147" s="41">
        <f t="shared" si="179"/>
        <v>26038.239999999998</v>
      </c>
      <c r="BM147" s="41">
        <f t="shared" si="180"/>
        <v>38154.339999999997</v>
      </c>
      <c r="BN147" s="41">
        <f t="shared" si="181"/>
        <v>12116</v>
      </c>
      <c r="BO147" s="109">
        <f t="shared" si="182"/>
        <v>-0.46531946859695594</v>
      </c>
      <c r="BP147" s="41">
        <v>0</v>
      </c>
      <c r="BQ147" s="41">
        <v>0</v>
      </c>
      <c r="BR147" s="41">
        <f t="shared" si="141"/>
        <v>0</v>
      </c>
      <c r="BS147" s="41">
        <f t="shared" si="183"/>
        <v>26038.239999999998</v>
      </c>
      <c r="BT147" s="41">
        <f t="shared" si="184"/>
        <v>38154.339999999997</v>
      </c>
      <c r="BU147" s="41">
        <f t="shared" si="185"/>
        <v>12116</v>
      </c>
      <c r="BV147" s="109">
        <f t="shared" si="186"/>
        <v>-0.46531946859695594</v>
      </c>
      <c r="BW147" s="41">
        <v>0</v>
      </c>
      <c r="BX147" s="41">
        <v>0</v>
      </c>
      <c r="BY147" s="41">
        <f t="shared" si="187"/>
        <v>0</v>
      </c>
      <c r="BZ147" s="41">
        <f t="shared" si="121"/>
        <v>26038.240000000002</v>
      </c>
      <c r="CA147" s="41">
        <f>BQ147+BJ147+BC147+AV147+AO147+-AH147+AA147+T147+P147+BX147</f>
        <v>38154.339999999997</v>
      </c>
      <c r="CB147" s="41">
        <f t="shared" si="188"/>
        <v>12116</v>
      </c>
      <c r="CC147" s="109">
        <f t="shared" si="189"/>
        <v>-0.46531946859695572</v>
      </c>
      <c r="CD147" s="41">
        <v>47522.94</v>
      </c>
      <c r="CE147" s="41">
        <v>11093.72</v>
      </c>
      <c r="CF147" s="41">
        <f t="shared" si="190"/>
        <v>-36429.22</v>
      </c>
      <c r="CG147" s="41">
        <f t="shared" si="191"/>
        <v>73561.180000000008</v>
      </c>
      <c r="CH147" s="317">
        <f t="shared" si="192"/>
        <v>49248.06</v>
      </c>
      <c r="CI147" s="180">
        <f t="shared" si="193"/>
        <v>-24313.22</v>
      </c>
      <c r="CJ147" s="280">
        <f t="shared" si="194"/>
        <v>0.66948436661837118</v>
      </c>
      <c r="CK147" s="40">
        <v>0</v>
      </c>
      <c r="CL147" s="40">
        <f t="shared" si="137"/>
        <v>73561.180000000008</v>
      </c>
      <c r="CM147" s="40">
        <v>49248.05999999999</v>
      </c>
      <c r="CN147" s="158">
        <f t="shared" si="152"/>
        <v>-24313.120000000017</v>
      </c>
      <c r="CO147" s="310">
        <f t="shared" si="195"/>
        <v>0.66948436661837107</v>
      </c>
      <c r="CP147" s="40">
        <v>474231.16000000003</v>
      </c>
      <c r="CQ147" s="40">
        <v>996557.35999999987</v>
      </c>
      <c r="CR147" s="40">
        <v>0</v>
      </c>
      <c r="CS147" s="40">
        <v>0</v>
      </c>
      <c r="CT147" s="40">
        <v>0</v>
      </c>
      <c r="CU147" s="40">
        <v>0</v>
      </c>
      <c r="CV147" s="40">
        <v>0</v>
      </c>
      <c r="CW147" s="40">
        <v>1544349.7</v>
      </c>
      <c r="CX147" s="29"/>
    </row>
    <row r="148" spans="1:102" s="10" customFormat="1" ht="21.75" customHeight="1" x14ac:dyDescent="0.2">
      <c r="A148" s="18" t="s">
        <v>33</v>
      </c>
      <c r="B148" s="18" t="s">
        <v>34</v>
      </c>
      <c r="C148" s="19" t="s">
        <v>562</v>
      </c>
      <c r="D148" s="18">
        <v>1</v>
      </c>
      <c r="E148" s="18" t="s">
        <v>35</v>
      </c>
      <c r="F148" s="18" t="s">
        <v>5</v>
      </c>
      <c r="G148" s="18" t="s">
        <v>736</v>
      </c>
      <c r="H148" s="43">
        <f>SUBTOTAL(103, $CI$16:$CI148)*1</f>
        <v>133</v>
      </c>
      <c r="I148" s="43" t="s">
        <v>19</v>
      </c>
      <c r="J148" s="124" t="s">
        <v>654</v>
      </c>
      <c r="K148" s="124" t="s">
        <v>655</v>
      </c>
      <c r="L148" s="41">
        <v>0</v>
      </c>
      <c r="M148" s="41">
        <v>0</v>
      </c>
      <c r="N148" s="41">
        <v>0</v>
      </c>
      <c r="O148" s="41">
        <v>18000</v>
      </c>
      <c r="P148" s="41">
        <v>18000</v>
      </c>
      <c r="Q148" s="41">
        <f t="shared" si="153"/>
        <v>0</v>
      </c>
      <c r="R148" s="197">
        <f t="shared" si="154"/>
        <v>0</v>
      </c>
      <c r="S148" s="41">
        <v>0</v>
      </c>
      <c r="T148" s="41">
        <v>0</v>
      </c>
      <c r="U148" s="41">
        <f t="shared" si="147"/>
        <v>0</v>
      </c>
      <c r="V148" s="41">
        <f t="shared" si="155"/>
        <v>18000</v>
      </c>
      <c r="W148" s="41">
        <f t="shared" si="156"/>
        <v>18000</v>
      </c>
      <c r="X148" s="41">
        <f t="shared" si="157"/>
        <v>0</v>
      </c>
      <c r="Y148" s="197">
        <f t="shared" si="158"/>
        <v>0</v>
      </c>
      <c r="Z148" s="41">
        <v>0</v>
      </c>
      <c r="AA148" s="41">
        <v>0</v>
      </c>
      <c r="AB148" s="41">
        <f t="shared" si="148"/>
        <v>0</v>
      </c>
      <c r="AC148" s="41">
        <f t="shared" si="159"/>
        <v>18000</v>
      </c>
      <c r="AD148" s="41">
        <f t="shared" si="160"/>
        <v>18000</v>
      </c>
      <c r="AE148" s="41">
        <f t="shared" si="161"/>
        <v>0</v>
      </c>
      <c r="AF148" s="109">
        <f t="shared" si="162"/>
        <v>0</v>
      </c>
      <c r="AG148" s="41">
        <v>0</v>
      </c>
      <c r="AH148" s="41">
        <v>0</v>
      </c>
      <c r="AI148" s="41">
        <f t="shared" si="149"/>
        <v>0</v>
      </c>
      <c r="AJ148" s="41">
        <f t="shared" si="163"/>
        <v>18000</v>
      </c>
      <c r="AK148" s="41">
        <f t="shared" si="164"/>
        <v>18000</v>
      </c>
      <c r="AL148" s="41">
        <f t="shared" si="165"/>
        <v>0</v>
      </c>
      <c r="AM148" s="109">
        <f t="shared" si="166"/>
        <v>0</v>
      </c>
      <c r="AN148" s="41">
        <v>4453</v>
      </c>
      <c r="AO148" s="41">
        <v>12000</v>
      </c>
      <c r="AP148" s="41">
        <f t="shared" si="150"/>
        <v>7547</v>
      </c>
      <c r="AQ148" s="41">
        <f t="shared" si="167"/>
        <v>22453</v>
      </c>
      <c r="AR148" s="41">
        <f t="shared" si="168"/>
        <v>30000</v>
      </c>
      <c r="AS148" s="41">
        <f t="shared" si="169"/>
        <v>7547</v>
      </c>
      <c r="AT148" s="109">
        <f t="shared" si="170"/>
        <v>-0.33612434863938012</v>
      </c>
      <c r="AU148" s="41">
        <v>0</v>
      </c>
      <c r="AV148" s="41">
        <v>0</v>
      </c>
      <c r="AW148" s="41">
        <f t="shared" si="151"/>
        <v>0</v>
      </c>
      <c r="AX148" s="41">
        <f t="shared" si="171"/>
        <v>22453</v>
      </c>
      <c r="AY148" s="41">
        <f t="shared" si="172"/>
        <v>30000</v>
      </c>
      <c r="AZ148" s="41">
        <f t="shared" si="173"/>
        <v>7547</v>
      </c>
      <c r="BA148" s="109">
        <f t="shared" si="174"/>
        <v>-0.33612434863938012</v>
      </c>
      <c r="BB148" s="41">
        <v>2227</v>
      </c>
      <c r="BC148" s="41">
        <v>0</v>
      </c>
      <c r="BD148" s="41">
        <f t="shared" si="139"/>
        <v>-2227</v>
      </c>
      <c r="BE148" s="41">
        <f t="shared" si="175"/>
        <v>24680</v>
      </c>
      <c r="BF148" s="41">
        <f t="shared" si="176"/>
        <v>30000</v>
      </c>
      <c r="BG148" s="41">
        <f t="shared" si="177"/>
        <v>5320</v>
      </c>
      <c r="BH148" s="109">
        <f t="shared" si="178"/>
        <v>-0.21555915721231766</v>
      </c>
      <c r="BI148" s="41">
        <v>100000</v>
      </c>
      <c r="BJ148" s="41">
        <v>9000</v>
      </c>
      <c r="BK148" s="41">
        <f t="shared" si="140"/>
        <v>-91000</v>
      </c>
      <c r="BL148" s="41">
        <f t="shared" si="179"/>
        <v>124680</v>
      </c>
      <c r="BM148" s="41">
        <f t="shared" si="180"/>
        <v>39000</v>
      </c>
      <c r="BN148" s="41">
        <f t="shared" si="181"/>
        <v>-85680</v>
      </c>
      <c r="BO148" s="109">
        <f t="shared" si="182"/>
        <v>0.68719923002887384</v>
      </c>
      <c r="BP148" s="41">
        <v>0</v>
      </c>
      <c r="BQ148" s="41">
        <v>60000</v>
      </c>
      <c r="BR148" s="41">
        <f t="shared" si="141"/>
        <v>60000</v>
      </c>
      <c r="BS148" s="41">
        <f t="shared" si="183"/>
        <v>124680</v>
      </c>
      <c r="BT148" s="41">
        <f t="shared" si="184"/>
        <v>99000</v>
      </c>
      <c r="BU148" s="41">
        <f t="shared" si="185"/>
        <v>-25680</v>
      </c>
      <c r="BV148" s="109">
        <f t="shared" si="186"/>
        <v>0.2059672762271415</v>
      </c>
      <c r="BW148" s="41">
        <v>22266</v>
      </c>
      <c r="BX148" s="41">
        <v>0</v>
      </c>
      <c r="BY148" s="41">
        <f t="shared" si="187"/>
        <v>-22266</v>
      </c>
      <c r="BZ148" s="41">
        <f t="shared" si="121"/>
        <v>146946</v>
      </c>
      <c r="CA148" s="41">
        <f>BQ148+BJ148+BC148+AV148+AO148+-AH148+AA148+T148+P148+BX148</f>
        <v>99000</v>
      </c>
      <c r="CB148" s="41">
        <f t="shared" si="188"/>
        <v>-47946</v>
      </c>
      <c r="CC148" s="109">
        <f t="shared" si="189"/>
        <v>0.32628312441304974</v>
      </c>
      <c r="CD148" s="41">
        <v>0</v>
      </c>
      <c r="CE148" s="41">
        <v>0</v>
      </c>
      <c r="CF148" s="41">
        <f t="shared" si="190"/>
        <v>0</v>
      </c>
      <c r="CG148" s="41">
        <f t="shared" si="191"/>
        <v>146946</v>
      </c>
      <c r="CH148" s="317">
        <f t="shared" si="192"/>
        <v>99000</v>
      </c>
      <c r="CI148" s="180">
        <f t="shared" si="193"/>
        <v>-47946</v>
      </c>
      <c r="CJ148" s="280">
        <f t="shared" si="194"/>
        <v>0.67371687558695026</v>
      </c>
      <c r="CK148" s="40">
        <v>0</v>
      </c>
      <c r="CL148" s="40">
        <f t="shared" si="137"/>
        <v>146946</v>
      </c>
      <c r="CM148" s="40">
        <v>126000</v>
      </c>
      <c r="CN148" s="158">
        <f t="shared" si="152"/>
        <v>-20946</v>
      </c>
      <c r="CO148" s="310">
        <f t="shared" si="195"/>
        <v>0.8574578416561186</v>
      </c>
      <c r="CP148" s="40">
        <v>567783</v>
      </c>
      <c r="CQ148" s="40">
        <v>653136</v>
      </c>
      <c r="CR148" s="40">
        <v>553681.19999999995</v>
      </c>
      <c r="CS148" s="40">
        <v>200454</v>
      </c>
      <c r="CT148" s="40">
        <v>0</v>
      </c>
      <c r="CU148" s="40">
        <v>0</v>
      </c>
      <c r="CV148" s="40">
        <v>0</v>
      </c>
      <c r="CW148" s="40">
        <v>2004000.2</v>
      </c>
      <c r="CX148" s="17"/>
    </row>
    <row r="149" spans="1:102" s="10" customFormat="1" ht="21.75" customHeight="1" x14ac:dyDescent="0.25">
      <c r="A149" s="11" t="s">
        <v>57</v>
      </c>
      <c r="B149" s="11" t="s">
        <v>58</v>
      </c>
      <c r="C149" s="14" t="s">
        <v>565</v>
      </c>
      <c r="D149" s="11">
        <v>2</v>
      </c>
      <c r="E149" s="11" t="s">
        <v>35</v>
      </c>
      <c r="F149" s="11" t="s">
        <v>5</v>
      </c>
      <c r="G149" s="44" t="s">
        <v>62</v>
      </c>
      <c r="H149" s="43">
        <f>SUBTOTAL(103, $CI$16:$CI149)*1</f>
        <v>134</v>
      </c>
      <c r="I149" s="43" t="s">
        <v>119</v>
      </c>
      <c r="J149" s="126" t="s">
        <v>752</v>
      </c>
      <c r="K149" s="126" t="s">
        <v>753</v>
      </c>
      <c r="L149" s="41">
        <v>0</v>
      </c>
      <c r="M149" s="41">
        <v>0</v>
      </c>
      <c r="N149" s="41">
        <v>0</v>
      </c>
      <c r="O149" s="41">
        <v>0</v>
      </c>
      <c r="P149" s="41">
        <v>0</v>
      </c>
      <c r="Q149" s="41">
        <f t="shared" si="153"/>
        <v>0</v>
      </c>
      <c r="R149" s="197" t="str">
        <f t="shared" si="154"/>
        <v>nebija plānots</v>
      </c>
      <c r="S149" s="41">
        <v>0</v>
      </c>
      <c r="T149" s="41">
        <v>0</v>
      </c>
      <c r="U149" s="41">
        <f t="shared" si="147"/>
        <v>0</v>
      </c>
      <c r="V149" s="41">
        <f t="shared" si="155"/>
        <v>0</v>
      </c>
      <c r="W149" s="41">
        <f t="shared" si="156"/>
        <v>0</v>
      </c>
      <c r="X149" s="41">
        <f t="shared" si="157"/>
        <v>0</v>
      </c>
      <c r="Y149" s="197" t="str">
        <f t="shared" si="158"/>
        <v>nebija plānots</v>
      </c>
      <c r="Z149" s="41">
        <v>0</v>
      </c>
      <c r="AA149" s="41">
        <v>0</v>
      </c>
      <c r="AB149" s="41">
        <f t="shared" si="148"/>
        <v>0</v>
      </c>
      <c r="AC149" s="41">
        <f t="shared" si="159"/>
        <v>0</v>
      </c>
      <c r="AD149" s="41">
        <f t="shared" si="160"/>
        <v>0</v>
      </c>
      <c r="AE149" s="41">
        <f t="shared" si="161"/>
        <v>0</v>
      </c>
      <c r="AF149" s="109" t="str">
        <f t="shared" si="162"/>
        <v>nebija plānots</v>
      </c>
      <c r="AG149" s="41">
        <v>0</v>
      </c>
      <c r="AH149" s="41">
        <v>0</v>
      </c>
      <c r="AI149" s="41">
        <f t="shared" si="149"/>
        <v>0</v>
      </c>
      <c r="AJ149" s="41">
        <f t="shared" si="163"/>
        <v>0</v>
      </c>
      <c r="AK149" s="41">
        <f t="shared" si="164"/>
        <v>0</v>
      </c>
      <c r="AL149" s="41">
        <f t="shared" si="165"/>
        <v>0</v>
      </c>
      <c r="AM149" s="109" t="str">
        <f t="shared" si="166"/>
        <v>nebija plānots</v>
      </c>
      <c r="AN149" s="41">
        <v>0</v>
      </c>
      <c r="AO149" s="41">
        <v>0</v>
      </c>
      <c r="AP149" s="41">
        <f t="shared" si="150"/>
        <v>0</v>
      </c>
      <c r="AQ149" s="41">
        <f t="shared" si="167"/>
        <v>0</v>
      </c>
      <c r="AR149" s="41">
        <f t="shared" si="168"/>
        <v>0</v>
      </c>
      <c r="AS149" s="41">
        <f t="shared" si="169"/>
        <v>0</v>
      </c>
      <c r="AT149" s="109" t="str">
        <f t="shared" si="170"/>
        <v>nebija plānots</v>
      </c>
      <c r="AU149" s="37">
        <v>200000</v>
      </c>
      <c r="AV149" s="41">
        <v>177000</v>
      </c>
      <c r="AW149" s="41">
        <f t="shared" si="151"/>
        <v>-23000</v>
      </c>
      <c r="AX149" s="41">
        <f t="shared" si="171"/>
        <v>200000</v>
      </c>
      <c r="AY149" s="41">
        <f t="shared" si="172"/>
        <v>177000</v>
      </c>
      <c r="AZ149" s="41">
        <f t="shared" si="173"/>
        <v>-23000</v>
      </c>
      <c r="BA149" s="109">
        <f t="shared" si="174"/>
        <v>0.11499999999999999</v>
      </c>
      <c r="BB149" s="37">
        <v>0</v>
      </c>
      <c r="BC149" s="41">
        <v>0</v>
      </c>
      <c r="BD149" s="41">
        <f t="shared" si="139"/>
        <v>0</v>
      </c>
      <c r="BE149" s="41">
        <f t="shared" si="175"/>
        <v>200000</v>
      </c>
      <c r="BF149" s="41">
        <f t="shared" si="176"/>
        <v>177000</v>
      </c>
      <c r="BG149" s="41">
        <f t="shared" si="177"/>
        <v>-23000</v>
      </c>
      <c r="BH149" s="109">
        <f t="shared" si="178"/>
        <v>0.11499999999999999</v>
      </c>
      <c r="BI149" s="37">
        <v>0</v>
      </c>
      <c r="BJ149" s="41">
        <v>0</v>
      </c>
      <c r="BK149" s="41">
        <f t="shared" si="140"/>
        <v>0</v>
      </c>
      <c r="BL149" s="41">
        <f t="shared" si="179"/>
        <v>200000</v>
      </c>
      <c r="BM149" s="41">
        <f t="shared" si="180"/>
        <v>177000</v>
      </c>
      <c r="BN149" s="41">
        <f t="shared" si="181"/>
        <v>-23000</v>
      </c>
      <c r="BO149" s="109">
        <f t="shared" si="182"/>
        <v>0.11499999999999999</v>
      </c>
      <c r="BP149" s="37">
        <v>0</v>
      </c>
      <c r="BQ149" s="41">
        <v>57021.97</v>
      </c>
      <c r="BR149" s="41">
        <f t="shared" si="141"/>
        <v>57021.97</v>
      </c>
      <c r="BS149" s="41">
        <f t="shared" si="183"/>
        <v>200000</v>
      </c>
      <c r="BT149" s="41">
        <f t="shared" si="184"/>
        <v>234021.97</v>
      </c>
      <c r="BU149" s="41">
        <f t="shared" si="185"/>
        <v>34022</v>
      </c>
      <c r="BV149" s="109">
        <f t="shared" si="186"/>
        <v>-0.17010985000000001</v>
      </c>
      <c r="BW149" s="37">
        <v>142020.04999999999</v>
      </c>
      <c r="BX149" s="41">
        <v>0</v>
      </c>
      <c r="BY149" s="41">
        <f t="shared" si="187"/>
        <v>-142020.04999999999</v>
      </c>
      <c r="BZ149" s="41">
        <f t="shared" si="121"/>
        <v>342020.05</v>
      </c>
      <c r="CA149" s="41">
        <f>BQ149+BJ149+BC149+AV149+AO149+-AH149+AA149+T149+P149+BX149</f>
        <v>234021.97</v>
      </c>
      <c r="CB149" s="41">
        <f t="shared" si="188"/>
        <v>-107998</v>
      </c>
      <c r="CC149" s="109">
        <f t="shared" si="189"/>
        <v>0.3157653476747927</v>
      </c>
      <c r="CD149" s="37">
        <v>0</v>
      </c>
      <c r="CE149" s="41">
        <v>0</v>
      </c>
      <c r="CF149" s="41">
        <f t="shared" si="190"/>
        <v>0</v>
      </c>
      <c r="CG149" s="41">
        <f t="shared" si="191"/>
        <v>342020.05</v>
      </c>
      <c r="CH149" s="317">
        <f t="shared" si="192"/>
        <v>234021.97</v>
      </c>
      <c r="CI149" s="180">
        <f t="shared" si="193"/>
        <v>-107998</v>
      </c>
      <c r="CJ149" s="280">
        <f t="shared" si="194"/>
        <v>0.6842346523252073</v>
      </c>
      <c r="CK149" s="37">
        <v>0</v>
      </c>
      <c r="CL149" s="40">
        <f t="shared" si="137"/>
        <v>342020.05</v>
      </c>
      <c r="CM149" s="40">
        <v>234021.97</v>
      </c>
      <c r="CN149" s="158">
        <f t="shared" si="152"/>
        <v>-107998.07999999999</v>
      </c>
      <c r="CO149" s="310">
        <f t="shared" si="195"/>
        <v>0.6842346523252073</v>
      </c>
      <c r="CP149" s="37">
        <v>304012.48</v>
      </c>
      <c r="CQ149" s="37">
        <v>147141.22</v>
      </c>
      <c r="CR149" s="37">
        <v>0</v>
      </c>
      <c r="CS149" s="37">
        <v>631602.25</v>
      </c>
      <c r="CT149" s="37">
        <v>0</v>
      </c>
      <c r="CU149" s="37">
        <v>0</v>
      </c>
      <c r="CV149" s="37">
        <v>0</v>
      </c>
      <c r="CW149" s="40">
        <v>1224776</v>
      </c>
      <c r="CX149" s="29"/>
    </row>
    <row r="150" spans="1:102" s="10" customFormat="1" ht="33.75" customHeight="1" x14ac:dyDescent="0.2">
      <c r="A150" s="11" t="s">
        <v>138</v>
      </c>
      <c r="B150" s="11" t="s">
        <v>139</v>
      </c>
      <c r="C150" s="14" t="s">
        <v>572</v>
      </c>
      <c r="D150" s="11">
        <v>1</v>
      </c>
      <c r="E150" s="11" t="s">
        <v>35</v>
      </c>
      <c r="F150" s="11" t="s">
        <v>5</v>
      </c>
      <c r="G150" s="44" t="s">
        <v>694</v>
      </c>
      <c r="H150" s="43">
        <f>SUBTOTAL(103, $CI$16:$CI150)*1</f>
        <v>135</v>
      </c>
      <c r="I150" s="43" t="s">
        <v>406</v>
      </c>
      <c r="J150" s="124" t="s">
        <v>519</v>
      </c>
      <c r="K150" s="124" t="s">
        <v>729</v>
      </c>
      <c r="L150" s="41"/>
      <c r="M150" s="41"/>
      <c r="N150" s="41"/>
      <c r="O150" s="41"/>
      <c r="P150" s="41">
        <v>0</v>
      </c>
      <c r="Q150" s="41">
        <f t="shared" si="153"/>
        <v>0</v>
      </c>
      <c r="R150" s="197" t="str">
        <f t="shared" si="154"/>
        <v>nebija plānots</v>
      </c>
      <c r="S150" s="41"/>
      <c r="T150" s="41">
        <v>0</v>
      </c>
      <c r="U150" s="41">
        <f t="shared" si="147"/>
        <v>0</v>
      </c>
      <c r="V150" s="41">
        <f t="shared" si="155"/>
        <v>0</v>
      </c>
      <c r="W150" s="41">
        <f t="shared" si="156"/>
        <v>0</v>
      </c>
      <c r="X150" s="41">
        <f t="shared" si="157"/>
        <v>0</v>
      </c>
      <c r="Y150" s="197" t="str">
        <f t="shared" si="158"/>
        <v>nebija plānots</v>
      </c>
      <c r="Z150" s="41"/>
      <c r="AA150" s="41">
        <v>0</v>
      </c>
      <c r="AB150" s="41">
        <f t="shared" si="148"/>
        <v>0</v>
      </c>
      <c r="AC150" s="41">
        <f t="shared" si="159"/>
        <v>0</v>
      </c>
      <c r="AD150" s="41">
        <f t="shared" si="160"/>
        <v>0</v>
      </c>
      <c r="AE150" s="41">
        <f t="shared" si="161"/>
        <v>0</v>
      </c>
      <c r="AF150" s="109" t="str">
        <f t="shared" si="162"/>
        <v>nebija plānots</v>
      </c>
      <c r="AG150" s="41"/>
      <c r="AH150" s="41">
        <v>0</v>
      </c>
      <c r="AI150" s="41">
        <f t="shared" si="149"/>
        <v>0</v>
      </c>
      <c r="AJ150" s="41">
        <f t="shared" si="163"/>
        <v>0</v>
      </c>
      <c r="AK150" s="41">
        <f t="shared" si="164"/>
        <v>0</v>
      </c>
      <c r="AL150" s="41">
        <f t="shared" si="165"/>
        <v>0</v>
      </c>
      <c r="AM150" s="109" t="str">
        <f t="shared" si="166"/>
        <v>nebija plānots</v>
      </c>
      <c r="AN150" s="41">
        <v>34000</v>
      </c>
      <c r="AO150" s="41">
        <v>3613.5</v>
      </c>
      <c r="AP150" s="41">
        <f t="shared" si="150"/>
        <v>-30386.5</v>
      </c>
      <c r="AQ150" s="41">
        <f t="shared" si="167"/>
        <v>34000</v>
      </c>
      <c r="AR150" s="41">
        <f t="shared" si="168"/>
        <v>3613.5</v>
      </c>
      <c r="AS150" s="41">
        <f t="shared" si="169"/>
        <v>-30387</v>
      </c>
      <c r="AT150" s="109">
        <f t="shared" si="170"/>
        <v>0.8937205882352941</v>
      </c>
      <c r="AU150" s="41">
        <v>0</v>
      </c>
      <c r="AV150" s="41">
        <v>20128.400000000001</v>
      </c>
      <c r="AW150" s="41">
        <f t="shared" si="151"/>
        <v>20128.400000000001</v>
      </c>
      <c r="AX150" s="41">
        <f t="shared" si="171"/>
        <v>34000</v>
      </c>
      <c r="AY150" s="41">
        <f t="shared" si="172"/>
        <v>23741.9</v>
      </c>
      <c r="AZ150" s="41">
        <f t="shared" si="173"/>
        <v>-10259</v>
      </c>
      <c r="BA150" s="109">
        <f t="shared" si="174"/>
        <v>0.30170882352941175</v>
      </c>
      <c r="BB150" s="41">
        <v>51000</v>
      </c>
      <c r="BC150" s="41">
        <v>0</v>
      </c>
      <c r="BD150" s="41">
        <f t="shared" si="139"/>
        <v>-51000</v>
      </c>
      <c r="BE150" s="41">
        <f t="shared" si="175"/>
        <v>85000</v>
      </c>
      <c r="BF150" s="41">
        <f t="shared" si="176"/>
        <v>23741.9</v>
      </c>
      <c r="BG150" s="41">
        <f t="shared" si="177"/>
        <v>-61259</v>
      </c>
      <c r="BH150" s="109">
        <f t="shared" si="178"/>
        <v>0.72068352941176461</v>
      </c>
      <c r="BI150" s="41">
        <v>42534</v>
      </c>
      <c r="BJ150" s="41">
        <v>25522.33</v>
      </c>
      <c r="BK150" s="41">
        <f t="shared" si="140"/>
        <v>-17011.669999999998</v>
      </c>
      <c r="BL150" s="41">
        <f t="shared" si="179"/>
        <v>127534</v>
      </c>
      <c r="BM150" s="41">
        <f t="shared" si="180"/>
        <v>49264.23</v>
      </c>
      <c r="BN150" s="41">
        <f t="shared" si="181"/>
        <v>-78271</v>
      </c>
      <c r="BO150" s="109">
        <f t="shared" si="182"/>
        <v>0.61371689118195927</v>
      </c>
      <c r="BP150" s="41">
        <v>0</v>
      </c>
      <c r="BQ150" s="41">
        <v>25594.99</v>
      </c>
      <c r="BR150" s="41">
        <f t="shared" si="141"/>
        <v>25594.99</v>
      </c>
      <c r="BS150" s="41">
        <f t="shared" si="183"/>
        <v>127534</v>
      </c>
      <c r="BT150" s="41">
        <f t="shared" si="184"/>
        <v>74859.22</v>
      </c>
      <c r="BU150" s="41">
        <f t="shared" si="185"/>
        <v>-52676</v>
      </c>
      <c r="BV150" s="109">
        <f t="shared" si="186"/>
        <v>0.4130253893079493</v>
      </c>
      <c r="BW150" s="41">
        <v>0</v>
      </c>
      <c r="BX150" s="41">
        <v>0</v>
      </c>
      <c r="BY150" s="41">
        <f t="shared" si="187"/>
        <v>0</v>
      </c>
      <c r="BZ150" s="41">
        <f t="shared" ref="BZ150:BZ213" si="196">BP150+BI150+BB150+AU150+AN150+AG150+Z150+S150+O150+BW150</f>
        <v>127534</v>
      </c>
      <c r="CA150" s="41">
        <f>BQ150+BJ150+BC150+AV150+AO150+-AH150+AA150+T150+P150+BX150</f>
        <v>74859.22</v>
      </c>
      <c r="CB150" s="41">
        <f t="shared" si="188"/>
        <v>-52676</v>
      </c>
      <c r="CC150" s="109">
        <f t="shared" si="189"/>
        <v>0.4130253893079493</v>
      </c>
      <c r="CD150" s="41">
        <v>58671.25</v>
      </c>
      <c r="CE150" s="41">
        <v>52923.18</v>
      </c>
      <c r="CF150" s="41">
        <f t="shared" si="190"/>
        <v>-5748.07</v>
      </c>
      <c r="CG150" s="41">
        <f t="shared" si="191"/>
        <v>186205.25</v>
      </c>
      <c r="CH150" s="317">
        <f t="shared" si="192"/>
        <v>127782.39999999999</v>
      </c>
      <c r="CI150" s="180">
        <f t="shared" si="193"/>
        <v>-58424.07</v>
      </c>
      <c r="CJ150" s="280">
        <f t="shared" si="194"/>
        <v>0.68624488299873387</v>
      </c>
      <c r="CK150" s="40">
        <v>0</v>
      </c>
      <c r="CL150" s="40">
        <f t="shared" si="137"/>
        <v>186205.25</v>
      </c>
      <c r="CM150" s="40">
        <v>113408.9</v>
      </c>
      <c r="CN150" s="158">
        <f t="shared" si="152"/>
        <v>-72796.350000000006</v>
      </c>
      <c r="CO150" s="310">
        <f t="shared" si="195"/>
        <v>0.6090531819054511</v>
      </c>
      <c r="CP150" s="40">
        <v>210390.3</v>
      </c>
      <c r="CQ150" s="40">
        <v>193909.65</v>
      </c>
      <c r="CR150" s="40">
        <v>36814.35</v>
      </c>
      <c r="CS150" s="40">
        <v>0</v>
      </c>
      <c r="CT150" s="40">
        <v>0</v>
      </c>
      <c r="CU150" s="40">
        <v>0</v>
      </c>
      <c r="CV150" s="40">
        <v>0</v>
      </c>
      <c r="CW150" s="40">
        <v>542319.54999999993</v>
      </c>
      <c r="CX150" s="17"/>
    </row>
    <row r="151" spans="1:102" s="10" customFormat="1" ht="39" customHeight="1" x14ac:dyDescent="0.2">
      <c r="A151" s="11" t="s">
        <v>0</v>
      </c>
      <c r="B151" s="11" t="s">
        <v>1</v>
      </c>
      <c r="C151" s="14" t="s">
        <v>2</v>
      </c>
      <c r="D151" s="11" t="s">
        <v>3</v>
      </c>
      <c r="E151" s="11" t="s">
        <v>4</v>
      </c>
      <c r="F151" s="11" t="s">
        <v>5</v>
      </c>
      <c r="G151" s="44" t="s">
        <v>6</v>
      </c>
      <c r="H151" s="43">
        <f>SUBTOTAL(103, $CI$16:$CI151)*1</f>
        <v>136</v>
      </c>
      <c r="I151" s="43" t="s">
        <v>537</v>
      </c>
      <c r="J151" s="124" t="s">
        <v>40</v>
      </c>
      <c r="K151" s="124" t="s">
        <v>544</v>
      </c>
      <c r="L151" s="41">
        <v>0</v>
      </c>
      <c r="M151" s="41">
        <v>0</v>
      </c>
      <c r="N151" s="41">
        <v>21050.79</v>
      </c>
      <c r="O151" s="41">
        <v>11392.69</v>
      </c>
      <c r="P151" s="41">
        <v>0</v>
      </c>
      <c r="Q151" s="41">
        <f t="shared" si="153"/>
        <v>-11393</v>
      </c>
      <c r="R151" s="197">
        <f t="shared" si="154"/>
        <v>1</v>
      </c>
      <c r="S151" s="41">
        <v>0</v>
      </c>
      <c r="T151" s="41">
        <v>0</v>
      </c>
      <c r="U151" s="41">
        <f t="shared" si="147"/>
        <v>0</v>
      </c>
      <c r="V151" s="41">
        <f t="shared" si="155"/>
        <v>11392.69</v>
      </c>
      <c r="W151" s="41">
        <f t="shared" si="156"/>
        <v>0</v>
      </c>
      <c r="X151" s="41">
        <f t="shared" si="157"/>
        <v>-11393</v>
      </c>
      <c r="Y151" s="197">
        <f t="shared" si="158"/>
        <v>1</v>
      </c>
      <c r="Z151" s="41">
        <v>0</v>
      </c>
      <c r="AA151" s="41">
        <v>11184.63</v>
      </c>
      <c r="AB151" s="41">
        <f t="shared" si="148"/>
        <v>11184.63</v>
      </c>
      <c r="AC151" s="41">
        <f t="shared" si="159"/>
        <v>11392.69</v>
      </c>
      <c r="AD151" s="41">
        <f t="shared" si="160"/>
        <v>11184.63</v>
      </c>
      <c r="AE151" s="41">
        <f t="shared" si="161"/>
        <v>-208</v>
      </c>
      <c r="AF151" s="109">
        <f t="shared" si="162"/>
        <v>1.8262587676834974E-2</v>
      </c>
      <c r="AG151" s="41">
        <v>9007.31</v>
      </c>
      <c r="AH151" s="41">
        <v>6051.93</v>
      </c>
      <c r="AI151" s="41">
        <f t="shared" si="149"/>
        <v>-2955.3799999999992</v>
      </c>
      <c r="AJ151" s="41">
        <f t="shared" si="163"/>
        <v>20400</v>
      </c>
      <c r="AK151" s="41">
        <f t="shared" si="164"/>
        <v>17236.559999999998</v>
      </c>
      <c r="AL151" s="41">
        <f t="shared" si="165"/>
        <v>-3163</v>
      </c>
      <c r="AM151" s="109">
        <f t="shared" si="166"/>
        <v>0.15507058823529418</v>
      </c>
      <c r="AN151" s="41">
        <v>0</v>
      </c>
      <c r="AO151" s="41">
        <v>0</v>
      </c>
      <c r="AP151" s="41">
        <f t="shared" si="150"/>
        <v>0</v>
      </c>
      <c r="AQ151" s="41">
        <f t="shared" si="167"/>
        <v>20400</v>
      </c>
      <c r="AR151" s="41">
        <f t="shared" si="168"/>
        <v>17236.559999999998</v>
      </c>
      <c r="AS151" s="41">
        <f t="shared" si="169"/>
        <v>-3163</v>
      </c>
      <c r="AT151" s="109">
        <f t="shared" si="170"/>
        <v>0.15507058823529418</v>
      </c>
      <c r="AU151" s="41">
        <v>0</v>
      </c>
      <c r="AV151" s="41">
        <v>0</v>
      </c>
      <c r="AW151" s="41">
        <f t="shared" si="151"/>
        <v>0</v>
      </c>
      <c r="AX151" s="41">
        <f t="shared" si="171"/>
        <v>20400</v>
      </c>
      <c r="AY151" s="41">
        <f t="shared" si="172"/>
        <v>17236.559999999998</v>
      </c>
      <c r="AZ151" s="41">
        <f t="shared" si="173"/>
        <v>-3163</v>
      </c>
      <c r="BA151" s="109">
        <f t="shared" si="174"/>
        <v>0.15507058823529418</v>
      </c>
      <c r="BB151" s="41">
        <v>19564.560000000001</v>
      </c>
      <c r="BC151" s="41">
        <v>9131.7800000000007</v>
      </c>
      <c r="BD151" s="41">
        <f t="shared" si="139"/>
        <v>-10432.780000000001</v>
      </c>
      <c r="BE151" s="41">
        <f t="shared" si="175"/>
        <v>39964.559999999998</v>
      </c>
      <c r="BF151" s="41">
        <f t="shared" si="176"/>
        <v>26368.339999999997</v>
      </c>
      <c r="BG151" s="41">
        <f t="shared" si="177"/>
        <v>-13596</v>
      </c>
      <c r="BH151" s="109">
        <f t="shared" si="178"/>
        <v>0.34020692333407399</v>
      </c>
      <c r="BI151" s="41">
        <v>0</v>
      </c>
      <c r="BJ151" s="41">
        <v>0</v>
      </c>
      <c r="BK151" s="41">
        <f t="shared" si="140"/>
        <v>0</v>
      </c>
      <c r="BL151" s="41">
        <f t="shared" si="179"/>
        <v>39964.559999999998</v>
      </c>
      <c r="BM151" s="41">
        <f t="shared" si="180"/>
        <v>26368.339999999997</v>
      </c>
      <c r="BN151" s="41">
        <f t="shared" si="181"/>
        <v>-13596</v>
      </c>
      <c r="BO151" s="109">
        <f t="shared" si="182"/>
        <v>0.34020692333407399</v>
      </c>
      <c r="BP151" s="41">
        <v>0</v>
      </c>
      <c r="BQ151" s="41">
        <v>0</v>
      </c>
      <c r="BR151" s="41">
        <f t="shared" si="141"/>
        <v>0</v>
      </c>
      <c r="BS151" s="41">
        <f t="shared" si="183"/>
        <v>39964.559999999998</v>
      </c>
      <c r="BT151" s="41">
        <f t="shared" si="184"/>
        <v>26368.339999999997</v>
      </c>
      <c r="BU151" s="41">
        <f t="shared" si="185"/>
        <v>-13596</v>
      </c>
      <c r="BV151" s="109">
        <f t="shared" si="186"/>
        <v>0.34020692333407399</v>
      </c>
      <c r="BW151" s="41">
        <v>9305.2800000000007</v>
      </c>
      <c r="BX151" s="41">
        <v>7921.45</v>
      </c>
      <c r="BY151" s="41">
        <f t="shared" si="187"/>
        <v>-1383.8300000000008</v>
      </c>
      <c r="BZ151" s="41">
        <f t="shared" si="196"/>
        <v>49269.840000000004</v>
      </c>
      <c r="CA151" s="41">
        <f>BQ151+BJ151+BC151+AV151+AO151+AH151+AA151+T151+P151+BX151</f>
        <v>34289.79</v>
      </c>
      <c r="CB151" s="41">
        <f t="shared" si="188"/>
        <v>-14980</v>
      </c>
      <c r="CC151" s="109">
        <f t="shared" si="189"/>
        <v>0.30404097110930339</v>
      </c>
      <c r="CD151" s="41">
        <v>0</v>
      </c>
      <c r="CE151" s="41">
        <v>0</v>
      </c>
      <c r="CF151" s="41">
        <f t="shared" si="190"/>
        <v>0</v>
      </c>
      <c r="CG151" s="41">
        <f t="shared" si="191"/>
        <v>49269.840000000004</v>
      </c>
      <c r="CH151" s="317">
        <f t="shared" si="192"/>
        <v>34289.79</v>
      </c>
      <c r="CI151" s="180">
        <f t="shared" si="193"/>
        <v>-14980</v>
      </c>
      <c r="CJ151" s="280">
        <f t="shared" si="194"/>
        <v>0.69595902889069661</v>
      </c>
      <c r="CK151" s="40">
        <v>0</v>
      </c>
      <c r="CL151" s="40">
        <f t="shared" si="137"/>
        <v>49269.840000000004</v>
      </c>
      <c r="CM151" s="40">
        <v>34289.789999999994</v>
      </c>
      <c r="CN151" s="158">
        <f t="shared" si="152"/>
        <v>-14980.05000000001</v>
      </c>
      <c r="CO151" s="310">
        <f t="shared" si="195"/>
        <v>0.69595902889069639</v>
      </c>
      <c r="CP151" s="40">
        <v>32515.279999999999</v>
      </c>
      <c r="CQ151" s="40">
        <v>7664.09</v>
      </c>
      <c r="CR151" s="40">
        <v>0</v>
      </c>
      <c r="CS151" s="40">
        <v>0</v>
      </c>
      <c r="CT151" s="40">
        <v>0</v>
      </c>
      <c r="CU151" s="40">
        <v>0</v>
      </c>
      <c r="CV151" s="40">
        <v>0</v>
      </c>
      <c r="CW151" s="40">
        <v>110500</v>
      </c>
      <c r="CX151" s="17"/>
    </row>
    <row r="152" spans="1:102" s="10" customFormat="1" ht="21.75" customHeight="1" x14ac:dyDescent="0.2">
      <c r="A152" s="18" t="s">
        <v>838</v>
      </c>
      <c r="B152" s="18" t="s">
        <v>839</v>
      </c>
      <c r="C152" s="19" t="s">
        <v>840</v>
      </c>
      <c r="D152" s="55">
        <v>2</v>
      </c>
      <c r="E152" s="55" t="s">
        <v>35</v>
      </c>
      <c r="F152" s="55" t="s">
        <v>5</v>
      </c>
      <c r="G152" s="55"/>
      <c r="H152" s="43">
        <f>SUBTOTAL(103, $CI$16:$CI152)*1</f>
        <v>137</v>
      </c>
      <c r="I152" s="43" t="s">
        <v>42</v>
      </c>
      <c r="J152" s="124" t="s">
        <v>17</v>
      </c>
      <c r="K152" s="124" t="s">
        <v>44</v>
      </c>
      <c r="L152" s="41">
        <v>0</v>
      </c>
      <c r="M152" s="41">
        <v>0</v>
      </c>
      <c r="N152" s="41">
        <v>91066.98</v>
      </c>
      <c r="O152" s="41">
        <v>0</v>
      </c>
      <c r="P152" s="41">
        <v>0</v>
      </c>
      <c r="Q152" s="41">
        <f t="shared" si="153"/>
        <v>0</v>
      </c>
      <c r="R152" s="197" t="str">
        <f t="shared" si="154"/>
        <v>nebija plānots</v>
      </c>
      <c r="S152" s="41">
        <v>0</v>
      </c>
      <c r="T152" s="41">
        <v>349922.11</v>
      </c>
      <c r="U152" s="41">
        <f t="shared" si="147"/>
        <v>349922.11</v>
      </c>
      <c r="V152" s="41">
        <f t="shared" si="155"/>
        <v>0</v>
      </c>
      <c r="W152" s="41">
        <f t="shared" si="156"/>
        <v>349922.11</v>
      </c>
      <c r="X152" s="41">
        <f t="shared" si="157"/>
        <v>349922</v>
      </c>
      <c r="Y152" s="197" t="str">
        <f t="shared" si="158"/>
        <v>nebija plānots</v>
      </c>
      <c r="Z152" s="41">
        <v>354995.16</v>
      </c>
      <c r="AA152" s="41">
        <v>0</v>
      </c>
      <c r="AB152" s="41">
        <f t="shared" si="148"/>
        <v>-354995.16</v>
      </c>
      <c r="AC152" s="41">
        <f t="shared" si="159"/>
        <v>354995.16</v>
      </c>
      <c r="AD152" s="41">
        <f t="shared" si="160"/>
        <v>349922.11</v>
      </c>
      <c r="AE152" s="41">
        <f t="shared" si="161"/>
        <v>-5073</v>
      </c>
      <c r="AF152" s="109">
        <f t="shared" si="162"/>
        <v>1.4290476523679874E-2</v>
      </c>
      <c r="AG152" s="41">
        <v>276127.12</v>
      </c>
      <c r="AH152" s="41">
        <v>275763.40999999997</v>
      </c>
      <c r="AI152" s="41">
        <f t="shared" si="149"/>
        <v>-363.71000000002095</v>
      </c>
      <c r="AJ152" s="41">
        <f t="shared" si="163"/>
        <v>631122.28</v>
      </c>
      <c r="AK152" s="41">
        <f t="shared" si="164"/>
        <v>625685.52</v>
      </c>
      <c r="AL152" s="41">
        <f t="shared" si="165"/>
        <v>-5437</v>
      </c>
      <c r="AM152" s="109">
        <f t="shared" si="166"/>
        <v>8.6144320558608767E-3</v>
      </c>
      <c r="AN152" s="41">
        <v>0</v>
      </c>
      <c r="AO152" s="41">
        <v>0</v>
      </c>
      <c r="AP152" s="41">
        <f t="shared" si="150"/>
        <v>0</v>
      </c>
      <c r="AQ152" s="41">
        <f t="shared" si="167"/>
        <v>631122.28</v>
      </c>
      <c r="AR152" s="41">
        <f t="shared" si="168"/>
        <v>625685.52</v>
      </c>
      <c r="AS152" s="41">
        <f t="shared" si="169"/>
        <v>-5437</v>
      </c>
      <c r="AT152" s="109">
        <f t="shared" si="170"/>
        <v>8.6144320558608767E-3</v>
      </c>
      <c r="AU152" s="41">
        <v>0</v>
      </c>
      <c r="AV152" s="41">
        <v>0</v>
      </c>
      <c r="AW152" s="41">
        <f t="shared" si="151"/>
        <v>0</v>
      </c>
      <c r="AX152" s="41">
        <f t="shared" si="171"/>
        <v>631122.28</v>
      </c>
      <c r="AY152" s="41">
        <f t="shared" si="172"/>
        <v>625685.52</v>
      </c>
      <c r="AZ152" s="41">
        <f t="shared" si="173"/>
        <v>-5437</v>
      </c>
      <c r="BA152" s="109">
        <f t="shared" si="174"/>
        <v>8.6144320558608767E-3</v>
      </c>
      <c r="BB152" s="41">
        <v>467500</v>
      </c>
      <c r="BC152" s="41">
        <v>401633.86</v>
      </c>
      <c r="BD152" s="41">
        <f t="shared" si="139"/>
        <v>-65866.140000000014</v>
      </c>
      <c r="BE152" s="41">
        <f t="shared" si="175"/>
        <v>1098622.28</v>
      </c>
      <c r="BF152" s="41">
        <f t="shared" si="176"/>
        <v>1027319.38</v>
      </c>
      <c r="BG152" s="41">
        <f t="shared" si="177"/>
        <v>-71303</v>
      </c>
      <c r="BH152" s="109">
        <f t="shared" si="178"/>
        <v>6.4902106299901341E-2</v>
      </c>
      <c r="BI152" s="41">
        <v>0</v>
      </c>
      <c r="BJ152" s="41">
        <v>0</v>
      </c>
      <c r="BK152" s="41">
        <f t="shared" si="140"/>
        <v>0</v>
      </c>
      <c r="BL152" s="41">
        <f t="shared" si="179"/>
        <v>1098622.28</v>
      </c>
      <c r="BM152" s="41">
        <f t="shared" si="180"/>
        <v>1027319.38</v>
      </c>
      <c r="BN152" s="41">
        <f t="shared" si="181"/>
        <v>-71303</v>
      </c>
      <c r="BO152" s="109">
        <f t="shared" si="182"/>
        <v>6.4902106299901341E-2</v>
      </c>
      <c r="BP152" s="41">
        <v>0</v>
      </c>
      <c r="BQ152" s="41">
        <v>0</v>
      </c>
      <c r="BR152" s="41">
        <f t="shared" si="141"/>
        <v>0</v>
      </c>
      <c r="BS152" s="41">
        <f t="shared" si="183"/>
        <v>1098622.28</v>
      </c>
      <c r="BT152" s="41">
        <f t="shared" si="184"/>
        <v>1027319.38</v>
      </c>
      <c r="BU152" s="41">
        <f t="shared" si="185"/>
        <v>-71303</v>
      </c>
      <c r="BV152" s="109">
        <f t="shared" si="186"/>
        <v>6.4902106299901341E-2</v>
      </c>
      <c r="BW152" s="41">
        <v>1155235.21</v>
      </c>
      <c r="BX152" s="41">
        <v>554153.96</v>
      </c>
      <c r="BY152" s="41">
        <f t="shared" si="187"/>
        <v>-601081.25</v>
      </c>
      <c r="BZ152" s="41">
        <f t="shared" si="196"/>
        <v>2253857.4900000002</v>
      </c>
      <c r="CA152" s="41">
        <f>BQ152+BJ152+BC152+AV152+AO152+AH152+AA152+T152+P152+BX152</f>
        <v>1581473.3399999999</v>
      </c>
      <c r="CB152" s="41">
        <f t="shared" si="188"/>
        <v>-672384</v>
      </c>
      <c r="CC152" s="109">
        <f t="shared" si="189"/>
        <v>0.29832593807872043</v>
      </c>
      <c r="CD152" s="41">
        <v>0</v>
      </c>
      <c r="CE152" s="41">
        <v>0</v>
      </c>
      <c r="CF152" s="41">
        <f t="shared" si="190"/>
        <v>0</v>
      </c>
      <c r="CG152" s="41">
        <f t="shared" si="191"/>
        <v>2253857.4900000002</v>
      </c>
      <c r="CH152" s="317">
        <f t="shared" si="192"/>
        <v>1581473.3399999999</v>
      </c>
      <c r="CI152" s="179">
        <f t="shared" si="193"/>
        <v>-672384</v>
      </c>
      <c r="CJ152" s="280">
        <f t="shared" si="194"/>
        <v>0.70167406192127957</v>
      </c>
      <c r="CK152" s="40">
        <v>0</v>
      </c>
      <c r="CL152" s="40">
        <f t="shared" si="137"/>
        <v>2253857.4900000002</v>
      </c>
      <c r="CM152" s="40">
        <v>1581682.06</v>
      </c>
      <c r="CN152" s="158">
        <f t="shared" si="152"/>
        <v>-672175.43000000017</v>
      </c>
      <c r="CO152" s="310">
        <f t="shared" si="195"/>
        <v>0.70176666759884621</v>
      </c>
      <c r="CP152" s="40">
        <v>5977563.9100000001</v>
      </c>
      <c r="CQ152" s="40">
        <v>3699801.83</v>
      </c>
      <c r="CR152" s="40">
        <v>3588818.1399999997</v>
      </c>
      <c r="CS152" s="40">
        <v>3483393.35</v>
      </c>
      <c r="CT152" s="40">
        <v>3356274.15</v>
      </c>
      <c r="CU152" s="40">
        <v>3018267.49</v>
      </c>
      <c r="CV152" s="40">
        <v>729189.16</v>
      </c>
      <c r="CW152" s="40">
        <v>26198232.500000004</v>
      </c>
      <c r="CX152" s="186" t="s">
        <v>1399</v>
      </c>
    </row>
    <row r="153" spans="1:102" s="10" customFormat="1" ht="21.75" customHeight="1" x14ac:dyDescent="0.2">
      <c r="A153" s="11" t="s">
        <v>150</v>
      </c>
      <c r="B153" s="11" t="s">
        <v>151</v>
      </c>
      <c r="C153" s="14" t="s">
        <v>574</v>
      </c>
      <c r="D153" s="11" t="s">
        <v>3</v>
      </c>
      <c r="E153" s="11" t="s">
        <v>29</v>
      </c>
      <c r="F153" s="11" t="s">
        <v>102</v>
      </c>
      <c r="G153" s="44" t="s">
        <v>158</v>
      </c>
      <c r="H153" s="43">
        <f>SUBTOTAL(103, $CI$16:$CI153)*1</f>
        <v>138</v>
      </c>
      <c r="I153" s="43" t="s">
        <v>379</v>
      </c>
      <c r="J153" s="124" t="s">
        <v>40</v>
      </c>
      <c r="K153" s="124" t="s">
        <v>398</v>
      </c>
      <c r="L153" s="41">
        <v>0</v>
      </c>
      <c r="M153" s="41">
        <v>0</v>
      </c>
      <c r="N153" s="41">
        <v>12588.65</v>
      </c>
      <c r="O153" s="41">
        <v>45039.49</v>
      </c>
      <c r="P153" s="41">
        <v>45039.49</v>
      </c>
      <c r="Q153" s="41">
        <f t="shared" si="153"/>
        <v>0</v>
      </c>
      <c r="R153" s="197">
        <f t="shared" si="154"/>
        <v>0</v>
      </c>
      <c r="S153" s="41">
        <v>0</v>
      </c>
      <c r="T153" s="41">
        <v>0</v>
      </c>
      <c r="U153" s="41">
        <f t="shared" si="147"/>
        <v>0</v>
      </c>
      <c r="V153" s="41">
        <f t="shared" si="155"/>
        <v>45039.49</v>
      </c>
      <c r="W153" s="41">
        <f t="shared" si="156"/>
        <v>45039.49</v>
      </c>
      <c r="X153" s="41">
        <f t="shared" si="157"/>
        <v>0</v>
      </c>
      <c r="Y153" s="197">
        <f t="shared" si="158"/>
        <v>0</v>
      </c>
      <c r="Z153" s="41">
        <v>0</v>
      </c>
      <c r="AA153" s="41">
        <v>0</v>
      </c>
      <c r="AB153" s="41">
        <f t="shared" si="148"/>
        <v>0</v>
      </c>
      <c r="AC153" s="41">
        <f t="shared" si="159"/>
        <v>45039.49</v>
      </c>
      <c r="AD153" s="41">
        <f t="shared" si="160"/>
        <v>45039.49</v>
      </c>
      <c r="AE153" s="41">
        <f t="shared" si="161"/>
        <v>0</v>
      </c>
      <c r="AF153" s="109">
        <f t="shared" si="162"/>
        <v>0</v>
      </c>
      <c r="AG153" s="41">
        <v>24946.34</v>
      </c>
      <c r="AH153" s="41">
        <v>24946.34</v>
      </c>
      <c r="AI153" s="41">
        <f t="shared" si="149"/>
        <v>0</v>
      </c>
      <c r="AJ153" s="41">
        <f t="shared" si="163"/>
        <v>69985.83</v>
      </c>
      <c r="AK153" s="41">
        <f t="shared" si="164"/>
        <v>69985.83</v>
      </c>
      <c r="AL153" s="41">
        <f t="shared" si="165"/>
        <v>0</v>
      </c>
      <c r="AM153" s="109">
        <f t="shared" si="166"/>
        <v>0</v>
      </c>
      <c r="AN153" s="41">
        <v>0</v>
      </c>
      <c r="AO153" s="41">
        <v>0</v>
      </c>
      <c r="AP153" s="41">
        <f t="shared" si="150"/>
        <v>0</v>
      </c>
      <c r="AQ153" s="41">
        <f t="shared" si="167"/>
        <v>69985.83</v>
      </c>
      <c r="AR153" s="41">
        <f t="shared" si="168"/>
        <v>69985.83</v>
      </c>
      <c r="AS153" s="41">
        <f t="shared" si="169"/>
        <v>0</v>
      </c>
      <c r="AT153" s="109">
        <f t="shared" si="170"/>
        <v>0</v>
      </c>
      <c r="AU153" s="41">
        <v>0</v>
      </c>
      <c r="AV153" s="41">
        <v>0</v>
      </c>
      <c r="AW153" s="41">
        <f t="shared" si="151"/>
        <v>0</v>
      </c>
      <c r="AX153" s="41">
        <f t="shared" si="171"/>
        <v>69985.83</v>
      </c>
      <c r="AY153" s="41">
        <f t="shared" si="172"/>
        <v>69985.83</v>
      </c>
      <c r="AZ153" s="41">
        <f t="shared" si="173"/>
        <v>0</v>
      </c>
      <c r="BA153" s="109">
        <f t="shared" si="174"/>
        <v>0</v>
      </c>
      <c r="BB153" s="41">
        <v>51910.35</v>
      </c>
      <c r="BC153" s="41">
        <v>29530.75</v>
      </c>
      <c r="BD153" s="41">
        <f t="shared" si="139"/>
        <v>-22379.599999999999</v>
      </c>
      <c r="BE153" s="41">
        <f t="shared" si="175"/>
        <v>121896.18</v>
      </c>
      <c r="BF153" s="41">
        <f t="shared" si="176"/>
        <v>99516.58</v>
      </c>
      <c r="BG153" s="41">
        <f t="shared" si="177"/>
        <v>-22380</v>
      </c>
      <c r="BH153" s="109">
        <f t="shared" si="178"/>
        <v>0.18359558109204077</v>
      </c>
      <c r="BI153" s="41">
        <v>0</v>
      </c>
      <c r="BJ153" s="41">
        <v>0</v>
      </c>
      <c r="BK153" s="41">
        <f t="shared" si="140"/>
        <v>0</v>
      </c>
      <c r="BL153" s="41">
        <f t="shared" si="179"/>
        <v>121896.18</v>
      </c>
      <c r="BM153" s="41">
        <f t="shared" si="180"/>
        <v>99516.58</v>
      </c>
      <c r="BN153" s="41">
        <f t="shared" si="181"/>
        <v>-22380</v>
      </c>
      <c r="BO153" s="109">
        <f t="shared" si="182"/>
        <v>0.18359558109204077</v>
      </c>
      <c r="BP153" s="41">
        <v>0</v>
      </c>
      <c r="BQ153" s="41">
        <v>0</v>
      </c>
      <c r="BR153" s="41">
        <f t="shared" si="141"/>
        <v>0</v>
      </c>
      <c r="BS153" s="41">
        <f t="shared" si="183"/>
        <v>121896.18</v>
      </c>
      <c r="BT153" s="41">
        <f t="shared" si="184"/>
        <v>99516.58</v>
      </c>
      <c r="BU153" s="41">
        <f t="shared" si="185"/>
        <v>-22380</v>
      </c>
      <c r="BV153" s="109">
        <f t="shared" si="186"/>
        <v>0.18359558109204077</v>
      </c>
      <c r="BW153" s="41">
        <v>79991.25</v>
      </c>
      <c r="BX153" s="41">
        <v>43599.09</v>
      </c>
      <c r="BY153" s="41">
        <f t="shared" si="187"/>
        <v>-36392.160000000003</v>
      </c>
      <c r="BZ153" s="41">
        <f t="shared" si="196"/>
        <v>201887.43</v>
      </c>
      <c r="CA153" s="41">
        <f>BQ153+BJ153+BC153+AV153+AO153+AH153+AA153+T153+P153+BX153</f>
        <v>143115.66999999998</v>
      </c>
      <c r="CB153" s="41">
        <f t="shared" si="188"/>
        <v>-58772</v>
      </c>
      <c r="CC153" s="109">
        <f t="shared" si="189"/>
        <v>0.29111153676085733</v>
      </c>
      <c r="CD153" s="41">
        <v>0</v>
      </c>
      <c r="CE153" s="41">
        <v>0</v>
      </c>
      <c r="CF153" s="41">
        <f t="shared" si="190"/>
        <v>0</v>
      </c>
      <c r="CG153" s="41">
        <f t="shared" si="191"/>
        <v>201887.43</v>
      </c>
      <c r="CH153" s="317">
        <f t="shared" si="192"/>
        <v>143115.66999999998</v>
      </c>
      <c r="CI153" s="180">
        <f t="shared" si="193"/>
        <v>-58772</v>
      </c>
      <c r="CJ153" s="280">
        <f t="shared" si="194"/>
        <v>0.70888846323914267</v>
      </c>
      <c r="CK153" s="40">
        <v>0</v>
      </c>
      <c r="CL153" s="40">
        <f t="shared" si="137"/>
        <v>201887.43</v>
      </c>
      <c r="CM153" s="40">
        <v>143115.66999999998</v>
      </c>
      <c r="CN153" s="158">
        <f t="shared" si="152"/>
        <v>-58771.760000000009</v>
      </c>
      <c r="CO153" s="310">
        <f t="shared" si="195"/>
        <v>0.70888846323914267</v>
      </c>
      <c r="CP153" s="40">
        <v>1551238.2600000002</v>
      </c>
      <c r="CQ153" s="40">
        <v>1912305.3499999999</v>
      </c>
      <c r="CR153" s="40">
        <v>287955.34999999998</v>
      </c>
      <c r="CS153" s="40">
        <v>52036.959999999999</v>
      </c>
      <c r="CT153" s="40">
        <v>0</v>
      </c>
      <c r="CU153" s="40">
        <v>0</v>
      </c>
      <c r="CV153" s="40">
        <v>0</v>
      </c>
      <c r="CW153" s="40">
        <v>4018012.0000000005</v>
      </c>
      <c r="CX153" s="17"/>
    </row>
    <row r="154" spans="1:102" s="10" customFormat="1" ht="21.75" customHeight="1" x14ac:dyDescent="0.2">
      <c r="A154" s="20" t="s">
        <v>406</v>
      </c>
      <c r="B154" s="20" t="s">
        <v>411</v>
      </c>
      <c r="C154" s="21" t="s">
        <v>602</v>
      </c>
      <c r="D154" s="20">
        <v>1</v>
      </c>
      <c r="E154" s="20" t="s">
        <v>402</v>
      </c>
      <c r="F154" s="20" t="s">
        <v>77</v>
      </c>
      <c r="G154" s="20" t="s">
        <v>874</v>
      </c>
      <c r="H154" s="43">
        <f>SUBTOTAL(103, $CI$16:$CI154)*1</f>
        <v>139</v>
      </c>
      <c r="I154" s="43" t="s">
        <v>406</v>
      </c>
      <c r="J154" s="124" t="s">
        <v>508</v>
      </c>
      <c r="K154" s="124" t="s">
        <v>718</v>
      </c>
      <c r="L154" s="41"/>
      <c r="M154" s="41"/>
      <c r="N154" s="41"/>
      <c r="O154" s="41"/>
      <c r="P154" s="41">
        <v>0</v>
      </c>
      <c r="Q154" s="41">
        <f t="shared" si="153"/>
        <v>0</v>
      </c>
      <c r="R154" s="197" t="str">
        <f t="shared" si="154"/>
        <v>nebija plānots</v>
      </c>
      <c r="S154" s="41"/>
      <c r="T154" s="41">
        <v>0</v>
      </c>
      <c r="U154" s="41">
        <f t="shared" si="147"/>
        <v>0</v>
      </c>
      <c r="V154" s="41">
        <f t="shared" si="155"/>
        <v>0</v>
      </c>
      <c r="W154" s="41">
        <f t="shared" si="156"/>
        <v>0</v>
      </c>
      <c r="X154" s="41">
        <f t="shared" si="157"/>
        <v>0</v>
      </c>
      <c r="Y154" s="197" t="str">
        <f t="shared" si="158"/>
        <v>nebija plānots</v>
      </c>
      <c r="Z154" s="41"/>
      <c r="AA154" s="41">
        <v>0</v>
      </c>
      <c r="AB154" s="41">
        <f t="shared" si="148"/>
        <v>0</v>
      </c>
      <c r="AC154" s="41">
        <f t="shared" si="159"/>
        <v>0</v>
      </c>
      <c r="AD154" s="41">
        <f t="shared" si="160"/>
        <v>0</v>
      </c>
      <c r="AE154" s="41">
        <f t="shared" si="161"/>
        <v>0</v>
      </c>
      <c r="AF154" s="109" t="str">
        <f t="shared" si="162"/>
        <v>nebija plānots</v>
      </c>
      <c r="AG154" s="41"/>
      <c r="AH154" s="41">
        <v>0</v>
      </c>
      <c r="AI154" s="41">
        <f t="shared" si="149"/>
        <v>0</v>
      </c>
      <c r="AJ154" s="41">
        <f t="shared" si="163"/>
        <v>0</v>
      </c>
      <c r="AK154" s="41">
        <f t="shared" si="164"/>
        <v>0</v>
      </c>
      <c r="AL154" s="41">
        <f t="shared" si="165"/>
        <v>0</v>
      </c>
      <c r="AM154" s="109" t="str">
        <f t="shared" si="166"/>
        <v>nebija plānots</v>
      </c>
      <c r="AN154" s="41">
        <v>5409.24</v>
      </c>
      <c r="AO154" s="41">
        <v>5409.24</v>
      </c>
      <c r="AP154" s="41">
        <f t="shared" si="150"/>
        <v>0</v>
      </c>
      <c r="AQ154" s="41">
        <f t="shared" si="167"/>
        <v>5409.24</v>
      </c>
      <c r="AR154" s="41">
        <f t="shared" si="168"/>
        <v>5409.24</v>
      </c>
      <c r="AS154" s="41">
        <f t="shared" si="169"/>
        <v>0</v>
      </c>
      <c r="AT154" s="109">
        <f t="shared" si="170"/>
        <v>0</v>
      </c>
      <c r="AU154" s="41">
        <v>56470.6</v>
      </c>
      <c r="AV154" s="41">
        <v>0</v>
      </c>
      <c r="AW154" s="41">
        <f t="shared" si="151"/>
        <v>-56470.6</v>
      </c>
      <c r="AX154" s="41">
        <f t="shared" si="171"/>
        <v>61879.839999999997</v>
      </c>
      <c r="AY154" s="41">
        <f t="shared" si="172"/>
        <v>5409.24</v>
      </c>
      <c r="AZ154" s="41">
        <f t="shared" si="173"/>
        <v>-56471</v>
      </c>
      <c r="BA154" s="109">
        <f t="shared" si="174"/>
        <v>0.91258477720692233</v>
      </c>
      <c r="BB154" s="41">
        <v>0</v>
      </c>
      <c r="BC154" s="41">
        <v>28330.41</v>
      </c>
      <c r="BD154" s="41">
        <f t="shared" ref="BD154:BD172" si="197">BC154-BB154</f>
        <v>28330.41</v>
      </c>
      <c r="BE154" s="41">
        <f t="shared" si="175"/>
        <v>61879.839999999997</v>
      </c>
      <c r="BF154" s="41">
        <f t="shared" si="176"/>
        <v>33739.65</v>
      </c>
      <c r="BG154" s="41">
        <f t="shared" si="177"/>
        <v>-28141</v>
      </c>
      <c r="BH154" s="109">
        <f t="shared" si="178"/>
        <v>0.45475537751875239</v>
      </c>
      <c r="BI154" s="41">
        <v>14535</v>
      </c>
      <c r="BJ154" s="41">
        <v>15137.869999999999</v>
      </c>
      <c r="BK154" s="41">
        <f t="shared" ref="BK154:BK172" si="198">BJ154-BI154</f>
        <v>602.86999999999898</v>
      </c>
      <c r="BL154" s="41">
        <f t="shared" si="179"/>
        <v>76414.84</v>
      </c>
      <c r="BM154" s="41">
        <f t="shared" si="180"/>
        <v>48877.520000000004</v>
      </c>
      <c r="BN154" s="41">
        <f t="shared" si="181"/>
        <v>-27538</v>
      </c>
      <c r="BO154" s="109">
        <f t="shared" si="182"/>
        <v>0.36036612783590194</v>
      </c>
      <c r="BP154" s="41"/>
      <c r="BQ154" s="41">
        <v>0</v>
      </c>
      <c r="BR154" s="41">
        <f t="shared" ref="BR154:BR172" si="199">BQ154-BP154</f>
        <v>0</v>
      </c>
      <c r="BS154" s="41">
        <f t="shared" si="183"/>
        <v>76414.84</v>
      </c>
      <c r="BT154" s="41">
        <f t="shared" si="184"/>
        <v>48877.520000000004</v>
      </c>
      <c r="BU154" s="41">
        <f t="shared" si="185"/>
        <v>-27538</v>
      </c>
      <c r="BV154" s="109">
        <f t="shared" si="186"/>
        <v>0.36036612783590194</v>
      </c>
      <c r="BW154" s="41"/>
      <c r="BX154" s="41">
        <v>9579.3700000000008</v>
      </c>
      <c r="BY154" s="41">
        <f t="shared" si="187"/>
        <v>9579.3700000000008</v>
      </c>
      <c r="BZ154" s="41">
        <f t="shared" si="196"/>
        <v>76414.840000000011</v>
      </c>
      <c r="CA154" s="41">
        <f>BQ154+BJ154+BC154+AV154+AO154+-AH154+AA154+T154+P154+BX154</f>
        <v>58456.89</v>
      </c>
      <c r="CB154" s="41">
        <f t="shared" si="188"/>
        <v>-17959</v>
      </c>
      <c r="CC154" s="109">
        <f t="shared" si="189"/>
        <v>0.23500605379792727</v>
      </c>
      <c r="CD154" s="41">
        <v>48115.95</v>
      </c>
      <c r="CE154" s="41">
        <v>29895.119999999999</v>
      </c>
      <c r="CF154" s="41">
        <f t="shared" si="190"/>
        <v>-18220.829999999998</v>
      </c>
      <c r="CG154" s="41">
        <f t="shared" si="191"/>
        <v>124530.79000000001</v>
      </c>
      <c r="CH154" s="317">
        <f t="shared" si="192"/>
        <v>88352.01</v>
      </c>
      <c r="CI154" s="180">
        <f t="shared" si="193"/>
        <v>-36179.83</v>
      </c>
      <c r="CJ154" s="280">
        <f t="shared" si="194"/>
        <v>0.70947923802619406</v>
      </c>
      <c r="CK154" s="40"/>
      <c r="CL154" s="40">
        <f t="shared" si="137"/>
        <v>124530.79000000001</v>
      </c>
      <c r="CM154" s="40">
        <v>96467.030000000013</v>
      </c>
      <c r="CN154" s="158">
        <f t="shared" si="152"/>
        <v>-28063.759999999995</v>
      </c>
      <c r="CO154" s="310">
        <f t="shared" si="195"/>
        <v>0.77464400571135872</v>
      </c>
      <c r="CP154" s="40">
        <v>194709.49999999997</v>
      </c>
      <c r="CQ154" s="40">
        <v>180465.2</v>
      </c>
      <c r="CR154" s="40">
        <v>50629.4</v>
      </c>
      <c r="CS154" s="40">
        <v>0</v>
      </c>
      <c r="CT154" s="40">
        <v>0</v>
      </c>
      <c r="CU154" s="40">
        <v>0</v>
      </c>
      <c r="CV154" s="40">
        <v>0</v>
      </c>
      <c r="CW154" s="40">
        <v>488455.05</v>
      </c>
      <c r="CX154" s="17"/>
    </row>
    <row r="155" spans="1:102" s="10" customFormat="1" ht="21.75" customHeight="1" x14ac:dyDescent="0.2">
      <c r="A155" s="11" t="s">
        <v>406</v>
      </c>
      <c r="B155" s="11" t="s">
        <v>411</v>
      </c>
      <c r="C155" s="14" t="s">
        <v>602</v>
      </c>
      <c r="D155" s="11">
        <v>1</v>
      </c>
      <c r="E155" s="11" t="s">
        <v>402</v>
      </c>
      <c r="F155" s="11" t="s">
        <v>77</v>
      </c>
      <c r="G155" s="44" t="s">
        <v>717</v>
      </c>
      <c r="H155" s="43">
        <f>SUBTOTAL(103, $CI$16:$CI155)*1</f>
        <v>140</v>
      </c>
      <c r="I155" s="43" t="s">
        <v>608</v>
      </c>
      <c r="J155" s="124" t="s">
        <v>612</v>
      </c>
      <c r="K155" s="124" t="s">
        <v>613</v>
      </c>
      <c r="L155" s="41">
        <v>0</v>
      </c>
      <c r="M155" s="41">
        <v>0</v>
      </c>
      <c r="N155" s="41">
        <v>90684.13</v>
      </c>
      <c r="O155" s="41">
        <v>97731.3</v>
      </c>
      <c r="P155" s="41">
        <v>97731.3</v>
      </c>
      <c r="Q155" s="41">
        <f t="shared" si="153"/>
        <v>0</v>
      </c>
      <c r="R155" s="197">
        <f t="shared" si="154"/>
        <v>0</v>
      </c>
      <c r="S155" s="41">
        <v>0</v>
      </c>
      <c r="T155" s="41">
        <v>0</v>
      </c>
      <c r="U155" s="41">
        <f t="shared" si="147"/>
        <v>0</v>
      </c>
      <c r="V155" s="41">
        <f t="shared" si="155"/>
        <v>97731.3</v>
      </c>
      <c r="W155" s="41">
        <f t="shared" si="156"/>
        <v>97731.3</v>
      </c>
      <c r="X155" s="41">
        <f t="shared" si="157"/>
        <v>0</v>
      </c>
      <c r="Y155" s="197">
        <f t="shared" si="158"/>
        <v>0</v>
      </c>
      <c r="Z155" s="41">
        <v>0</v>
      </c>
      <c r="AA155" s="41">
        <v>0</v>
      </c>
      <c r="AB155" s="41">
        <f t="shared" si="148"/>
        <v>0</v>
      </c>
      <c r="AC155" s="41">
        <f t="shared" si="159"/>
        <v>97731.3</v>
      </c>
      <c r="AD155" s="41">
        <f t="shared" si="160"/>
        <v>97731.3</v>
      </c>
      <c r="AE155" s="41">
        <f t="shared" si="161"/>
        <v>0</v>
      </c>
      <c r="AF155" s="109">
        <f t="shared" si="162"/>
        <v>0</v>
      </c>
      <c r="AG155" s="41">
        <v>0</v>
      </c>
      <c r="AH155" s="41">
        <v>0</v>
      </c>
      <c r="AI155" s="41">
        <f t="shared" si="149"/>
        <v>0</v>
      </c>
      <c r="AJ155" s="41">
        <f t="shared" si="163"/>
        <v>97731.3</v>
      </c>
      <c r="AK155" s="41">
        <f t="shared" si="164"/>
        <v>97731.3</v>
      </c>
      <c r="AL155" s="41">
        <f t="shared" si="165"/>
        <v>0</v>
      </c>
      <c r="AM155" s="109">
        <f t="shared" si="166"/>
        <v>0</v>
      </c>
      <c r="AN155" s="41">
        <v>92440.48</v>
      </c>
      <c r="AO155" s="41">
        <v>94093.99</v>
      </c>
      <c r="AP155" s="41">
        <f t="shared" si="150"/>
        <v>1653.5100000000093</v>
      </c>
      <c r="AQ155" s="41">
        <f t="shared" si="167"/>
        <v>190171.78</v>
      </c>
      <c r="AR155" s="41">
        <f t="shared" si="168"/>
        <v>191825.29</v>
      </c>
      <c r="AS155" s="41">
        <f t="shared" si="169"/>
        <v>1654</v>
      </c>
      <c r="AT155" s="109">
        <f t="shared" si="170"/>
        <v>-8.6948231751315941E-3</v>
      </c>
      <c r="AU155" s="41">
        <v>0</v>
      </c>
      <c r="AV155" s="41">
        <v>0</v>
      </c>
      <c r="AW155" s="41">
        <f t="shared" si="151"/>
        <v>0</v>
      </c>
      <c r="AX155" s="41">
        <f t="shared" si="171"/>
        <v>190171.78</v>
      </c>
      <c r="AY155" s="41">
        <f t="shared" si="172"/>
        <v>191825.29</v>
      </c>
      <c r="AZ155" s="41">
        <f t="shared" si="173"/>
        <v>1654</v>
      </c>
      <c r="BA155" s="109">
        <f t="shared" si="174"/>
        <v>-8.6948231751315941E-3</v>
      </c>
      <c r="BB155" s="41">
        <v>311745.46000000002</v>
      </c>
      <c r="BC155" s="41">
        <v>191838.75</v>
      </c>
      <c r="BD155" s="41">
        <f t="shared" si="197"/>
        <v>-119906.71000000002</v>
      </c>
      <c r="BE155" s="41">
        <f t="shared" si="175"/>
        <v>501917.24</v>
      </c>
      <c r="BF155" s="41">
        <f t="shared" si="176"/>
        <v>383664.04000000004</v>
      </c>
      <c r="BG155" s="41">
        <f t="shared" si="177"/>
        <v>-118253</v>
      </c>
      <c r="BH155" s="109">
        <f t="shared" si="178"/>
        <v>0.23560298506582467</v>
      </c>
      <c r="BI155" s="41">
        <v>0</v>
      </c>
      <c r="BJ155" s="41">
        <v>0</v>
      </c>
      <c r="BK155" s="41">
        <f t="shared" si="198"/>
        <v>0</v>
      </c>
      <c r="BL155" s="41">
        <f t="shared" si="179"/>
        <v>501917.24</v>
      </c>
      <c r="BM155" s="41">
        <f t="shared" si="180"/>
        <v>383664.04000000004</v>
      </c>
      <c r="BN155" s="41">
        <f t="shared" si="181"/>
        <v>-118253</v>
      </c>
      <c r="BO155" s="109">
        <f t="shared" si="182"/>
        <v>0.23560298506582467</v>
      </c>
      <c r="BP155" s="41">
        <v>0</v>
      </c>
      <c r="BQ155" s="41">
        <v>0</v>
      </c>
      <c r="BR155" s="41">
        <f t="shared" si="199"/>
        <v>0</v>
      </c>
      <c r="BS155" s="41">
        <f t="shared" si="183"/>
        <v>501917.24</v>
      </c>
      <c r="BT155" s="41">
        <f t="shared" si="184"/>
        <v>383664.04000000004</v>
      </c>
      <c r="BU155" s="41">
        <f t="shared" si="185"/>
        <v>-118253</v>
      </c>
      <c r="BV155" s="109">
        <f t="shared" si="186"/>
        <v>0.23560298506582467</v>
      </c>
      <c r="BW155" s="41">
        <v>566407.87</v>
      </c>
      <c r="BX155" s="41">
        <v>256302.47</v>
      </c>
      <c r="BY155" s="41">
        <f t="shared" si="187"/>
        <v>-310105.40000000002</v>
      </c>
      <c r="BZ155" s="41">
        <f t="shared" si="196"/>
        <v>1068325.1099999999</v>
      </c>
      <c r="CA155" s="41">
        <f>BQ155+BJ155+BC155+AV155+AO155+AH155+AA155+T155+P155+BX155</f>
        <v>639966.51</v>
      </c>
      <c r="CB155" s="41">
        <f t="shared" si="188"/>
        <v>-428358</v>
      </c>
      <c r="CC155" s="109">
        <f t="shared" si="189"/>
        <v>0.40096277433748595</v>
      </c>
      <c r="CD155" s="41">
        <v>0</v>
      </c>
      <c r="CE155" s="41">
        <v>118744.96000000001</v>
      </c>
      <c r="CF155" s="41">
        <f t="shared" si="190"/>
        <v>118744.96000000001</v>
      </c>
      <c r="CG155" s="41">
        <f t="shared" si="191"/>
        <v>1068325.1099999999</v>
      </c>
      <c r="CH155" s="317">
        <f t="shared" si="192"/>
        <v>758711.47</v>
      </c>
      <c r="CI155" s="179">
        <f t="shared" si="193"/>
        <v>-309613.03999999998</v>
      </c>
      <c r="CJ155" s="280">
        <f t="shared" si="194"/>
        <v>0.71018780977637053</v>
      </c>
      <c r="CK155" s="40">
        <v>0</v>
      </c>
      <c r="CL155" s="40">
        <f t="shared" si="137"/>
        <v>1068325.1100000001</v>
      </c>
      <c r="CM155" s="40">
        <v>1518886.15</v>
      </c>
      <c r="CN155" s="158">
        <f t="shared" si="152"/>
        <v>450561.0399999998</v>
      </c>
      <c r="CO155" s="310">
        <f t="shared" si="195"/>
        <v>1.4217452494400322</v>
      </c>
      <c r="CP155" s="40">
        <v>2708091.0999999996</v>
      </c>
      <c r="CQ155" s="40">
        <v>1534544.32</v>
      </c>
      <c r="CR155" s="40">
        <v>1352232.17</v>
      </c>
      <c r="CS155" s="40">
        <v>1308388.1600000001</v>
      </c>
      <c r="CT155" s="40">
        <v>733692.38</v>
      </c>
      <c r="CU155" s="40">
        <v>107641.63</v>
      </c>
      <c r="CV155" s="40">
        <v>0</v>
      </c>
      <c r="CW155" s="40">
        <v>8903599</v>
      </c>
      <c r="CX155" s="186" t="s">
        <v>1409</v>
      </c>
    </row>
    <row r="156" spans="1:102" s="10" customFormat="1" ht="31.5" x14ac:dyDescent="0.2">
      <c r="A156" s="11" t="s">
        <v>379</v>
      </c>
      <c r="B156" s="11" t="s">
        <v>380</v>
      </c>
      <c r="C156" s="14" t="s">
        <v>381</v>
      </c>
      <c r="D156" s="11">
        <v>1</v>
      </c>
      <c r="E156" s="11" t="s">
        <v>210</v>
      </c>
      <c r="F156" s="11" t="s">
        <v>77</v>
      </c>
      <c r="G156" s="44" t="s">
        <v>382</v>
      </c>
      <c r="H156" s="43">
        <f>SUBTOTAL(103, $CI$16:$CI156)*1</f>
        <v>141</v>
      </c>
      <c r="I156" s="43" t="s">
        <v>172</v>
      </c>
      <c r="J156" s="136" t="s">
        <v>98</v>
      </c>
      <c r="K156" s="136" t="s">
        <v>201</v>
      </c>
      <c r="L156" s="40">
        <v>0</v>
      </c>
      <c r="M156" s="40">
        <v>0</v>
      </c>
      <c r="N156" s="40">
        <v>2125547.64</v>
      </c>
      <c r="O156" s="40">
        <v>2803078.19</v>
      </c>
      <c r="P156" s="40">
        <v>2803078.19</v>
      </c>
      <c r="Q156" s="41">
        <f t="shared" si="153"/>
        <v>0</v>
      </c>
      <c r="R156" s="197">
        <f t="shared" si="154"/>
        <v>0</v>
      </c>
      <c r="S156" s="40">
        <v>0</v>
      </c>
      <c r="T156" s="40">
        <v>0</v>
      </c>
      <c r="U156" s="41">
        <f t="shared" si="147"/>
        <v>0</v>
      </c>
      <c r="V156" s="41">
        <f t="shared" si="155"/>
        <v>2803078.19</v>
      </c>
      <c r="W156" s="41">
        <f t="shared" si="156"/>
        <v>2803078.19</v>
      </c>
      <c r="X156" s="41">
        <f t="shared" si="157"/>
        <v>0</v>
      </c>
      <c r="Y156" s="197">
        <f t="shared" si="158"/>
        <v>0</v>
      </c>
      <c r="Z156" s="40">
        <v>0</v>
      </c>
      <c r="AA156" s="40">
        <v>0</v>
      </c>
      <c r="AB156" s="41">
        <f t="shared" si="148"/>
        <v>0</v>
      </c>
      <c r="AC156" s="41">
        <f t="shared" si="159"/>
        <v>2803078.19</v>
      </c>
      <c r="AD156" s="41">
        <f t="shared" si="160"/>
        <v>2803078.19</v>
      </c>
      <c r="AE156" s="41">
        <f t="shared" si="161"/>
        <v>0</v>
      </c>
      <c r="AF156" s="109">
        <f t="shared" si="162"/>
        <v>0</v>
      </c>
      <c r="AG156" s="40">
        <v>436640.75</v>
      </c>
      <c r="AH156" s="40">
        <v>0</v>
      </c>
      <c r="AI156" s="41">
        <f t="shared" si="149"/>
        <v>-436640.75</v>
      </c>
      <c r="AJ156" s="41">
        <f t="shared" si="163"/>
        <v>3239718.94</v>
      </c>
      <c r="AK156" s="41">
        <f t="shared" si="164"/>
        <v>2803078.19</v>
      </c>
      <c r="AL156" s="41">
        <f t="shared" si="165"/>
        <v>-436641</v>
      </c>
      <c r="AM156" s="109">
        <f t="shared" si="166"/>
        <v>0.13477735509982236</v>
      </c>
      <c r="AN156" s="40">
        <v>0</v>
      </c>
      <c r="AO156" s="40">
        <v>0</v>
      </c>
      <c r="AP156" s="41">
        <f t="shared" si="150"/>
        <v>0</v>
      </c>
      <c r="AQ156" s="41">
        <f t="shared" si="167"/>
        <v>3239718.94</v>
      </c>
      <c r="AR156" s="41">
        <f t="shared" si="168"/>
        <v>2803078.19</v>
      </c>
      <c r="AS156" s="41">
        <f t="shared" si="169"/>
        <v>-436641</v>
      </c>
      <c r="AT156" s="109">
        <f t="shared" si="170"/>
        <v>0.13477735509982236</v>
      </c>
      <c r="AU156" s="40">
        <v>0</v>
      </c>
      <c r="AV156" s="41">
        <v>0</v>
      </c>
      <c r="AW156" s="41">
        <f t="shared" si="151"/>
        <v>0</v>
      </c>
      <c r="AX156" s="41">
        <f t="shared" si="171"/>
        <v>3239718.94</v>
      </c>
      <c r="AY156" s="41">
        <f t="shared" si="172"/>
        <v>2803078.19</v>
      </c>
      <c r="AZ156" s="41">
        <f t="shared" si="173"/>
        <v>-436641</v>
      </c>
      <c r="BA156" s="109">
        <f t="shared" si="174"/>
        <v>0.13477735509982236</v>
      </c>
      <c r="BB156" s="40">
        <v>904127.15</v>
      </c>
      <c r="BC156" s="41">
        <v>617893.66</v>
      </c>
      <c r="BD156" s="41">
        <f t="shared" si="197"/>
        <v>-286233.49</v>
      </c>
      <c r="BE156" s="41">
        <f t="shared" si="175"/>
        <v>4143846.09</v>
      </c>
      <c r="BF156" s="41">
        <f t="shared" si="176"/>
        <v>3420971.85</v>
      </c>
      <c r="BG156" s="41">
        <f t="shared" si="177"/>
        <v>-722874</v>
      </c>
      <c r="BH156" s="109">
        <f t="shared" si="178"/>
        <v>0.17444524345256263</v>
      </c>
      <c r="BI156" s="40">
        <v>0</v>
      </c>
      <c r="BJ156" s="41">
        <v>0</v>
      </c>
      <c r="BK156" s="41">
        <f t="shared" si="198"/>
        <v>0</v>
      </c>
      <c r="BL156" s="41">
        <f t="shared" si="179"/>
        <v>4143846.09</v>
      </c>
      <c r="BM156" s="41">
        <f t="shared" si="180"/>
        <v>3420971.85</v>
      </c>
      <c r="BN156" s="41">
        <f t="shared" si="181"/>
        <v>-722874</v>
      </c>
      <c r="BO156" s="109">
        <f t="shared" si="182"/>
        <v>0.17444524345256263</v>
      </c>
      <c r="BP156" s="40">
        <v>0</v>
      </c>
      <c r="BQ156" s="41">
        <v>0</v>
      </c>
      <c r="BR156" s="41">
        <f t="shared" si="199"/>
        <v>0</v>
      </c>
      <c r="BS156" s="41">
        <f t="shared" si="183"/>
        <v>4143846.09</v>
      </c>
      <c r="BT156" s="41">
        <f t="shared" si="184"/>
        <v>3420971.85</v>
      </c>
      <c r="BU156" s="41">
        <f t="shared" si="185"/>
        <v>-722874</v>
      </c>
      <c r="BV156" s="109">
        <f t="shared" si="186"/>
        <v>0.17444524345256263</v>
      </c>
      <c r="BW156" s="40">
        <v>765623.9</v>
      </c>
      <c r="BX156" s="41">
        <v>72243.55</v>
      </c>
      <c r="BY156" s="41">
        <f t="shared" si="187"/>
        <v>-693380.35</v>
      </c>
      <c r="BZ156" s="41">
        <f t="shared" si="196"/>
        <v>4909469.99</v>
      </c>
      <c r="CA156" s="41">
        <f>BQ156+BJ156+BC156+AV156+AO156+-AH156+AA156+T156+P156+BX156</f>
        <v>3493215.4</v>
      </c>
      <c r="CB156" s="41">
        <f t="shared" si="188"/>
        <v>-1416254</v>
      </c>
      <c r="CC156" s="109">
        <f t="shared" si="189"/>
        <v>0.28847402935240274</v>
      </c>
      <c r="CD156" s="40">
        <v>0</v>
      </c>
      <c r="CE156" s="41">
        <v>0</v>
      </c>
      <c r="CF156" s="41">
        <f t="shared" si="190"/>
        <v>0</v>
      </c>
      <c r="CG156" s="41">
        <f t="shared" si="191"/>
        <v>4909469.99</v>
      </c>
      <c r="CH156" s="317">
        <f t="shared" si="192"/>
        <v>3493215.4</v>
      </c>
      <c r="CI156" s="179">
        <f t="shared" si="193"/>
        <v>-1416254</v>
      </c>
      <c r="CJ156" s="280">
        <f t="shared" si="194"/>
        <v>0.71152597064759726</v>
      </c>
      <c r="CK156" s="40">
        <v>0</v>
      </c>
      <c r="CL156" s="40">
        <f t="shared" si="137"/>
        <v>4909469.99</v>
      </c>
      <c r="CM156" s="40">
        <v>3493215.4</v>
      </c>
      <c r="CN156" s="158">
        <f t="shared" si="152"/>
        <v>-1416254.5900000003</v>
      </c>
      <c r="CO156" s="310">
        <f t="shared" si="195"/>
        <v>0.71152597064759726</v>
      </c>
      <c r="CP156" s="40">
        <v>263737.76</v>
      </c>
      <c r="CQ156" s="40">
        <v>0</v>
      </c>
      <c r="CR156" s="40">
        <v>0</v>
      </c>
      <c r="CS156" s="40">
        <v>0</v>
      </c>
      <c r="CT156" s="40">
        <v>0</v>
      </c>
      <c r="CU156" s="40">
        <v>0</v>
      </c>
      <c r="CV156" s="40">
        <v>0</v>
      </c>
      <c r="CW156" s="40">
        <v>7298755.3900000006</v>
      </c>
      <c r="CX156" s="186" t="s">
        <v>1442</v>
      </c>
    </row>
    <row r="157" spans="1:102" s="10" customFormat="1" ht="30.75" customHeight="1" x14ac:dyDescent="0.2">
      <c r="A157" s="11" t="s">
        <v>485</v>
      </c>
      <c r="B157" s="11" t="s">
        <v>486</v>
      </c>
      <c r="C157" s="14" t="s">
        <v>606</v>
      </c>
      <c r="D157" s="11">
        <v>1</v>
      </c>
      <c r="E157" s="11" t="s">
        <v>454</v>
      </c>
      <c r="F157" s="11" t="s">
        <v>5</v>
      </c>
      <c r="G157" s="44" t="s">
        <v>490</v>
      </c>
      <c r="H157" s="43">
        <f>SUBTOTAL(103, $CI$16:$CI157)*1</f>
        <v>142</v>
      </c>
      <c r="I157" s="43" t="s">
        <v>485</v>
      </c>
      <c r="J157" s="124" t="s">
        <v>468</v>
      </c>
      <c r="K157" s="124" t="s">
        <v>504</v>
      </c>
      <c r="L157" s="41">
        <v>0</v>
      </c>
      <c r="M157" s="41">
        <v>0</v>
      </c>
      <c r="N157" s="41">
        <v>37462.080000000002</v>
      </c>
      <c r="O157" s="41">
        <v>21569.57</v>
      </c>
      <c r="P157" s="41">
        <v>21601.25</v>
      </c>
      <c r="Q157" s="41">
        <f t="shared" si="153"/>
        <v>32</v>
      </c>
      <c r="R157" s="197">
        <f t="shared" si="154"/>
        <v>-1.4687358162448483E-3</v>
      </c>
      <c r="S157" s="41">
        <v>0</v>
      </c>
      <c r="T157" s="41">
        <v>0</v>
      </c>
      <c r="U157" s="41">
        <f t="shared" si="147"/>
        <v>0</v>
      </c>
      <c r="V157" s="41">
        <f t="shared" si="155"/>
        <v>21569.57</v>
      </c>
      <c r="W157" s="41">
        <f t="shared" si="156"/>
        <v>21601.25</v>
      </c>
      <c r="X157" s="41">
        <f t="shared" si="157"/>
        <v>32</v>
      </c>
      <c r="Y157" s="197">
        <f t="shared" si="158"/>
        <v>-1.4687358162448483E-3</v>
      </c>
      <c r="Z157" s="41">
        <v>0</v>
      </c>
      <c r="AA157" s="41">
        <v>0</v>
      </c>
      <c r="AB157" s="41">
        <f t="shared" si="148"/>
        <v>0</v>
      </c>
      <c r="AC157" s="41">
        <f t="shared" si="159"/>
        <v>21569.57</v>
      </c>
      <c r="AD157" s="41">
        <f t="shared" si="160"/>
        <v>21601.25</v>
      </c>
      <c r="AE157" s="41">
        <f t="shared" si="161"/>
        <v>32</v>
      </c>
      <c r="AF157" s="109">
        <f t="shared" si="162"/>
        <v>-1.4687358162448483E-3</v>
      </c>
      <c r="AG157" s="41">
        <v>16267.76</v>
      </c>
      <c r="AH157" s="41">
        <v>12729.74</v>
      </c>
      <c r="AI157" s="41">
        <f t="shared" si="149"/>
        <v>-3538.0200000000004</v>
      </c>
      <c r="AJ157" s="41">
        <f t="shared" si="163"/>
        <v>37837.33</v>
      </c>
      <c r="AK157" s="41">
        <f t="shared" si="164"/>
        <v>34330.99</v>
      </c>
      <c r="AL157" s="41">
        <f t="shared" si="165"/>
        <v>-3506</v>
      </c>
      <c r="AM157" s="109">
        <f t="shared" si="166"/>
        <v>9.2668800890549186E-2</v>
      </c>
      <c r="AN157" s="41">
        <v>0</v>
      </c>
      <c r="AO157" s="41">
        <v>0</v>
      </c>
      <c r="AP157" s="41">
        <f t="shared" si="150"/>
        <v>0</v>
      </c>
      <c r="AQ157" s="41">
        <f t="shared" si="167"/>
        <v>37837.33</v>
      </c>
      <c r="AR157" s="41">
        <f t="shared" si="168"/>
        <v>34330.99</v>
      </c>
      <c r="AS157" s="41">
        <f t="shared" si="169"/>
        <v>-3506</v>
      </c>
      <c r="AT157" s="109">
        <f t="shared" si="170"/>
        <v>9.2668800890549186E-2</v>
      </c>
      <c r="AU157" s="41">
        <v>0</v>
      </c>
      <c r="AV157" s="41">
        <v>0</v>
      </c>
      <c r="AW157" s="41">
        <f t="shared" si="151"/>
        <v>0</v>
      </c>
      <c r="AX157" s="41">
        <f t="shared" si="171"/>
        <v>37837.33</v>
      </c>
      <c r="AY157" s="41">
        <f t="shared" si="172"/>
        <v>34330.99</v>
      </c>
      <c r="AZ157" s="41">
        <f t="shared" si="173"/>
        <v>-3506</v>
      </c>
      <c r="BA157" s="109">
        <f t="shared" si="174"/>
        <v>9.2668800890549186E-2</v>
      </c>
      <c r="BB157" s="41">
        <v>24085.88</v>
      </c>
      <c r="BC157" s="41">
        <v>0</v>
      </c>
      <c r="BD157" s="41">
        <f t="shared" si="197"/>
        <v>-24085.88</v>
      </c>
      <c r="BE157" s="41">
        <f t="shared" si="175"/>
        <v>61923.210000000006</v>
      </c>
      <c r="BF157" s="41">
        <f t="shared" si="176"/>
        <v>34330.99</v>
      </c>
      <c r="BG157" s="41">
        <f t="shared" si="177"/>
        <v>-27592</v>
      </c>
      <c r="BH157" s="109">
        <f t="shared" si="178"/>
        <v>0.44558768836434681</v>
      </c>
      <c r="BI157" s="41">
        <v>0</v>
      </c>
      <c r="BJ157" s="41">
        <v>14734.71</v>
      </c>
      <c r="BK157" s="41">
        <f t="shared" si="198"/>
        <v>14734.71</v>
      </c>
      <c r="BL157" s="41">
        <f t="shared" si="179"/>
        <v>61923.210000000006</v>
      </c>
      <c r="BM157" s="41">
        <f t="shared" si="180"/>
        <v>49065.7</v>
      </c>
      <c r="BN157" s="41">
        <f t="shared" si="181"/>
        <v>-12857</v>
      </c>
      <c r="BO157" s="109">
        <f t="shared" si="182"/>
        <v>0.20763636122868967</v>
      </c>
      <c r="BP157" s="41">
        <v>0</v>
      </c>
      <c r="BQ157" s="41">
        <v>0</v>
      </c>
      <c r="BR157" s="41">
        <f t="shared" si="199"/>
        <v>0</v>
      </c>
      <c r="BS157" s="41">
        <f t="shared" si="183"/>
        <v>61923.210000000006</v>
      </c>
      <c r="BT157" s="41">
        <f t="shared" si="184"/>
        <v>49065.7</v>
      </c>
      <c r="BU157" s="41">
        <f t="shared" si="185"/>
        <v>-12857</v>
      </c>
      <c r="BV157" s="109">
        <f t="shared" si="186"/>
        <v>0.20763636122868967</v>
      </c>
      <c r="BW157" s="41">
        <v>24085.88</v>
      </c>
      <c r="BX157" s="41">
        <v>12491.54</v>
      </c>
      <c r="BY157" s="41">
        <f t="shared" si="187"/>
        <v>-11594.34</v>
      </c>
      <c r="BZ157" s="41">
        <f t="shared" si="196"/>
        <v>86009.09</v>
      </c>
      <c r="CA157" s="41">
        <f>BQ157+BJ157+BC157+AV157+AO157+AH157+AA157+T157+P157+BX157</f>
        <v>61557.24</v>
      </c>
      <c r="CB157" s="41">
        <f t="shared" si="188"/>
        <v>-24451</v>
      </c>
      <c r="CC157" s="109">
        <f t="shared" si="189"/>
        <v>0.28429378801705729</v>
      </c>
      <c r="CD157" s="41">
        <v>0</v>
      </c>
      <c r="CE157" s="41">
        <v>0</v>
      </c>
      <c r="CF157" s="41">
        <f t="shared" si="190"/>
        <v>0</v>
      </c>
      <c r="CG157" s="41">
        <f t="shared" si="191"/>
        <v>86009.09</v>
      </c>
      <c r="CH157" s="317">
        <f t="shared" si="192"/>
        <v>61557.24</v>
      </c>
      <c r="CI157" s="180">
        <f t="shared" si="193"/>
        <v>-24451</v>
      </c>
      <c r="CJ157" s="280">
        <f t="shared" si="194"/>
        <v>0.71570621198294271</v>
      </c>
      <c r="CK157" s="40">
        <v>0</v>
      </c>
      <c r="CL157" s="40">
        <f t="shared" si="137"/>
        <v>86009.09</v>
      </c>
      <c r="CM157" s="40">
        <v>61525.56</v>
      </c>
      <c r="CN157" s="158">
        <f t="shared" si="152"/>
        <v>-24483.53</v>
      </c>
      <c r="CO157" s="310">
        <f t="shared" si="195"/>
        <v>0.71533787882187805</v>
      </c>
      <c r="CP157" s="40">
        <v>96343.52</v>
      </c>
      <c r="CQ157" s="40">
        <v>69121.95</v>
      </c>
      <c r="CR157" s="40">
        <v>0</v>
      </c>
      <c r="CS157" s="40">
        <v>0</v>
      </c>
      <c r="CT157" s="40">
        <v>0</v>
      </c>
      <c r="CU157" s="40">
        <v>0</v>
      </c>
      <c r="CV157" s="40">
        <v>0</v>
      </c>
      <c r="CW157" s="40">
        <v>289000</v>
      </c>
      <c r="CX157" s="17"/>
    </row>
    <row r="158" spans="1:102" s="10" customFormat="1" ht="25.5" x14ac:dyDescent="0.2">
      <c r="A158" s="11" t="s">
        <v>74</v>
      </c>
      <c r="B158" s="11" t="s">
        <v>75</v>
      </c>
      <c r="C158" s="14" t="s">
        <v>566</v>
      </c>
      <c r="D158" s="11">
        <v>1</v>
      </c>
      <c r="E158" s="11" t="s">
        <v>76</v>
      </c>
      <c r="F158" s="11" t="s">
        <v>77</v>
      </c>
      <c r="G158" s="44" t="s">
        <v>86</v>
      </c>
      <c r="H158" s="43">
        <f>SUBTOTAL(103, $CI$16:$CI158)*1</f>
        <v>143</v>
      </c>
      <c r="I158" s="43" t="s">
        <v>406</v>
      </c>
      <c r="J158" s="124" t="s">
        <v>440</v>
      </c>
      <c r="K158" s="124" t="s">
        <v>441</v>
      </c>
      <c r="L158" s="41"/>
      <c r="M158" s="41"/>
      <c r="N158" s="41"/>
      <c r="O158" s="41"/>
      <c r="P158" s="41">
        <v>0</v>
      </c>
      <c r="Q158" s="41">
        <f t="shared" si="153"/>
        <v>0</v>
      </c>
      <c r="R158" s="197" t="str">
        <f t="shared" si="154"/>
        <v>nebija plānots</v>
      </c>
      <c r="S158" s="41"/>
      <c r="T158" s="41">
        <v>0</v>
      </c>
      <c r="U158" s="41">
        <f t="shared" si="147"/>
        <v>0</v>
      </c>
      <c r="V158" s="41">
        <f t="shared" si="155"/>
        <v>0</v>
      </c>
      <c r="W158" s="41">
        <f t="shared" si="156"/>
        <v>0</v>
      </c>
      <c r="X158" s="41">
        <f t="shared" si="157"/>
        <v>0</v>
      </c>
      <c r="Y158" s="197" t="str">
        <f t="shared" si="158"/>
        <v>nebija plānots</v>
      </c>
      <c r="Z158" s="41"/>
      <c r="AA158" s="41">
        <v>0</v>
      </c>
      <c r="AB158" s="41">
        <f t="shared" si="148"/>
        <v>0</v>
      </c>
      <c r="AC158" s="41">
        <f t="shared" si="159"/>
        <v>0</v>
      </c>
      <c r="AD158" s="41">
        <f t="shared" si="160"/>
        <v>0</v>
      </c>
      <c r="AE158" s="41">
        <f t="shared" si="161"/>
        <v>0</v>
      </c>
      <c r="AF158" s="109" t="str">
        <f t="shared" si="162"/>
        <v>nebija plānots</v>
      </c>
      <c r="AG158" s="41"/>
      <c r="AH158" s="41">
        <v>0</v>
      </c>
      <c r="AI158" s="41">
        <f t="shared" si="149"/>
        <v>0</v>
      </c>
      <c r="AJ158" s="41">
        <f t="shared" si="163"/>
        <v>0</v>
      </c>
      <c r="AK158" s="41">
        <f t="shared" si="164"/>
        <v>0</v>
      </c>
      <c r="AL158" s="41">
        <f t="shared" si="165"/>
        <v>0</v>
      </c>
      <c r="AM158" s="109" t="str">
        <f t="shared" si="166"/>
        <v>nebija plānots</v>
      </c>
      <c r="AN158" s="41">
        <v>18144.96</v>
      </c>
      <c r="AO158" s="41">
        <v>14217.310000000001</v>
      </c>
      <c r="AP158" s="41">
        <f t="shared" si="150"/>
        <v>-3927.6499999999978</v>
      </c>
      <c r="AQ158" s="41">
        <f t="shared" si="167"/>
        <v>18144.96</v>
      </c>
      <c r="AR158" s="41">
        <f t="shared" si="168"/>
        <v>14217.310000000001</v>
      </c>
      <c r="AS158" s="41">
        <f t="shared" si="169"/>
        <v>-3928</v>
      </c>
      <c r="AT158" s="109">
        <f t="shared" si="170"/>
        <v>0.21645955681357232</v>
      </c>
      <c r="AU158" s="35">
        <v>18144.95</v>
      </c>
      <c r="AV158" s="41">
        <v>0</v>
      </c>
      <c r="AW158" s="41">
        <f t="shared" si="151"/>
        <v>-18144.95</v>
      </c>
      <c r="AX158" s="41">
        <f t="shared" si="171"/>
        <v>36289.910000000003</v>
      </c>
      <c r="AY158" s="41">
        <f t="shared" si="172"/>
        <v>14217.310000000001</v>
      </c>
      <c r="AZ158" s="41">
        <f t="shared" si="173"/>
        <v>-22073</v>
      </c>
      <c r="BA158" s="109">
        <f t="shared" si="174"/>
        <v>0.60822967045109788</v>
      </c>
      <c r="BB158" s="41">
        <v>0</v>
      </c>
      <c r="BC158" s="41">
        <v>9509.15</v>
      </c>
      <c r="BD158" s="41">
        <f t="shared" si="197"/>
        <v>9509.15</v>
      </c>
      <c r="BE158" s="41">
        <f t="shared" si="175"/>
        <v>36289.910000000003</v>
      </c>
      <c r="BF158" s="41">
        <f t="shared" si="176"/>
        <v>23726.46</v>
      </c>
      <c r="BG158" s="41">
        <f t="shared" si="177"/>
        <v>-12564</v>
      </c>
      <c r="BH158" s="109">
        <f t="shared" si="178"/>
        <v>0.3461967803171736</v>
      </c>
      <c r="BI158" s="41">
        <v>0</v>
      </c>
      <c r="BJ158" s="41">
        <v>0</v>
      </c>
      <c r="BK158" s="41">
        <f t="shared" si="198"/>
        <v>0</v>
      </c>
      <c r="BL158" s="41">
        <f t="shared" si="179"/>
        <v>36289.910000000003</v>
      </c>
      <c r="BM158" s="41">
        <f t="shared" si="180"/>
        <v>23726.46</v>
      </c>
      <c r="BN158" s="41">
        <f t="shared" si="181"/>
        <v>-12564</v>
      </c>
      <c r="BO158" s="109">
        <f t="shared" si="182"/>
        <v>0.3461967803171736</v>
      </c>
      <c r="BP158" s="41">
        <v>10744</v>
      </c>
      <c r="BQ158" s="41">
        <v>0</v>
      </c>
      <c r="BR158" s="41">
        <f t="shared" si="199"/>
        <v>-10744</v>
      </c>
      <c r="BS158" s="41">
        <f t="shared" si="183"/>
        <v>47033.91</v>
      </c>
      <c r="BT158" s="41">
        <f t="shared" si="184"/>
        <v>23726.46</v>
      </c>
      <c r="BU158" s="41">
        <f t="shared" si="185"/>
        <v>-23308</v>
      </c>
      <c r="BV158" s="109">
        <f t="shared" si="186"/>
        <v>0.49554566056702498</v>
      </c>
      <c r="BW158" s="41">
        <v>0</v>
      </c>
      <c r="BX158" s="41">
        <v>0</v>
      </c>
      <c r="BY158" s="41">
        <f t="shared" si="187"/>
        <v>0</v>
      </c>
      <c r="BZ158" s="41">
        <f t="shared" si="196"/>
        <v>47033.91</v>
      </c>
      <c r="CA158" s="41">
        <f>BQ158+BJ158+BC158+AV158+AO158+-AH158+AA158+T158+P158+BX158</f>
        <v>23726.46</v>
      </c>
      <c r="CB158" s="41">
        <f t="shared" si="188"/>
        <v>-23308</v>
      </c>
      <c r="CC158" s="109">
        <f t="shared" si="189"/>
        <v>0.49554566056702498</v>
      </c>
      <c r="CD158" s="41">
        <v>0</v>
      </c>
      <c r="CE158" s="41">
        <v>9959.3700000000008</v>
      </c>
      <c r="CF158" s="41">
        <f t="shared" si="190"/>
        <v>9959.3700000000008</v>
      </c>
      <c r="CG158" s="41">
        <f t="shared" si="191"/>
        <v>47033.91</v>
      </c>
      <c r="CH158" s="317">
        <f t="shared" si="192"/>
        <v>33685.83</v>
      </c>
      <c r="CI158" s="180">
        <f t="shared" si="193"/>
        <v>-13348.63</v>
      </c>
      <c r="CJ158" s="280">
        <f t="shared" si="194"/>
        <v>0.71620305434951081</v>
      </c>
      <c r="CK158" s="40">
        <v>3230</v>
      </c>
      <c r="CL158" s="40">
        <f t="shared" si="137"/>
        <v>50263.91</v>
      </c>
      <c r="CM158" s="40">
        <v>33685.83</v>
      </c>
      <c r="CN158" s="158">
        <f t="shared" si="152"/>
        <v>-16578.080000000002</v>
      </c>
      <c r="CO158" s="310">
        <f t="shared" si="195"/>
        <v>0.67017925983076121</v>
      </c>
      <c r="CP158" s="40">
        <v>28390</v>
      </c>
      <c r="CQ158" s="40">
        <v>30088.3</v>
      </c>
      <c r="CR158" s="40">
        <v>0</v>
      </c>
      <c r="CS158" s="40">
        <v>0</v>
      </c>
      <c r="CT158" s="40">
        <v>0</v>
      </c>
      <c r="CU158" s="40">
        <v>0</v>
      </c>
      <c r="CV158" s="40">
        <v>0</v>
      </c>
      <c r="CW158" s="40">
        <v>90597.25</v>
      </c>
      <c r="CX158" s="17"/>
    </row>
    <row r="159" spans="1:102" s="10" customFormat="1" ht="31.5" x14ac:dyDescent="0.2">
      <c r="A159" s="11" t="s">
        <v>138</v>
      </c>
      <c r="B159" s="11" t="s">
        <v>139</v>
      </c>
      <c r="C159" s="14" t="s">
        <v>572</v>
      </c>
      <c r="D159" s="11">
        <v>2</v>
      </c>
      <c r="E159" s="11" t="s">
        <v>35</v>
      </c>
      <c r="F159" s="11" t="s">
        <v>5</v>
      </c>
      <c r="G159" s="44" t="s">
        <v>698</v>
      </c>
      <c r="H159" s="43">
        <f>SUBTOTAL(103, $CI$16:$CI159)*1</f>
        <v>144</v>
      </c>
      <c r="I159" s="43" t="s">
        <v>150</v>
      </c>
      <c r="J159" s="136" t="s">
        <v>98</v>
      </c>
      <c r="K159" s="136" t="s">
        <v>624</v>
      </c>
      <c r="L159" s="40">
        <v>0</v>
      </c>
      <c r="M159" s="40">
        <v>1818178.5600000001</v>
      </c>
      <c r="N159" s="40">
        <v>9496003.2400000002</v>
      </c>
      <c r="O159" s="40">
        <v>660990.02</v>
      </c>
      <c r="P159" s="40">
        <v>661109.02</v>
      </c>
      <c r="Q159" s="41">
        <f t="shared" si="153"/>
        <v>119</v>
      </c>
      <c r="R159" s="197">
        <f t="shared" si="154"/>
        <v>-1.8003297538449203E-4</v>
      </c>
      <c r="S159" s="40">
        <v>0</v>
      </c>
      <c r="T159" s="40">
        <v>0</v>
      </c>
      <c r="U159" s="41">
        <f t="shared" si="147"/>
        <v>0</v>
      </c>
      <c r="V159" s="41">
        <f t="shared" si="155"/>
        <v>660990.02</v>
      </c>
      <c r="W159" s="41">
        <f t="shared" si="156"/>
        <v>661109.02</v>
      </c>
      <c r="X159" s="41">
        <f t="shared" si="157"/>
        <v>119</v>
      </c>
      <c r="Y159" s="197">
        <f t="shared" si="158"/>
        <v>-1.8003297538449203E-4</v>
      </c>
      <c r="Z159" s="40">
        <v>0</v>
      </c>
      <c r="AA159" s="40">
        <v>0</v>
      </c>
      <c r="AB159" s="41">
        <f t="shared" si="148"/>
        <v>0</v>
      </c>
      <c r="AC159" s="41">
        <f t="shared" si="159"/>
        <v>660990.02</v>
      </c>
      <c r="AD159" s="41">
        <f t="shared" si="160"/>
        <v>661109.02</v>
      </c>
      <c r="AE159" s="41">
        <f t="shared" si="161"/>
        <v>119</v>
      </c>
      <c r="AF159" s="109">
        <f t="shared" si="162"/>
        <v>-1.8003297538449203E-4</v>
      </c>
      <c r="AG159" s="40">
        <v>0</v>
      </c>
      <c r="AH159" s="40">
        <v>100807.42</v>
      </c>
      <c r="AI159" s="41">
        <f t="shared" si="149"/>
        <v>100807.42</v>
      </c>
      <c r="AJ159" s="41">
        <f t="shared" si="163"/>
        <v>660990.02</v>
      </c>
      <c r="AK159" s="41">
        <f t="shared" si="164"/>
        <v>761916.44000000006</v>
      </c>
      <c r="AL159" s="41">
        <f t="shared" si="165"/>
        <v>100926</v>
      </c>
      <c r="AM159" s="109">
        <f t="shared" si="166"/>
        <v>-0.15268977888652535</v>
      </c>
      <c r="AN159" s="40">
        <v>0</v>
      </c>
      <c r="AO159" s="40">
        <v>0</v>
      </c>
      <c r="AP159" s="41">
        <f t="shared" si="150"/>
        <v>0</v>
      </c>
      <c r="AQ159" s="41">
        <f t="shared" si="167"/>
        <v>660990.02</v>
      </c>
      <c r="AR159" s="41">
        <f t="shared" si="168"/>
        <v>761916.44000000006</v>
      </c>
      <c r="AS159" s="41">
        <f t="shared" si="169"/>
        <v>100926</v>
      </c>
      <c r="AT159" s="109">
        <f t="shared" si="170"/>
        <v>-0.15268977888652535</v>
      </c>
      <c r="AU159" s="40">
        <v>0</v>
      </c>
      <c r="AV159" s="41">
        <v>0</v>
      </c>
      <c r="AW159" s="41">
        <f t="shared" si="151"/>
        <v>0</v>
      </c>
      <c r="AX159" s="41">
        <f t="shared" si="171"/>
        <v>660990.02</v>
      </c>
      <c r="AY159" s="41">
        <f t="shared" si="172"/>
        <v>761916.44000000006</v>
      </c>
      <c r="AZ159" s="41">
        <f t="shared" si="173"/>
        <v>100926</v>
      </c>
      <c r="BA159" s="109">
        <f t="shared" si="174"/>
        <v>-0.15268977888652535</v>
      </c>
      <c r="BB159" s="40">
        <v>557302.92000000004</v>
      </c>
      <c r="BC159" s="41">
        <v>0</v>
      </c>
      <c r="BD159" s="41">
        <f t="shared" si="197"/>
        <v>-557302.92000000004</v>
      </c>
      <c r="BE159" s="41">
        <f t="shared" si="175"/>
        <v>1218292.94</v>
      </c>
      <c r="BF159" s="41">
        <f t="shared" si="176"/>
        <v>761916.44000000006</v>
      </c>
      <c r="BG159" s="41">
        <f t="shared" si="177"/>
        <v>-456377</v>
      </c>
      <c r="BH159" s="109">
        <f t="shared" si="178"/>
        <v>0.37460325428792185</v>
      </c>
      <c r="BI159" s="40">
        <v>0</v>
      </c>
      <c r="BJ159" s="41">
        <v>0</v>
      </c>
      <c r="BK159" s="41">
        <f t="shared" si="198"/>
        <v>0</v>
      </c>
      <c r="BL159" s="41">
        <f t="shared" si="179"/>
        <v>1218292.94</v>
      </c>
      <c r="BM159" s="41">
        <f t="shared" si="180"/>
        <v>761916.44000000006</v>
      </c>
      <c r="BN159" s="41">
        <f t="shared" si="181"/>
        <v>-456377</v>
      </c>
      <c r="BO159" s="109">
        <f t="shared" si="182"/>
        <v>0.37460325428792185</v>
      </c>
      <c r="BP159" s="40">
        <v>0</v>
      </c>
      <c r="BQ159" s="41">
        <v>0</v>
      </c>
      <c r="BR159" s="41">
        <f t="shared" si="199"/>
        <v>0</v>
      </c>
      <c r="BS159" s="41">
        <f t="shared" si="183"/>
        <v>1218292.94</v>
      </c>
      <c r="BT159" s="41">
        <f t="shared" si="184"/>
        <v>761916.44000000006</v>
      </c>
      <c r="BU159" s="41">
        <f t="shared" si="185"/>
        <v>-456377</v>
      </c>
      <c r="BV159" s="109">
        <f t="shared" si="186"/>
        <v>0.37460325428792185</v>
      </c>
      <c r="BW159" s="40">
        <v>0</v>
      </c>
      <c r="BX159" s="41">
        <v>119189.24</v>
      </c>
      <c r="BY159" s="41">
        <f t="shared" si="187"/>
        <v>119189.24</v>
      </c>
      <c r="BZ159" s="41">
        <f t="shared" si="196"/>
        <v>1218292.94</v>
      </c>
      <c r="CA159" s="41">
        <f>BQ159+BJ159+BC159+AV159+AO159+AH159+AA159+T159+P159+BX159</f>
        <v>881105.68</v>
      </c>
      <c r="CB159" s="41">
        <f t="shared" si="188"/>
        <v>-337188</v>
      </c>
      <c r="CC159" s="109">
        <f t="shared" si="189"/>
        <v>0.27677026512195002</v>
      </c>
      <c r="CD159" s="40">
        <v>0</v>
      </c>
      <c r="CE159" s="41">
        <v>0</v>
      </c>
      <c r="CF159" s="41">
        <f t="shared" si="190"/>
        <v>0</v>
      </c>
      <c r="CG159" s="41">
        <f t="shared" si="191"/>
        <v>1218292.94</v>
      </c>
      <c r="CH159" s="317">
        <f t="shared" si="192"/>
        <v>881105.68</v>
      </c>
      <c r="CI159" s="179">
        <f t="shared" si="193"/>
        <v>-337188</v>
      </c>
      <c r="CJ159" s="280">
        <f t="shared" si="194"/>
        <v>0.72322973487804998</v>
      </c>
      <c r="CK159" s="40">
        <v>0</v>
      </c>
      <c r="CL159" s="40">
        <f t="shared" si="137"/>
        <v>1218292.94</v>
      </c>
      <c r="CM159" s="40">
        <v>881105.68</v>
      </c>
      <c r="CN159" s="158">
        <f t="shared" si="152"/>
        <v>-337187.25999999989</v>
      </c>
      <c r="CO159" s="310">
        <f t="shared" si="195"/>
        <v>0.72322973487804998</v>
      </c>
      <c r="CP159" s="40">
        <v>0</v>
      </c>
      <c r="CQ159" s="40">
        <v>0</v>
      </c>
      <c r="CR159" s="40">
        <v>0</v>
      </c>
      <c r="CS159" s="40">
        <v>0</v>
      </c>
      <c r="CT159" s="40">
        <v>0</v>
      </c>
      <c r="CU159" s="40">
        <v>0</v>
      </c>
      <c r="CV159" s="40">
        <v>0</v>
      </c>
      <c r="CW159" s="40">
        <v>14913131</v>
      </c>
      <c r="CX159" s="186" t="s">
        <v>1464</v>
      </c>
    </row>
    <row r="160" spans="1:102" s="10" customFormat="1" ht="47.25" x14ac:dyDescent="0.2">
      <c r="A160" s="11" t="s">
        <v>172</v>
      </c>
      <c r="B160" s="11" t="s">
        <v>173</v>
      </c>
      <c r="C160" s="14" t="s">
        <v>575</v>
      </c>
      <c r="D160" s="11" t="s">
        <v>3</v>
      </c>
      <c r="E160" s="11" t="s">
        <v>29</v>
      </c>
      <c r="F160" s="11" t="s">
        <v>5</v>
      </c>
      <c r="G160" s="44" t="s">
        <v>176</v>
      </c>
      <c r="H160" s="43">
        <f>SUBTOTAL(103, $CI$16:$CI160)*1</f>
        <v>145</v>
      </c>
      <c r="I160" s="43" t="s">
        <v>150</v>
      </c>
      <c r="J160" s="124" t="s">
        <v>98</v>
      </c>
      <c r="K160" s="124" t="s">
        <v>714</v>
      </c>
      <c r="L160" s="41">
        <v>0</v>
      </c>
      <c r="M160" s="41">
        <v>0</v>
      </c>
      <c r="N160" s="41">
        <v>0</v>
      </c>
      <c r="O160" s="41">
        <v>0</v>
      </c>
      <c r="P160" s="41">
        <v>0</v>
      </c>
      <c r="Q160" s="41">
        <f t="shared" si="153"/>
        <v>0</v>
      </c>
      <c r="R160" s="197" t="str">
        <f t="shared" si="154"/>
        <v>nebija plānots</v>
      </c>
      <c r="S160" s="41">
        <v>0</v>
      </c>
      <c r="T160" s="41">
        <v>0</v>
      </c>
      <c r="U160" s="41">
        <f t="shared" si="147"/>
        <v>0</v>
      </c>
      <c r="V160" s="41">
        <f t="shared" si="155"/>
        <v>0</v>
      </c>
      <c r="W160" s="41">
        <f t="shared" si="156"/>
        <v>0</v>
      </c>
      <c r="X160" s="41">
        <f t="shared" si="157"/>
        <v>0</v>
      </c>
      <c r="Y160" s="197" t="str">
        <f t="shared" si="158"/>
        <v>nebija plānots</v>
      </c>
      <c r="Z160" s="41">
        <v>0</v>
      </c>
      <c r="AA160" s="41">
        <v>0</v>
      </c>
      <c r="AB160" s="41">
        <f t="shared" si="148"/>
        <v>0</v>
      </c>
      <c r="AC160" s="41">
        <f t="shared" si="159"/>
        <v>0</v>
      </c>
      <c r="AD160" s="41">
        <f t="shared" si="160"/>
        <v>0</v>
      </c>
      <c r="AE160" s="41">
        <f t="shared" si="161"/>
        <v>0</v>
      </c>
      <c r="AF160" s="109" t="str">
        <f t="shared" si="162"/>
        <v>nebija plānots</v>
      </c>
      <c r="AG160" s="41">
        <v>0</v>
      </c>
      <c r="AH160" s="41">
        <v>0</v>
      </c>
      <c r="AI160" s="41">
        <f t="shared" si="149"/>
        <v>0</v>
      </c>
      <c r="AJ160" s="41">
        <f t="shared" si="163"/>
        <v>0</v>
      </c>
      <c r="AK160" s="41">
        <f t="shared" si="164"/>
        <v>0</v>
      </c>
      <c r="AL160" s="41">
        <f t="shared" si="165"/>
        <v>0</v>
      </c>
      <c r="AM160" s="109" t="str">
        <f t="shared" si="166"/>
        <v>nebija plānots</v>
      </c>
      <c r="AN160" s="41">
        <v>2018750</v>
      </c>
      <c r="AO160" s="41">
        <v>2028773.75</v>
      </c>
      <c r="AP160" s="41">
        <f t="shared" si="150"/>
        <v>10023.75</v>
      </c>
      <c r="AQ160" s="41">
        <f t="shared" si="167"/>
        <v>2018750</v>
      </c>
      <c r="AR160" s="41">
        <f t="shared" si="168"/>
        <v>2028773.75</v>
      </c>
      <c r="AS160" s="41">
        <f t="shared" si="169"/>
        <v>10024</v>
      </c>
      <c r="AT160" s="109">
        <f t="shared" si="170"/>
        <v>-4.9653250773993296E-3</v>
      </c>
      <c r="AU160" s="41">
        <v>0</v>
      </c>
      <c r="AV160" s="41">
        <v>0</v>
      </c>
      <c r="AW160" s="41">
        <f t="shared" si="151"/>
        <v>0</v>
      </c>
      <c r="AX160" s="41">
        <f t="shared" si="171"/>
        <v>2018750</v>
      </c>
      <c r="AY160" s="41">
        <f t="shared" si="172"/>
        <v>2028773.75</v>
      </c>
      <c r="AZ160" s="41">
        <f t="shared" si="173"/>
        <v>10024</v>
      </c>
      <c r="BA160" s="109">
        <f t="shared" si="174"/>
        <v>-4.9653250773993296E-3</v>
      </c>
      <c r="BB160" s="41">
        <v>0</v>
      </c>
      <c r="BC160" s="41">
        <v>0</v>
      </c>
      <c r="BD160" s="41">
        <f t="shared" si="197"/>
        <v>0</v>
      </c>
      <c r="BE160" s="41">
        <f t="shared" si="175"/>
        <v>2018750</v>
      </c>
      <c r="BF160" s="41">
        <f t="shared" si="176"/>
        <v>2028773.75</v>
      </c>
      <c r="BG160" s="41">
        <f t="shared" si="177"/>
        <v>10024</v>
      </c>
      <c r="BH160" s="109">
        <f t="shared" si="178"/>
        <v>-4.9653250773993296E-3</v>
      </c>
      <c r="BI160" s="41">
        <v>1593750</v>
      </c>
      <c r="BJ160" s="41">
        <v>1064984.1299999999</v>
      </c>
      <c r="BK160" s="41">
        <f t="shared" si="198"/>
        <v>-528765.87000000011</v>
      </c>
      <c r="BL160" s="41">
        <f t="shared" si="179"/>
        <v>3612500</v>
      </c>
      <c r="BM160" s="41">
        <f t="shared" si="180"/>
        <v>3093757.88</v>
      </c>
      <c r="BN160" s="41">
        <f t="shared" si="181"/>
        <v>-518742</v>
      </c>
      <c r="BO160" s="109">
        <f t="shared" si="182"/>
        <v>0.14359643460207616</v>
      </c>
      <c r="BP160" s="41">
        <v>0</v>
      </c>
      <c r="BQ160" s="41">
        <v>0</v>
      </c>
      <c r="BR160" s="41">
        <f t="shared" si="199"/>
        <v>0</v>
      </c>
      <c r="BS160" s="41">
        <f t="shared" si="183"/>
        <v>3612500</v>
      </c>
      <c r="BT160" s="41">
        <f t="shared" si="184"/>
        <v>3093757.88</v>
      </c>
      <c r="BU160" s="41">
        <f t="shared" si="185"/>
        <v>-518742</v>
      </c>
      <c r="BV160" s="109">
        <f t="shared" si="186"/>
        <v>0.14359643460207616</v>
      </c>
      <c r="BW160" s="41">
        <v>0</v>
      </c>
      <c r="BX160" s="41">
        <v>0</v>
      </c>
      <c r="BY160" s="41">
        <f t="shared" si="187"/>
        <v>0</v>
      </c>
      <c r="BZ160" s="41">
        <f t="shared" si="196"/>
        <v>3612500</v>
      </c>
      <c r="CA160" s="41">
        <f>BQ160+BJ160+BC160+AV160+AO160+-AH160+AA160+T160+P160+BX160</f>
        <v>3093757.88</v>
      </c>
      <c r="CB160" s="41">
        <f t="shared" si="188"/>
        <v>-518742</v>
      </c>
      <c r="CC160" s="109">
        <f t="shared" si="189"/>
        <v>0.14359643460207616</v>
      </c>
      <c r="CD160" s="41">
        <v>3187500</v>
      </c>
      <c r="CE160" s="41">
        <v>1882572.35</v>
      </c>
      <c r="CF160" s="41">
        <f t="shared" si="190"/>
        <v>-1304927.6499999999</v>
      </c>
      <c r="CG160" s="41">
        <f t="shared" si="191"/>
        <v>6800000</v>
      </c>
      <c r="CH160" s="317">
        <f t="shared" si="192"/>
        <v>4976330.2300000004</v>
      </c>
      <c r="CI160" s="179">
        <f t="shared" si="193"/>
        <v>-1823669.65</v>
      </c>
      <c r="CJ160" s="280">
        <f t="shared" si="194"/>
        <v>0.7318132691176471</v>
      </c>
      <c r="CK160" s="40">
        <v>0</v>
      </c>
      <c r="CL160" s="40">
        <f t="shared" si="137"/>
        <v>6800000</v>
      </c>
      <c r="CM160" s="40">
        <v>4976330.2300000004</v>
      </c>
      <c r="CN160" s="158">
        <f t="shared" si="152"/>
        <v>-1823669.7699999996</v>
      </c>
      <c r="CO160" s="310">
        <f t="shared" si="195"/>
        <v>0.7318132691176471</v>
      </c>
      <c r="CP160" s="40">
        <v>3825000</v>
      </c>
      <c r="CQ160" s="40">
        <v>0</v>
      </c>
      <c r="CR160" s="40">
        <v>0</v>
      </c>
      <c r="CS160" s="40">
        <v>0</v>
      </c>
      <c r="CT160" s="40">
        <v>0</v>
      </c>
      <c r="CU160" s="40">
        <v>0</v>
      </c>
      <c r="CV160" s="40">
        <v>0</v>
      </c>
      <c r="CW160" s="40">
        <v>10365853.699999999</v>
      </c>
      <c r="CX160" s="186" t="s">
        <v>1524</v>
      </c>
    </row>
    <row r="161" spans="1:102" s="10" customFormat="1" ht="25.5" x14ac:dyDescent="0.2">
      <c r="A161" s="55" t="s">
        <v>0</v>
      </c>
      <c r="B161" s="55" t="s">
        <v>945</v>
      </c>
      <c r="C161" s="81" t="s">
        <v>946</v>
      </c>
      <c r="D161" s="55" t="s">
        <v>3</v>
      </c>
      <c r="E161" s="55" t="s">
        <v>4</v>
      </c>
      <c r="F161" s="55" t="s">
        <v>5</v>
      </c>
      <c r="G161" s="55" t="s">
        <v>1381</v>
      </c>
      <c r="H161" s="43">
        <f>SUBTOTAL(103, $CI$16:$CI161)*1</f>
        <v>146</v>
      </c>
      <c r="I161" s="43" t="s">
        <v>350</v>
      </c>
      <c r="J161" s="124" t="s">
        <v>362</v>
      </c>
      <c r="K161" s="124" t="s">
        <v>363</v>
      </c>
      <c r="L161" s="41">
        <v>0</v>
      </c>
      <c r="M161" s="41">
        <v>0</v>
      </c>
      <c r="N161" s="41">
        <v>0</v>
      </c>
      <c r="O161" s="41">
        <v>0</v>
      </c>
      <c r="P161" s="41">
        <v>0</v>
      </c>
      <c r="Q161" s="41">
        <f t="shared" si="153"/>
        <v>0</v>
      </c>
      <c r="R161" s="197" t="str">
        <f t="shared" si="154"/>
        <v>nebija plānots</v>
      </c>
      <c r="S161" s="41">
        <v>0</v>
      </c>
      <c r="T161" s="41">
        <v>0</v>
      </c>
      <c r="U161" s="41">
        <f t="shared" si="147"/>
        <v>0</v>
      </c>
      <c r="V161" s="41">
        <f t="shared" si="155"/>
        <v>0</v>
      </c>
      <c r="W161" s="41">
        <f t="shared" si="156"/>
        <v>0</v>
      </c>
      <c r="X161" s="41">
        <f t="shared" si="157"/>
        <v>0</v>
      </c>
      <c r="Y161" s="197" t="str">
        <f t="shared" si="158"/>
        <v>nebija plānots</v>
      </c>
      <c r="Z161" s="41">
        <v>0</v>
      </c>
      <c r="AA161" s="41">
        <v>0</v>
      </c>
      <c r="AB161" s="41">
        <f t="shared" si="148"/>
        <v>0</v>
      </c>
      <c r="AC161" s="41">
        <f t="shared" si="159"/>
        <v>0</v>
      </c>
      <c r="AD161" s="41">
        <f t="shared" si="160"/>
        <v>0</v>
      </c>
      <c r="AE161" s="41">
        <f t="shared" si="161"/>
        <v>0</v>
      </c>
      <c r="AF161" s="109" t="str">
        <f t="shared" si="162"/>
        <v>nebija plānots</v>
      </c>
      <c r="AG161" s="41">
        <v>6760.28</v>
      </c>
      <c r="AH161" s="41">
        <v>6760.28</v>
      </c>
      <c r="AI161" s="41">
        <f t="shared" si="149"/>
        <v>0</v>
      </c>
      <c r="AJ161" s="41">
        <f t="shared" si="163"/>
        <v>6760.28</v>
      </c>
      <c r="AK161" s="41">
        <f t="shared" si="164"/>
        <v>6760.28</v>
      </c>
      <c r="AL161" s="41">
        <f t="shared" si="165"/>
        <v>0</v>
      </c>
      <c r="AM161" s="109">
        <f t="shared" si="166"/>
        <v>0</v>
      </c>
      <c r="AN161" s="41">
        <v>0</v>
      </c>
      <c r="AO161" s="41">
        <v>0</v>
      </c>
      <c r="AP161" s="41">
        <f t="shared" si="150"/>
        <v>0</v>
      </c>
      <c r="AQ161" s="41">
        <f t="shared" si="167"/>
        <v>6760.28</v>
      </c>
      <c r="AR161" s="41">
        <f t="shared" si="168"/>
        <v>6760.28</v>
      </c>
      <c r="AS161" s="41">
        <f t="shared" si="169"/>
        <v>0</v>
      </c>
      <c r="AT161" s="109">
        <f t="shared" si="170"/>
        <v>0</v>
      </c>
      <c r="AU161" s="41">
        <v>0</v>
      </c>
      <c r="AV161" s="41">
        <v>0</v>
      </c>
      <c r="AW161" s="41">
        <f t="shared" si="151"/>
        <v>0</v>
      </c>
      <c r="AX161" s="41">
        <f t="shared" si="171"/>
        <v>6760.28</v>
      </c>
      <c r="AY161" s="41">
        <f t="shared" si="172"/>
        <v>6760.28</v>
      </c>
      <c r="AZ161" s="41">
        <f t="shared" si="173"/>
        <v>0</v>
      </c>
      <c r="BA161" s="109">
        <f t="shared" si="174"/>
        <v>0</v>
      </c>
      <c r="BB161" s="41">
        <v>23024.799999999999</v>
      </c>
      <c r="BC161" s="41">
        <v>12064.5</v>
      </c>
      <c r="BD161" s="41">
        <f t="shared" si="197"/>
        <v>-10960.3</v>
      </c>
      <c r="BE161" s="41">
        <f t="shared" si="175"/>
        <v>29785.079999999998</v>
      </c>
      <c r="BF161" s="41">
        <f t="shared" si="176"/>
        <v>18824.78</v>
      </c>
      <c r="BG161" s="41">
        <f t="shared" si="177"/>
        <v>-10960</v>
      </c>
      <c r="BH161" s="109">
        <f t="shared" si="178"/>
        <v>0.36797953874893063</v>
      </c>
      <c r="BI161" s="41">
        <v>0</v>
      </c>
      <c r="BJ161" s="41">
        <v>0</v>
      </c>
      <c r="BK161" s="41">
        <f t="shared" si="198"/>
        <v>0</v>
      </c>
      <c r="BL161" s="41">
        <f t="shared" si="179"/>
        <v>29785.079999999998</v>
      </c>
      <c r="BM161" s="41">
        <f t="shared" si="180"/>
        <v>18824.78</v>
      </c>
      <c r="BN161" s="41">
        <f t="shared" si="181"/>
        <v>-10960</v>
      </c>
      <c r="BO161" s="109">
        <f t="shared" si="182"/>
        <v>0.36797953874893063</v>
      </c>
      <c r="BP161" s="41">
        <v>0</v>
      </c>
      <c r="BQ161" s="41">
        <v>0</v>
      </c>
      <c r="BR161" s="41">
        <f t="shared" si="199"/>
        <v>0</v>
      </c>
      <c r="BS161" s="41">
        <f t="shared" si="183"/>
        <v>29785.079999999998</v>
      </c>
      <c r="BT161" s="41">
        <f t="shared" si="184"/>
        <v>18824.78</v>
      </c>
      <c r="BU161" s="41">
        <f t="shared" si="185"/>
        <v>-10960</v>
      </c>
      <c r="BV161" s="109">
        <f t="shared" si="186"/>
        <v>0.36797953874893063</v>
      </c>
      <c r="BW161" s="41">
        <v>19264.400000000001</v>
      </c>
      <c r="BX161" s="41">
        <v>17433.64</v>
      </c>
      <c r="BY161" s="41">
        <f t="shared" si="187"/>
        <v>-1830.760000000002</v>
      </c>
      <c r="BZ161" s="41">
        <f t="shared" si="196"/>
        <v>49049.479999999996</v>
      </c>
      <c r="CA161" s="41">
        <f>BQ161+BJ161+BC161+AV161+AO161+AH161+AA161+T161+P161+BX161</f>
        <v>36258.42</v>
      </c>
      <c r="CB161" s="41">
        <f t="shared" si="188"/>
        <v>-12791</v>
      </c>
      <c r="CC161" s="109">
        <f t="shared" si="189"/>
        <v>0.26077870754185362</v>
      </c>
      <c r="CD161" s="41">
        <v>0</v>
      </c>
      <c r="CE161" s="41">
        <v>0</v>
      </c>
      <c r="CF161" s="41">
        <f t="shared" si="190"/>
        <v>0</v>
      </c>
      <c r="CG161" s="41">
        <f t="shared" si="191"/>
        <v>49049.479999999996</v>
      </c>
      <c r="CH161" s="41">
        <f t="shared" si="192"/>
        <v>36258.42</v>
      </c>
      <c r="CI161" s="40">
        <f t="shared" si="193"/>
        <v>-12791</v>
      </c>
      <c r="CJ161" s="280">
        <f t="shared" si="194"/>
        <v>0.73922129245814638</v>
      </c>
      <c r="CK161" s="40">
        <v>0</v>
      </c>
      <c r="CL161" s="40">
        <f t="shared" si="137"/>
        <v>49049.479999999996</v>
      </c>
      <c r="CM161" s="40">
        <v>36258.42</v>
      </c>
      <c r="CN161" s="158">
        <f t="shared" si="152"/>
        <v>-12791.059999999998</v>
      </c>
      <c r="CO161" s="310">
        <f t="shared" si="195"/>
        <v>0.73922129245814638</v>
      </c>
      <c r="CP161" s="40">
        <v>110071.37</v>
      </c>
      <c r="CQ161" s="40">
        <v>90474.000000000015</v>
      </c>
      <c r="CR161" s="40">
        <v>20751.150000000001</v>
      </c>
      <c r="CS161" s="40">
        <v>0</v>
      </c>
      <c r="CT161" s="40">
        <v>0</v>
      </c>
      <c r="CU161" s="40">
        <v>0</v>
      </c>
      <c r="CV161" s="40">
        <v>0</v>
      </c>
      <c r="CW161" s="40">
        <v>270346</v>
      </c>
      <c r="CX161" s="17"/>
    </row>
    <row r="162" spans="1:102" s="10" customFormat="1" ht="38.25" x14ac:dyDescent="0.2">
      <c r="A162" s="18" t="s">
        <v>1125</v>
      </c>
      <c r="B162" s="18" t="s">
        <v>1127</v>
      </c>
      <c r="C162" s="19" t="s">
        <v>1126</v>
      </c>
      <c r="D162" s="55" t="s">
        <v>3</v>
      </c>
      <c r="E162" s="55" t="s">
        <v>4</v>
      </c>
      <c r="F162" s="55" t="s">
        <v>5</v>
      </c>
      <c r="G162" s="55" t="s">
        <v>1482</v>
      </c>
      <c r="H162" s="43">
        <f>SUBTOTAL(103, $CI$16:$CI162)*1</f>
        <v>147</v>
      </c>
      <c r="I162" s="43" t="s">
        <v>485</v>
      </c>
      <c r="J162" s="124" t="s">
        <v>524</v>
      </c>
      <c r="K162" s="124" t="s">
        <v>525</v>
      </c>
      <c r="L162" s="41">
        <v>0</v>
      </c>
      <c r="M162" s="41">
        <v>0</v>
      </c>
      <c r="N162" s="41">
        <v>5969.5599999999986</v>
      </c>
      <c r="O162" s="41">
        <v>0</v>
      </c>
      <c r="P162" s="41">
        <v>0</v>
      </c>
      <c r="Q162" s="41">
        <f t="shared" si="153"/>
        <v>0</v>
      </c>
      <c r="R162" s="197" t="str">
        <f t="shared" si="154"/>
        <v>nebija plānots</v>
      </c>
      <c r="S162" s="41">
        <v>3648.27</v>
      </c>
      <c r="T162" s="41">
        <v>3648.27</v>
      </c>
      <c r="U162" s="41">
        <f t="shared" si="147"/>
        <v>0</v>
      </c>
      <c r="V162" s="41">
        <f t="shared" si="155"/>
        <v>3648.27</v>
      </c>
      <c r="W162" s="41">
        <f t="shared" si="156"/>
        <v>3648.27</v>
      </c>
      <c r="X162" s="41">
        <f t="shared" si="157"/>
        <v>0</v>
      </c>
      <c r="Y162" s="197">
        <f t="shared" si="158"/>
        <v>0</v>
      </c>
      <c r="Z162" s="41">
        <v>3705.61</v>
      </c>
      <c r="AA162" s="41">
        <v>3705.61</v>
      </c>
      <c r="AB162" s="41">
        <f t="shared" si="148"/>
        <v>0</v>
      </c>
      <c r="AC162" s="41">
        <f t="shared" si="159"/>
        <v>7353.88</v>
      </c>
      <c r="AD162" s="41">
        <f t="shared" si="160"/>
        <v>7353.88</v>
      </c>
      <c r="AE162" s="41">
        <f t="shared" si="161"/>
        <v>0</v>
      </c>
      <c r="AF162" s="109">
        <f t="shared" si="162"/>
        <v>0</v>
      </c>
      <c r="AG162" s="41">
        <v>1880.28</v>
      </c>
      <c r="AH162" s="41">
        <v>1889.03</v>
      </c>
      <c r="AI162" s="41">
        <f t="shared" si="149"/>
        <v>8.75</v>
      </c>
      <c r="AJ162" s="41">
        <f t="shared" si="163"/>
        <v>9234.16</v>
      </c>
      <c r="AK162" s="41">
        <f t="shared" si="164"/>
        <v>9242.91</v>
      </c>
      <c r="AL162" s="41">
        <f t="shared" si="165"/>
        <v>9</v>
      </c>
      <c r="AM162" s="109">
        <f t="shared" si="166"/>
        <v>-9.4756859313682718E-4</v>
      </c>
      <c r="AN162" s="41">
        <v>0</v>
      </c>
      <c r="AO162" s="41">
        <v>0</v>
      </c>
      <c r="AP162" s="41">
        <f t="shared" si="150"/>
        <v>0</v>
      </c>
      <c r="AQ162" s="41">
        <f t="shared" si="167"/>
        <v>9234.16</v>
      </c>
      <c r="AR162" s="41">
        <f t="shared" si="168"/>
        <v>9242.91</v>
      </c>
      <c r="AS162" s="41">
        <f t="shared" si="169"/>
        <v>9</v>
      </c>
      <c r="AT162" s="109">
        <f t="shared" si="170"/>
        <v>-9.4756859313682718E-4</v>
      </c>
      <c r="AU162" s="41">
        <v>0</v>
      </c>
      <c r="AV162" s="41">
        <v>0</v>
      </c>
      <c r="AW162" s="41">
        <f t="shared" si="151"/>
        <v>0</v>
      </c>
      <c r="AX162" s="41">
        <f t="shared" si="171"/>
        <v>9234.16</v>
      </c>
      <c r="AY162" s="41">
        <f t="shared" si="172"/>
        <v>9242.91</v>
      </c>
      <c r="AZ162" s="41">
        <f t="shared" si="173"/>
        <v>9</v>
      </c>
      <c r="BA162" s="109">
        <f t="shared" si="174"/>
        <v>-9.4756859313682718E-4</v>
      </c>
      <c r="BB162" s="41">
        <v>5462.3</v>
      </c>
      <c r="BC162" s="41">
        <v>2430.5300000000002</v>
      </c>
      <c r="BD162" s="41">
        <f t="shared" si="197"/>
        <v>-3031.77</v>
      </c>
      <c r="BE162" s="41">
        <f t="shared" si="175"/>
        <v>14696.46</v>
      </c>
      <c r="BF162" s="41">
        <f t="shared" si="176"/>
        <v>11673.44</v>
      </c>
      <c r="BG162" s="41">
        <f t="shared" si="177"/>
        <v>-3023</v>
      </c>
      <c r="BH162" s="109">
        <f t="shared" si="178"/>
        <v>0.20569715428069069</v>
      </c>
      <c r="BI162" s="41">
        <v>0</v>
      </c>
      <c r="BJ162" s="41">
        <v>0</v>
      </c>
      <c r="BK162" s="41">
        <f t="shared" si="198"/>
        <v>0</v>
      </c>
      <c r="BL162" s="41">
        <f t="shared" si="179"/>
        <v>14696.46</v>
      </c>
      <c r="BM162" s="41">
        <f t="shared" si="180"/>
        <v>11673.44</v>
      </c>
      <c r="BN162" s="41">
        <f t="shared" si="181"/>
        <v>-3023</v>
      </c>
      <c r="BO162" s="109">
        <f t="shared" si="182"/>
        <v>0.20569715428069069</v>
      </c>
      <c r="BP162" s="41">
        <v>0</v>
      </c>
      <c r="BQ162" s="41">
        <v>0</v>
      </c>
      <c r="BR162" s="41">
        <f t="shared" si="199"/>
        <v>0</v>
      </c>
      <c r="BS162" s="41">
        <f t="shared" si="183"/>
        <v>14696.46</v>
      </c>
      <c r="BT162" s="41">
        <f t="shared" si="184"/>
        <v>11673.44</v>
      </c>
      <c r="BU162" s="41">
        <f t="shared" si="185"/>
        <v>-3023</v>
      </c>
      <c r="BV162" s="109">
        <f t="shared" si="186"/>
        <v>0.20569715428069069</v>
      </c>
      <c r="BW162" s="41">
        <v>4788.99</v>
      </c>
      <c r="BX162" s="41">
        <v>2739.59</v>
      </c>
      <c r="BY162" s="41">
        <f t="shared" si="187"/>
        <v>-2049.3999999999996</v>
      </c>
      <c r="BZ162" s="41">
        <f t="shared" si="196"/>
        <v>19485.45</v>
      </c>
      <c r="CA162" s="41">
        <f>BQ162+BJ162+BC162+AV162+AO162+AH162+AA162+T162+P162+BX162</f>
        <v>14413.03</v>
      </c>
      <c r="CB162" s="41">
        <f t="shared" si="188"/>
        <v>-5072</v>
      </c>
      <c r="CC162" s="109">
        <f t="shared" si="189"/>
        <v>0.26031834009478871</v>
      </c>
      <c r="CD162" s="41">
        <v>0</v>
      </c>
      <c r="CE162" s="41">
        <v>0</v>
      </c>
      <c r="CF162" s="41">
        <f t="shared" si="190"/>
        <v>0</v>
      </c>
      <c r="CG162" s="41">
        <f t="shared" si="191"/>
        <v>19485.45</v>
      </c>
      <c r="CH162" s="41">
        <f t="shared" si="192"/>
        <v>14413.03</v>
      </c>
      <c r="CI162" s="40">
        <f t="shared" si="193"/>
        <v>-5072</v>
      </c>
      <c r="CJ162" s="280">
        <f t="shared" si="194"/>
        <v>0.73968165990521129</v>
      </c>
      <c r="CK162" s="40">
        <v>0</v>
      </c>
      <c r="CL162" s="40">
        <f t="shared" si="137"/>
        <v>19485.45</v>
      </c>
      <c r="CM162" s="40">
        <v>14413.03</v>
      </c>
      <c r="CN162" s="158">
        <f t="shared" si="152"/>
        <v>-5072.42</v>
      </c>
      <c r="CO162" s="310">
        <f t="shared" si="195"/>
        <v>0.73968165990521129</v>
      </c>
      <c r="CP162" s="40">
        <v>15908.240000000002</v>
      </c>
      <c r="CQ162" s="40">
        <v>2571.1999999999998</v>
      </c>
      <c r="CR162" s="40">
        <v>0</v>
      </c>
      <c r="CS162" s="40">
        <v>0</v>
      </c>
      <c r="CT162" s="40">
        <v>0</v>
      </c>
      <c r="CU162" s="40">
        <v>0</v>
      </c>
      <c r="CV162" s="40">
        <v>0</v>
      </c>
      <c r="CW162" s="40">
        <v>39666.1</v>
      </c>
      <c r="CX162" s="17"/>
    </row>
    <row r="163" spans="1:102" s="10" customFormat="1" ht="31.5" x14ac:dyDescent="0.2">
      <c r="A163" s="11" t="s">
        <v>406</v>
      </c>
      <c r="B163" s="11" t="s">
        <v>411</v>
      </c>
      <c r="C163" s="14" t="s">
        <v>602</v>
      </c>
      <c r="D163" s="11">
        <v>1</v>
      </c>
      <c r="E163" s="11" t="s">
        <v>402</v>
      </c>
      <c r="F163" s="11" t="s">
        <v>77</v>
      </c>
      <c r="G163" s="44" t="s">
        <v>719</v>
      </c>
      <c r="H163" s="43">
        <f>SUBTOTAL(103, $CI$16:$CI163)*1</f>
        <v>148</v>
      </c>
      <c r="I163" s="43" t="s">
        <v>485</v>
      </c>
      <c r="J163" s="124" t="s">
        <v>98</v>
      </c>
      <c r="K163" s="124" t="s">
        <v>522</v>
      </c>
      <c r="L163" s="41">
        <v>0</v>
      </c>
      <c r="M163" s="41">
        <v>0</v>
      </c>
      <c r="N163" s="41">
        <v>191291.88999999998</v>
      </c>
      <c r="O163" s="41">
        <v>50753.17</v>
      </c>
      <c r="P163" s="41">
        <v>50753.17</v>
      </c>
      <c r="Q163" s="41">
        <f t="shared" si="153"/>
        <v>0</v>
      </c>
      <c r="R163" s="197">
        <f t="shared" si="154"/>
        <v>0</v>
      </c>
      <c r="S163" s="41">
        <v>0</v>
      </c>
      <c r="T163" s="41">
        <v>0</v>
      </c>
      <c r="U163" s="41">
        <f t="shared" si="147"/>
        <v>0</v>
      </c>
      <c r="V163" s="41">
        <f t="shared" si="155"/>
        <v>50753.17</v>
      </c>
      <c r="W163" s="41">
        <f t="shared" si="156"/>
        <v>50753.17</v>
      </c>
      <c r="X163" s="41">
        <f t="shared" si="157"/>
        <v>0</v>
      </c>
      <c r="Y163" s="197">
        <f t="shared" si="158"/>
        <v>0</v>
      </c>
      <c r="Z163" s="41">
        <v>0</v>
      </c>
      <c r="AA163" s="41">
        <v>0</v>
      </c>
      <c r="AB163" s="41">
        <f t="shared" si="148"/>
        <v>0</v>
      </c>
      <c r="AC163" s="41">
        <f t="shared" si="159"/>
        <v>50753.17</v>
      </c>
      <c r="AD163" s="41">
        <f t="shared" si="160"/>
        <v>50753.17</v>
      </c>
      <c r="AE163" s="41">
        <f t="shared" si="161"/>
        <v>0</v>
      </c>
      <c r="AF163" s="109">
        <f t="shared" si="162"/>
        <v>0</v>
      </c>
      <c r="AG163" s="41">
        <v>92276.92</v>
      </c>
      <c r="AH163" s="41">
        <v>60650.81</v>
      </c>
      <c r="AI163" s="41">
        <f t="shared" si="149"/>
        <v>-31626.11</v>
      </c>
      <c r="AJ163" s="41">
        <f t="shared" si="163"/>
        <v>143030.09</v>
      </c>
      <c r="AK163" s="41">
        <f t="shared" si="164"/>
        <v>111403.98</v>
      </c>
      <c r="AL163" s="41">
        <f t="shared" si="165"/>
        <v>-31626</v>
      </c>
      <c r="AM163" s="109">
        <f t="shared" si="166"/>
        <v>0.22111508144894543</v>
      </c>
      <c r="AN163" s="41">
        <v>0</v>
      </c>
      <c r="AO163" s="41">
        <v>0</v>
      </c>
      <c r="AP163" s="41">
        <f t="shared" si="150"/>
        <v>0</v>
      </c>
      <c r="AQ163" s="41">
        <f t="shared" si="167"/>
        <v>143030.09</v>
      </c>
      <c r="AR163" s="41">
        <f t="shared" si="168"/>
        <v>111403.98</v>
      </c>
      <c r="AS163" s="41">
        <f t="shared" si="169"/>
        <v>-31626</v>
      </c>
      <c r="AT163" s="109">
        <f t="shared" si="170"/>
        <v>0.22111508144894543</v>
      </c>
      <c r="AU163" s="41">
        <v>0</v>
      </c>
      <c r="AV163" s="41">
        <v>0</v>
      </c>
      <c r="AW163" s="41">
        <f t="shared" si="151"/>
        <v>0</v>
      </c>
      <c r="AX163" s="41">
        <f t="shared" si="171"/>
        <v>143030.09</v>
      </c>
      <c r="AY163" s="41">
        <f t="shared" si="172"/>
        <v>111403.98</v>
      </c>
      <c r="AZ163" s="41">
        <f t="shared" si="173"/>
        <v>-31626</v>
      </c>
      <c r="BA163" s="109">
        <f t="shared" si="174"/>
        <v>0.22111508144894543</v>
      </c>
      <c r="BB163" s="41">
        <v>92276.93</v>
      </c>
      <c r="BC163" s="41">
        <v>63803.73</v>
      </c>
      <c r="BD163" s="41">
        <f t="shared" si="197"/>
        <v>-28473.19999999999</v>
      </c>
      <c r="BE163" s="41">
        <f t="shared" si="175"/>
        <v>235307.02</v>
      </c>
      <c r="BF163" s="41">
        <f t="shared" si="176"/>
        <v>175207.71</v>
      </c>
      <c r="BG163" s="41">
        <f t="shared" si="177"/>
        <v>-60099</v>
      </c>
      <c r="BH163" s="109">
        <f t="shared" si="178"/>
        <v>0.25540806219890932</v>
      </c>
      <c r="BI163" s="41">
        <v>0</v>
      </c>
      <c r="BJ163" s="41">
        <v>0</v>
      </c>
      <c r="BK163" s="41">
        <f t="shared" si="198"/>
        <v>0</v>
      </c>
      <c r="BL163" s="41">
        <f t="shared" si="179"/>
        <v>235307.02</v>
      </c>
      <c r="BM163" s="41">
        <f t="shared" si="180"/>
        <v>175207.71</v>
      </c>
      <c r="BN163" s="41">
        <f t="shared" si="181"/>
        <v>-60099</v>
      </c>
      <c r="BO163" s="109">
        <f t="shared" si="182"/>
        <v>0.25540806219890932</v>
      </c>
      <c r="BP163" s="41">
        <v>0</v>
      </c>
      <c r="BQ163" s="41">
        <v>0</v>
      </c>
      <c r="BR163" s="41">
        <f t="shared" si="199"/>
        <v>0</v>
      </c>
      <c r="BS163" s="41">
        <f t="shared" si="183"/>
        <v>235307.02</v>
      </c>
      <c r="BT163" s="41">
        <f t="shared" si="184"/>
        <v>175207.71</v>
      </c>
      <c r="BU163" s="41">
        <f t="shared" si="185"/>
        <v>-60099</v>
      </c>
      <c r="BV163" s="109">
        <f t="shared" si="186"/>
        <v>0.25540806219890932</v>
      </c>
      <c r="BW163" s="41">
        <v>92276.93</v>
      </c>
      <c r="BX163" s="41">
        <v>68657.72</v>
      </c>
      <c r="BY163" s="41">
        <f t="shared" si="187"/>
        <v>-23619.209999999992</v>
      </c>
      <c r="BZ163" s="41">
        <f t="shared" si="196"/>
        <v>327583.94999999995</v>
      </c>
      <c r="CA163" s="41">
        <f>BQ163+BJ163+BC163+AV163+AO163+AH163+AA163+T163+P163+BX163</f>
        <v>243865.43000000002</v>
      </c>
      <c r="CB163" s="41">
        <f t="shared" si="188"/>
        <v>-83718</v>
      </c>
      <c r="CC163" s="109">
        <f t="shared" si="189"/>
        <v>0.25556355859314828</v>
      </c>
      <c r="CD163" s="41">
        <v>0</v>
      </c>
      <c r="CE163" s="41">
        <v>0</v>
      </c>
      <c r="CF163" s="41">
        <f t="shared" si="190"/>
        <v>0</v>
      </c>
      <c r="CG163" s="41">
        <f t="shared" si="191"/>
        <v>327583.94999999995</v>
      </c>
      <c r="CH163" s="41">
        <f t="shared" si="192"/>
        <v>243865.43000000002</v>
      </c>
      <c r="CI163" s="40">
        <f t="shared" si="193"/>
        <v>-83718</v>
      </c>
      <c r="CJ163" s="280">
        <f t="shared" si="194"/>
        <v>0.74443644140685172</v>
      </c>
      <c r="CK163" s="40">
        <v>0</v>
      </c>
      <c r="CL163" s="40">
        <f t="shared" si="137"/>
        <v>327583.94999999995</v>
      </c>
      <c r="CM163" s="40">
        <v>243865.44</v>
      </c>
      <c r="CN163" s="158">
        <f t="shared" si="152"/>
        <v>-83718.509999999951</v>
      </c>
      <c r="CO163" s="310">
        <f t="shared" si="195"/>
        <v>0.74443647193337781</v>
      </c>
      <c r="CP163" s="40">
        <v>369107.70999999996</v>
      </c>
      <c r="CQ163" s="40">
        <v>198316.45</v>
      </c>
      <c r="CR163" s="40">
        <v>0</v>
      </c>
      <c r="CS163" s="40">
        <v>0</v>
      </c>
      <c r="CT163" s="40">
        <v>0</v>
      </c>
      <c r="CU163" s="40">
        <v>0</v>
      </c>
      <c r="CV163" s="40">
        <v>0</v>
      </c>
      <c r="CW163" s="40">
        <v>1145800</v>
      </c>
      <c r="CX163" s="17"/>
    </row>
    <row r="164" spans="1:102" s="10" customFormat="1" ht="31.5" x14ac:dyDescent="0.2">
      <c r="A164" s="11" t="s">
        <v>138</v>
      </c>
      <c r="B164" s="11" t="s">
        <v>139</v>
      </c>
      <c r="C164" s="14" t="s">
        <v>572</v>
      </c>
      <c r="D164" s="11">
        <v>1</v>
      </c>
      <c r="E164" s="11" t="s">
        <v>35</v>
      </c>
      <c r="F164" s="11" t="s">
        <v>5</v>
      </c>
      <c r="G164" s="44" t="s">
        <v>696</v>
      </c>
      <c r="H164" s="43">
        <f>SUBTOTAL(103, $CI$16:$CI164)*1</f>
        <v>149</v>
      </c>
      <c r="I164" s="43" t="s">
        <v>485</v>
      </c>
      <c r="J164" s="124" t="s">
        <v>491</v>
      </c>
      <c r="K164" s="124" t="s">
        <v>492</v>
      </c>
      <c r="L164" s="41">
        <v>0</v>
      </c>
      <c r="M164" s="41">
        <v>0</v>
      </c>
      <c r="N164" s="41">
        <v>88865.860000000015</v>
      </c>
      <c r="O164" s="41">
        <v>26205.47</v>
      </c>
      <c r="P164" s="41">
        <v>26205.47</v>
      </c>
      <c r="Q164" s="41">
        <f t="shared" si="153"/>
        <v>0</v>
      </c>
      <c r="R164" s="197">
        <f t="shared" si="154"/>
        <v>0</v>
      </c>
      <c r="S164" s="41">
        <v>0</v>
      </c>
      <c r="T164" s="41">
        <v>0</v>
      </c>
      <c r="U164" s="41">
        <f t="shared" si="147"/>
        <v>0</v>
      </c>
      <c r="V164" s="41">
        <f t="shared" si="155"/>
        <v>26205.47</v>
      </c>
      <c r="W164" s="41">
        <f t="shared" si="156"/>
        <v>26205.47</v>
      </c>
      <c r="X164" s="41">
        <f t="shared" si="157"/>
        <v>0</v>
      </c>
      <c r="Y164" s="197">
        <f t="shared" si="158"/>
        <v>0</v>
      </c>
      <c r="Z164" s="41">
        <v>0</v>
      </c>
      <c r="AA164" s="41">
        <v>0</v>
      </c>
      <c r="AB164" s="41">
        <f t="shared" si="148"/>
        <v>0</v>
      </c>
      <c r="AC164" s="41">
        <f t="shared" si="159"/>
        <v>26205.47</v>
      </c>
      <c r="AD164" s="41">
        <f t="shared" si="160"/>
        <v>26205.47</v>
      </c>
      <c r="AE164" s="41">
        <f t="shared" si="161"/>
        <v>0</v>
      </c>
      <c r="AF164" s="109">
        <f t="shared" si="162"/>
        <v>0</v>
      </c>
      <c r="AG164" s="41">
        <v>18700</v>
      </c>
      <c r="AH164" s="41">
        <v>15914.32</v>
      </c>
      <c r="AI164" s="41">
        <f t="shared" si="149"/>
        <v>-2785.6800000000003</v>
      </c>
      <c r="AJ164" s="41">
        <f t="shared" si="163"/>
        <v>44905.47</v>
      </c>
      <c r="AK164" s="41">
        <f t="shared" si="164"/>
        <v>42119.79</v>
      </c>
      <c r="AL164" s="41">
        <f t="shared" si="165"/>
        <v>-2786</v>
      </c>
      <c r="AM164" s="109">
        <f t="shared" si="166"/>
        <v>6.203431341437915E-2</v>
      </c>
      <c r="AN164" s="41">
        <v>0</v>
      </c>
      <c r="AO164" s="41">
        <v>0</v>
      </c>
      <c r="AP164" s="41">
        <f t="shared" si="150"/>
        <v>0</v>
      </c>
      <c r="AQ164" s="41">
        <f t="shared" si="167"/>
        <v>44905.47</v>
      </c>
      <c r="AR164" s="41">
        <f t="shared" si="168"/>
        <v>42119.79</v>
      </c>
      <c r="AS164" s="41">
        <f t="shared" si="169"/>
        <v>-2786</v>
      </c>
      <c r="AT164" s="109">
        <f t="shared" si="170"/>
        <v>6.203431341437915E-2</v>
      </c>
      <c r="AU164" s="41">
        <v>0</v>
      </c>
      <c r="AV164" s="41">
        <v>0</v>
      </c>
      <c r="AW164" s="41">
        <f t="shared" si="151"/>
        <v>0</v>
      </c>
      <c r="AX164" s="41">
        <f t="shared" si="171"/>
        <v>44905.47</v>
      </c>
      <c r="AY164" s="41">
        <f t="shared" si="172"/>
        <v>42119.79</v>
      </c>
      <c r="AZ164" s="41">
        <f t="shared" si="173"/>
        <v>-2786</v>
      </c>
      <c r="BA164" s="109">
        <f t="shared" si="174"/>
        <v>6.203431341437915E-2</v>
      </c>
      <c r="BB164" s="41">
        <v>45050</v>
      </c>
      <c r="BC164" s="41">
        <v>27827.34</v>
      </c>
      <c r="BD164" s="41">
        <f t="shared" si="197"/>
        <v>-17222.66</v>
      </c>
      <c r="BE164" s="41">
        <f t="shared" si="175"/>
        <v>89955.47</v>
      </c>
      <c r="BF164" s="41">
        <f t="shared" si="176"/>
        <v>69947.13</v>
      </c>
      <c r="BG164" s="41">
        <f t="shared" si="177"/>
        <v>-20009</v>
      </c>
      <c r="BH164" s="109">
        <f t="shared" si="178"/>
        <v>0.2224249398063286</v>
      </c>
      <c r="BI164" s="41">
        <v>0</v>
      </c>
      <c r="BJ164" s="41">
        <v>0</v>
      </c>
      <c r="BK164" s="41">
        <f t="shared" si="198"/>
        <v>0</v>
      </c>
      <c r="BL164" s="41">
        <f t="shared" si="179"/>
        <v>89955.47</v>
      </c>
      <c r="BM164" s="41">
        <f t="shared" si="180"/>
        <v>69947.13</v>
      </c>
      <c r="BN164" s="41">
        <f t="shared" si="181"/>
        <v>-20009</v>
      </c>
      <c r="BO164" s="109">
        <f t="shared" si="182"/>
        <v>0.2224249398063286</v>
      </c>
      <c r="BP164" s="41">
        <v>0</v>
      </c>
      <c r="BQ164" s="41">
        <v>0</v>
      </c>
      <c r="BR164" s="41">
        <f t="shared" si="199"/>
        <v>0</v>
      </c>
      <c r="BS164" s="41">
        <f t="shared" si="183"/>
        <v>89955.47</v>
      </c>
      <c r="BT164" s="41">
        <f t="shared" si="184"/>
        <v>69947.13</v>
      </c>
      <c r="BU164" s="41">
        <f t="shared" si="185"/>
        <v>-20009</v>
      </c>
      <c r="BV164" s="109">
        <f t="shared" si="186"/>
        <v>0.2224249398063286</v>
      </c>
      <c r="BW164" s="41">
        <v>45050</v>
      </c>
      <c r="BX164" s="41">
        <v>30817.54</v>
      </c>
      <c r="BY164" s="41">
        <f t="shared" si="187"/>
        <v>-14232.46</v>
      </c>
      <c r="BZ164" s="41">
        <f t="shared" si="196"/>
        <v>135005.47</v>
      </c>
      <c r="CA164" s="41">
        <f>BQ164+BJ164+BC164+AV164+AO164+AH164+AA164+T164+P164+BX164</f>
        <v>100764.67000000001</v>
      </c>
      <c r="CB164" s="41">
        <f t="shared" si="188"/>
        <v>-34241</v>
      </c>
      <c r="CC164" s="109">
        <f t="shared" si="189"/>
        <v>0.2536252790349901</v>
      </c>
      <c r="CD164" s="41">
        <v>0</v>
      </c>
      <c r="CE164" s="41">
        <v>0</v>
      </c>
      <c r="CF164" s="41">
        <f t="shared" si="190"/>
        <v>0</v>
      </c>
      <c r="CG164" s="41">
        <f t="shared" si="191"/>
        <v>135005.47</v>
      </c>
      <c r="CH164" s="41">
        <f t="shared" si="192"/>
        <v>100764.67000000001</v>
      </c>
      <c r="CI164" s="40">
        <f t="shared" si="193"/>
        <v>-34241</v>
      </c>
      <c r="CJ164" s="280">
        <f t="shared" si="194"/>
        <v>0.7463747209650099</v>
      </c>
      <c r="CK164" s="40">
        <v>0</v>
      </c>
      <c r="CL164" s="40">
        <f t="shared" si="137"/>
        <v>135005.47</v>
      </c>
      <c r="CM164" s="40">
        <v>100764.67000000001</v>
      </c>
      <c r="CN164" s="158">
        <f t="shared" si="152"/>
        <v>-34240.799999999988</v>
      </c>
      <c r="CO164" s="310">
        <f t="shared" si="195"/>
        <v>0.7463747209650099</v>
      </c>
      <c r="CP164" s="40">
        <v>172522.83000000002</v>
      </c>
      <c r="CQ164" s="40">
        <v>46859.59</v>
      </c>
      <c r="CR164" s="40">
        <v>0</v>
      </c>
      <c r="CS164" s="40">
        <v>0</v>
      </c>
      <c r="CT164" s="40">
        <v>0</v>
      </c>
      <c r="CU164" s="40">
        <v>0</v>
      </c>
      <c r="CV164" s="40">
        <v>0</v>
      </c>
      <c r="CW164" s="40">
        <v>443253.75</v>
      </c>
      <c r="CX164" s="17"/>
    </row>
    <row r="165" spans="1:102" s="10" customFormat="1" ht="47.25" hidden="1" x14ac:dyDescent="0.2">
      <c r="A165" s="11" t="s">
        <v>458</v>
      </c>
      <c r="B165" s="11" t="s">
        <v>459</v>
      </c>
      <c r="C165" s="14" t="s">
        <v>605</v>
      </c>
      <c r="D165" s="11">
        <v>1</v>
      </c>
      <c r="E165" s="11" t="s">
        <v>454</v>
      </c>
      <c r="F165" s="11" t="s">
        <v>77</v>
      </c>
      <c r="G165" s="44" t="s">
        <v>465</v>
      </c>
      <c r="H165" s="43">
        <f>SUBTOTAL(103, $CI$16:$CI165)*1</f>
        <v>149</v>
      </c>
      <c r="I165" s="43" t="s">
        <v>150</v>
      </c>
      <c r="J165" s="124" t="s">
        <v>98</v>
      </c>
      <c r="K165" s="124" t="s">
        <v>810</v>
      </c>
      <c r="L165" s="41">
        <v>0</v>
      </c>
      <c r="M165" s="41">
        <v>0</v>
      </c>
      <c r="N165" s="41">
        <v>0</v>
      </c>
      <c r="O165" s="40">
        <v>0</v>
      </c>
      <c r="P165" s="40">
        <v>0</v>
      </c>
      <c r="Q165" s="41">
        <f t="shared" si="153"/>
        <v>0</v>
      </c>
      <c r="R165" s="197" t="str">
        <f t="shared" si="154"/>
        <v>nebija plānots</v>
      </c>
      <c r="S165" s="40">
        <v>0</v>
      </c>
      <c r="T165" s="40">
        <v>0</v>
      </c>
      <c r="U165" s="41">
        <f t="shared" si="147"/>
        <v>0</v>
      </c>
      <c r="V165" s="41">
        <f t="shared" si="155"/>
        <v>0</v>
      </c>
      <c r="W165" s="41">
        <f t="shared" si="156"/>
        <v>0</v>
      </c>
      <c r="X165" s="41">
        <f t="shared" si="157"/>
        <v>0</v>
      </c>
      <c r="Y165" s="197" t="str">
        <f t="shared" si="158"/>
        <v>nebija plānots</v>
      </c>
      <c r="Z165" s="40">
        <v>0</v>
      </c>
      <c r="AA165" s="40">
        <v>0</v>
      </c>
      <c r="AB165" s="41">
        <f t="shared" si="148"/>
        <v>0</v>
      </c>
      <c r="AC165" s="41">
        <f t="shared" si="159"/>
        <v>0</v>
      </c>
      <c r="AD165" s="41">
        <f t="shared" si="160"/>
        <v>0</v>
      </c>
      <c r="AE165" s="41">
        <f t="shared" si="161"/>
        <v>0</v>
      </c>
      <c r="AF165" s="109" t="str">
        <f t="shared" si="162"/>
        <v>nebija plānots</v>
      </c>
      <c r="AG165" s="40">
        <v>0</v>
      </c>
      <c r="AH165" s="40">
        <v>0</v>
      </c>
      <c r="AI165" s="41">
        <f t="shared" si="149"/>
        <v>0</v>
      </c>
      <c r="AJ165" s="41">
        <f t="shared" si="163"/>
        <v>0</v>
      </c>
      <c r="AK165" s="41">
        <f t="shared" si="164"/>
        <v>0</v>
      </c>
      <c r="AL165" s="41">
        <f t="shared" si="165"/>
        <v>0</v>
      </c>
      <c r="AM165" s="109" t="str">
        <f t="shared" si="166"/>
        <v>nebija plānots</v>
      </c>
      <c r="AN165" s="40">
        <v>0</v>
      </c>
      <c r="AO165" s="40">
        <v>0</v>
      </c>
      <c r="AP165" s="41">
        <f t="shared" si="150"/>
        <v>0</v>
      </c>
      <c r="AQ165" s="41">
        <f t="shared" si="167"/>
        <v>0</v>
      </c>
      <c r="AR165" s="41">
        <f t="shared" si="168"/>
        <v>0</v>
      </c>
      <c r="AS165" s="41">
        <f t="shared" si="169"/>
        <v>0</v>
      </c>
      <c r="AT165" s="109" t="str">
        <f t="shared" si="170"/>
        <v>nebija plānots</v>
      </c>
      <c r="AU165" s="41">
        <v>0</v>
      </c>
      <c r="AV165" s="41">
        <v>3496320.55</v>
      </c>
      <c r="AW165" s="41">
        <f t="shared" si="151"/>
        <v>3496320.55</v>
      </c>
      <c r="AX165" s="41">
        <f t="shared" si="171"/>
        <v>0</v>
      </c>
      <c r="AY165" s="41">
        <f t="shared" si="172"/>
        <v>3496320.55</v>
      </c>
      <c r="AZ165" s="41">
        <f t="shared" si="173"/>
        <v>3496321</v>
      </c>
      <c r="BA165" s="109" t="str">
        <f t="shared" si="174"/>
        <v>nebija plānots</v>
      </c>
      <c r="BB165" s="41">
        <v>0</v>
      </c>
      <c r="BC165" s="41">
        <v>0</v>
      </c>
      <c r="BD165" s="41">
        <f t="shared" si="197"/>
        <v>0</v>
      </c>
      <c r="BE165" s="41">
        <f t="shared" si="175"/>
        <v>0</v>
      </c>
      <c r="BF165" s="41">
        <f t="shared" si="176"/>
        <v>3496320.55</v>
      </c>
      <c r="BG165" s="41">
        <f t="shared" si="177"/>
        <v>3496321</v>
      </c>
      <c r="BH165" s="109" t="str">
        <f t="shared" si="178"/>
        <v>nebija plānots</v>
      </c>
      <c r="BI165" s="41">
        <v>0</v>
      </c>
      <c r="BJ165" s="41">
        <v>0</v>
      </c>
      <c r="BK165" s="41">
        <f t="shared" si="198"/>
        <v>0</v>
      </c>
      <c r="BL165" s="41">
        <f t="shared" si="179"/>
        <v>0</v>
      </c>
      <c r="BM165" s="41">
        <f t="shared" si="180"/>
        <v>3496320.55</v>
      </c>
      <c r="BN165" s="41">
        <f t="shared" si="181"/>
        <v>3496321</v>
      </c>
      <c r="BO165" s="109" t="str">
        <f t="shared" si="182"/>
        <v>nebija plānots</v>
      </c>
      <c r="BP165" s="41">
        <v>5627861.0499999998</v>
      </c>
      <c r="BQ165" s="41">
        <v>757550.65</v>
      </c>
      <c r="BR165" s="41">
        <f t="shared" si="199"/>
        <v>-4870310.3999999994</v>
      </c>
      <c r="BS165" s="41">
        <f t="shared" si="183"/>
        <v>5627861.0499999998</v>
      </c>
      <c r="BT165" s="41">
        <f t="shared" si="184"/>
        <v>4253871.2</v>
      </c>
      <c r="BU165" s="41">
        <f t="shared" si="185"/>
        <v>-1373989</v>
      </c>
      <c r="BV165" s="109">
        <f t="shared" si="186"/>
        <v>0.24414068467450878</v>
      </c>
      <c r="BW165" s="41">
        <v>0</v>
      </c>
      <c r="BX165" s="41">
        <v>0</v>
      </c>
      <c r="BY165" s="41">
        <f t="shared" si="187"/>
        <v>0</v>
      </c>
      <c r="BZ165" s="41">
        <f t="shared" si="196"/>
        <v>5627861.0499999998</v>
      </c>
      <c r="CA165" s="41">
        <f>BQ165+BJ165+BC165+AV165+AO165+-AH165+AA165+T165+P165+BX165</f>
        <v>4253871.2</v>
      </c>
      <c r="CB165" s="41">
        <f t="shared" si="188"/>
        <v>-1373989</v>
      </c>
      <c r="CC165" s="109">
        <f t="shared" si="189"/>
        <v>0.24414068467450878</v>
      </c>
      <c r="CD165" s="41">
        <v>0</v>
      </c>
      <c r="CE165" s="41">
        <v>0</v>
      </c>
      <c r="CF165" s="41">
        <f t="shared" si="190"/>
        <v>0</v>
      </c>
      <c r="CG165" s="41">
        <f t="shared" si="191"/>
        <v>5627861.0499999998</v>
      </c>
      <c r="CH165" s="41">
        <f t="shared" si="192"/>
        <v>4253871.2</v>
      </c>
      <c r="CI165" s="36">
        <f t="shared" si="193"/>
        <v>-1373989</v>
      </c>
      <c r="CJ165" s="282">
        <f t="shared" si="194"/>
        <v>0.75585931532549122</v>
      </c>
      <c r="CK165" s="40">
        <v>4317325.0999999996</v>
      </c>
      <c r="CL165" s="40">
        <f t="shared" si="137"/>
        <v>9945186.1499999985</v>
      </c>
      <c r="CM165" s="40">
        <v>10075244.949999999</v>
      </c>
      <c r="CN165" s="160">
        <f t="shared" si="152"/>
        <v>130058.80000000075</v>
      </c>
      <c r="CO165" s="310">
        <f t="shared" si="195"/>
        <v>1.0130775631585338</v>
      </c>
      <c r="CP165" s="40">
        <v>8218412.8500000006</v>
      </c>
      <c r="CQ165" s="40">
        <v>0</v>
      </c>
      <c r="CR165" s="40">
        <v>0</v>
      </c>
      <c r="CS165" s="40">
        <v>0</v>
      </c>
      <c r="CT165" s="40">
        <v>0</v>
      </c>
      <c r="CU165" s="40">
        <v>0</v>
      </c>
      <c r="CV165" s="40">
        <v>0</v>
      </c>
      <c r="CW165" s="40">
        <v>17720584.100000001</v>
      </c>
      <c r="CX165" s="186" t="s">
        <v>1457</v>
      </c>
    </row>
    <row r="166" spans="1:102" s="10" customFormat="1" ht="30" hidden="1" customHeight="1" x14ac:dyDescent="0.2">
      <c r="A166" s="11" t="s">
        <v>458</v>
      </c>
      <c r="B166" s="11" t="s">
        <v>459</v>
      </c>
      <c r="C166" s="14" t="s">
        <v>605</v>
      </c>
      <c r="D166" s="11">
        <v>1</v>
      </c>
      <c r="E166" s="11" t="s">
        <v>454</v>
      </c>
      <c r="F166" s="11" t="s">
        <v>77</v>
      </c>
      <c r="G166" s="44" t="s">
        <v>472</v>
      </c>
      <c r="H166" s="43">
        <f>SUBTOTAL(103, $CI$16:$CI166)*1</f>
        <v>149</v>
      </c>
      <c r="I166" s="43" t="s">
        <v>172</v>
      </c>
      <c r="J166" s="126" t="s">
        <v>98</v>
      </c>
      <c r="K166" s="126" t="s">
        <v>860</v>
      </c>
      <c r="L166" s="94"/>
      <c r="M166" s="37">
        <v>0</v>
      </c>
      <c r="N166" s="37">
        <v>0</v>
      </c>
      <c r="O166" s="37">
        <v>0</v>
      </c>
      <c r="P166" s="37"/>
      <c r="Q166" s="41">
        <f t="shared" si="153"/>
        <v>0</v>
      </c>
      <c r="R166" s="197" t="str">
        <f t="shared" si="154"/>
        <v>nebija plānots</v>
      </c>
      <c r="S166" s="37">
        <v>0</v>
      </c>
      <c r="T166" s="37"/>
      <c r="U166" s="37"/>
      <c r="V166" s="41">
        <f t="shared" si="155"/>
        <v>0</v>
      </c>
      <c r="W166" s="41">
        <f t="shared" si="156"/>
        <v>0</v>
      </c>
      <c r="X166" s="41">
        <f t="shared" si="157"/>
        <v>0</v>
      </c>
      <c r="Y166" s="197" t="str">
        <f t="shared" si="158"/>
        <v>nebija plānots</v>
      </c>
      <c r="Z166" s="37">
        <v>0</v>
      </c>
      <c r="AA166" s="37"/>
      <c r="AB166" s="37"/>
      <c r="AC166" s="41">
        <f t="shared" si="159"/>
        <v>0</v>
      </c>
      <c r="AD166" s="41">
        <f t="shared" si="160"/>
        <v>0</v>
      </c>
      <c r="AE166" s="41">
        <f t="shared" si="161"/>
        <v>0</v>
      </c>
      <c r="AF166" s="109" t="str">
        <f t="shared" si="162"/>
        <v>nebija plānots</v>
      </c>
      <c r="AG166" s="37">
        <v>0</v>
      </c>
      <c r="AH166" s="37"/>
      <c r="AI166" s="37"/>
      <c r="AJ166" s="41">
        <f t="shared" si="163"/>
        <v>0</v>
      </c>
      <c r="AK166" s="41">
        <f t="shared" si="164"/>
        <v>0</v>
      </c>
      <c r="AL166" s="41">
        <f t="shared" si="165"/>
        <v>0</v>
      </c>
      <c r="AM166" s="109" t="str">
        <f t="shared" si="166"/>
        <v>nebija plānots</v>
      </c>
      <c r="AN166" s="37">
        <v>0</v>
      </c>
      <c r="AO166" s="37"/>
      <c r="AP166" s="37"/>
      <c r="AQ166" s="41">
        <f t="shared" si="167"/>
        <v>0</v>
      </c>
      <c r="AR166" s="41">
        <f t="shared" si="168"/>
        <v>0</v>
      </c>
      <c r="AS166" s="41">
        <f t="shared" si="169"/>
        <v>0</v>
      </c>
      <c r="AT166" s="109" t="str">
        <f t="shared" si="170"/>
        <v>nebija plānots</v>
      </c>
      <c r="AU166" s="37">
        <v>0</v>
      </c>
      <c r="AV166" s="37"/>
      <c r="AW166" s="37"/>
      <c r="AX166" s="41">
        <f t="shared" si="171"/>
        <v>0</v>
      </c>
      <c r="AY166" s="41">
        <f t="shared" si="172"/>
        <v>0</v>
      </c>
      <c r="AZ166" s="41">
        <f t="shared" si="173"/>
        <v>0</v>
      </c>
      <c r="BA166" s="109" t="str">
        <f t="shared" si="174"/>
        <v>nebija plānots</v>
      </c>
      <c r="BB166" s="37">
        <v>1020612</v>
      </c>
      <c r="BC166" s="41">
        <v>795900.87</v>
      </c>
      <c r="BD166" s="41">
        <f t="shared" si="197"/>
        <v>-224711.13</v>
      </c>
      <c r="BE166" s="41">
        <f t="shared" si="175"/>
        <v>1020612</v>
      </c>
      <c r="BF166" s="41">
        <f t="shared" si="176"/>
        <v>795900.87</v>
      </c>
      <c r="BG166" s="41">
        <f t="shared" si="177"/>
        <v>-224711</v>
      </c>
      <c r="BH166" s="109">
        <f t="shared" si="178"/>
        <v>0.22017292565637092</v>
      </c>
      <c r="BI166" s="37">
        <v>0</v>
      </c>
      <c r="BJ166" s="41">
        <v>0</v>
      </c>
      <c r="BK166" s="41">
        <f t="shared" si="198"/>
        <v>0</v>
      </c>
      <c r="BL166" s="41">
        <f t="shared" si="179"/>
        <v>1020612</v>
      </c>
      <c r="BM166" s="41">
        <f t="shared" si="180"/>
        <v>795900.87</v>
      </c>
      <c r="BN166" s="41">
        <f t="shared" si="181"/>
        <v>-224711</v>
      </c>
      <c r="BO166" s="109">
        <f t="shared" si="182"/>
        <v>0.22017292565637092</v>
      </c>
      <c r="BP166" s="37">
        <v>0</v>
      </c>
      <c r="BQ166" s="41">
        <v>0</v>
      </c>
      <c r="BR166" s="41">
        <f t="shared" si="199"/>
        <v>0</v>
      </c>
      <c r="BS166" s="41">
        <f t="shared" si="183"/>
        <v>1020612</v>
      </c>
      <c r="BT166" s="41">
        <f t="shared" si="184"/>
        <v>795900.87</v>
      </c>
      <c r="BU166" s="41">
        <f t="shared" si="185"/>
        <v>-224711</v>
      </c>
      <c r="BV166" s="109">
        <f t="shared" si="186"/>
        <v>0.22017292565637092</v>
      </c>
      <c r="BW166" s="37">
        <v>1190495.55</v>
      </c>
      <c r="BX166" s="41">
        <v>886122.51</v>
      </c>
      <c r="BY166" s="41">
        <f t="shared" si="187"/>
        <v>-304373.04000000004</v>
      </c>
      <c r="BZ166" s="41">
        <f t="shared" si="196"/>
        <v>2211107.5499999998</v>
      </c>
      <c r="CA166" s="41">
        <f>BQ166+BJ166+BC166+AV166+AO166+-AH166+AA166+T166+P166+BX166</f>
        <v>1682023.38</v>
      </c>
      <c r="CB166" s="41">
        <f t="shared" si="188"/>
        <v>-529084</v>
      </c>
      <c r="CC166" s="109">
        <f t="shared" si="189"/>
        <v>0.23928468337055786</v>
      </c>
      <c r="CD166" s="37">
        <v>0</v>
      </c>
      <c r="CE166" s="41">
        <v>0</v>
      </c>
      <c r="CF166" s="41">
        <f t="shared" si="190"/>
        <v>0</v>
      </c>
      <c r="CG166" s="41">
        <f t="shared" si="191"/>
        <v>2211107.5499999998</v>
      </c>
      <c r="CH166" s="41">
        <f t="shared" si="192"/>
        <v>1682023.38</v>
      </c>
      <c r="CI166" s="36">
        <f t="shared" si="193"/>
        <v>-529084</v>
      </c>
      <c r="CJ166" s="282">
        <f t="shared" si="194"/>
        <v>0.76071531662944214</v>
      </c>
      <c r="CK166" s="37">
        <v>0</v>
      </c>
      <c r="CL166" s="40">
        <f t="shared" si="137"/>
        <v>2211107.5499999998</v>
      </c>
      <c r="CM166" s="40">
        <v>1682023.38</v>
      </c>
      <c r="CN166" s="158">
        <f t="shared" si="152"/>
        <v>-529084.16999999993</v>
      </c>
      <c r="CO166" s="310">
        <f t="shared" si="195"/>
        <v>0.76071531662944214</v>
      </c>
      <c r="CP166" s="37">
        <v>2170504.6800000002</v>
      </c>
      <c r="CQ166" s="37">
        <v>0</v>
      </c>
      <c r="CR166" s="37">
        <v>0</v>
      </c>
      <c r="CS166" s="37">
        <v>0</v>
      </c>
      <c r="CT166" s="37">
        <v>0</v>
      </c>
      <c r="CU166" s="37">
        <v>0</v>
      </c>
      <c r="CV166" s="37">
        <v>0</v>
      </c>
      <c r="CW166" s="37">
        <v>4381612.2300000004</v>
      </c>
      <c r="CX166" s="186" t="s">
        <v>1434</v>
      </c>
    </row>
    <row r="167" spans="1:102" s="10" customFormat="1" ht="25.5" hidden="1" x14ac:dyDescent="0.2">
      <c r="A167" s="20" t="s">
        <v>406</v>
      </c>
      <c r="B167" s="20" t="s">
        <v>411</v>
      </c>
      <c r="C167" s="21" t="s">
        <v>602</v>
      </c>
      <c r="D167" s="22">
        <v>1</v>
      </c>
      <c r="E167" s="20" t="s">
        <v>402</v>
      </c>
      <c r="F167" s="20" t="s">
        <v>77</v>
      </c>
      <c r="G167" s="20" t="s">
        <v>871</v>
      </c>
      <c r="H167" s="43">
        <f>SUBTOTAL(103, $CI$16:$CI167)*1</f>
        <v>149</v>
      </c>
      <c r="I167" s="43" t="s">
        <v>485</v>
      </c>
      <c r="J167" s="124" t="s">
        <v>13</v>
      </c>
      <c r="K167" s="124" t="s">
        <v>513</v>
      </c>
      <c r="L167" s="41">
        <v>0</v>
      </c>
      <c r="M167" s="41">
        <v>0</v>
      </c>
      <c r="N167" s="41">
        <v>1045198.4199999999</v>
      </c>
      <c r="O167" s="41">
        <v>0</v>
      </c>
      <c r="P167" s="41">
        <v>0</v>
      </c>
      <c r="Q167" s="41">
        <f t="shared" si="153"/>
        <v>0</v>
      </c>
      <c r="R167" s="197" t="str">
        <f t="shared" si="154"/>
        <v>nebija plānots</v>
      </c>
      <c r="S167" s="41">
        <v>227568.15</v>
      </c>
      <c r="T167" s="41">
        <v>227568.15</v>
      </c>
      <c r="U167" s="41">
        <f t="shared" ref="U167:U172" si="200">T167-S167</f>
        <v>0</v>
      </c>
      <c r="V167" s="41">
        <f t="shared" si="155"/>
        <v>227568.15</v>
      </c>
      <c r="W167" s="41">
        <f t="shared" si="156"/>
        <v>227568.15</v>
      </c>
      <c r="X167" s="41">
        <f t="shared" si="157"/>
        <v>0</v>
      </c>
      <c r="Y167" s="197">
        <f t="shared" si="158"/>
        <v>0</v>
      </c>
      <c r="Z167" s="41">
        <v>0</v>
      </c>
      <c r="AA167" s="41">
        <v>0</v>
      </c>
      <c r="AB167" s="41">
        <f t="shared" ref="AB167:AB172" si="201">AA167-Z167</f>
        <v>0</v>
      </c>
      <c r="AC167" s="41">
        <f t="shared" si="159"/>
        <v>227568.15</v>
      </c>
      <c r="AD167" s="41">
        <f t="shared" si="160"/>
        <v>227568.15</v>
      </c>
      <c r="AE167" s="41">
        <f t="shared" si="161"/>
        <v>0</v>
      </c>
      <c r="AF167" s="109">
        <f t="shared" si="162"/>
        <v>0</v>
      </c>
      <c r="AG167" s="41">
        <v>0</v>
      </c>
      <c r="AH167" s="41">
        <v>0</v>
      </c>
      <c r="AI167" s="41">
        <f t="shared" ref="AI167:AI172" si="202">AH167-AG167</f>
        <v>0</v>
      </c>
      <c r="AJ167" s="41">
        <f t="shared" si="163"/>
        <v>227568.15</v>
      </c>
      <c r="AK167" s="41">
        <f t="shared" si="164"/>
        <v>227568.15</v>
      </c>
      <c r="AL167" s="41">
        <f t="shared" si="165"/>
        <v>0</v>
      </c>
      <c r="AM167" s="109">
        <f t="shared" si="166"/>
        <v>0</v>
      </c>
      <c r="AN167" s="41">
        <v>252110</v>
      </c>
      <c r="AO167" s="41">
        <v>196256.29</v>
      </c>
      <c r="AP167" s="41">
        <f t="shared" ref="AP167:AP172" si="203">AO167-AN167</f>
        <v>-55853.709999999992</v>
      </c>
      <c r="AQ167" s="41">
        <f t="shared" si="167"/>
        <v>479678.15</v>
      </c>
      <c r="AR167" s="41">
        <f t="shared" si="168"/>
        <v>423824.44</v>
      </c>
      <c r="AS167" s="41">
        <f t="shared" si="169"/>
        <v>-55854</v>
      </c>
      <c r="AT167" s="109">
        <f t="shared" si="170"/>
        <v>0.11643997125989591</v>
      </c>
      <c r="AU167" s="41">
        <v>0</v>
      </c>
      <c r="AV167" s="41">
        <v>0</v>
      </c>
      <c r="AW167" s="41">
        <f t="shared" ref="AW167:AW172" si="204">AV167-AU167</f>
        <v>0</v>
      </c>
      <c r="AX167" s="41">
        <f t="shared" si="171"/>
        <v>479678.15</v>
      </c>
      <c r="AY167" s="41">
        <f t="shared" si="172"/>
        <v>423824.44</v>
      </c>
      <c r="AZ167" s="41">
        <f t="shared" si="173"/>
        <v>-55854</v>
      </c>
      <c r="BA167" s="109">
        <f t="shared" si="174"/>
        <v>0.11643997125989591</v>
      </c>
      <c r="BB167" s="41">
        <v>0</v>
      </c>
      <c r="BC167" s="41">
        <v>0</v>
      </c>
      <c r="BD167" s="41">
        <f t="shared" si="197"/>
        <v>0</v>
      </c>
      <c r="BE167" s="41">
        <f t="shared" si="175"/>
        <v>479678.15</v>
      </c>
      <c r="BF167" s="41">
        <f t="shared" si="176"/>
        <v>423824.44</v>
      </c>
      <c r="BG167" s="41">
        <f t="shared" si="177"/>
        <v>-55854</v>
      </c>
      <c r="BH167" s="109">
        <f t="shared" si="178"/>
        <v>0.11643997125989591</v>
      </c>
      <c r="BI167" s="41">
        <v>252110</v>
      </c>
      <c r="BJ167" s="41">
        <v>176332.85</v>
      </c>
      <c r="BK167" s="41">
        <f t="shared" si="198"/>
        <v>-75777.149999999994</v>
      </c>
      <c r="BL167" s="41">
        <f t="shared" si="179"/>
        <v>731788.15</v>
      </c>
      <c r="BM167" s="41">
        <f t="shared" si="180"/>
        <v>600157.29</v>
      </c>
      <c r="BN167" s="41">
        <f t="shared" si="181"/>
        <v>-131631</v>
      </c>
      <c r="BO167" s="109">
        <f t="shared" si="182"/>
        <v>0.17987563750519875</v>
      </c>
      <c r="BP167" s="41">
        <v>0</v>
      </c>
      <c r="BQ167" s="41">
        <v>0</v>
      </c>
      <c r="BR167" s="41">
        <f t="shared" si="199"/>
        <v>0</v>
      </c>
      <c r="BS167" s="41">
        <f t="shared" si="183"/>
        <v>731788.15</v>
      </c>
      <c r="BT167" s="41">
        <f t="shared" si="184"/>
        <v>600157.29</v>
      </c>
      <c r="BU167" s="41">
        <f t="shared" si="185"/>
        <v>-131631</v>
      </c>
      <c r="BV167" s="109">
        <f t="shared" si="186"/>
        <v>0.17987563750519875</v>
      </c>
      <c r="BW167" s="41">
        <v>0</v>
      </c>
      <c r="BX167" s="41">
        <v>0</v>
      </c>
      <c r="BY167" s="41">
        <f t="shared" si="187"/>
        <v>0</v>
      </c>
      <c r="BZ167" s="41">
        <f t="shared" si="196"/>
        <v>731788.15</v>
      </c>
      <c r="CA167" s="41">
        <f>BQ167+BJ167+BC167+AV167+AO167+-AH167+AA167+T167+P167+BX167</f>
        <v>600157.29</v>
      </c>
      <c r="CB167" s="41">
        <f t="shared" si="188"/>
        <v>-131631</v>
      </c>
      <c r="CC167" s="109">
        <f t="shared" si="189"/>
        <v>0.17987563750519875</v>
      </c>
      <c r="CD167" s="41">
        <v>253810</v>
      </c>
      <c r="CE167" s="41">
        <v>153447.89000000001</v>
      </c>
      <c r="CF167" s="41">
        <f t="shared" si="190"/>
        <v>-100362.10999999999</v>
      </c>
      <c r="CG167" s="41">
        <f t="shared" si="191"/>
        <v>985598.15</v>
      </c>
      <c r="CH167" s="41">
        <f t="shared" si="192"/>
        <v>753605.18</v>
      </c>
      <c r="CI167" s="36">
        <f t="shared" si="193"/>
        <v>-231993.11</v>
      </c>
      <c r="CJ167" s="282">
        <f t="shared" si="194"/>
        <v>0.76461708050081068</v>
      </c>
      <c r="CK167" s="40">
        <v>0</v>
      </c>
      <c r="CL167" s="40">
        <f t="shared" si="137"/>
        <v>985598.15</v>
      </c>
      <c r="CM167" s="40">
        <v>753605.18</v>
      </c>
      <c r="CN167" s="158">
        <f t="shared" si="152"/>
        <v>-231992.96999999997</v>
      </c>
      <c r="CO167" s="310">
        <f t="shared" si="195"/>
        <v>0.76461708050081068</v>
      </c>
      <c r="CP167" s="40">
        <v>534665.1</v>
      </c>
      <c r="CQ167" s="40">
        <v>157377.32999999999</v>
      </c>
      <c r="CR167" s="40">
        <v>0</v>
      </c>
      <c r="CS167" s="40">
        <v>0</v>
      </c>
      <c r="CT167" s="40">
        <v>0</v>
      </c>
      <c r="CU167" s="40">
        <v>0</v>
      </c>
      <c r="CV167" s="40">
        <v>0</v>
      </c>
      <c r="CW167" s="40">
        <v>2722839</v>
      </c>
      <c r="CX167" s="266"/>
    </row>
    <row r="168" spans="1:102" s="10" customFormat="1" ht="51" hidden="1" x14ac:dyDescent="0.2">
      <c r="A168" s="11" t="s">
        <v>485</v>
      </c>
      <c r="B168" s="11" t="s">
        <v>486</v>
      </c>
      <c r="C168" s="14" t="s">
        <v>606</v>
      </c>
      <c r="D168" s="11">
        <v>1</v>
      </c>
      <c r="E168" s="11" t="s">
        <v>454</v>
      </c>
      <c r="F168" s="11" t="s">
        <v>5</v>
      </c>
      <c r="G168" s="44" t="s">
        <v>534</v>
      </c>
      <c r="H168" s="43">
        <f>SUBTOTAL(103, $CI$16:$CI168)*1</f>
        <v>149</v>
      </c>
      <c r="I168" s="43" t="s">
        <v>458</v>
      </c>
      <c r="J168" s="124" t="s">
        <v>456</v>
      </c>
      <c r="K168" s="124" t="s">
        <v>466</v>
      </c>
      <c r="L168" s="41">
        <v>0</v>
      </c>
      <c r="M168" s="41">
        <v>0</v>
      </c>
      <c r="N168" s="41">
        <v>29521.570000000003</v>
      </c>
      <c r="O168" s="41">
        <v>51786.65</v>
      </c>
      <c r="P168" s="41">
        <v>51385.04</v>
      </c>
      <c r="Q168" s="41">
        <f t="shared" si="153"/>
        <v>-402</v>
      </c>
      <c r="R168" s="197">
        <f t="shared" si="154"/>
        <v>7.755087459799026E-3</v>
      </c>
      <c r="S168" s="41">
        <v>0</v>
      </c>
      <c r="T168" s="41">
        <v>0</v>
      </c>
      <c r="U168" s="41">
        <f t="shared" si="200"/>
        <v>0</v>
      </c>
      <c r="V168" s="41">
        <f t="shared" si="155"/>
        <v>51786.65</v>
      </c>
      <c r="W168" s="41">
        <f t="shared" si="156"/>
        <v>51385.04</v>
      </c>
      <c r="X168" s="41">
        <f t="shared" si="157"/>
        <v>-402</v>
      </c>
      <c r="Y168" s="197">
        <f t="shared" si="158"/>
        <v>7.755087459799026E-3</v>
      </c>
      <c r="Z168" s="41">
        <v>0</v>
      </c>
      <c r="AA168" s="41">
        <v>0</v>
      </c>
      <c r="AB168" s="41">
        <f t="shared" si="201"/>
        <v>0</v>
      </c>
      <c r="AC168" s="41">
        <f t="shared" si="159"/>
        <v>51786.65</v>
      </c>
      <c r="AD168" s="41">
        <f t="shared" si="160"/>
        <v>51385.04</v>
      </c>
      <c r="AE168" s="41">
        <f t="shared" si="161"/>
        <v>-402</v>
      </c>
      <c r="AF168" s="109">
        <f t="shared" si="162"/>
        <v>7.755087459799026E-3</v>
      </c>
      <c r="AG168" s="41">
        <v>32048.63</v>
      </c>
      <c r="AH168" s="41">
        <v>0</v>
      </c>
      <c r="AI168" s="41">
        <f t="shared" si="202"/>
        <v>-32048.63</v>
      </c>
      <c r="AJ168" s="41">
        <f t="shared" si="163"/>
        <v>83835.28</v>
      </c>
      <c r="AK168" s="41">
        <f t="shared" si="164"/>
        <v>51385.04</v>
      </c>
      <c r="AL168" s="41">
        <f t="shared" si="165"/>
        <v>-32451</v>
      </c>
      <c r="AM168" s="109">
        <f t="shared" si="166"/>
        <v>0.38707140955454555</v>
      </c>
      <c r="AN168" s="41">
        <v>0</v>
      </c>
      <c r="AO168" s="41">
        <v>11348.67</v>
      </c>
      <c r="AP168" s="41">
        <f t="shared" si="203"/>
        <v>11348.67</v>
      </c>
      <c r="AQ168" s="41">
        <f t="shared" si="167"/>
        <v>83835.28</v>
      </c>
      <c r="AR168" s="41">
        <f t="shared" si="168"/>
        <v>62733.71</v>
      </c>
      <c r="AS168" s="41">
        <f t="shared" si="169"/>
        <v>-21102</v>
      </c>
      <c r="AT168" s="109">
        <f t="shared" si="170"/>
        <v>0.25170274376133772</v>
      </c>
      <c r="AU168" s="41">
        <v>0</v>
      </c>
      <c r="AV168" s="41">
        <v>0</v>
      </c>
      <c r="AW168" s="41">
        <f t="shared" si="204"/>
        <v>0</v>
      </c>
      <c r="AX168" s="41">
        <f t="shared" si="171"/>
        <v>83835.28</v>
      </c>
      <c r="AY168" s="41">
        <f t="shared" si="172"/>
        <v>62733.71</v>
      </c>
      <c r="AZ168" s="41">
        <f t="shared" si="173"/>
        <v>-21102</v>
      </c>
      <c r="BA168" s="109">
        <f t="shared" si="174"/>
        <v>0.25170274376133772</v>
      </c>
      <c r="BB168" s="41">
        <v>18673.650000000001</v>
      </c>
      <c r="BC168" s="41">
        <v>0</v>
      </c>
      <c r="BD168" s="41">
        <f t="shared" si="197"/>
        <v>-18673.650000000001</v>
      </c>
      <c r="BE168" s="41">
        <f t="shared" si="175"/>
        <v>102508.93</v>
      </c>
      <c r="BF168" s="41">
        <f t="shared" si="176"/>
        <v>62733.71</v>
      </c>
      <c r="BG168" s="41">
        <f t="shared" si="177"/>
        <v>-39776</v>
      </c>
      <c r="BH168" s="109">
        <f t="shared" si="178"/>
        <v>0.38801712202049121</v>
      </c>
      <c r="BI168" s="41">
        <v>0</v>
      </c>
      <c r="BJ168" s="41">
        <v>16276.36</v>
      </c>
      <c r="BK168" s="41">
        <f t="shared" si="198"/>
        <v>16276.36</v>
      </c>
      <c r="BL168" s="41">
        <f t="shared" si="179"/>
        <v>102508.93</v>
      </c>
      <c r="BM168" s="41">
        <f t="shared" si="180"/>
        <v>79010.070000000007</v>
      </c>
      <c r="BN168" s="41">
        <f t="shared" si="181"/>
        <v>-23500</v>
      </c>
      <c r="BO168" s="109">
        <f t="shared" si="182"/>
        <v>0.22923719913962604</v>
      </c>
      <c r="BP168" s="41">
        <v>0</v>
      </c>
      <c r="BQ168" s="41">
        <v>0</v>
      </c>
      <c r="BR168" s="41">
        <f t="shared" si="199"/>
        <v>0</v>
      </c>
      <c r="BS168" s="41">
        <f t="shared" si="183"/>
        <v>102508.93</v>
      </c>
      <c r="BT168" s="41">
        <f t="shared" si="184"/>
        <v>79010.070000000007</v>
      </c>
      <c r="BU168" s="41">
        <f t="shared" si="185"/>
        <v>-23500</v>
      </c>
      <c r="BV168" s="109">
        <f t="shared" si="186"/>
        <v>0.22923719913962604</v>
      </c>
      <c r="BW168" s="41">
        <v>18673.650000000001</v>
      </c>
      <c r="BX168" s="41">
        <v>0</v>
      </c>
      <c r="BY168" s="41">
        <f t="shared" si="187"/>
        <v>-18673.650000000001</v>
      </c>
      <c r="BZ168" s="41">
        <f t="shared" si="196"/>
        <v>121182.57999999999</v>
      </c>
      <c r="CA168" s="41">
        <f>BQ168+BJ168+BC168+AV168+AO168+-AH168+AA168+T168+P168+BX168</f>
        <v>79010.070000000007</v>
      </c>
      <c r="CB168" s="41">
        <f t="shared" si="188"/>
        <v>-42174</v>
      </c>
      <c r="CC168" s="109">
        <f t="shared" si="189"/>
        <v>0.34800802227514871</v>
      </c>
      <c r="CD168" s="41">
        <v>0</v>
      </c>
      <c r="CE168" s="41">
        <v>14147.72</v>
      </c>
      <c r="CF168" s="41">
        <f t="shared" si="190"/>
        <v>14147.72</v>
      </c>
      <c r="CG168" s="41">
        <f t="shared" si="191"/>
        <v>121182.57999999999</v>
      </c>
      <c r="CH168" s="41">
        <f t="shared" si="192"/>
        <v>93157.790000000008</v>
      </c>
      <c r="CI168" s="40">
        <f t="shared" si="193"/>
        <v>-28026.28</v>
      </c>
      <c r="CJ168" s="282">
        <f t="shared" si="194"/>
        <v>0.76873912075481488</v>
      </c>
      <c r="CK168" s="40">
        <v>0</v>
      </c>
      <c r="CL168" s="40">
        <f t="shared" si="137"/>
        <v>121182.58000000002</v>
      </c>
      <c r="CM168" s="40">
        <v>93157.790000000008</v>
      </c>
      <c r="CN168" s="158">
        <f t="shared" si="152"/>
        <v>-28024.790000000008</v>
      </c>
      <c r="CO168" s="310">
        <f t="shared" si="195"/>
        <v>0.76873912075481476</v>
      </c>
      <c r="CP168" s="40">
        <v>74606.640000000014</v>
      </c>
      <c r="CQ168" s="40">
        <v>18644.310000000001</v>
      </c>
      <c r="CR168" s="40">
        <v>0</v>
      </c>
      <c r="CS168" s="40">
        <v>0</v>
      </c>
      <c r="CT168" s="40">
        <v>0</v>
      </c>
      <c r="CU168" s="40">
        <v>0</v>
      </c>
      <c r="CV168" s="40">
        <v>0</v>
      </c>
      <c r="CW168" s="40">
        <v>243955.1</v>
      </c>
      <c r="CX168" s="17"/>
    </row>
    <row r="169" spans="1:102" s="10" customFormat="1" ht="47.25" hidden="1" x14ac:dyDescent="0.2">
      <c r="A169" s="11" t="s">
        <v>406</v>
      </c>
      <c r="B169" s="11" t="s">
        <v>411</v>
      </c>
      <c r="C169" s="14" t="s">
        <v>602</v>
      </c>
      <c r="D169" s="11">
        <v>1</v>
      </c>
      <c r="E169" s="11" t="s">
        <v>402</v>
      </c>
      <c r="F169" s="11" t="s">
        <v>77</v>
      </c>
      <c r="G169" s="44" t="s">
        <v>725</v>
      </c>
      <c r="H169" s="43">
        <f>SUBTOTAL(103, $CI$16:$CI169)*1</f>
        <v>149</v>
      </c>
      <c r="I169" s="43" t="s">
        <v>537</v>
      </c>
      <c r="J169" s="124" t="s">
        <v>37</v>
      </c>
      <c r="K169" s="124" t="s">
        <v>548</v>
      </c>
      <c r="L169" s="41">
        <v>0</v>
      </c>
      <c r="M169" s="41">
        <v>0</v>
      </c>
      <c r="N169" s="41">
        <v>30084.55</v>
      </c>
      <c r="O169" s="41">
        <v>8618.09</v>
      </c>
      <c r="P169" s="41">
        <v>8618.09</v>
      </c>
      <c r="Q169" s="41">
        <f t="shared" si="153"/>
        <v>0</v>
      </c>
      <c r="R169" s="197">
        <f t="shared" si="154"/>
        <v>0</v>
      </c>
      <c r="S169" s="41">
        <v>0</v>
      </c>
      <c r="T169" s="41">
        <v>0</v>
      </c>
      <c r="U169" s="41">
        <f t="shared" si="200"/>
        <v>0</v>
      </c>
      <c r="V169" s="41">
        <f t="shared" si="155"/>
        <v>8618.09</v>
      </c>
      <c r="W169" s="41">
        <f t="shared" si="156"/>
        <v>8618.09</v>
      </c>
      <c r="X169" s="41">
        <f t="shared" si="157"/>
        <v>0</v>
      </c>
      <c r="Y169" s="197">
        <f t="shared" si="158"/>
        <v>0</v>
      </c>
      <c r="Z169" s="41">
        <v>0</v>
      </c>
      <c r="AA169" s="41">
        <v>0</v>
      </c>
      <c r="AB169" s="41">
        <f t="shared" si="201"/>
        <v>0</v>
      </c>
      <c r="AC169" s="41">
        <f t="shared" si="159"/>
        <v>8618.09</v>
      </c>
      <c r="AD169" s="41">
        <f t="shared" si="160"/>
        <v>8618.09</v>
      </c>
      <c r="AE169" s="41">
        <f t="shared" si="161"/>
        <v>0</v>
      </c>
      <c r="AF169" s="109">
        <f t="shared" si="162"/>
        <v>0</v>
      </c>
      <c r="AG169" s="41">
        <v>9916.74</v>
      </c>
      <c r="AH169" s="41">
        <v>7308.11</v>
      </c>
      <c r="AI169" s="41">
        <f t="shared" si="202"/>
        <v>-2608.63</v>
      </c>
      <c r="AJ169" s="41">
        <f t="shared" si="163"/>
        <v>18534.830000000002</v>
      </c>
      <c r="AK169" s="41">
        <f t="shared" si="164"/>
        <v>15926.2</v>
      </c>
      <c r="AL169" s="41">
        <f t="shared" si="165"/>
        <v>-2609</v>
      </c>
      <c r="AM169" s="109">
        <f t="shared" si="166"/>
        <v>0.14074205158612196</v>
      </c>
      <c r="AN169" s="41">
        <v>0</v>
      </c>
      <c r="AO169" s="41">
        <v>0</v>
      </c>
      <c r="AP169" s="41">
        <f t="shared" si="203"/>
        <v>0</v>
      </c>
      <c r="AQ169" s="41">
        <f t="shared" si="167"/>
        <v>18534.830000000002</v>
      </c>
      <c r="AR169" s="41">
        <f t="shared" si="168"/>
        <v>15926.2</v>
      </c>
      <c r="AS169" s="41">
        <f t="shared" si="169"/>
        <v>-2609</v>
      </c>
      <c r="AT169" s="109">
        <f t="shared" si="170"/>
        <v>0.14074205158612196</v>
      </c>
      <c r="AU169" s="41">
        <v>0</v>
      </c>
      <c r="AV169" s="41">
        <v>0</v>
      </c>
      <c r="AW169" s="41">
        <f t="shared" si="204"/>
        <v>0</v>
      </c>
      <c r="AX169" s="41">
        <f t="shared" si="171"/>
        <v>18534.830000000002</v>
      </c>
      <c r="AY169" s="41">
        <f t="shared" si="172"/>
        <v>15926.2</v>
      </c>
      <c r="AZ169" s="41">
        <f t="shared" si="173"/>
        <v>-2609</v>
      </c>
      <c r="BA169" s="109">
        <f t="shared" si="174"/>
        <v>0.14074205158612196</v>
      </c>
      <c r="BB169" s="41">
        <v>9916.74</v>
      </c>
      <c r="BC169" s="41">
        <v>6965.12</v>
      </c>
      <c r="BD169" s="41">
        <f t="shared" si="197"/>
        <v>-2951.62</v>
      </c>
      <c r="BE169" s="41">
        <f t="shared" si="175"/>
        <v>28451.57</v>
      </c>
      <c r="BF169" s="41">
        <f t="shared" si="176"/>
        <v>22891.32</v>
      </c>
      <c r="BG169" s="41">
        <f t="shared" si="177"/>
        <v>-5561</v>
      </c>
      <c r="BH169" s="109">
        <f t="shared" si="178"/>
        <v>0.19542858267575391</v>
      </c>
      <c r="BI169" s="41">
        <v>0</v>
      </c>
      <c r="BJ169" s="41">
        <v>0</v>
      </c>
      <c r="BK169" s="41">
        <f t="shared" si="198"/>
        <v>0</v>
      </c>
      <c r="BL169" s="41">
        <f t="shared" si="179"/>
        <v>28451.57</v>
      </c>
      <c r="BM169" s="41">
        <f t="shared" si="180"/>
        <v>22891.32</v>
      </c>
      <c r="BN169" s="41">
        <f t="shared" si="181"/>
        <v>-5561</v>
      </c>
      <c r="BO169" s="109">
        <f t="shared" si="182"/>
        <v>0.19542858267575391</v>
      </c>
      <c r="BP169" s="41">
        <v>0</v>
      </c>
      <c r="BQ169" s="41">
        <v>0</v>
      </c>
      <c r="BR169" s="41">
        <f t="shared" si="199"/>
        <v>0</v>
      </c>
      <c r="BS169" s="41">
        <f t="shared" si="183"/>
        <v>28451.57</v>
      </c>
      <c r="BT169" s="41">
        <f t="shared" si="184"/>
        <v>22891.32</v>
      </c>
      <c r="BU169" s="41">
        <f t="shared" si="185"/>
        <v>-5561</v>
      </c>
      <c r="BV169" s="109">
        <f t="shared" si="186"/>
        <v>0.19542858267575391</v>
      </c>
      <c r="BW169" s="41">
        <v>9916.74</v>
      </c>
      <c r="BX169" s="41">
        <v>6634.61</v>
      </c>
      <c r="BY169" s="41">
        <f t="shared" si="187"/>
        <v>-3282.13</v>
      </c>
      <c r="BZ169" s="41">
        <f t="shared" si="196"/>
        <v>38368.31</v>
      </c>
      <c r="CA169" s="41">
        <f>BQ169+BJ169+BC169+AV169+AO169+AH169+AA169+T169+P169+BX169</f>
        <v>29525.93</v>
      </c>
      <c r="CB169" s="41">
        <f t="shared" si="188"/>
        <v>-8843</v>
      </c>
      <c r="CC169" s="109">
        <f t="shared" si="189"/>
        <v>0.23046050243026073</v>
      </c>
      <c r="CD169" s="41">
        <v>0</v>
      </c>
      <c r="CE169" s="41">
        <v>0</v>
      </c>
      <c r="CF169" s="41">
        <f t="shared" si="190"/>
        <v>0</v>
      </c>
      <c r="CG169" s="41">
        <f t="shared" si="191"/>
        <v>38368.31</v>
      </c>
      <c r="CH169" s="41">
        <f t="shared" si="192"/>
        <v>29525.93</v>
      </c>
      <c r="CI169" s="40">
        <f t="shared" si="193"/>
        <v>-8843</v>
      </c>
      <c r="CJ169" s="282">
        <f t="shared" si="194"/>
        <v>0.76953949756973927</v>
      </c>
      <c r="CK169" s="40">
        <v>0</v>
      </c>
      <c r="CL169" s="40">
        <f t="shared" si="137"/>
        <v>38368.31</v>
      </c>
      <c r="CM169" s="40">
        <v>29525.93</v>
      </c>
      <c r="CN169" s="158">
        <f t="shared" si="152"/>
        <v>-8842.3799999999974</v>
      </c>
      <c r="CO169" s="310">
        <f t="shared" si="195"/>
        <v>0.76953949756973927</v>
      </c>
      <c r="CP169" s="40">
        <v>40630.42</v>
      </c>
      <c r="CQ169" s="40">
        <v>9916.73</v>
      </c>
      <c r="CR169" s="40">
        <v>0</v>
      </c>
      <c r="CS169" s="40">
        <v>0</v>
      </c>
      <c r="CT169" s="40">
        <v>0</v>
      </c>
      <c r="CU169" s="40">
        <v>0</v>
      </c>
      <c r="CV169" s="40">
        <v>0</v>
      </c>
      <c r="CW169" s="40">
        <v>119000.01</v>
      </c>
      <c r="CX169" s="17"/>
    </row>
    <row r="170" spans="1:102" s="10" customFormat="1" ht="26.25" hidden="1" x14ac:dyDescent="0.25">
      <c r="A170" s="11" t="s">
        <v>106</v>
      </c>
      <c r="B170" s="11" t="s">
        <v>107</v>
      </c>
      <c r="C170" s="14" t="s">
        <v>108</v>
      </c>
      <c r="D170" s="11">
        <v>1</v>
      </c>
      <c r="E170" s="11" t="s">
        <v>109</v>
      </c>
      <c r="F170" s="11" t="s">
        <v>5</v>
      </c>
      <c r="G170" s="44" t="s">
        <v>117</v>
      </c>
      <c r="H170" s="43">
        <f>SUBTOTAL(103, $CI$16:$CI170)*1</f>
        <v>149</v>
      </c>
      <c r="I170" s="43" t="s">
        <v>287</v>
      </c>
      <c r="J170" s="124" t="s">
        <v>285</v>
      </c>
      <c r="K170" s="124" t="s">
        <v>290</v>
      </c>
      <c r="L170" s="41">
        <v>0</v>
      </c>
      <c r="M170" s="41">
        <v>0</v>
      </c>
      <c r="N170" s="41">
        <v>14168.29</v>
      </c>
      <c r="O170" s="41">
        <v>12387.36</v>
      </c>
      <c r="P170" s="41">
        <v>12387.36</v>
      </c>
      <c r="Q170" s="41">
        <f t="shared" si="153"/>
        <v>0</v>
      </c>
      <c r="R170" s="197">
        <f t="shared" si="154"/>
        <v>0</v>
      </c>
      <c r="S170" s="41">
        <v>0</v>
      </c>
      <c r="T170" s="41">
        <v>0</v>
      </c>
      <c r="U170" s="41">
        <f t="shared" si="200"/>
        <v>0</v>
      </c>
      <c r="V170" s="41">
        <f t="shared" si="155"/>
        <v>12387.36</v>
      </c>
      <c r="W170" s="41">
        <f t="shared" si="156"/>
        <v>12387.36</v>
      </c>
      <c r="X170" s="41">
        <f t="shared" si="157"/>
        <v>0</v>
      </c>
      <c r="Y170" s="197">
        <f t="shared" si="158"/>
        <v>0</v>
      </c>
      <c r="Z170" s="41">
        <v>0</v>
      </c>
      <c r="AA170" s="41">
        <v>0</v>
      </c>
      <c r="AB170" s="41">
        <f t="shared" si="201"/>
        <v>0</v>
      </c>
      <c r="AC170" s="41">
        <f t="shared" si="159"/>
        <v>12387.36</v>
      </c>
      <c r="AD170" s="41">
        <f t="shared" si="160"/>
        <v>12387.36</v>
      </c>
      <c r="AE170" s="41">
        <f t="shared" si="161"/>
        <v>0</v>
      </c>
      <c r="AF170" s="109">
        <f t="shared" si="162"/>
        <v>0</v>
      </c>
      <c r="AG170" s="41">
        <v>101320.89</v>
      </c>
      <c r="AH170" s="41">
        <v>101337.96</v>
      </c>
      <c r="AI170" s="41">
        <f t="shared" si="202"/>
        <v>17.070000000006985</v>
      </c>
      <c r="AJ170" s="41">
        <f t="shared" si="163"/>
        <v>113708.25</v>
      </c>
      <c r="AK170" s="41">
        <f t="shared" si="164"/>
        <v>113725.32</v>
      </c>
      <c r="AL170" s="41">
        <f t="shared" si="165"/>
        <v>17</v>
      </c>
      <c r="AM170" s="109">
        <f t="shared" si="166"/>
        <v>-1.5012103343425842E-4</v>
      </c>
      <c r="AN170" s="41">
        <v>0</v>
      </c>
      <c r="AO170" s="41">
        <v>0</v>
      </c>
      <c r="AP170" s="41">
        <f t="shared" si="203"/>
        <v>0</v>
      </c>
      <c r="AQ170" s="41">
        <f t="shared" si="167"/>
        <v>113708.25</v>
      </c>
      <c r="AR170" s="41">
        <f t="shared" si="168"/>
        <v>113725.32</v>
      </c>
      <c r="AS170" s="41">
        <f t="shared" si="169"/>
        <v>17</v>
      </c>
      <c r="AT170" s="109">
        <f t="shared" si="170"/>
        <v>-1.5012103343425842E-4</v>
      </c>
      <c r="AU170" s="41">
        <v>0</v>
      </c>
      <c r="AV170" s="41">
        <v>0</v>
      </c>
      <c r="AW170" s="41">
        <f t="shared" si="204"/>
        <v>0</v>
      </c>
      <c r="AX170" s="41">
        <f t="shared" si="171"/>
        <v>113708.25</v>
      </c>
      <c r="AY170" s="41">
        <f t="shared" si="172"/>
        <v>113725.32</v>
      </c>
      <c r="AZ170" s="41">
        <f t="shared" si="173"/>
        <v>17</v>
      </c>
      <c r="BA170" s="109">
        <f t="shared" si="174"/>
        <v>-1.5012103343425842E-4</v>
      </c>
      <c r="BB170" s="41">
        <v>155589.1</v>
      </c>
      <c r="BC170" s="41">
        <v>175031.79</v>
      </c>
      <c r="BD170" s="41">
        <f t="shared" si="197"/>
        <v>19442.690000000002</v>
      </c>
      <c r="BE170" s="41">
        <f t="shared" si="175"/>
        <v>269297.34999999998</v>
      </c>
      <c r="BF170" s="41">
        <f t="shared" si="176"/>
        <v>288757.11</v>
      </c>
      <c r="BG170" s="41">
        <f t="shared" si="177"/>
        <v>19460</v>
      </c>
      <c r="BH170" s="109">
        <f t="shared" si="178"/>
        <v>-7.2261238367180347E-2</v>
      </c>
      <c r="BI170" s="41">
        <v>0</v>
      </c>
      <c r="BJ170" s="41">
        <v>0</v>
      </c>
      <c r="BK170" s="41">
        <f t="shared" si="198"/>
        <v>0</v>
      </c>
      <c r="BL170" s="41">
        <f t="shared" si="179"/>
        <v>269297.34999999998</v>
      </c>
      <c r="BM170" s="41">
        <f t="shared" si="180"/>
        <v>288757.11</v>
      </c>
      <c r="BN170" s="41">
        <f t="shared" si="181"/>
        <v>19460</v>
      </c>
      <c r="BO170" s="109">
        <f t="shared" si="182"/>
        <v>-7.2261238367180347E-2</v>
      </c>
      <c r="BP170" s="41">
        <v>0</v>
      </c>
      <c r="BQ170" s="41">
        <v>0</v>
      </c>
      <c r="BR170" s="41">
        <f t="shared" si="199"/>
        <v>0</v>
      </c>
      <c r="BS170" s="41">
        <f t="shared" si="183"/>
        <v>269297.34999999998</v>
      </c>
      <c r="BT170" s="41">
        <f t="shared" si="184"/>
        <v>288757.11</v>
      </c>
      <c r="BU170" s="41">
        <f t="shared" si="185"/>
        <v>19460</v>
      </c>
      <c r="BV170" s="109">
        <f t="shared" si="186"/>
        <v>-7.2261238367180347E-2</v>
      </c>
      <c r="BW170" s="41">
        <v>207049.8</v>
      </c>
      <c r="BX170" s="41">
        <v>78415.929999999993</v>
      </c>
      <c r="BY170" s="41">
        <f t="shared" si="187"/>
        <v>-128633.87</v>
      </c>
      <c r="BZ170" s="41">
        <f t="shared" si="196"/>
        <v>476347.14999999997</v>
      </c>
      <c r="CA170" s="41">
        <f>BQ170+BJ170+BC170+AV170+AO170+AH170+AA170+T170+P170+BX170</f>
        <v>367173.04</v>
      </c>
      <c r="CB170" s="41">
        <f t="shared" si="188"/>
        <v>-109174</v>
      </c>
      <c r="CC170" s="109">
        <f t="shared" si="189"/>
        <v>0.22919022397845767</v>
      </c>
      <c r="CD170" s="41">
        <v>0</v>
      </c>
      <c r="CE170" s="41">
        <v>0</v>
      </c>
      <c r="CF170" s="41">
        <f t="shared" si="190"/>
        <v>0</v>
      </c>
      <c r="CG170" s="41">
        <f t="shared" si="191"/>
        <v>476347.14999999997</v>
      </c>
      <c r="CH170" s="41">
        <f t="shared" si="192"/>
        <v>367173.04</v>
      </c>
      <c r="CI170" s="40">
        <f t="shared" si="193"/>
        <v>-109174</v>
      </c>
      <c r="CJ170" s="282">
        <f t="shared" si="194"/>
        <v>0.77080977602154233</v>
      </c>
      <c r="CK170" s="40">
        <v>0</v>
      </c>
      <c r="CL170" s="40">
        <f t="shared" si="137"/>
        <v>476347.15</v>
      </c>
      <c r="CM170" s="40">
        <v>368079.58</v>
      </c>
      <c r="CN170" s="158">
        <f t="shared" ref="CN170:CN201" si="205">CM170-CL170</f>
        <v>-108267.57</v>
      </c>
      <c r="CO170" s="310">
        <f t="shared" si="195"/>
        <v>0.77271288387051329</v>
      </c>
      <c r="CP170" s="40">
        <v>820198.15</v>
      </c>
      <c r="CQ170" s="40">
        <v>826052.95000000007</v>
      </c>
      <c r="CR170" s="40">
        <v>546577.19999999995</v>
      </c>
      <c r="CS170" s="40">
        <v>110903.26</v>
      </c>
      <c r="CT170" s="40">
        <v>0</v>
      </c>
      <c r="CU170" s="40">
        <v>0</v>
      </c>
      <c r="CV170" s="40">
        <v>0</v>
      </c>
      <c r="CW170" s="40">
        <v>2794247</v>
      </c>
      <c r="CX170" s="29"/>
    </row>
    <row r="171" spans="1:102" s="10" customFormat="1" ht="29.25" hidden="1" customHeight="1" x14ac:dyDescent="0.2">
      <c r="A171" s="11" t="s">
        <v>485</v>
      </c>
      <c r="B171" s="11" t="s">
        <v>486</v>
      </c>
      <c r="C171" s="14" t="s">
        <v>606</v>
      </c>
      <c r="D171" s="11">
        <v>1</v>
      </c>
      <c r="E171" s="11" t="s">
        <v>454</v>
      </c>
      <c r="F171" s="11" t="s">
        <v>5</v>
      </c>
      <c r="G171" s="44" t="s">
        <v>503</v>
      </c>
      <c r="H171" s="43">
        <f>SUBTOTAL(103, $CI$16:$CI171)*1</f>
        <v>149</v>
      </c>
      <c r="I171" s="43" t="s">
        <v>133</v>
      </c>
      <c r="J171" s="124" t="s">
        <v>136</v>
      </c>
      <c r="K171" s="124" t="s">
        <v>137</v>
      </c>
      <c r="L171" s="41">
        <v>0</v>
      </c>
      <c r="M171" s="41">
        <v>0</v>
      </c>
      <c r="N171" s="41">
        <v>0</v>
      </c>
      <c r="O171" s="41">
        <v>52289.599999999999</v>
      </c>
      <c r="P171" s="41">
        <v>52289.599999999999</v>
      </c>
      <c r="Q171" s="41">
        <f t="shared" si="153"/>
        <v>0</v>
      </c>
      <c r="R171" s="197">
        <f t="shared" si="154"/>
        <v>0</v>
      </c>
      <c r="S171" s="41">
        <v>0</v>
      </c>
      <c r="T171" s="41">
        <v>0</v>
      </c>
      <c r="U171" s="41">
        <f t="shared" si="200"/>
        <v>0</v>
      </c>
      <c r="V171" s="41">
        <f t="shared" si="155"/>
        <v>52289.599999999999</v>
      </c>
      <c r="W171" s="41">
        <f t="shared" si="156"/>
        <v>52289.599999999999</v>
      </c>
      <c r="X171" s="41">
        <f t="shared" si="157"/>
        <v>0</v>
      </c>
      <c r="Y171" s="197">
        <f t="shared" si="158"/>
        <v>0</v>
      </c>
      <c r="Z171" s="41">
        <v>0</v>
      </c>
      <c r="AA171" s="41">
        <v>0</v>
      </c>
      <c r="AB171" s="41">
        <f t="shared" si="201"/>
        <v>0</v>
      </c>
      <c r="AC171" s="41">
        <f t="shared" si="159"/>
        <v>52289.599999999999</v>
      </c>
      <c r="AD171" s="41">
        <f t="shared" si="160"/>
        <v>52289.599999999999</v>
      </c>
      <c r="AE171" s="41">
        <f t="shared" si="161"/>
        <v>0</v>
      </c>
      <c r="AF171" s="109">
        <f t="shared" si="162"/>
        <v>0</v>
      </c>
      <c r="AG171" s="41">
        <v>25194.14</v>
      </c>
      <c r="AH171" s="41">
        <v>25194.14</v>
      </c>
      <c r="AI171" s="41">
        <f t="shared" si="202"/>
        <v>0</v>
      </c>
      <c r="AJ171" s="41">
        <f t="shared" si="163"/>
        <v>77483.739999999991</v>
      </c>
      <c r="AK171" s="41">
        <f t="shared" si="164"/>
        <v>77483.739999999991</v>
      </c>
      <c r="AL171" s="41">
        <f t="shared" si="165"/>
        <v>0</v>
      </c>
      <c r="AM171" s="109">
        <f t="shared" si="166"/>
        <v>0</v>
      </c>
      <c r="AN171" s="41">
        <v>0</v>
      </c>
      <c r="AO171" s="41">
        <v>0</v>
      </c>
      <c r="AP171" s="41">
        <f t="shared" si="203"/>
        <v>0</v>
      </c>
      <c r="AQ171" s="41">
        <f t="shared" si="167"/>
        <v>77483.739999999991</v>
      </c>
      <c r="AR171" s="41">
        <f t="shared" si="168"/>
        <v>77483.739999999991</v>
      </c>
      <c r="AS171" s="41">
        <f t="shared" si="169"/>
        <v>0</v>
      </c>
      <c r="AT171" s="109">
        <f t="shared" si="170"/>
        <v>0</v>
      </c>
      <c r="AU171" s="41">
        <v>0</v>
      </c>
      <c r="AV171" s="41">
        <v>0</v>
      </c>
      <c r="AW171" s="41">
        <f t="shared" si="204"/>
        <v>0</v>
      </c>
      <c r="AX171" s="41">
        <f t="shared" si="171"/>
        <v>77483.739999999991</v>
      </c>
      <c r="AY171" s="41">
        <f t="shared" si="172"/>
        <v>77483.739999999991</v>
      </c>
      <c r="AZ171" s="41">
        <f t="shared" si="173"/>
        <v>0</v>
      </c>
      <c r="BA171" s="109">
        <f t="shared" si="174"/>
        <v>0</v>
      </c>
      <c r="BB171" s="41">
        <v>668171.78</v>
      </c>
      <c r="BC171" s="41">
        <v>347924.35</v>
      </c>
      <c r="BD171" s="41">
        <f t="shared" si="197"/>
        <v>-320247.43000000005</v>
      </c>
      <c r="BE171" s="41">
        <f t="shared" si="175"/>
        <v>745655.52</v>
      </c>
      <c r="BF171" s="41">
        <f t="shared" si="176"/>
        <v>425408.08999999997</v>
      </c>
      <c r="BG171" s="41">
        <f t="shared" si="177"/>
        <v>-320247</v>
      </c>
      <c r="BH171" s="109">
        <f t="shared" si="178"/>
        <v>0.42948442197544523</v>
      </c>
      <c r="BI171" s="41">
        <v>0</v>
      </c>
      <c r="BJ171" s="41">
        <v>0</v>
      </c>
      <c r="BK171" s="41">
        <f t="shared" si="198"/>
        <v>0</v>
      </c>
      <c r="BL171" s="41">
        <f t="shared" si="179"/>
        <v>745655.52</v>
      </c>
      <c r="BM171" s="41">
        <f t="shared" si="180"/>
        <v>425408.08999999997</v>
      </c>
      <c r="BN171" s="41">
        <f t="shared" si="181"/>
        <v>-320247</v>
      </c>
      <c r="BO171" s="109">
        <f t="shared" si="182"/>
        <v>0.42948442197544523</v>
      </c>
      <c r="BP171" s="41">
        <v>0</v>
      </c>
      <c r="BQ171" s="41">
        <v>0</v>
      </c>
      <c r="BR171" s="41">
        <f t="shared" si="199"/>
        <v>0</v>
      </c>
      <c r="BS171" s="41">
        <f t="shared" si="183"/>
        <v>745655.52</v>
      </c>
      <c r="BT171" s="41">
        <f t="shared" si="184"/>
        <v>425408.08999999997</v>
      </c>
      <c r="BU171" s="41">
        <f t="shared" si="185"/>
        <v>-320247</v>
      </c>
      <c r="BV171" s="109">
        <f t="shared" si="186"/>
        <v>0.42948442197544523</v>
      </c>
      <c r="BW171" s="41">
        <v>628831.59</v>
      </c>
      <c r="BX171" s="41"/>
      <c r="BY171" s="41">
        <f t="shared" si="187"/>
        <v>-628831.59</v>
      </c>
      <c r="BZ171" s="41">
        <f t="shared" si="196"/>
        <v>1374487.1099999999</v>
      </c>
      <c r="CA171" s="41">
        <f>BQ171+BJ171+BC171+AV171+AO171+AH171+AA171+T171+P171+BX171</f>
        <v>425408.08999999997</v>
      </c>
      <c r="CB171" s="41">
        <f t="shared" si="188"/>
        <v>-949079</v>
      </c>
      <c r="CC171" s="109">
        <f t="shared" si="189"/>
        <v>0.69049685013051887</v>
      </c>
      <c r="CD171" s="41">
        <v>0</v>
      </c>
      <c r="CE171" s="41">
        <v>638223.44999999995</v>
      </c>
      <c r="CF171" s="41">
        <f t="shared" si="190"/>
        <v>638223.44999999995</v>
      </c>
      <c r="CG171" s="41">
        <f t="shared" si="191"/>
        <v>1374487.1099999999</v>
      </c>
      <c r="CH171" s="41">
        <f t="shared" si="192"/>
        <v>1063631.54</v>
      </c>
      <c r="CI171" s="36">
        <f t="shared" si="193"/>
        <v>-310855.55000000005</v>
      </c>
      <c r="CJ171" s="282">
        <f t="shared" si="194"/>
        <v>0.77383886124621437</v>
      </c>
      <c r="CK171" s="40">
        <v>0</v>
      </c>
      <c r="CL171" s="40">
        <f t="shared" si="137"/>
        <v>1374487.11</v>
      </c>
      <c r="CM171" s="40">
        <v>1063967.1100000001</v>
      </c>
      <c r="CN171" s="158">
        <f t="shared" si="205"/>
        <v>-310520</v>
      </c>
      <c r="CO171" s="310">
        <f t="shared" si="195"/>
        <v>0.77408300322292589</v>
      </c>
      <c r="CP171" s="40">
        <v>2539951.9300000002</v>
      </c>
      <c r="CQ171" s="40">
        <v>2305179.48</v>
      </c>
      <c r="CR171" s="40">
        <v>1855381.48</v>
      </c>
      <c r="CS171" s="40">
        <v>0</v>
      </c>
      <c r="CT171" s="40">
        <v>0</v>
      </c>
      <c r="CU171" s="40">
        <v>0</v>
      </c>
      <c r="CV171" s="40">
        <v>0</v>
      </c>
      <c r="CW171" s="40">
        <v>8075000</v>
      </c>
      <c r="CX171" s="186" t="s">
        <v>1318</v>
      </c>
    </row>
    <row r="172" spans="1:102" s="10" customFormat="1" ht="51.75" hidden="1" x14ac:dyDescent="0.25">
      <c r="A172" s="121" t="s">
        <v>233</v>
      </c>
      <c r="B172" s="121" t="s">
        <v>234</v>
      </c>
      <c r="C172" s="122" t="s">
        <v>579</v>
      </c>
      <c r="D172" s="121">
        <v>1</v>
      </c>
      <c r="E172" s="121" t="s">
        <v>4</v>
      </c>
      <c r="F172" s="121" t="s">
        <v>5</v>
      </c>
      <c r="G172" s="123" t="s">
        <v>270</v>
      </c>
      <c r="H172" s="43">
        <f>SUBTOTAL(103, $CI$16:$CI172)*1</f>
        <v>149</v>
      </c>
      <c r="I172" s="43" t="s">
        <v>406</v>
      </c>
      <c r="J172" s="124" t="s">
        <v>720</v>
      </c>
      <c r="K172" s="124" t="s">
        <v>721</v>
      </c>
      <c r="L172" s="41"/>
      <c r="M172" s="41"/>
      <c r="N172" s="41"/>
      <c r="O172" s="41"/>
      <c r="P172" s="41">
        <v>0</v>
      </c>
      <c r="Q172" s="41">
        <f t="shared" si="153"/>
        <v>0</v>
      </c>
      <c r="R172" s="197" t="str">
        <f t="shared" si="154"/>
        <v>nebija plānots</v>
      </c>
      <c r="S172" s="41"/>
      <c r="T172" s="41">
        <v>0</v>
      </c>
      <c r="U172" s="41">
        <f t="shared" si="200"/>
        <v>0</v>
      </c>
      <c r="V172" s="41">
        <f t="shared" si="155"/>
        <v>0</v>
      </c>
      <c r="W172" s="41">
        <f t="shared" si="156"/>
        <v>0</v>
      </c>
      <c r="X172" s="41">
        <f t="shared" si="157"/>
        <v>0</v>
      </c>
      <c r="Y172" s="197" t="str">
        <f t="shared" si="158"/>
        <v>nebija plānots</v>
      </c>
      <c r="Z172" s="41"/>
      <c r="AA172" s="41">
        <v>0</v>
      </c>
      <c r="AB172" s="41">
        <f t="shared" si="201"/>
        <v>0</v>
      </c>
      <c r="AC172" s="41">
        <f t="shared" si="159"/>
        <v>0</v>
      </c>
      <c r="AD172" s="41">
        <f t="shared" si="160"/>
        <v>0</v>
      </c>
      <c r="AE172" s="41">
        <f t="shared" si="161"/>
        <v>0</v>
      </c>
      <c r="AF172" s="109" t="str">
        <f t="shared" si="162"/>
        <v>nebija plānots</v>
      </c>
      <c r="AG172" s="41"/>
      <c r="AH172" s="41">
        <v>0</v>
      </c>
      <c r="AI172" s="41">
        <f t="shared" si="202"/>
        <v>0</v>
      </c>
      <c r="AJ172" s="41">
        <f t="shared" si="163"/>
        <v>0</v>
      </c>
      <c r="AK172" s="41">
        <f t="shared" si="164"/>
        <v>0</v>
      </c>
      <c r="AL172" s="41">
        <f t="shared" si="165"/>
        <v>0</v>
      </c>
      <c r="AM172" s="109" t="str">
        <f t="shared" si="166"/>
        <v>nebija plānots</v>
      </c>
      <c r="AN172" s="41">
        <v>42500</v>
      </c>
      <c r="AO172" s="41">
        <v>0</v>
      </c>
      <c r="AP172" s="41">
        <f t="shared" si="203"/>
        <v>-42500</v>
      </c>
      <c r="AQ172" s="41">
        <f t="shared" si="167"/>
        <v>42500</v>
      </c>
      <c r="AR172" s="41">
        <f t="shared" si="168"/>
        <v>0</v>
      </c>
      <c r="AS172" s="41">
        <f t="shared" si="169"/>
        <v>-42500</v>
      </c>
      <c r="AT172" s="109">
        <f t="shared" si="170"/>
        <v>1</v>
      </c>
      <c r="AU172" s="41">
        <v>0</v>
      </c>
      <c r="AV172" s="41">
        <v>42500</v>
      </c>
      <c r="AW172" s="41">
        <f t="shared" si="204"/>
        <v>42500</v>
      </c>
      <c r="AX172" s="41">
        <f t="shared" si="171"/>
        <v>42500</v>
      </c>
      <c r="AY172" s="41">
        <f t="shared" si="172"/>
        <v>42500</v>
      </c>
      <c r="AZ172" s="41">
        <f t="shared" si="173"/>
        <v>0</v>
      </c>
      <c r="BA172" s="109">
        <f t="shared" si="174"/>
        <v>0</v>
      </c>
      <c r="BB172" s="41">
        <v>8416.7000000000007</v>
      </c>
      <c r="BC172" s="41">
        <v>1146.5899999999999</v>
      </c>
      <c r="BD172" s="41">
        <f t="shared" si="197"/>
        <v>-7270.1100000000006</v>
      </c>
      <c r="BE172" s="41">
        <f t="shared" si="175"/>
        <v>50916.7</v>
      </c>
      <c r="BF172" s="41">
        <f t="shared" si="176"/>
        <v>43646.59</v>
      </c>
      <c r="BG172" s="41">
        <f t="shared" si="177"/>
        <v>-7270</v>
      </c>
      <c r="BH172" s="109">
        <f t="shared" si="178"/>
        <v>0.14278439097584883</v>
      </c>
      <c r="BI172" s="41">
        <v>0</v>
      </c>
      <c r="BJ172" s="41">
        <v>0</v>
      </c>
      <c r="BK172" s="41">
        <f t="shared" si="198"/>
        <v>0</v>
      </c>
      <c r="BL172" s="41">
        <f t="shared" si="179"/>
        <v>50916.7</v>
      </c>
      <c r="BM172" s="41">
        <f t="shared" si="180"/>
        <v>43646.59</v>
      </c>
      <c r="BN172" s="41">
        <f t="shared" si="181"/>
        <v>-7270</v>
      </c>
      <c r="BO172" s="109">
        <f t="shared" si="182"/>
        <v>0.14278439097584883</v>
      </c>
      <c r="BP172" s="41">
        <v>0</v>
      </c>
      <c r="BQ172" s="41">
        <v>16915</v>
      </c>
      <c r="BR172" s="41">
        <f t="shared" si="199"/>
        <v>16915</v>
      </c>
      <c r="BS172" s="41">
        <f t="shared" si="183"/>
        <v>50916.7</v>
      </c>
      <c r="BT172" s="41">
        <f t="shared" si="184"/>
        <v>60561.59</v>
      </c>
      <c r="BU172" s="41">
        <f t="shared" si="185"/>
        <v>9645</v>
      </c>
      <c r="BV172" s="109">
        <f t="shared" si="186"/>
        <v>-0.18942488417356196</v>
      </c>
      <c r="BW172" s="41">
        <v>81949</v>
      </c>
      <c r="BX172" s="41">
        <v>42450.559999999998</v>
      </c>
      <c r="BY172" s="41">
        <f t="shared" si="187"/>
        <v>-39498.44</v>
      </c>
      <c r="BZ172" s="41">
        <f t="shared" si="196"/>
        <v>132865.70000000001</v>
      </c>
      <c r="CA172" s="41">
        <f>BQ172+BJ172+BC172+AV172+AO172+-AH172+AA172+T172+P172+BX172</f>
        <v>103012.15</v>
      </c>
      <c r="CB172" s="41">
        <f t="shared" si="188"/>
        <v>-29853</v>
      </c>
      <c r="CC172" s="109">
        <f t="shared" si="189"/>
        <v>0.22468966783752331</v>
      </c>
      <c r="CD172" s="41">
        <v>0</v>
      </c>
      <c r="CE172" s="41">
        <v>0</v>
      </c>
      <c r="CF172" s="41">
        <f t="shared" si="190"/>
        <v>0</v>
      </c>
      <c r="CG172" s="41">
        <f t="shared" si="191"/>
        <v>132865.70000000001</v>
      </c>
      <c r="CH172" s="41">
        <f t="shared" si="192"/>
        <v>103012.15</v>
      </c>
      <c r="CI172" s="40">
        <f t="shared" si="193"/>
        <v>-29853</v>
      </c>
      <c r="CJ172" s="282">
        <f t="shared" si="194"/>
        <v>0.77531033216247669</v>
      </c>
      <c r="CK172" s="40">
        <v>0</v>
      </c>
      <c r="CL172" s="40">
        <f t="shared" si="137"/>
        <v>132865.70000000001</v>
      </c>
      <c r="CM172" s="40">
        <v>103012.15</v>
      </c>
      <c r="CN172" s="158">
        <f t="shared" si="205"/>
        <v>-29853.550000000017</v>
      </c>
      <c r="CO172" s="310">
        <f t="shared" si="195"/>
        <v>0.77531033216247669</v>
      </c>
      <c r="CP172" s="40">
        <v>187769</v>
      </c>
      <c r="CQ172" s="40">
        <v>147417</v>
      </c>
      <c r="CR172" s="40">
        <v>14510.35</v>
      </c>
      <c r="CS172" s="40">
        <v>0</v>
      </c>
      <c r="CT172" s="40">
        <v>0</v>
      </c>
      <c r="CU172" s="40">
        <v>0</v>
      </c>
      <c r="CV172" s="40">
        <v>0</v>
      </c>
      <c r="CW172" s="40">
        <v>253980.00000000003</v>
      </c>
      <c r="CX172" s="29"/>
    </row>
    <row r="173" spans="1:102" s="10" customFormat="1" ht="31.5" hidden="1" x14ac:dyDescent="0.2">
      <c r="A173" s="55" t="s">
        <v>33</v>
      </c>
      <c r="B173" s="55" t="s">
        <v>34</v>
      </c>
      <c r="C173" s="81" t="s">
        <v>562</v>
      </c>
      <c r="D173" s="55">
        <v>1</v>
      </c>
      <c r="E173" s="55" t="s">
        <v>35</v>
      </c>
      <c r="F173" s="55" t="s">
        <v>5</v>
      </c>
      <c r="G173" s="99" t="s">
        <v>1499</v>
      </c>
      <c r="H173" s="43">
        <f>SUBTOTAL(103, $CI$16:$CI173)*1</f>
        <v>149</v>
      </c>
      <c r="I173" s="43" t="s">
        <v>0</v>
      </c>
      <c r="J173" s="128" t="s">
        <v>957</v>
      </c>
      <c r="K173" s="128" t="s">
        <v>958</v>
      </c>
      <c r="L173" s="79">
        <v>0</v>
      </c>
      <c r="M173" s="79">
        <v>0</v>
      </c>
      <c r="N173" s="79">
        <v>0</v>
      </c>
      <c r="O173" s="79">
        <f>N173+M173+L173</f>
        <v>0</v>
      </c>
      <c r="P173" s="79">
        <f>O173+N173+M173</f>
        <v>0</v>
      </c>
      <c r="Q173" s="41">
        <f t="shared" si="153"/>
        <v>0</v>
      </c>
      <c r="R173" s="197" t="str">
        <f t="shared" si="154"/>
        <v>nebija plānots</v>
      </c>
      <c r="S173" s="79">
        <f>Q173+P173+O173</f>
        <v>0</v>
      </c>
      <c r="T173" s="79">
        <f>S173+Q173+P173</f>
        <v>0</v>
      </c>
      <c r="U173" s="79">
        <f>T173+S173+Q173</f>
        <v>0</v>
      </c>
      <c r="V173" s="41">
        <f t="shared" si="155"/>
        <v>0</v>
      </c>
      <c r="W173" s="41">
        <f t="shared" si="156"/>
        <v>0</v>
      </c>
      <c r="X173" s="41">
        <f t="shared" si="157"/>
        <v>0</v>
      </c>
      <c r="Y173" s="197" t="str">
        <f t="shared" si="158"/>
        <v>nebija plānots</v>
      </c>
      <c r="Z173" s="79">
        <f>U173+T173+S173</f>
        <v>0</v>
      </c>
      <c r="AA173" s="79">
        <f>Z173+U173+T173</f>
        <v>0</v>
      </c>
      <c r="AB173" s="79">
        <f>AA173+Z173+U173</f>
        <v>0</v>
      </c>
      <c r="AC173" s="41">
        <f t="shared" si="159"/>
        <v>0</v>
      </c>
      <c r="AD173" s="41">
        <f t="shared" si="160"/>
        <v>0</v>
      </c>
      <c r="AE173" s="41">
        <f t="shared" si="161"/>
        <v>0</v>
      </c>
      <c r="AF173" s="109" t="str">
        <f t="shared" si="162"/>
        <v>nebija plānots</v>
      </c>
      <c r="AG173" s="79">
        <f>AB173+AA173+Z173</f>
        <v>0</v>
      </c>
      <c r="AH173" s="79">
        <f>AG173+AB173+AA173</f>
        <v>0</v>
      </c>
      <c r="AI173" s="79">
        <f>AH173+AG173+AB173</f>
        <v>0</v>
      </c>
      <c r="AJ173" s="41">
        <f t="shared" si="163"/>
        <v>0</v>
      </c>
      <c r="AK173" s="41">
        <f t="shared" si="164"/>
        <v>0</v>
      </c>
      <c r="AL173" s="41">
        <f t="shared" si="165"/>
        <v>0</v>
      </c>
      <c r="AM173" s="109" t="str">
        <f t="shared" si="166"/>
        <v>nebija plānots</v>
      </c>
      <c r="AN173" s="79">
        <f>AI173+AH173+AG173</f>
        <v>0</v>
      </c>
      <c r="AO173" s="79">
        <f>AN173+AI173+AH173</f>
        <v>0</v>
      </c>
      <c r="AP173" s="79">
        <f>AO173+AN173+AI173</f>
        <v>0</v>
      </c>
      <c r="AQ173" s="41">
        <f t="shared" si="167"/>
        <v>0</v>
      </c>
      <c r="AR173" s="41">
        <f t="shared" si="168"/>
        <v>0</v>
      </c>
      <c r="AS173" s="41">
        <f t="shared" si="169"/>
        <v>0</v>
      </c>
      <c r="AT173" s="109" t="str">
        <f t="shared" si="170"/>
        <v>nebija plānots</v>
      </c>
      <c r="AU173" s="79">
        <f>AP173+AO173+AN173</f>
        <v>0</v>
      </c>
      <c r="AV173" s="79">
        <f>AU173+AP173+AO173</f>
        <v>0</v>
      </c>
      <c r="AW173" s="79">
        <f>AV173+AU173+AP173</f>
        <v>0</v>
      </c>
      <c r="AX173" s="41">
        <f t="shared" si="171"/>
        <v>0</v>
      </c>
      <c r="AY173" s="41">
        <f t="shared" si="172"/>
        <v>0</v>
      </c>
      <c r="AZ173" s="41">
        <f t="shared" si="173"/>
        <v>0</v>
      </c>
      <c r="BA173" s="109" t="str">
        <f t="shared" si="174"/>
        <v>nebija plānots</v>
      </c>
      <c r="BB173" s="79">
        <f>AW173+AV173+AU173</f>
        <v>0</v>
      </c>
      <c r="BC173" s="79">
        <f>BB173+AW173+AV173</f>
        <v>0</v>
      </c>
      <c r="BD173" s="79">
        <f>BC173+BB173+AW173</f>
        <v>0</v>
      </c>
      <c r="BE173" s="41">
        <f t="shared" si="175"/>
        <v>0</v>
      </c>
      <c r="BF173" s="41">
        <f t="shared" si="176"/>
        <v>0</v>
      </c>
      <c r="BG173" s="41">
        <f t="shared" si="177"/>
        <v>0</v>
      </c>
      <c r="BH173" s="109" t="str">
        <f t="shared" si="178"/>
        <v>nebija plānots</v>
      </c>
      <c r="BI173" s="79">
        <f>BD173+BC173+BB173</f>
        <v>0</v>
      </c>
      <c r="BJ173" s="79">
        <f>BI173+BD173+BC173</f>
        <v>0</v>
      </c>
      <c r="BK173" s="79">
        <f>BJ173+BI173+BD173</f>
        <v>0</v>
      </c>
      <c r="BL173" s="41">
        <f t="shared" si="179"/>
        <v>0</v>
      </c>
      <c r="BM173" s="41">
        <f t="shared" si="180"/>
        <v>0</v>
      </c>
      <c r="BN173" s="41">
        <f t="shared" si="181"/>
        <v>0</v>
      </c>
      <c r="BO173" s="109" t="str">
        <f t="shared" si="182"/>
        <v>nebija plānots</v>
      </c>
      <c r="BP173" s="79">
        <f>BK173+BJ173+BI173</f>
        <v>0</v>
      </c>
      <c r="BQ173" s="79">
        <v>0</v>
      </c>
      <c r="BR173" s="79">
        <f>BQ173+BP173+BK173</f>
        <v>0</v>
      </c>
      <c r="BS173" s="41">
        <f t="shared" si="183"/>
        <v>0</v>
      </c>
      <c r="BT173" s="41">
        <f t="shared" si="184"/>
        <v>0</v>
      </c>
      <c r="BU173" s="41">
        <f t="shared" si="185"/>
        <v>0</v>
      </c>
      <c r="BV173" s="109" t="str">
        <f t="shared" si="186"/>
        <v>nebija plānots</v>
      </c>
      <c r="BW173" s="79">
        <v>137395.20000000001</v>
      </c>
      <c r="BX173" s="41">
        <v>106692.07</v>
      </c>
      <c r="BY173" s="41">
        <f t="shared" si="187"/>
        <v>-30703.130000000005</v>
      </c>
      <c r="BZ173" s="41">
        <f t="shared" si="196"/>
        <v>137395.20000000001</v>
      </c>
      <c r="CA173" s="41">
        <f>BQ173+BJ173+BC173+AV173+AO173+-AH173+AA173+T173+P173+BX173</f>
        <v>106692.07</v>
      </c>
      <c r="CB173" s="41">
        <f t="shared" si="188"/>
        <v>-30703</v>
      </c>
      <c r="CC173" s="109">
        <f t="shared" si="189"/>
        <v>0.22346581248835473</v>
      </c>
      <c r="CD173" s="79">
        <v>0</v>
      </c>
      <c r="CE173" s="41">
        <v>0</v>
      </c>
      <c r="CF173" s="41">
        <f t="shared" si="190"/>
        <v>0</v>
      </c>
      <c r="CG173" s="41">
        <f t="shared" si="191"/>
        <v>137395.20000000001</v>
      </c>
      <c r="CH173" s="41">
        <f t="shared" si="192"/>
        <v>106692.07</v>
      </c>
      <c r="CI173" s="40">
        <f t="shared" si="193"/>
        <v>-30703</v>
      </c>
      <c r="CJ173" s="282">
        <f t="shared" si="194"/>
        <v>0.77653418751164527</v>
      </c>
      <c r="CK173" s="83">
        <v>0</v>
      </c>
      <c r="CL173" s="40">
        <f t="shared" si="137"/>
        <v>137395.20000000001</v>
      </c>
      <c r="CM173" s="40">
        <v>180676.82</v>
      </c>
      <c r="CN173" s="158">
        <f t="shared" si="205"/>
        <v>43281.619999999995</v>
      </c>
      <c r="CO173" s="310">
        <f t="shared" si="195"/>
        <v>1.3150155172815352</v>
      </c>
      <c r="CP173" s="83">
        <v>274790.2</v>
      </c>
      <c r="CQ173" s="83">
        <v>22899.200000000001</v>
      </c>
      <c r="CR173" s="83">
        <v>22899.200000000001</v>
      </c>
      <c r="CS173" s="83">
        <v>0</v>
      </c>
      <c r="CT173" s="83">
        <v>0</v>
      </c>
      <c r="CU173" s="83">
        <v>0</v>
      </c>
      <c r="CV173" s="83">
        <v>0</v>
      </c>
      <c r="CW173" s="83">
        <v>457983.80000000005</v>
      </c>
      <c r="CX173" s="112"/>
    </row>
    <row r="174" spans="1:102" s="10" customFormat="1" ht="31.5" hidden="1" x14ac:dyDescent="0.2">
      <c r="A174" s="11" t="s">
        <v>119</v>
      </c>
      <c r="B174" s="11" t="s">
        <v>120</v>
      </c>
      <c r="C174" s="14" t="s">
        <v>570</v>
      </c>
      <c r="D174" s="11">
        <v>1</v>
      </c>
      <c r="E174" s="11" t="s">
        <v>35</v>
      </c>
      <c r="F174" s="11" t="s">
        <v>102</v>
      </c>
      <c r="G174" s="44" t="s">
        <v>685</v>
      </c>
      <c r="H174" s="43">
        <f>SUBTOTAL(103, $CI$16:$CI174)*1</f>
        <v>149</v>
      </c>
      <c r="I174" s="43" t="s">
        <v>172</v>
      </c>
      <c r="J174" s="124" t="s">
        <v>98</v>
      </c>
      <c r="K174" s="124" t="s">
        <v>195</v>
      </c>
      <c r="L174" s="41">
        <v>0</v>
      </c>
      <c r="M174" s="41">
        <v>0</v>
      </c>
      <c r="N174" s="41">
        <v>1715140.56</v>
      </c>
      <c r="O174" s="41">
        <v>1246672.71</v>
      </c>
      <c r="P174" s="41">
        <v>1246672.71</v>
      </c>
      <c r="Q174" s="41">
        <f t="shared" si="153"/>
        <v>0</v>
      </c>
      <c r="R174" s="197">
        <f t="shared" si="154"/>
        <v>0</v>
      </c>
      <c r="S174" s="41">
        <v>0</v>
      </c>
      <c r="T174" s="41">
        <v>0</v>
      </c>
      <c r="U174" s="41">
        <f t="shared" ref="U174:U186" si="206">T174-S174</f>
        <v>0</v>
      </c>
      <c r="V174" s="41">
        <f t="shared" si="155"/>
        <v>1246672.71</v>
      </c>
      <c r="W174" s="41">
        <f t="shared" si="156"/>
        <v>1246672.71</v>
      </c>
      <c r="X174" s="41">
        <f t="shared" si="157"/>
        <v>0</v>
      </c>
      <c r="Y174" s="197">
        <f t="shared" si="158"/>
        <v>0</v>
      </c>
      <c r="Z174" s="41">
        <v>0</v>
      </c>
      <c r="AA174" s="41">
        <v>0</v>
      </c>
      <c r="AB174" s="41">
        <f t="shared" ref="AB174:AB186" si="207">AA174-Z174</f>
        <v>0</v>
      </c>
      <c r="AC174" s="41">
        <f t="shared" si="159"/>
        <v>1246672.71</v>
      </c>
      <c r="AD174" s="41">
        <f t="shared" si="160"/>
        <v>1246672.71</v>
      </c>
      <c r="AE174" s="41">
        <f t="shared" si="161"/>
        <v>0</v>
      </c>
      <c r="AF174" s="109">
        <f t="shared" si="162"/>
        <v>0</v>
      </c>
      <c r="AG174" s="41">
        <v>172266.95</v>
      </c>
      <c r="AH174" s="41">
        <v>2650.67</v>
      </c>
      <c r="AI174" s="41">
        <f t="shared" ref="AI174:AI186" si="208">AH174-AG174</f>
        <v>-169616.28</v>
      </c>
      <c r="AJ174" s="41">
        <f t="shared" si="163"/>
        <v>1418939.66</v>
      </c>
      <c r="AK174" s="41">
        <f t="shared" si="164"/>
        <v>1249323.3799999999</v>
      </c>
      <c r="AL174" s="41">
        <f t="shared" si="165"/>
        <v>-169616</v>
      </c>
      <c r="AM174" s="109">
        <f t="shared" si="166"/>
        <v>0.11953734523143855</v>
      </c>
      <c r="AN174" s="41">
        <v>0</v>
      </c>
      <c r="AO174" s="41">
        <v>0</v>
      </c>
      <c r="AP174" s="41">
        <f t="shared" ref="AP174:AP186" si="209">AO174-AN174</f>
        <v>0</v>
      </c>
      <c r="AQ174" s="41">
        <f t="shared" si="167"/>
        <v>1418939.66</v>
      </c>
      <c r="AR174" s="41">
        <f t="shared" si="168"/>
        <v>1249323.3799999999</v>
      </c>
      <c r="AS174" s="41">
        <f t="shared" si="169"/>
        <v>-169616</v>
      </c>
      <c r="AT174" s="109">
        <f t="shared" si="170"/>
        <v>0.11953734523143855</v>
      </c>
      <c r="AU174" s="41">
        <v>0</v>
      </c>
      <c r="AV174" s="41">
        <v>0</v>
      </c>
      <c r="AW174" s="41">
        <f t="shared" ref="AW174:AW186" si="210">AV174-AU174</f>
        <v>0</v>
      </c>
      <c r="AX174" s="41">
        <f t="shared" si="171"/>
        <v>1418939.66</v>
      </c>
      <c r="AY174" s="41">
        <f t="shared" si="172"/>
        <v>1249323.3799999999</v>
      </c>
      <c r="AZ174" s="41">
        <f t="shared" si="173"/>
        <v>-169616</v>
      </c>
      <c r="BA174" s="109">
        <f t="shared" si="174"/>
        <v>0.11953734523143855</v>
      </c>
      <c r="BB174" s="41">
        <v>2160138.15</v>
      </c>
      <c r="BC174" s="41">
        <v>564281.09</v>
      </c>
      <c r="BD174" s="41">
        <f t="shared" ref="BD174:BD186" si="211">BC174-BB174</f>
        <v>-1595857.06</v>
      </c>
      <c r="BE174" s="41">
        <f t="shared" si="175"/>
        <v>3579077.8099999996</v>
      </c>
      <c r="BF174" s="41">
        <f t="shared" si="176"/>
        <v>1813604.4699999997</v>
      </c>
      <c r="BG174" s="41">
        <f t="shared" si="177"/>
        <v>-1765473</v>
      </c>
      <c r="BH174" s="109">
        <f t="shared" si="178"/>
        <v>0.49327604308217043</v>
      </c>
      <c r="BI174" s="41">
        <v>0</v>
      </c>
      <c r="BJ174" s="41">
        <v>0</v>
      </c>
      <c r="BK174" s="41">
        <f t="shared" ref="BK174:BK186" si="212">BJ174-BI174</f>
        <v>0</v>
      </c>
      <c r="BL174" s="41">
        <f t="shared" si="179"/>
        <v>3579077.8099999996</v>
      </c>
      <c r="BM174" s="41">
        <f t="shared" si="180"/>
        <v>1813604.4699999997</v>
      </c>
      <c r="BN174" s="41">
        <f t="shared" si="181"/>
        <v>-1765473</v>
      </c>
      <c r="BO174" s="109">
        <f t="shared" si="182"/>
        <v>0.49327604308217043</v>
      </c>
      <c r="BP174" s="41">
        <v>0</v>
      </c>
      <c r="BQ174" s="41">
        <v>0</v>
      </c>
      <c r="BR174" s="41">
        <f t="shared" ref="BR174:BR205" si="213">BQ174-BP174</f>
        <v>0</v>
      </c>
      <c r="BS174" s="41">
        <f t="shared" si="183"/>
        <v>3579077.8099999996</v>
      </c>
      <c r="BT174" s="41">
        <f t="shared" si="184"/>
        <v>1813604.4699999997</v>
      </c>
      <c r="BU174" s="41">
        <f t="shared" si="185"/>
        <v>-1765473</v>
      </c>
      <c r="BV174" s="109">
        <f t="shared" si="186"/>
        <v>0.49327604308217043</v>
      </c>
      <c r="BW174" s="41">
        <v>1211532.2</v>
      </c>
      <c r="BX174" s="41">
        <v>1945327.22</v>
      </c>
      <c r="BY174" s="41">
        <f t="shared" si="187"/>
        <v>733795.02</v>
      </c>
      <c r="BZ174" s="41">
        <f t="shared" si="196"/>
        <v>4790610.01</v>
      </c>
      <c r="CA174" s="41">
        <f>BQ174+BJ174+BC174+AV174+AO174+AH174+AA174+T174+P174+BX174</f>
        <v>3758931.69</v>
      </c>
      <c r="CB174" s="41">
        <f t="shared" si="188"/>
        <v>-1031678</v>
      </c>
      <c r="CC174" s="109">
        <f t="shared" si="189"/>
        <v>0.21535426967472981</v>
      </c>
      <c r="CD174" s="41">
        <v>0</v>
      </c>
      <c r="CE174" s="41">
        <v>0</v>
      </c>
      <c r="CF174" s="41">
        <f t="shared" si="190"/>
        <v>0</v>
      </c>
      <c r="CG174" s="41">
        <f t="shared" si="191"/>
        <v>4790610.01</v>
      </c>
      <c r="CH174" s="41">
        <f t="shared" si="192"/>
        <v>3758931.69</v>
      </c>
      <c r="CI174" s="36">
        <f t="shared" si="193"/>
        <v>-1031678</v>
      </c>
      <c r="CJ174" s="282">
        <f t="shared" si="194"/>
        <v>0.78464573032527019</v>
      </c>
      <c r="CK174" s="40">
        <v>0</v>
      </c>
      <c r="CL174" s="40">
        <f t="shared" si="137"/>
        <v>4790610.01</v>
      </c>
      <c r="CM174" s="40">
        <v>3758931.69</v>
      </c>
      <c r="CN174" s="158">
        <f t="shared" si="205"/>
        <v>-1031678.3199999998</v>
      </c>
      <c r="CO174" s="310">
        <f t="shared" si="195"/>
        <v>0.78464573032527019</v>
      </c>
      <c r="CP174" s="40">
        <v>1145015.44</v>
      </c>
      <c r="CQ174" s="40">
        <v>0</v>
      </c>
      <c r="CR174" s="40">
        <v>0</v>
      </c>
      <c r="CS174" s="40">
        <v>0</v>
      </c>
      <c r="CT174" s="40">
        <v>0</v>
      </c>
      <c r="CU174" s="40">
        <v>0</v>
      </c>
      <c r="CV174" s="40">
        <v>0</v>
      </c>
      <c r="CW174" s="40">
        <v>7650766.0099999998</v>
      </c>
      <c r="CX174" s="186" t="s">
        <v>1433</v>
      </c>
    </row>
    <row r="175" spans="1:102" s="10" customFormat="1" ht="31.5" hidden="1" customHeight="1" x14ac:dyDescent="0.2">
      <c r="A175" s="121" t="s">
        <v>400</v>
      </c>
      <c r="B175" s="121" t="s">
        <v>401</v>
      </c>
      <c r="C175" s="122" t="s">
        <v>600</v>
      </c>
      <c r="D175" s="121" t="s">
        <v>3</v>
      </c>
      <c r="E175" s="121" t="s">
        <v>402</v>
      </c>
      <c r="F175" s="121" t="s">
        <v>77</v>
      </c>
      <c r="G175" s="123" t="s">
        <v>403</v>
      </c>
      <c r="H175" s="43">
        <f>SUBTOTAL(103, $CI$16:$CI175)*1</f>
        <v>149</v>
      </c>
      <c r="I175" s="43" t="s">
        <v>221</v>
      </c>
      <c r="J175" s="124" t="s">
        <v>7</v>
      </c>
      <c r="K175" s="124" t="s">
        <v>223</v>
      </c>
      <c r="L175" s="41">
        <v>0</v>
      </c>
      <c r="M175" s="41">
        <v>0</v>
      </c>
      <c r="N175" s="41">
        <v>14296734.449999999</v>
      </c>
      <c r="O175" s="41">
        <v>0</v>
      </c>
      <c r="P175" s="41">
        <v>0</v>
      </c>
      <c r="Q175" s="41">
        <f t="shared" si="153"/>
        <v>0</v>
      </c>
      <c r="R175" s="197" t="str">
        <f t="shared" si="154"/>
        <v>nebija plānots</v>
      </c>
      <c r="S175" s="41">
        <v>0</v>
      </c>
      <c r="T175" s="41">
        <v>0</v>
      </c>
      <c r="U175" s="41">
        <f t="shared" si="206"/>
        <v>0</v>
      </c>
      <c r="V175" s="41">
        <f t="shared" si="155"/>
        <v>0</v>
      </c>
      <c r="W175" s="41">
        <f t="shared" si="156"/>
        <v>0</v>
      </c>
      <c r="X175" s="41">
        <f t="shared" si="157"/>
        <v>0</v>
      </c>
      <c r="Y175" s="197" t="str">
        <f t="shared" si="158"/>
        <v>nebija plānots</v>
      </c>
      <c r="Z175" s="41">
        <v>1550947.85</v>
      </c>
      <c r="AA175" s="41">
        <v>1550947.85</v>
      </c>
      <c r="AB175" s="41">
        <f t="shared" si="207"/>
        <v>0</v>
      </c>
      <c r="AC175" s="41">
        <f t="shared" si="159"/>
        <v>1550947.85</v>
      </c>
      <c r="AD175" s="41">
        <f t="shared" si="160"/>
        <v>1550947.85</v>
      </c>
      <c r="AE175" s="41">
        <f t="shared" si="161"/>
        <v>0</v>
      </c>
      <c r="AF175" s="109">
        <f t="shared" si="162"/>
        <v>0</v>
      </c>
      <c r="AG175" s="41">
        <v>0</v>
      </c>
      <c r="AH175" s="41">
        <v>0</v>
      </c>
      <c r="AI175" s="41">
        <f t="shared" si="208"/>
        <v>0</v>
      </c>
      <c r="AJ175" s="41">
        <f t="shared" si="163"/>
        <v>1550947.85</v>
      </c>
      <c r="AK175" s="41">
        <f t="shared" si="164"/>
        <v>1550947.85</v>
      </c>
      <c r="AL175" s="41">
        <f t="shared" si="165"/>
        <v>0</v>
      </c>
      <c r="AM175" s="109">
        <f t="shared" si="166"/>
        <v>0</v>
      </c>
      <c r="AN175" s="41">
        <v>0</v>
      </c>
      <c r="AO175" s="41">
        <v>0</v>
      </c>
      <c r="AP175" s="41">
        <f t="shared" si="209"/>
        <v>0</v>
      </c>
      <c r="AQ175" s="41">
        <f t="shared" si="167"/>
        <v>1550947.85</v>
      </c>
      <c r="AR175" s="41">
        <f t="shared" si="168"/>
        <v>1550947.85</v>
      </c>
      <c r="AS175" s="41">
        <f t="shared" si="169"/>
        <v>0</v>
      </c>
      <c r="AT175" s="109">
        <f t="shared" si="170"/>
        <v>0</v>
      </c>
      <c r="AU175" s="41">
        <v>1585953</v>
      </c>
      <c r="AV175" s="41">
        <v>1338408</v>
      </c>
      <c r="AW175" s="41">
        <f t="shared" si="210"/>
        <v>-247545</v>
      </c>
      <c r="AX175" s="41">
        <f t="shared" si="171"/>
        <v>3136900.85</v>
      </c>
      <c r="AY175" s="41">
        <f t="shared" si="172"/>
        <v>2889355.85</v>
      </c>
      <c r="AZ175" s="41">
        <f t="shared" si="173"/>
        <v>-247545</v>
      </c>
      <c r="BA175" s="109">
        <f t="shared" si="174"/>
        <v>7.8913874501325032E-2</v>
      </c>
      <c r="BB175" s="41">
        <v>0</v>
      </c>
      <c r="BC175" s="41">
        <v>0</v>
      </c>
      <c r="BD175" s="41">
        <f t="shared" si="211"/>
        <v>0</v>
      </c>
      <c r="BE175" s="41">
        <f t="shared" si="175"/>
        <v>3136900.85</v>
      </c>
      <c r="BF175" s="41">
        <f t="shared" si="176"/>
        <v>2889355.85</v>
      </c>
      <c r="BG175" s="41">
        <f t="shared" si="177"/>
        <v>-247545</v>
      </c>
      <c r="BH175" s="109">
        <f t="shared" si="178"/>
        <v>7.8913874501325032E-2</v>
      </c>
      <c r="BI175" s="41">
        <v>0</v>
      </c>
      <c r="BJ175" s="41">
        <v>0</v>
      </c>
      <c r="BK175" s="41">
        <f t="shared" si="212"/>
        <v>0</v>
      </c>
      <c r="BL175" s="41">
        <f t="shared" si="179"/>
        <v>3136900.85</v>
      </c>
      <c r="BM175" s="41">
        <f t="shared" si="180"/>
        <v>2889355.85</v>
      </c>
      <c r="BN175" s="41">
        <f t="shared" si="181"/>
        <v>-247545</v>
      </c>
      <c r="BO175" s="109">
        <f t="shared" si="182"/>
        <v>7.8913874501325032E-2</v>
      </c>
      <c r="BP175" s="41">
        <v>3938973.56</v>
      </c>
      <c r="BQ175" s="41">
        <v>2674119.9900000002</v>
      </c>
      <c r="BR175" s="41">
        <f t="shared" si="213"/>
        <v>-1264853.5699999998</v>
      </c>
      <c r="BS175" s="41">
        <f t="shared" si="183"/>
        <v>7075874.4100000001</v>
      </c>
      <c r="BT175" s="41">
        <f t="shared" si="184"/>
        <v>5563475.8399999999</v>
      </c>
      <c r="BU175" s="41">
        <f t="shared" si="185"/>
        <v>-1512399</v>
      </c>
      <c r="BV175" s="109">
        <f t="shared" si="186"/>
        <v>0.21374016586029265</v>
      </c>
      <c r="BW175" s="41">
        <v>0</v>
      </c>
      <c r="BX175" s="41">
        <v>0</v>
      </c>
      <c r="BY175" s="41">
        <f t="shared" si="187"/>
        <v>0</v>
      </c>
      <c r="BZ175" s="41">
        <f t="shared" si="196"/>
        <v>7075874.4100000001</v>
      </c>
      <c r="CA175" s="41">
        <f>BQ175+BJ175+BC175+AV175+AO175+AH175+AA175+T175+P175+BX175</f>
        <v>5563475.8399999999</v>
      </c>
      <c r="CB175" s="41">
        <f t="shared" si="188"/>
        <v>-1512399</v>
      </c>
      <c r="CC175" s="109">
        <f t="shared" si="189"/>
        <v>0.21374016586029265</v>
      </c>
      <c r="CD175" s="41">
        <v>0</v>
      </c>
      <c r="CE175" s="41">
        <v>0</v>
      </c>
      <c r="CF175" s="41">
        <f t="shared" si="190"/>
        <v>0</v>
      </c>
      <c r="CG175" s="41">
        <f t="shared" si="191"/>
        <v>7075874.4100000001</v>
      </c>
      <c r="CH175" s="41">
        <f t="shared" si="192"/>
        <v>5563475.8399999999</v>
      </c>
      <c r="CI175" s="36">
        <f t="shared" si="193"/>
        <v>-1512399</v>
      </c>
      <c r="CJ175" s="282">
        <f t="shared" si="194"/>
        <v>0.78625983413970735</v>
      </c>
      <c r="CK175" s="40">
        <v>4009877.1799999997</v>
      </c>
      <c r="CL175" s="40">
        <f t="shared" si="137"/>
        <v>11085751.59</v>
      </c>
      <c r="CM175" s="40">
        <v>9566862.2899999991</v>
      </c>
      <c r="CN175" s="158">
        <f t="shared" si="205"/>
        <v>-1518889.3000000007</v>
      </c>
      <c r="CO175" s="310">
        <f t="shared" si="195"/>
        <v>0.86298725100694762</v>
      </c>
      <c r="CP175" s="40">
        <v>7398360.9600000009</v>
      </c>
      <c r="CQ175" s="40">
        <v>0</v>
      </c>
      <c r="CR175" s="40">
        <v>0</v>
      </c>
      <c r="CS175" s="40">
        <v>0</v>
      </c>
      <c r="CT175" s="40">
        <v>0</v>
      </c>
      <c r="CU175" s="40">
        <v>0</v>
      </c>
      <c r="CV175" s="40">
        <v>0</v>
      </c>
      <c r="CW175" s="40">
        <v>32779815.91</v>
      </c>
      <c r="CX175" s="271" t="s">
        <v>1456</v>
      </c>
    </row>
    <row r="176" spans="1:102" s="10" customFormat="1" ht="38.25" hidden="1" x14ac:dyDescent="0.2">
      <c r="A176" s="11" t="s">
        <v>214</v>
      </c>
      <c r="B176" s="11" t="s">
        <v>218</v>
      </c>
      <c r="C176" s="14" t="s">
        <v>220</v>
      </c>
      <c r="D176" s="11" t="s">
        <v>3</v>
      </c>
      <c r="E176" s="11" t="s">
        <v>210</v>
      </c>
      <c r="F176" s="11" t="s">
        <v>77</v>
      </c>
      <c r="G176" s="44" t="s">
        <v>219</v>
      </c>
      <c r="H176" s="43">
        <f>SUBTOTAL(103, $CI$16:$CI176)*1</f>
        <v>149</v>
      </c>
      <c r="I176" s="43" t="s">
        <v>537</v>
      </c>
      <c r="J176" s="124" t="s">
        <v>456</v>
      </c>
      <c r="K176" s="124" t="s">
        <v>540</v>
      </c>
      <c r="L176" s="41">
        <v>0</v>
      </c>
      <c r="M176" s="41">
        <v>0</v>
      </c>
      <c r="N176" s="41">
        <v>364704.70999999996</v>
      </c>
      <c r="O176" s="41">
        <v>190568.22</v>
      </c>
      <c r="P176" s="41">
        <v>190568.22</v>
      </c>
      <c r="Q176" s="41">
        <f t="shared" si="153"/>
        <v>0</v>
      </c>
      <c r="R176" s="197">
        <f t="shared" si="154"/>
        <v>0</v>
      </c>
      <c r="S176" s="41">
        <v>0</v>
      </c>
      <c r="T176" s="41">
        <v>0</v>
      </c>
      <c r="U176" s="41">
        <f t="shared" si="206"/>
        <v>0</v>
      </c>
      <c r="V176" s="41">
        <f t="shared" si="155"/>
        <v>190568.22</v>
      </c>
      <c r="W176" s="41">
        <f t="shared" si="156"/>
        <v>190568.22</v>
      </c>
      <c r="X176" s="41">
        <f t="shared" si="157"/>
        <v>0</v>
      </c>
      <c r="Y176" s="197">
        <f t="shared" si="158"/>
        <v>0</v>
      </c>
      <c r="Z176" s="41">
        <v>0</v>
      </c>
      <c r="AA176" s="41">
        <v>0</v>
      </c>
      <c r="AB176" s="41">
        <f t="shared" si="207"/>
        <v>0</v>
      </c>
      <c r="AC176" s="41">
        <f t="shared" si="159"/>
        <v>190568.22</v>
      </c>
      <c r="AD176" s="41">
        <f t="shared" si="160"/>
        <v>190568.22</v>
      </c>
      <c r="AE176" s="41">
        <f t="shared" si="161"/>
        <v>0</v>
      </c>
      <c r="AF176" s="109">
        <f t="shared" si="162"/>
        <v>0</v>
      </c>
      <c r="AG176" s="41">
        <v>146463.19</v>
      </c>
      <c r="AH176" s="41">
        <v>0</v>
      </c>
      <c r="AI176" s="41">
        <f t="shared" si="208"/>
        <v>-146463.19</v>
      </c>
      <c r="AJ176" s="41">
        <f t="shared" si="163"/>
        <v>337031.41000000003</v>
      </c>
      <c r="AK176" s="41">
        <f t="shared" si="164"/>
        <v>190568.22</v>
      </c>
      <c r="AL176" s="41">
        <f t="shared" si="165"/>
        <v>-146463</v>
      </c>
      <c r="AM176" s="109">
        <f t="shared" si="166"/>
        <v>0.43456836856837766</v>
      </c>
      <c r="AN176" s="41">
        <v>0</v>
      </c>
      <c r="AO176" s="41">
        <v>101872.92</v>
      </c>
      <c r="AP176" s="41">
        <f t="shared" si="209"/>
        <v>101872.92</v>
      </c>
      <c r="AQ176" s="41">
        <f t="shared" si="167"/>
        <v>337031.41000000003</v>
      </c>
      <c r="AR176" s="41">
        <f t="shared" si="168"/>
        <v>292441.14</v>
      </c>
      <c r="AS176" s="41">
        <f t="shared" si="169"/>
        <v>-44590</v>
      </c>
      <c r="AT176" s="109">
        <f t="shared" si="170"/>
        <v>0.13230300997761613</v>
      </c>
      <c r="AU176" s="41">
        <v>0</v>
      </c>
      <c r="AV176" s="41">
        <v>0</v>
      </c>
      <c r="AW176" s="41">
        <f t="shared" si="210"/>
        <v>0</v>
      </c>
      <c r="AX176" s="41">
        <f t="shared" si="171"/>
        <v>337031.41000000003</v>
      </c>
      <c r="AY176" s="41">
        <f t="shared" si="172"/>
        <v>292441.14</v>
      </c>
      <c r="AZ176" s="41">
        <f t="shared" si="173"/>
        <v>-44590</v>
      </c>
      <c r="BA176" s="109">
        <f t="shared" si="174"/>
        <v>0.13230300997761613</v>
      </c>
      <c r="BB176" s="41">
        <v>144500</v>
      </c>
      <c r="BC176" s="41">
        <v>122928.4</v>
      </c>
      <c r="BD176" s="41">
        <f t="shared" si="211"/>
        <v>-21571.600000000006</v>
      </c>
      <c r="BE176" s="41">
        <f t="shared" si="175"/>
        <v>481531.41000000003</v>
      </c>
      <c r="BF176" s="41">
        <f t="shared" si="176"/>
        <v>415369.54000000004</v>
      </c>
      <c r="BG176" s="41">
        <f t="shared" si="177"/>
        <v>-66162</v>
      </c>
      <c r="BH176" s="109">
        <f t="shared" si="178"/>
        <v>0.13739886666998524</v>
      </c>
      <c r="BI176" s="41">
        <v>0</v>
      </c>
      <c r="BJ176" s="41">
        <v>0</v>
      </c>
      <c r="BK176" s="41">
        <f t="shared" si="212"/>
        <v>0</v>
      </c>
      <c r="BL176" s="41">
        <f t="shared" si="179"/>
        <v>481531.41000000003</v>
      </c>
      <c r="BM176" s="41">
        <f t="shared" si="180"/>
        <v>415369.54000000004</v>
      </c>
      <c r="BN176" s="41">
        <f t="shared" si="181"/>
        <v>-66162</v>
      </c>
      <c r="BO176" s="109">
        <f t="shared" si="182"/>
        <v>0.13739886666998524</v>
      </c>
      <c r="BP176" s="41">
        <v>0</v>
      </c>
      <c r="BQ176" s="41">
        <v>0</v>
      </c>
      <c r="BR176" s="41">
        <f t="shared" si="213"/>
        <v>0</v>
      </c>
      <c r="BS176" s="41">
        <f t="shared" si="183"/>
        <v>481531.41000000003</v>
      </c>
      <c r="BT176" s="41">
        <f t="shared" si="184"/>
        <v>415369.54000000004</v>
      </c>
      <c r="BU176" s="41">
        <f t="shared" si="185"/>
        <v>-66162</v>
      </c>
      <c r="BV176" s="109">
        <f t="shared" si="186"/>
        <v>0.13739886666998524</v>
      </c>
      <c r="BW176" s="41">
        <v>165750</v>
      </c>
      <c r="BX176" s="41">
        <v>94840.93</v>
      </c>
      <c r="BY176" s="41">
        <f t="shared" si="187"/>
        <v>-70909.070000000007</v>
      </c>
      <c r="BZ176" s="41">
        <f t="shared" si="196"/>
        <v>647281.41</v>
      </c>
      <c r="CA176" s="41">
        <f>BQ176+BJ176+BC176+AV176+AO176+-AH176+AA176+T176+P176+BX176</f>
        <v>510210.47000000003</v>
      </c>
      <c r="CB176" s="41">
        <f t="shared" ref="CB176:CB186" si="214">ROUND(BU176+BY176,0)</f>
        <v>-137071</v>
      </c>
      <c r="CC176" s="109">
        <f t="shared" si="189"/>
        <v>0.21176406101327705</v>
      </c>
      <c r="CD176" s="41">
        <v>0</v>
      </c>
      <c r="CE176" s="41">
        <v>0</v>
      </c>
      <c r="CF176" s="41">
        <f t="shared" si="190"/>
        <v>0</v>
      </c>
      <c r="CG176" s="41">
        <f t="shared" si="191"/>
        <v>647281.41</v>
      </c>
      <c r="CH176" s="41">
        <f t="shared" si="192"/>
        <v>510210.47000000003</v>
      </c>
      <c r="CI176" s="40">
        <f t="shared" si="193"/>
        <v>-137071</v>
      </c>
      <c r="CJ176" s="282">
        <f t="shared" si="194"/>
        <v>0.78823593898672295</v>
      </c>
      <c r="CK176" s="40">
        <v>0</v>
      </c>
      <c r="CL176" s="40">
        <f t="shared" si="137"/>
        <v>647281.41</v>
      </c>
      <c r="CM176" s="40">
        <v>510242.34</v>
      </c>
      <c r="CN176" s="158">
        <f t="shared" si="205"/>
        <v>-137039.07</v>
      </c>
      <c r="CO176" s="310">
        <f t="shared" si="195"/>
        <v>0.78828517568579637</v>
      </c>
      <c r="CP176" s="40">
        <v>374549.18</v>
      </c>
      <c r="CQ176" s="40">
        <v>41464.699999999997</v>
      </c>
      <c r="CR176" s="40">
        <v>0</v>
      </c>
      <c r="CS176" s="40">
        <v>0</v>
      </c>
      <c r="CT176" s="40">
        <v>0</v>
      </c>
      <c r="CU176" s="40">
        <v>0</v>
      </c>
      <c r="CV176" s="40">
        <v>0</v>
      </c>
      <c r="CW176" s="40">
        <v>1428000</v>
      </c>
      <c r="CX176" s="17"/>
    </row>
    <row r="177" spans="1:102" s="10" customFormat="1" ht="25.5" hidden="1" x14ac:dyDescent="0.2">
      <c r="A177" s="121" t="s">
        <v>406</v>
      </c>
      <c r="B177" s="121" t="s">
        <v>411</v>
      </c>
      <c r="C177" s="122" t="s">
        <v>602</v>
      </c>
      <c r="D177" s="121">
        <v>1</v>
      </c>
      <c r="E177" s="121" t="s">
        <v>402</v>
      </c>
      <c r="F177" s="121" t="s">
        <v>77</v>
      </c>
      <c r="G177" s="123" t="s">
        <v>418</v>
      </c>
      <c r="H177" s="43">
        <f>SUBTOTAL(103, $CI$16:$CI177)*1</f>
        <v>149</v>
      </c>
      <c r="I177" s="43" t="s">
        <v>406</v>
      </c>
      <c r="J177" s="124" t="s">
        <v>419</v>
      </c>
      <c r="K177" s="124" t="s">
        <v>420</v>
      </c>
      <c r="L177" s="41">
        <v>0</v>
      </c>
      <c r="M177" s="41">
        <v>0</v>
      </c>
      <c r="N177" s="41">
        <v>0</v>
      </c>
      <c r="O177" s="41">
        <v>6970</v>
      </c>
      <c r="P177" s="41">
        <v>6970</v>
      </c>
      <c r="Q177" s="41">
        <f t="shared" si="153"/>
        <v>0</v>
      </c>
      <c r="R177" s="197">
        <f t="shared" si="154"/>
        <v>0</v>
      </c>
      <c r="S177" s="41">
        <v>3684.17</v>
      </c>
      <c r="T177" s="41">
        <v>3684.17</v>
      </c>
      <c r="U177" s="41">
        <f t="shared" si="206"/>
        <v>0</v>
      </c>
      <c r="V177" s="41">
        <f t="shared" si="155"/>
        <v>10654.17</v>
      </c>
      <c r="W177" s="41">
        <f t="shared" si="156"/>
        <v>10654.17</v>
      </c>
      <c r="X177" s="41">
        <f t="shared" si="157"/>
        <v>0</v>
      </c>
      <c r="Y177" s="197">
        <f t="shared" si="158"/>
        <v>0</v>
      </c>
      <c r="Z177" s="41">
        <v>4516.7</v>
      </c>
      <c r="AA177" s="41">
        <v>4516.7</v>
      </c>
      <c r="AB177" s="41">
        <f t="shared" si="207"/>
        <v>0</v>
      </c>
      <c r="AC177" s="41">
        <f t="shared" si="159"/>
        <v>15170.869999999999</v>
      </c>
      <c r="AD177" s="41">
        <f t="shared" si="160"/>
        <v>15170.869999999999</v>
      </c>
      <c r="AE177" s="41">
        <f t="shared" si="161"/>
        <v>0</v>
      </c>
      <c r="AF177" s="109">
        <f t="shared" si="162"/>
        <v>0</v>
      </c>
      <c r="AG177" s="41">
        <v>8141.0499999999993</v>
      </c>
      <c r="AH177" s="41">
        <v>8138.43</v>
      </c>
      <c r="AI177" s="41">
        <f t="shared" si="208"/>
        <v>-2.6199999999989814</v>
      </c>
      <c r="AJ177" s="41">
        <f t="shared" si="163"/>
        <v>23311.919999999998</v>
      </c>
      <c r="AK177" s="41">
        <f t="shared" si="164"/>
        <v>23309.3</v>
      </c>
      <c r="AL177" s="41">
        <f t="shared" si="165"/>
        <v>-3</v>
      </c>
      <c r="AM177" s="109">
        <f t="shared" si="166"/>
        <v>1.1238885514364139E-4</v>
      </c>
      <c r="AN177" s="41">
        <v>0</v>
      </c>
      <c r="AO177" s="41">
        <v>0</v>
      </c>
      <c r="AP177" s="41">
        <f t="shared" si="209"/>
        <v>0</v>
      </c>
      <c r="AQ177" s="41">
        <f t="shared" si="167"/>
        <v>23311.919999999998</v>
      </c>
      <c r="AR177" s="41">
        <f t="shared" si="168"/>
        <v>23309.3</v>
      </c>
      <c r="AS177" s="41">
        <f t="shared" si="169"/>
        <v>-3</v>
      </c>
      <c r="AT177" s="109">
        <f t="shared" si="170"/>
        <v>1.1238885514364139E-4</v>
      </c>
      <c r="AU177" s="41">
        <v>36737.199999999997</v>
      </c>
      <c r="AV177" s="41">
        <v>15376.84</v>
      </c>
      <c r="AW177" s="41">
        <f t="shared" si="210"/>
        <v>-21360.359999999997</v>
      </c>
      <c r="AX177" s="41">
        <f t="shared" si="171"/>
        <v>60049.119999999995</v>
      </c>
      <c r="AY177" s="41">
        <f t="shared" si="172"/>
        <v>38686.14</v>
      </c>
      <c r="AZ177" s="41">
        <f t="shared" si="173"/>
        <v>-21363</v>
      </c>
      <c r="BA177" s="109">
        <f t="shared" si="174"/>
        <v>0.35575841910755723</v>
      </c>
      <c r="BB177" s="41">
        <v>0</v>
      </c>
      <c r="BC177" s="41">
        <v>0</v>
      </c>
      <c r="BD177" s="41">
        <f t="shared" si="211"/>
        <v>0</v>
      </c>
      <c r="BE177" s="41">
        <f t="shared" si="175"/>
        <v>60049.119999999995</v>
      </c>
      <c r="BF177" s="41">
        <f t="shared" si="176"/>
        <v>38686.14</v>
      </c>
      <c r="BG177" s="41">
        <f t="shared" si="177"/>
        <v>-21363</v>
      </c>
      <c r="BH177" s="109">
        <f t="shared" si="178"/>
        <v>0.35575841910755723</v>
      </c>
      <c r="BI177" s="41">
        <v>0</v>
      </c>
      <c r="BJ177" s="41">
        <v>22001.63</v>
      </c>
      <c r="BK177" s="41">
        <f t="shared" si="212"/>
        <v>22001.63</v>
      </c>
      <c r="BL177" s="41">
        <f t="shared" si="179"/>
        <v>60049.119999999995</v>
      </c>
      <c r="BM177" s="41">
        <f t="shared" si="180"/>
        <v>60687.770000000004</v>
      </c>
      <c r="BN177" s="41">
        <f t="shared" si="181"/>
        <v>639</v>
      </c>
      <c r="BO177" s="109">
        <f t="shared" si="182"/>
        <v>-1.0635459770268252E-2</v>
      </c>
      <c r="BP177" s="41">
        <v>37287.800000000003</v>
      </c>
      <c r="BQ177" s="41">
        <v>0</v>
      </c>
      <c r="BR177" s="41">
        <f t="shared" si="213"/>
        <v>-37287.800000000003</v>
      </c>
      <c r="BS177" s="41">
        <f t="shared" si="183"/>
        <v>97336.92</v>
      </c>
      <c r="BT177" s="41">
        <f t="shared" si="184"/>
        <v>60687.770000000004</v>
      </c>
      <c r="BU177" s="41">
        <f t="shared" si="185"/>
        <v>-36649</v>
      </c>
      <c r="BV177" s="109">
        <f t="shared" si="186"/>
        <v>0.37651848856528436</v>
      </c>
      <c r="BW177" s="41">
        <v>0</v>
      </c>
      <c r="BX177" s="41">
        <v>0</v>
      </c>
      <c r="BY177" s="41">
        <f t="shared" si="187"/>
        <v>0</v>
      </c>
      <c r="BZ177" s="41">
        <f t="shared" si="196"/>
        <v>97336.92</v>
      </c>
      <c r="CA177" s="41">
        <f>BQ177+BJ177+BC177+AV177+AO177+AH177+AA177+T177+P177+BX177</f>
        <v>60687.77</v>
      </c>
      <c r="CB177" s="41">
        <f t="shared" si="214"/>
        <v>-36649</v>
      </c>
      <c r="CC177" s="109">
        <f t="shared" si="189"/>
        <v>0.37651848856528436</v>
      </c>
      <c r="CD177" s="41">
        <v>0</v>
      </c>
      <c r="CE177" s="41">
        <v>16260.41</v>
      </c>
      <c r="CF177" s="41">
        <f t="shared" si="190"/>
        <v>16260.41</v>
      </c>
      <c r="CG177" s="41">
        <f t="shared" si="191"/>
        <v>97336.92</v>
      </c>
      <c r="CH177" s="41">
        <f t="shared" si="192"/>
        <v>76948.179999999993</v>
      </c>
      <c r="CI177" s="40">
        <f t="shared" si="193"/>
        <v>-20388.59</v>
      </c>
      <c r="CJ177" s="282">
        <f t="shared" si="194"/>
        <v>0.7905343625008886</v>
      </c>
      <c r="CK177" s="40">
        <v>25165.95</v>
      </c>
      <c r="CL177" s="40">
        <f t="shared" si="137"/>
        <v>122502.87</v>
      </c>
      <c r="CM177" s="40">
        <v>77035.67</v>
      </c>
      <c r="CN177" s="158">
        <f t="shared" si="205"/>
        <v>-45467.199999999997</v>
      </c>
      <c r="CO177" s="310">
        <f t="shared" si="195"/>
        <v>0.62884787923744156</v>
      </c>
      <c r="CP177" s="40">
        <v>70693.649999999994</v>
      </c>
      <c r="CQ177" s="40">
        <v>76221.2</v>
      </c>
      <c r="CR177" s="40">
        <v>7255.6</v>
      </c>
      <c r="CS177" s="40">
        <v>0</v>
      </c>
      <c r="CT177" s="40">
        <v>0</v>
      </c>
      <c r="CU177" s="40">
        <v>0</v>
      </c>
      <c r="CV177" s="40">
        <v>0</v>
      </c>
      <c r="CW177" s="40">
        <v>224396.6</v>
      </c>
      <c r="CX177" s="17"/>
    </row>
    <row r="178" spans="1:102" s="10" customFormat="1" ht="38.25" hidden="1" x14ac:dyDescent="0.2">
      <c r="A178" s="11" t="s">
        <v>19</v>
      </c>
      <c r="B178" s="11" t="s">
        <v>20</v>
      </c>
      <c r="C178" s="14" t="s">
        <v>560</v>
      </c>
      <c r="D178" s="11" t="s">
        <v>3</v>
      </c>
      <c r="E178" s="11" t="s">
        <v>11</v>
      </c>
      <c r="F178" s="11" t="s">
        <v>5</v>
      </c>
      <c r="G178" s="44" t="s">
        <v>24</v>
      </c>
      <c r="H178" s="43">
        <f>SUBTOTAL(103, $CI$16:$CI178)*1</f>
        <v>149</v>
      </c>
      <c r="I178" s="43" t="s">
        <v>150</v>
      </c>
      <c r="J178" s="124" t="s">
        <v>98</v>
      </c>
      <c r="K178" s="124" t="s">
        <v>165</v>
      </c>
      <c r="L178" s="41">
        <v>0</v>
      </c>
      <c r="M178" s="41">
        <v>0</v>
      </c>
      <c r="N178" s="41">
        <v>8074353.8699999992</v>
      </c>
      <c r="O178" s="41">
        <v>5856968.2800000003</v>
      </c>
      <c r="P178" s="41">
        <v>5857002.2800000003</v>
      </c>
      <c r="Q178" s="41">
        <f t="shared" si="153"/>
        <v>34</v>
      </c>
      <c r="R178" s="197">
        <f t="shared" si="154"/>
        <v>-5.8050510733931304E-6</v>
      </c>
      <c r="S178" s="41">
        <v>0</v>
      </c>
      <c r="T178" s="41">
        <v>0</v>
      </c>
      <c r="U178" s="41">
        <f t="shared" si="206"/>
        <v>0</v>
      </c>
      <c r="V178" s="41">
        <f t="shared" si="155"/>
        <v>5856968.2800000003</v>
      </c>
      <c r="W178" s="41">
        <f t="shared" si="156"/>
        <v>5857002.2800000003</v>
      </c>
      <c r="X178" s="41">
        <f t="shared" si="157"/>
        <v>34</v>
      </c>
      <c r="Y178" s="197">
        <f t="shared" si="158"/>
        <v>-5.8050510733931304E-6</v>
      </c>
      <c r="Z178" s="41">
        <v>0</v>
      </c>
      <c r="AA178" s="41">
        <v>0</v>
      </c>
      <c r="AB178" s="41">
        <f t="shared" si="207"/>
        <v>0</v>
      </c>
      <c r="AC178" s="41">
        <f t="shared" si="159"/>
        <v>5856968.2800000003</v>
      </c>
      <c r="AD178" s="41">
        <f t="shared" si="160"/>
        <v>5857002.2800000003</v>
      </c>
      <c r="AE178" s="41">
        <f t="shared" si="161"/>
        <v>34</v>
      </c>
      <c r="AF178" s="109">
        <f t="shared" si="162"/>
        <v>-5.8050510733931304E-6</v>
      </c>
      <c r="AG178" s="41">
        <v>103003.9</v>
      </c>
      <c r="AH178" s="41">
        <v>108297.12</v>
      </c>
      <c r="AI178" s="41">
        <f t="shared" si="208"/>
        <v>5293.2200000000012</v>
      </c>
      <c r="AJ178" s="41">
        <f t="shared" si="163"/>
        <v>5959972.1800000006</v>
      </c>
      <c r="AK178" s="41">
        <f t="shared" si="164"/>
        <v>5965299.4000000004</v>
      </c>
      <c r="AL178" s="41">
        <f t="shared" si="165"/>
        <v>5327</v>
      </c>
      <c r="AM178" s="109">
        <f t="shared" si="166"/>
        <v>-8.9383303128087732E-4</v>
      </c>
      <c r="AN178" s="41">
        <v>0</v>
      </c>
      <c r="AO178" s="41">
        <v>0</v>
      </c>
      <c r="AP178" s="41">
        <f t="shared" si="209"/>
        <v>0</v>
      </c>
      <c r="AQ178" s="41">
        <f t="shared" si="167"/>
        <v>5959972.1800000006</v>
      </c>
      <c r="AR178" s="41">
        <f t="shared" si="168"/>
        <v>5965299.4000000004</v>
      </c>
      <c r="AS178" s="41">
        <f t="shared" si="169"/>
        <v>5327</v>
      </c>
      <c r="AT178" s="109">
        <f t="shared" si="170"/>
        <v>-8.9383303128087732E-4</v>
      </c>
      <c r="AU178" s="41">
        <v>0</v>
      </c>
      <c r="AV178" s="41">
        <v>0</v>
      </c>
      <c r="AW178" s="41">
        <f t="shared" si="210"/>
        <v>0</v>
      </c>
      <c r="AX178" s="41">
        <f t="shared" si="171"/>
        <v>5959972.1800000006</v>
      </c>
      <c r="AY178" s="41">
        <f t="shared" si="172"/>
        <v>5965299.4000000004</v>
      </c>
      <c r="AZ178" s="41">
        <f t="shared" si="173"/>
        <v>5327</v>
      </c>
      <c r="BA178" s="109">
        <f t="shared" si="174"/>
        <v>-8.9383303128087732E-4</v>
      </c>
      <c r="BB178" s="41">
        <v>2006000</v>
      </c>
      <c r="BC178" s="41">
        <v>366423.9</v>
      </c>
      <c r="BD178" s="41">
        <f t="shared" si="211"/>
        <v>-1639576.1</v>
      </c>
      <c r="BE178" s="41">
        <f t="shared" si="175"/>
        <v>7965972.1800000006</v>
      </c>
      <c r="BF178" s="41">
        <f t="shared" si="176"/>
        <v>6331723.3000000007</v>
      </c>
      <c r="BG178" s="41">
        <f t="shared" si="177"/>
        <v>-1634249</v>
      </c>
      <c r="BH178" s="109">
        <f t="shared" si="178"/>
        <v>0.20515372676081822</v>
      </c>
      <c r="BI178" s="41">
        <v>0</v>
      </c>
      <c r="BJ178" s="41">
        <v>0</v>
      </c>
      <c r="BK178" s="41">
        <f t="shared" si="212"/>
        <v>0</v>
      </c>
      <c r="BL178" s="41">
        <f t="shared" si="179"/>
        <v>7965972.1800000006</v>
      </c>
      <c r="BM178" s="41">
        <f t="shared" si="180"/>
        <v>6331723.3000000007</v>
      </c>
      <c r="BN178" s="41">
        <f t="shared" si="181"/>
        <v>-1634249</v>
      </c>
      <c r="BO178" s="109">
        <f t="shared" si="182"/>
        <v>0.20515372676081822</v>
      </c>
      <c r="BP178" s="41">
        <v>0</v>
      </c>
      <c r="BQ178" s="41">
        <v>0</v>
      </c>
      <c r="BR178" s="41">
        <f t="shared" si="213"/>
        <v>0</v>
      </c>
      <c r="BS178" s="41">
        <f t="shared" si="183"/>
        <v>7965972.1800000006</v>
      </c>
      <c r="BT178" s="41">
        <f t="shared" si="184"/>
        <v>6331723.3000000007</v>
      </c>
      <c r="BU178" s="41">
        <f t="shared" si="185"/>
        <v>-1634249</v>
      </c>
      <c r="BV178" s="109">
        <f t="shared" si="186"/>
        <v>0.20515372676081822</v>
      </c>
      <c r="BW178" s="41">
        <v>1292850</v>
      </c>
      <c r="BX178" s="41">
        <v>1020504.17</v>
      </c>
      <c r="BY178" s="41">
        <f t="shared" si="187"/>
        <v>-272345.82999999996</v>
      </c>
      <c r="BZ178" s="41">
        <f t="shared" si="196"/>
        <v>9258822.1799999997</v>
      </c>
      <c r="CA178" s="41">
        <f>BQ178+BJ178+BC178+AV178+AO178+AH178+AA178+T178+P178+BX178</f>
        <v>7352227.4700000007</v>
      </c>
      <c r="CB178" s="41">
        <f t="shared" si="214"/>
        <v>-1906595</v>
      </c>
      <c r="CC178" s="109">
        <f t="shared" si="189"/>
        <v>0.20592194913500317</v>
      </c>
      <c r="CD178" s="41">
        <v>0</v>
      </c>
      <c r="CE178" s="41">
        <v>0</v>
      </c>
      <c r="CF178" s="41">
        <f t="shared" si="190"/>
        <v>0</v>
      </c>
      <c r="CG178" s="41">
        <f t="shared" si="191"/>
        <v>9258822.1799999997</v>
      </c>
      <c r="CH178" s="41">
        <f t="shared" si="192"/>
        <v>7352227.4700000007</v>
      </c>
      <c r="CI178" s="36">
        <f t="shared" si="193"/>
        <v>-1906595</v>
      </c>
      <c r="CJ178" s="282">
        <f t="shared" si="194"/>
        <v>0.79407805086499683</v>
      </c>
      <c r="CK178" s="40">
        <v>598508.94999999995</v>
      </c>
      <c r="CL178" s="40">
        <f t="shared" si="137"/>
        <v>9857331.1300000008</v>
      </c>
      <c r="CM178" s="40">
        <v>7352227.4700000007</v>
      </c>
      <c r="CN178" s="158">
        <f t="shared" si="205"/>
        <v>-2505103.66</v>
      </c>
      <c r="CO178" s="310">
        <f t="shared" si="195"/>
        <v>0.74586390302179084</v>
      </c>
      <c r="CP178" s="40">
        <v>0</v>
      </c>
      <c r="CQ178" s="40">
        <v>0</v>
      </c>
      <c r="CR178" s="40">
        <v>0</v>
      </c>
      <c r="CS178" s="40">
        <v>0</v>
      </c>
      <c r="CT178" s="40">
        <v>0</v>
      </c>
      <c r="CU178" s="40">
        <v>0</v>
      </c>
      <c r="CV178" s="40">
        <v>0</v>
      </c>
      <c r="CW178" s="40">
        <v>17931685</v>
      </c>
      <c r="CX178" s="186" t="s">
        <v>1432</v>
      </c>
    </row>
    <row r="179" spans="1:102" s="10" customFormat="1" ht="51" hidden="1" x14ac:dyDescent="0.2">
      <c r="A179" s="11" t="s">
        <v>233</v>
      </c>
      <c r="B179" s="11" t="s">
        <v>234</v>
      </c>
      <c r="C179" s="14" t="s">
        <v>579</v>
      </c>
      <c r="D179" s="11">
        <v>1</v>
      </c>
      <c r="E179" s="11" t="s">
        <v>4</v>
      </c>
      <c r="F179" s="11" t="s">
        <v>5</v>
      </c>
      <c r="G179" s="44" t="s">
        <v>261</v>
      </c>
      <c r="H179" s="43">
        <f>SUBTOTAL(103, $CI$16:$CI179)*1</f>
        <v>149</v>
      </c>
      <c r="I179" s="43" t="s">
        <v>119</v>
      </c>
      <c r="J179" s="136" t="s">
        <v>125</v>
      </c>
      <c r="K179" s="136" t="s">
        <v>126</v>
      </c>
      <c r="L179" s="40">
        <v>0</v>
      </c>
      <c r="M179" s="40">
        <v>0</v>
      </c>
      <c r="N179" s="40">
        <v>0</v>
      </c>
      <c r="O179" s="40">
        <v>0</v>
      </c>
      <c r="P179" s="40">
        <v>0</v>
      </c>
      <c r="Q179" s="41">
        <f t="shared" si="153"/>
        <v>0</v>
      </c>
      <c r="R179" s="197" t="str">
        <f t="shared" si="154"/>
        <v>nebija plānots</v>
      </c>
      <c r="S179" s="40">
        <v>0</v>
      </c>
      <c r="T179" s="40">
        <v>0</v>
      </c>
      <c r="U179" s="41">
        <f t="shared" si="206"/>
        <v>0</v>
      </c>
      <c r="V179" s="41">
        <f t="shared" si="155"/>
        <v>0</v>
      </c>
      <c r="W179" s="41">
        <f t="shared" si="156"/>
        <v>0</v>
      </c>
      <c r="X179" s="41">
        <f t="shared" si="157"/>
        <v>0</v>
      </c>
      <c r="Y179" s="197" t="str">
        <f t="shared" si="158"/>
        <v>nebija plānots</v>
      </c>
      <c r="Z179" s="40">
        <v>2148667</v>
      </c>
      <c r="AA179" s="40">
        <v>2148667</v>
      </c>
      <c r="AB179" s="41">
        <f t="shared" si="207"/>
        <v>0</v>
      </c>
      <c r="AC179" s="41">
        <f t="shared" si="159"/>
        <v>2148667</v>
      </c>
      <c r="AD179" s="41">
        <f t="shared" si="160"/>
        <v>2148667</v>
      </c>
      <c r="AE179" s="41">
        <f t="shared" si="161"/>
        <v>0</v>
      </c>
      <c r="AF179" s="109">
        <f t="shared" si="162"/>
        <v>0</v>
      </c>
      <c r="AG179" s="40">
        <v>0</v>
      </c>
      <c r="AH179" s="40">
        <v>0</v>
      </c>
      <c r="AI179" s="41">
        <f t="shared" si="208"/>
        <v>0</v>
      </c>
      <c r="AJ179" s="41">
        <f t="shared" si="163"/>
        <v>2148667</v>
      </c>
      <c r="AK179" s="41">
        <f t="shared" si="164"/>
        <v>2148667</v>
      </c>
      <c r="AL179" s="41">
        <f t="shared" si="165"/>
        <v>0</v>
      </c>
      <c r="AM179" s="109">
        <f t="shared" si="166"/>
        <v>0</v>
      </c>
      <c r="AN179" s="40">
        <v>1370009.09</v>
      </c>
      <c r="AO179" s="40"/>
      <c r="AP179" s="41">
        <f t="shared" si="209"/>
        <v>-1370009.09</v>
      </c>
      <c r="AQ179" s="41">
        <f t="shared" si="167"/>
        <v>3518676.09</v>
      </c>
      <c r="AR179" s="41">
        <f t="shared" si="168"/>
        <v>2148667</v>
      </c>
      <c r="AS179" s="41">
        <f t="shared" si="169"/>
        <v>-1370009</v>
      </c>
      <c r="AT179" s="109">
        <f t="shared" si="170"/>
        <v>0.38935356792105291</v>
      </c>
      <c r="AU179" s="40">
        <v>0</v>
      </c>
      <c r="AV179" s="41">
        <v>0</v>
      </c>
      <c r="AW179" s="41">
        <f t="shared" si="210"/>
        <v>0</v>
      </c>
      <c r="AX179" s="41">
        <f t="shared" si="171"/>
        <v>3518676.09</v>
      </c>
      <c r="AY179" s="41">
        <f t="shared" si="172"/>
        <v>2148667</v>
      </c>
      <c r="AZ179" s="41">
        <f t="shared" si="173"/>
        <v>-1370009</v>
      </c>
      <c r="BA179" s="109">
        <f t="shared" si="174"/>
        <v>0.38935356792105291</v>
      </c>
      <c r="BB179" s="40">
        <v>0</v>
      </c>
      <c r="BC179" s="41">
        <v>0</v>
      </c>
      <c r="BD179" s="41">
        <f t="shared" si="211"/>
        <v>0</v>
      </c>
      <c r="BE179" s="41">
        <f t="shared" si="175"/>
        <v>3518676.09</v>
      </c>
      <c r="BF179" s="41">
        <f t="shared" si="176"/>
        <v>2148667</v>
      </c>
      <c r="BG179" s="41">
        <f t="shared" si="177"/>
        <v>-1370009</v>
      </c>
      <c r="BH179" s="109">
        <f t="shared" si="178"/>
        <v>0.38935356792105291</v>
      </c>
      <c r="BI179" s="40">
        <v>87586.57</v>
      </c>
      <c r="BJ179" s="41">
        <v>1417667.51</v>
      </c>
      <c r="BK179" s="41">
        <f t="shared" si="212"/>
        <v>1330080.94</v>
      </c>
      <c r="BL179" s="41">
        <f t="shared" si="179"/>
        <v>3606262.6599999997</v>
      </c>
      <c r="BM179" s="41">
        <f t="shared" si="180"/>
        <v>3566334.51</v>
      </c>
      <c r="BN179" s="41">
        <f t="shared" si="181"/>
        <v>-39928</v>
      </c>
      <c r="BO179" s="109">
        <f t="shared" si="182"/>
        <v>1.1071891807237333E-2</v>
      </c>
      <c r="BP179" s="40">
        <v>0</v>
      </c>
      <c r="BQ179" s="41">
        <v>0</v>
      </c>
      <c r="BR179" s="41">
        <f t="shared" si="213"/>
        <v>0</v>
      </c>
      <c r="BS179" s="41">
        <f t="shared" si="183"/>
        <v>3606262.6599999997</v>
      </c>
      <c r="BT179" s="41">
        <f t="shared" si="184"/>
        <v>3566334.51</v>
      </c>
      <c r="BU179" s="41">
        <f t="shared" si="185"/>
        <v>-39928</v>
      </c>
      <c r="BV179" s="109">
        <f t="shared" si="186"/>
        <v>1.1071891807237333E-2</v>
      </c>
      <c r="BW179" s="40">
        <v>0</v>
      </c>
      <c r="BX179" s="41">
        <v>0</v>
      </c>
      <c r="BY179" s="41">
        <f t="shared" si="187"/>
        <v>0</v>
      </c>
      <c r="BZ179" s="41">
        <f t="shared" si="196"/>
        <v>3606262.66</v>
      </c>
      <c r="CA179" s="41">
        <f>BQ179+BJ179+BC179+AV179+AO179+AH179+AA179+T179+P179+BX179</f>
        <v>3566334.51</v>
      </c>
      <c r="CB179" s="41">
        <f t="shared" si="214"/>
        <v>-39928</v>
      </c>
      <c r="CC179" s="109">
        <f t="shared" si="189"/>
        <v>1.1071891807237444E-2</v>
      </c>
      <c r="CD179" s="40">
        <v>876236.02</v>
      </c>
      <c r="CE179" s="41">
        <v>0</v>
      </c>
      <c r="CF179" s="41">
        <f t="shared" si="190"/>
        <v>-876236.02</v>
      </c>
      <c r="CG179" s="41">
        <f t="shared" si="191"/>
        <v>4482498.68</v>
      </c>
      <c r="CH179" s="41">
        <f t="shared" si="192"/>
        <v>3566334.51</v>
      </c>
      <c r="CI179" s="36">
        <f t="shared" si="193"/>
        <v>-916164.02</v>
      </c>
      <c r="CJ179" s="282">
        <f t="shared" si="194"/>
        <v>0.795613064184996</v>
      </c>
      <c r="CK179" s="40">
        <v>0</v>
      </c>
      <c r="CL179" s="40">
        <f t="shared" si="137"/>
        <v>4482498.68</v>
      </c>
      <c r="CM179" s="40">
        <v>3566334.51</v>
      </c>
      <c r="CN179" s="158">
        <f t="shared" si="205"/>
        <v>-916164.16999999993</v>
      </c>
      <c r="CO179" s="310">
        <f t="shared" si="195"/>
        <v>0.795613064184996</v>
      </c>
      <c r="CP179" s="40">
        <v>2896175.08</v>
      </c>
      <c r="CQ179" s="40">
        <v>2173508.08</v>
      </c>
      <c r="CR179" s="40">
        <v>622277.31999999995</v>
      </c>
      <c r="CS179" s="40">
        <v>568875.84</v>
      </c>
      <c r="CT179" s="40">
        <v>0</v>
      </c>
      <c r="CU179" s="40">
        <v>0</v>
      </c>
      <c r="CV179" s="40">
        <v>0</v>
      </c>
      <c r="CW179" s="40">
        <v>8594668</v>
      </c>
      <c r="CX179" s="186" t="s">
        <v>1528</v>
      </c>
    </row>
    <row r="180" spans="1:102" s="10" customFormat="1" ht="31.5" hidden="1" x14ac:dyDescent="0.2">
      <c r="A180" s="11" t="s">
        <v>406</v>
      </c>
      <c r="B180" s="11" t="s">
        <v>411</v>
      </c>
      <c r="C180" s="14" t="s">
        <v>602</v>
      </c>
      <c r="D180" s="11">
        <v>1</v>
      </c>
      <c r="E180" s="11" t="s">
        <v>402</v>
      </c>
      <c r="F180" s="11" t="s">
        <v>77</v>
      </c>
      <c r="G180" s="44" t="s">
        <v>412</v>
      </c>
      <c r="H180" s="43">
        <f>SUBTOTAL(103, $CI$16:$CI180)*1</f>
        <v>149</v>
      </c>
      <c r="I180" s="43" t="s">
        <v>485</v>
      </c>
      <c r="J180" s="124" t="s">
        <v>530</v>
      </c>
      <c r="K180" s="124" t="s">
        <v>531</v>
      </c>
      <c r="L180" s="41">
        <v>0</v>
      </c>
      <c r="M180" s="41">
        <v>0</v>
      </c>
      <c r="N180" s="41">
        <v>14304.98</v>
      </c>
      <c r="O180" s="41">
        <v>3715.26</v>
      </c>
      <c r="P180" s="41">
        <v>3715.26</v>
      </c>
      <c r="Q180" s="41">
        <f t="shared" si="153"/>
        <v>0</v>
      </c>
      <c r="R180" s="197">
        <f t="shared" si="154"/>
        <v>0</v>
      </c>
      <c r="S180" s="41">
        <v>0</v>
      </c>
      <c r="T180" s="41">
        <v>0</v>
      </c>
      <c r="U180" s="41">
        <f t="shared" si="206"/>
        <v>0</v>
      </c>
      <c r="V180" s="41">
        <f t="shared" si="155"/>
        <v>3715.26</v>
      </c>
      <c r="W180" s="41">
        <f t="shared" si="156"/>
        <v>3715.26</v>
      </c>
      <c r="X180" s="41">
        <f t="shared" si="157"/>
        <v>0</v>
      </c>
      <c r="Y180" s="197">
        <f t="shared" si="158"/>
        <v>0</v>
      </c>
      <c r="Z180" s="41">
        <v>0</v>
      </c>
      <c r="AA180" s="41">
        <v>0</v>
      </c>
      <c r="AB180" s="41">
        <f t="shared" si="207"/>
        <v>0</v>
      </c>
      <c r="AC180" s="41">
        <f t="shared" si="159"/>
        <v>3715.26</v>
      </c>
      <c r="AD180" s="41">
        <f t="shared" si="160"/>
        <v>3715.26</v>
      </c>
      <c r="AE180" s="41">
        <f t="shared" si="161"/>
        <v>0</v>
      </c>
      <c r="AF180" s="109">
        <f t="shared" si="162"/>
        <v>0</v>
      </c>
      <c r="AG180" s="41">
        <v>1759.5</v>
      </c>
      <c r="AH180" s="41">
        <v>1808.71</v>
      </c>
      <c r="AI180" s="41">
        <f t="shared" si="208"/>
        <v>49.210000000000036</v>
      </c>
      <c r="AJ180" s="41">
        <f t="shared" si="163"/>
        <v>5474.76</v>
      </c>
      <c r="AK180" s="41">
        <f t="shared" si="164"/>
        <v>5523.97</v>
      </c>
      <c r="AL180" s="41">
        <f t="shared" si="165"/>
        <v>49</v>
      </c>
      <c r="AM180" s="109">
        <f t="shared" si="166"/>
        <v>-8.9885218712784098E-3</v>
      </c>
      <c r="AN180" s="41">
        <v>0</v>
      </c>
      <c r="AO180" s="41">
        <v>0</v>
      </c>
      <c r="AP180" s="41">
        <f t="shared" si="209"/>
        <v>0</v>
      </c>
      <c r="AQ180" s="41">
        <f t="shared" si="167"/>
        <v>5474.76</v>
      </c>
      <c r="AR180" s="41">
        <f t="shared" si="168"/>
        <v>5523.97</v>
      </c>
      <c r="AS180" s="41">
        <f t="shared" si="169"/>
        <v>49</v>
      </c>
      <c r="AT180" s="109">
        <f t="shared" si="170"/>
        <v>-8.9885218712784098E-3</v>
      </c>
      <c r="AU180" s="41">
        <v>0</v>
      </c>
      <c r="AV180" s="41">
        <v>0</v>
      </c>
      <c r="AW180" s="41">
        <f t="shared" si="210"/>
        <v>0</v>
      </c>
      <c r="AX180" s="41">
        <f t="shared" si="171"/>
        <v>5474.76</v>
      </c>
      <c r="AY180" s="41">
        <f t="shared" si="172"/>
        <v>5523.97</v>
      </c>
      <c r="AZ180" s="41">
        <f t="shared" si="173"/>
        <v>49</v>
      </c>
      <c r="BA180" s="109">
        <f t="shared" si="174"/>
        <v>-8.9885218712784098E-3</v>
      </c>
      <c r="BB180" s="41">
        <v>9170.51</v>
      </c>
      <c r="BC180" s="41">
        <v>6403.72</v>
      </c>
      <c r="BD180" s="41">
        <f t="shared" si="211"/>
        <v>-2766.79</v>
      </c>
      <c r="BE180" s="41">
        <f t="shared" si="175"/>
        <v>14645.27</v>
      </c>
      <c r="BF180" s="41">
        <f t="shared" si="176"/>
        <v>11927.69</v>
      </c>
      <c r="BG180" s="41">
        <f t="shared" si="177"/>
        <v>-2718</v>
      </c>
      <c r="BH180" s="109">
        <f t="shared" si="178"/>
        <v>0.18556025255935871</v>
      </c>
      <c r="BI180" s="41">
        <v>0</v>
      </c>
      <c r="BJ180" s="41">
        <v>0</v>
      </c>
      <c r="BK180" s="41">
        <f t="shared" si="212"/>
        <v>0</v>
      </c>
      <c r="BL180" s="41">
        <f t="shared" si="179"/>
        <v>14645.27</v>
      </c>
      <c r="BM180" s="41">
        <f t="shared" si="180"/>
        <v>11927.69</v>
      </c>
      <c r="BN180" s="41">
        <f t="shared" si="181"/>
        <v>-2718</v>
      </c>
      <c r="BO180" s="109">
        <f t="shared" si="182"/>
        <v>0.18556025255935871</v>
      </c>
      <c r="BP180" s="41">
        <v>0</v>
      </c>
      <c r="BQ180" s="41">
        <v>0</v>
      </c>
      <c r="BR180" s="41">
        <f t="shared" si="213"/>
        <v>0</v>
      </c>
      <c r="BS180" s="41">
        <f t="shared" si="183"/>
        <v>14645.27</v>
      </c>
      <c r="BT180" s="41">
        <f t="shared" si="184"/>
        <v>11927.69</v>
      </c>
      <c r="BU180" s="41">
        <f t="shared" si="185"/>
        <v>-2718</v>
      </c>
      <c r="BV180" s="109">
        <f t="shared" si="186"/>
        <v>0.18556025255935871</v>
      </c>
      <c r="BW180" s="41">
        <v>4592.55</v>
      </c>
      <c r="BX180" s="41">
        <v>3448.79</v>
      </c>
      <c r="BY180" s="41">
        <f t="shared" si="187"/>
        <v>-1143.7600000000002</v>
      </c>
      <c r="BZ180" s="41">
        <f t="shared" si="196"/>
        <v>19237.82</v>
      </c>
      <c r="CA180" s="41">
        <f>BQ180+BJ180+BC180+AV180+AO180+AH180+AA180+T180+P180+BX180</f>
        <v>15376.48</v>
      </c>
      <c r="CB180" s="41">
        <f t="shared" si="214"/>
        <v>-3862</v>
      </c>
      <c r="CC180" s="109">
        <f t="shared" si="189"/>
        <v>0.20071608945296293</v>
      </c>
      <c r="CD180" s="41">
        <v>0</v>
      </c>
      <c r="CE180" s="41">
        <v>0</v>
      </c>
      <c r="CF180" s="41">
        <f t="shared" si="190"/>
        <v>0</v>
      </c>
      <c r="CG180" s="41">
        <f t="shared" si="191"/>
        <v>19237.82</v>
      </c>
      <c r="CH180" s="41">
        <f t="shared" si="192"/>
        <v>15376.48</v>
      </c>
      <c r="CI180" s="40">
        <f t="shared" si="193"/>
        <v>-3862</v>
      </c>
      <c r="CJ180" s="282">
        <f t="shared" si="194"/>
        <v>0.79928391054703707</v>
      </c>
      <c r="CK180" s="40">
        <v>0</v>
      </c>
      <c r="CL180" s="40">
        <f t="shared" si="137"/>
        <v>19237.82</v>
      </c>
      <c r="CM180" s="40">
        <v>15376.48</v>
      </c>
      <c r="CN180" s="158">
        <f t="shared" si="205"/>
        <v>-3861.34</v>
      </c>
      <c r="CO180" s="310">
        <f t="shared" si="195"/>
        <v>0.79928391054703707</v>
      </c>
      <c r="CP180" s="40">
        <v>9871.9</v>
      </c>
      <c r="CQ180" s="40">
        <v>3096.59</v>
      </c>
      <c r="CR180" s="40">
        <v>0</v>
      </c>
      <c r="CS180" s="40">
        <v>0</v>
      </c>
      <c r="CT180" s="40">
        <v>0</v>
      </c>
      <c r="CU180" s="40">
        <v>0</v>
      </c>
      <c r="CV180" s="40">
        <v>0</v>
      </c>
      <c r="CW180" s="40">
        <v>39666.1</v>
      </c>
      <c r="CX180" s="17"/>
    </row>
    <row r="181" spans="1:102" s="10" customFormat="1" ht="51" hidden="1" x14ac:dyDescent="0.2">
      <c r="A181" s="11" t="s">
        <v>233</v>
      </c>
      <c r="B181" s="11" t="s">
        <v>234</v>
      </c>
      <c r="C181" s="14" t="s">
        <v>579</v>
      </c>
      <c r="D181" s="11">
        <v>1</v>
      </c>
      <c r="E181" s="11" t="s">
        <v>4</v>
      </c>
      <c r="F181" s="11" t="s">
        <v>5</v>
      </c>
      <c r="G181" s="44" t="s">
        <v>253</v>
      </c>
      <c r="H181" s="43">
        <f>SUBTOTAL(103, $CI$16:$CI181)*1</f>
        <v>149</v>
      </c>
      <c r="I181" s="43" t="s">
        <v>57</v>
      </c>
      <c r="J181" s="124" t="s">
        <v>658</v>
      </c>
      <c r="K181" s="124" t="s">
        <v>659</v>
      </c>
      <c r="L181" s="41">
        <v>0</v>
      </c>
      <c r="M181" s="41">
        <v>0</v>
      </c>
      <c r="N181" s="41">
        <v>0</v>
      </c>
      <c r="O181" s="41">
        <v>0</v>
      </c>
      <c r="P181" s="41">
        <v>0</v>
      </c>
      <c r="Q181" s="41">
        <f t="shared" si="153"/>
        <v>0</v>
      </c>
      <c r="R181" s="197" t="str">
        <f t="shared" si="154"/>
        <v>nebija plānots</v>
      </c>
      <c r="S181" s="41">
        <v>0</v>
      </c>
      <c r="T181" s="41">
        <v>0</v>
      </c>
      <c r="U181" s="41">
        <f t="shared" si="206"/>
        <v>0</v>
      </c>
      <c r="V181" s="41">
        <f t="shared" si="155"/>
        <v>0</v>
      </c>
      <c r="W181" s="41">
        <f t="shared" si="156"/>
        <v>0</v>
      </c>
      <c r="X181" s="41">
        <f t="shared" si="157"/>
        <v>0</v>
      </c>
      <c r="Y181" s="197" t="str">
        <f t="shared" si="158"/>
        <v>nebija plānots</v>
      </c>
      <c r="Z181" s="41">
        <v>0</v>
      </c>
      <c r="AA181" s="41">
        <v>0</v>
      </c>
      <c r="AB181" s="41">
        <f t="shared" si="207"/>
        <v>0</v>
      </c>
      <c r="AC181" s="41">
        <f t="shared" si="159"/>
        <v>0</v>
      </c>
      <c r="AD181" s="41">
        <f t="shared" si="160"/>
        <v>0</v>
      </c>
      <c r="AE181" s="41">
        <f t="shared" si="161"/>
        <v>0</v>
      </c>
      <c r="AF181" s="109" t="str">
        <f t="shared" si="162"/>
        <v>nebija plānots</v>
      </c>
      <c r="AG181" s="41">
        <v>156646</v>
      </c>
      <c r="AH181" s="41">
        <v>156646</v>
      </c>
      <c r="AI181" s="41">
        <f t="shared" si="208"/>
        <v>0</v>
      </c>
      <c r="AJ181" s="41">
        <f t="shared" si="163"/>
        <v>156646</v>
      </c>
      <c r="AK181" s="41">
        <f t="shared" si="164"/>
        <v>156646</v>
      </c>
      <c r="AL181" s="41">
        <f t="shared" si="165"/>
        <v>0</v>
      </c>
      <c r="AM181" s="109">
        <f t="shared" si="166"/>
        <v>0</v>
      </c>
      <c r="AN181" s="41">
        <v>0</v>
      </c>
      <c r="AO181" s="41">
        <v>0</v>
      </c>
      <c r="AP181" s="41">
        <f t="shared" si="209"/>
        <v>0</v>
      </c>
      <c r="AQ181" s="41">
        <f t="shared" si="167"/>
        <v>156646</v>
      </c>
      <c r="AR181" s="41">
        <f t="shared" si="168"/>
        <v>156646</v>
      </c>
      <c r="AS181" s="41">
        <f t="shared" si="169"/>
        <v>0</v>
      </c>
      <c r="AT181" s="109">
        <f t="shared" si="170"/>
        <v>0</v>
      </c>
      <c r="AU181" s="41">
        <v>0</v>
      </c>
      <c r="AV181" s="41">
        <v>0</v>
      </c>
      <c r="AW181" s="41">
        <f t="shared" si="210"/>
        <v>0</v>
      </c>
      <c r="AX181" s="41">
        <f t="shared" si="171"/>
        <v>156646</v>
      </c>
      <c r="AY181" s="41">
        <f t="shared" si="172"/>
        <v>156646</v>
      </c>
      <c r="AZ181" s="41">
        <f t="shared" si="173"/>
        <v>0</v>
      </c>
      <c r="BA181" s="109">
        <f t="shared" si="174"/>
        <v>0</v>
      </c>
      <c r="BB181" s="41">
        <v>0</v>
      </c>
      <c r="BC181" s="41">
        <v>0</v>
      </c>
      <c r="BD181" s="41">
        <f t="shared" si="211"/>
        <v>0</v>
      </c>
      <c r="BE181" s="41">
        <f t="shared" si="175"/>
        <v>156646</v>
      </c>
      <c r="BF181" s="41">
        <f t="shared" si="176"/>
        <v>156646</v>
      </c>
      <c r="BG181" s="41">
        <f t="shared" si="177"/>
        <v>0</v>
      </c>
      <c r="BH181" s="109">
        <f t="shared" si="178"/>
        <v>0</v>
      </c>
      <c r="BI181" s="41">
        <v>176683.89</v>
      </c>
      <c r="BJ181" s="41">
        <v>40047.25</v>
      </c>
      <c r="BK181" s="41">
        <f t="shared" si="212"/>
        <v>-136636.64000000001</v>
      </c>
      <c r="BL181" s="41">
        <f t="shared" si="179"/>
        <v>333329.89</v>
      </c>
      <c r="BM181" s="41">
        <f t="shared" si="180"/>
        <v>196693.25</v>
      </c>
      <c r="BN181" s="41">
        <f t="shared" si="181"/>
        <v>-136637</v>
      </c>
      <c r="BO181" s="109">
        <f t="shared" si="182"/>
        <v>0.4099141544132151</v>
      </c>
      <c r="BP181" s="41">
        <v>0</v>
      </c>
      <c r="BQ181" s="41">
        <v>0</v>
      </c>
      <c r="BR181" s="41">
        <f t="shared" si="213"/>
        <v>0</v>
      </c>
      <c r="BS181" s="41">
        <f t="shared" si="183"/>
        <v>333329.89</v>
      </c>
      <c r="BT181" s="41">
        <f t="shared" si="184"/>
        <v>196693.25</v>
      </c>
      <c r="BU181" s="41">
        <f t="shared" si="185"/>
        <v>-136637</v>
      </c>
      <c r="BV181" s="109">
        <f t="shared" si="186"/>
        <v>0.4099141544132151</v>
      </c>
      <c r="BW181" s="41">
        <v>0</v>
      </c>
      <c r="BX181" s="41">
        <v>109945.06</v>
      </c>
      <c r="BY181" s="41">
        <f t="shared" si="187"/>
        <v>109945.06</v>
      </c>
      <c r="BZ181" s="41">
        <f t="shared" si="196"/>
        <v>333329.89</v>
      </c>
      <c r="CA181" s="41">
        <f>BQ181+BJ181+BC181+AV181+AO181+AH181+AA181+T181+P181+BX181</f>
        <v>306638.31</v>
      </c>
      <c r="CB181" s="41">
        <f t="shared" si="214"/>
        <v>-26692</v>
      </c>
      <c r="CC181" s="109">
        <f t="shared" si="189"/>
        <v>8.0075567180609042E-2</v>
      </c>
      <c r="CD181" s="41">
        <v>50131.48</v>
      </c>
      <c r="CE181" s="41">
        <v>0</v>
      </c>
      <c r="CF181" s="41">
        <f t="shared" si="190"/>
        <v>-50131.48</v>
      </c>
      <c r="CG181" s="41">
        <f t="shared" si="191"/>
        <v>383461.37</v>
      </c>
      <c r="CH181" s="41">
        <f t="shared" si="192"/>
        <v>306638.31</v>
      </c>
      <c r="CI181" s="40">
        <f t="shared" si="193"/>
        <v>-76823.48000000001</v>
      </c>
      <c r="CJ181" s="282">
        <f t="shared" si="194"/>
        <v>0.79965893304976199</v>
      </c>
      <c r="CK181" s="40">
        <v>0</v>
      </c>
      <c r="CL181" s="40">
        <f t="shared" si="137"/>
        <v>383461.37</v>
      </c>
      <c r="CM181" s="40">
        <v>306638.31</v>
      </c>
      <c r="CN181" s="158">
        <f t="shared" si="205"/>
        <v>-76823.06</v>
      </c>
      <c r="CO181" s="310">
        <f t="shared" si="195"/>
        <v>0.79965893304976199</v>
      </c>
      <c r="CP181" s="40">
        <v>164801.32</v>
      </c>
      <c r="CQ181" s="40">
        <v>0</v>
      </c>
      <c r="CR181" s="40">
        <v>0</v>
      </c>
      <c r="CS181" s="40">
        <v>0</v>
      </c>
      <c r="CT181" s="40">
        <v>0</v>
      </c>
      <c r="CU181" s="40">
        <v>0</v>
      </c>
      <c r="CV181" s="40">
        <v>0</v>
      </c>
      <c r="CW181" s="40">
        <v>391615.69</v>
      </c>
      <c r="CX181" s="17"/>
    </row>
    <row r="182" spans="1:102" s="10" customFormat="1" ht="31.5" hidden="1" x14ac:dyDescent="0.2">
      <c r="A182" s="121" t="s">
        <v>214</v>
      </c>
      <c r="B182" s="121" t="s">
        <v>215</v>
      </c>
      <c r="C182" s="122" t="s">
        <v>217</v>
      </c>
      <c r="D182" s="121" t="s">
        <v>3</v>
      </c>
      <c r="E182" s="121" t="s">
        <v>210</v>
      </c>
      <c r="F182" s="121" t="s">
        <v>77</v>
      </c>
      <c r="G182" s="123" t="s">
        <v>216</v>
      </c>
      <c r="H182" s="43">
        <f>SUBTOTAL(103, $CI$16:$CI182)*1</f>
        <v>149</v>
      </c>
      <c r="I182" s="43" t="s">
        <v>485</v>
      </c>
      <c r="J182" s="124" t="s">
        <v>311</v>
      </c>
      <c r="K182" s="124" t="s">
        <v>511</v>
      </c>
      <c r="L182" s="41">
        <v>0</v>
      </c>
      <c r="M182" s="41">
        <v>0</v>
      </c>
      <c r="N182" s="41">
        <v>1329358.2399999998</v>
      </c>
      <c r="O182" s="41">
        <v>0</v>
      </c>
      <c r="P182" s="41">
        <v>0</v>
      </c>
      <c r="Q182" s="41">
        <f t="shared" si="153"/>
        <v>0</v>
      </c>
      <c r="R182" s="197" t="str">
        <f t="shared" si="154"/>
        <v>nebija plānots</v>
      </c>
      <c r="S182" s="41">
        <v>330778.94</v>
      </c>
      <c r="T182" s="41">
        <v>330778.94</v>
      </c>
      <c r="U182" s="41">
        <f t="shared" si="206"/>
        <v>0</v>
      </c>
      <c r="V182" s="41">
        <f t="shared" si="155"/>
        <v>330778.94</v>
      </c>
      <c r="W182" s="41">
        <f t="shared" si="156"/>
        <v>330778.94</v>
      </c>
      <c r="X182" s="41">
        <f t="shared" si="157"/>
        <v>0</v>
      </c>
      <c r="Y182" s="197">
        <f t="shared" si="158"/>
        <v>0</v>
      </c>
      <c r="Z182" s="41">
        <v>0</v>
      </c>
      <c r="AA182" s="41">
        <v>0</v>
      </c>
      <c r="AB182" s="41">
        <f t="shared" si="207"/>
        <v>0</v>
      </c>
      <c r="AC182" s="41">
        <f t="shared" si="159"/>
        <v>330778.94</v>
      </c>
      <c r="AD182" s="41">
        <f t="shared" si="160"/>
        <v>330778.94</v>
      </c>
      <c r="AE182" s="41">
        <f t="shared" si="161"/>
        <v>0</v>
      </c>
      <c r="AF182" s="109">
        <f t="shared" si="162"/>
        <v>0</v>
      </c>
      <c r="AG182" s="41">
        <v>0</v>
      </c>
      <c r="AH182" s="41">
        <v>0</v>
      </c>
      <c r="AI182" s="41">
        <f t="shared" si="208"/>
        <v>0</v>
      </c>
      <c r="AJ182" s="41">
        <f t="shared" si="163"/>
        <v>330778.94</v>
      </c>
      <c r="AK182" s="41">
        <f t="shared" si="164"/>
        <v>330778.94</v>
      </c>
      <c r="AL182" s="41">
        <f t="shared" si="165"/>
        <v>0</v>
      </c>
      <c r="AM182" s="109">
        <f t="shared" si="166"/>
        <v>0</v>
      </c>
      <c r="AN182" s="41">
        <v>313395.31</v>
      </c>
      <c r="AO182" s="41">
        <v>209375.03</v>
      </c>
      <c r="AP182" s="41">
        <f t="shared" si="209"/>
        <v>-104020.28</v>
      </c>
      <c r="AQ182" s="41">
        <f t="shared" si="167"/>
        <v>644174.25</v>
      </c>
      <c r="AR182" s="41">
        <f t="shared" si="168"/>
        <v>540153.97</v>
      </c>
      <c r="AS182" s="41">
        <f t="shared" si="169"/>
        <v>-104020</v>
      </c>
      <c r="AT182" s="109">
        <f t="shared" si="170"/>
        <v>0.16147848194801329</v>
      </c>
      <c r="AU182" s="41">
        <v>0</v>
      </c>
      <c r="AV182" s="41">
        <v>0</v>
      </c>
      <c r="AW182" s="41">
        <f t="shared" si="210"/>
        <v>0</v>
      </c>
      <c r="AX182" s="41">
        <f t="shared" si="171"/>
        <v>644174.25</v>
      </c>
      <c r="AY182" s="41">
        <f t="shared" si="172"/>
        <v>540153.97</v>
      </c>
      <c r="AZ182" s="41">
        <f t="shared" si="173"/>
        <v>-104020</v>
      </c>
      <c r="BA182" s="109">
        <f t="shared" si="174"/>
        <v>0.16147848194801329</v>
      </c>
      <c r="BB182" s="41">
        <v>0</v>
      </c>
      <c r="BC182" s="41">
        <v>0</v>
      </c>
      <c r="BD182" s="41">
        <f t="shared" si="211"/>
        <v>0</v>
      </c>
      <c r="BE182" s="41">
        <f t="shared" si="175"/>
        <v>644174.25</v>
      </c>
      <c r="BF182" s="41">
        <f t="shared" si="176"/>
        <v>540153.97</v>
      </c>
      <c r="BG182" s="41">
        <f t="shared" si="177"/>
        <v>-104020</v>
      </c>
      <c r="BH182" s="109">
        <f t="shared" si="178"/>
        <v>0.16147848194801329</v>
      </c>
      <c r="BI182" s="41">
        <v>344261.62</v>
      </c>
      <c r="BJ182" s="41">
        <v>258201.06</v>
      </c>
      <c r="BK182" s="41">
        <f t="shared" si="212"/>
        <v>-86060.56</v>
      </c>
      <c r="BL182" s="41">
        <f t="shared" si="179"/>
        <v>988435.87</v>
      </c>
      <c r="BM182" s="41">
        <f t="shared" si="180"/>
        <v>798355.03</v>
      </c>
      <c r="BN182" s="41">
        <f t="shared" si="181"/>
        <v>-190081</v>
      </c>
      <c r="BO182" s="109">
        <f t="shared" si="182"/>
        <v>0.19230467627606429</v>
      </c>
      <c r="BP182" s="41">
        <v>0</v>
      </c>
      <c r="BQ182" s="41">
        <v>0</v>
      </c>
      <c r="BR182" s="41">
        <f t="shared" si="213"/>
        <v>0</v>
      </c>
      <c r="BS182" s="41">
        <f t="shared" si="183"/>
        <v>988435.87</v>
      </c>
      <c r="BT182" s="41">
        <f t="shared" si="184"/>
        <v>798355.03</v>
      </c>
      <c r="BU182" s="41">
        <f t="shared" si="185"/>
        <v>-190081</v>
      </c>
      <c r="BV182" s="109">
        <f t="shared" si="186"/>
        <v>0.19230467627606429</v>
      </c>
      <c r="BW182" s="41">
        <v>0</v>
      </c>
      <c r="BX182" s="41">
        <v>233817.63</v>
      </c>
      <c r="BY182" s="41">
        <f t="shared" si="187"/>
        <v>233817.63</v>
      </c>
      <c r="BZ182" s="41">
        <f t="shared" si="196"/>
        <v>988435.86999999988</v>
      </c>
      <c r="CA182" s="41">
        <f>BQ182+BJ182+BC182+AV182+AO182+-AH182+AA182+T182+P182+BX182</f>
        <v>1032172.66</v>
      </c>
      <c r="CB182" s="41">
        <f t="shared" si="214"/>
        <v>43737</v>
      </c>
      <c r="CC182" s="109">
        <f t="shared" si="189"/>
        <v>-4.4248485235567347E-2</v>
      </c>
      <c r="CD182" s="41">
        <v>348378.45</v>
      </c>
      <c r="CE182" s="41">
        <v>54329.89</v>
      </c>
      <c r="CF182" s="41">
        <f t="shared" si="190"/>
        <v>-294048.56</v>
      </c>
      <c r="CG182" s="41">
        <f t="shared" si="191"/>
        <v>1336814.3199999998</v>
      </c>
      <c r="CH182" s="41">
        <f t="shared" si="192"/>
        <v>1086502.55</v>
      </c>
      <c r="CI182" s="36">
        <f t="shared" si="193"/>
        <v>-250311.56</v>
      </c>
      <c r="CJ182" s="282">
        <f t="shared" si="194"/>
        <v>0.81275502045788994</v>
      </c>
      <c r="CK182" s="40">
        <v>0</v>
      </c>
      <c r="CL182" s="40">
        <f t="shared" si="137"/>
        <v>1336814.32</v>
      </c>
      <c r="CM182" s="40">
        <v>1086502.55</v>
      </c>
      <c r="CN182" s="158">
        <f t="shared" si="205"/>
        <v>-250311.77000000002</v>
      </c>
      <c r="CO182" s="310">
        <f t="shared" si="195"/>
        <v>0.81275502045788972</v>
      </c>
      <c r="CP182" s="40">
        <v>1192445.79</v>
      </c>
      <c r="CQ182" s="40">
        <v>285981.65000000002</v>
      </c>
      <c r="CR182" s="40">
        <v>0</v>
      </c>
      <c r="CS182" s="40">
        <v>0</v>
      </c>
      <c r="CT182" s="40">
        <v>0</v>
      </c>
      <c r="CU182" s="40">
        <v>0</v>
      </c>
      <c r="CV182" s="40">
        <v>0</v>
      </c>
      <c r="CW182" s="40">
        <v>4144599.9999999995</v>
      </c>
      <c r="CX182" s="266"/>
    </row>
    <row r="183" spans="1:102" s="10" customFormat="1" ht="47.25" hidden="1" x14ac:dyDescent="0.2">
      <c r="A183" s="20" t="s">
        <v>406</v>
      </c>
      <c r="B183" s="20" t="s">
        <v>411</v>
      </c>
      <c r="C183" s="21" t="s">
        <v>602</v>
      </c>
      <c r="D183" s="20">
        <v>1</v>
      </c>
      <c r="E183" s="20" t="s">
        <v>402</v>
      </c>
      <c r="F183" s="20" t="s">
        <v>77</v>
      </c>
      <c r="G183" s="20" t="s">
        <v>868</v>
      </c>
      <c r="H183" s="43">
        <f>SUBTOTAL(103, $CI$16:$CI183)*1</f>
        <v>149</v>
      </c>
      <c r="I183" s="43" t="s">
        <v>485</v>
      </c>
      <c r="J183" s="124" t="s">
        <v>84</v>
      </c>
      <c r="K183" s="124" t="s">
        <v>502</v>
      </c>
      <c r="L183" s="41">
        <v>0</v>
      </c>
      <c r="M183" s="41">
        <v>0</v>
      </c>
      <c r="N183" s="41">
        <v>130545.30000000002</v>
      </c>
      <c r="O183" s="41">
        <v>68695.8</v>
      </c>
      <c r="P183" s="41">
        <v>68695.78</v>
      </c>
      <c r="Q183" s="41">
        <f t="shared" si="153"/>
        <v>0</v>
      </c>
      <c r="R183" s="197">
        <f t="shared" si="154"/>
        <v>2.9113861410579034E-7</v>
      </c>
      <c r="S183" s="41">
        <v>0</v>
      </c>
      <c r="T183" s="41">
        <v>0</v>
      </c>
      <c r="U183" s="41">
        <f t="shared" si="206"/>
        <v>0</v>
      </c>
      <c r="V183" s="41">
        <f t="shared" si="155"/>
        <v>68695.8</v>
      </c>
      <c r="W183" s="41">
        <f t="shared" si="156"/>
        <v>68695.78</v>
      </c>
      <c r="X183" s="41">
        <f t="shared" si="157"/>
        <v>0</v>
      </c>
      <c r="Y183" s="197">
        <f t="shared" si="158"/>
        <v>2.9113861410579034E-7</v>
      </c>
      <c r="Z183" s="41">
        <v>0</v>
      </c>
      <c r="AA183" s="41">
        <v>0</v>
      </c>
      <c r="AB183" s="41">
        <f t="shared" si="207"/>
        <v>0</v>
      </c>
      <c r="AC183" s="41">
        <f t="shared" si="159"/>
        <v>68695.8</v>
      </c>
      <c r="AD183" s="41">
        <f t="shared" si="160"/>
        <v>68695.78</v>
      </c>
      <c r="AE183" s="41">
        <f t="shared" si="161"/>
        <v>0</v>
      </c>
      <c r="AF183" s="109">
        <f t="shared" si="162"/>
        <v>2.9113861410579034E-7</v>
      </c>
      <c r="AG183" s="41">
        <v>78923.09</v>
      </c>
      <c r="AH183" s="41">
        <v>62975.44</v>
      </c>
      <c r="AI183" s="41">
        <f t="shared" si="208"/>
        <v>-15947.649999999994</v>
      </c>
      <c r="AJ183" s="41">
        <f t="shared" si="163"/>
        <v>147618.89000000001</v>
      </c>
      <c r="AK183" s="41">
        <f t="shared" si="164"/>
        <v>131671.22</v>
      </c>
      <c r="AL183" s="41">
        <f t="shared" si="165"/>
        <v>-15948</v>
      </c>
      <c r="AM183" s="109">
        <f t="shared" si="166"/>
        <v>0.10803271857687058</v>
      </c>
      <c r="AN183" s="41">
        <v>0</v>
      </c>
      <c r="AO183" s="41">
        <v>0</v>
      </c>
      <c r="AP183" s="41">
        <f t="shared" si="209"/>
        <v>0</v>
      </c>
      <c r="AQ183" s="41">
        <f t="shared" si="167"/>
        <v>147618.89000000001</v>
      </c>
      <c r="AR183" s="41">
        <f t="shared" si="168"/>
        <v>131671.22</v>
      </c>
      <c r="AS183" s="41">
        <f t="shared" si="169"/>
        <v>-15948</v>
      </c>
      <c r="AT183" s="109">
        <f t="shared" si="170"/>
        <v>0.10803271857687058</v>
      </c>
      <c r="AU183" s="41">
        <v>0</v>
      </c>
      <c r="AV183" s="41">
        <v>0</v>
      </c>
      <c r="AW183" s="41">
        <f t="shared" si="210"/>
        <v>0</v>
      </c>
      <c r="AX183" s="41">
        <f t="shared" si="171"/>
        <v>147618.89000000001</v>
      </c>
      <c r="AY183" s="41">
        <f t="shared" si="172"/>
        <v>131671.22</v>
      </c>
      <c r="AZ183" s="41">
        <f t="shared" si="173"/>
        <v>-15948</v>
      </c>
      <c r="BA183" s="109">
        <f t="shared" si="174"/>
        <v>0.10803271857687058</v>
      </c>
      <c r="BB183" s="41">
        <v>77860</v>
      </c>
      <c r="BC183" s="41">
        <v>63564.28</v>
      </c>
      <c r="BD183" s="41">
        <f t="shared" si="211"/>
        <v>-14295.720000000001</v>
      </c>
      <c r="BE183" s="41">
        <f t="shared" si="175"/>
        <v>225478.89</v>
      </c>
      <c r="BF183" s="41">
        <f t="shared" si="176"/>
        <v>195235.5</v>
      </c>
      <c r="BG183" s="41">
        <f t="shared" si="177"/>
        <v>-30244</v>
      </c>
      <c r="BH183" s="109">
        <f t="shared" si="178"/>
        <v>0.13412958525740482</v>
      </c>
      <c r="BI183" s="41">
        <v>0</v>
      </c>
      <c r="BJ183" s="41">
        <v>0</v>
      </c>
      <c r="BK183" s="41">
        <f t="shared" si="212"/>
        <v>0</v>
      </c>
      <c r="BL183" s="41">
        <f t="shared" si="179"/>
        <v>225478.89</v>
      </c>
      <c r="BM183" s="41">
        <f t="shared" si="180"/>
        <v>195235.5</v>
      </c>
      <c r="BN183" s="41">
        <f t="shared" si="181"/>
        <v>-30244</v>
      </c>
      <c r="BO183" s="109">
        <f t="shared" si="182"/>
        <v>0.13412958525740482</v>
      </c>
      <c r="BP183" s="41">
        <v>0</v>
      </c>
      <c r="BQ183" s="41">
        <v>0</v>
      </c>
      <c r="BR183" s="41">
        <f t="shared" si="213"/>
        <v>0</v>
      </c>
      <c r="BS183" s="41">
        <f t="shared" si="183"/>
        <v>225478.89</v>
      </c>
      <c r="BT183" s="41">
        <f t="shared" si="184"/>
        <v>195235.5</v>
      </c>
      <c r="BU183" s="41">
        <f t="shared" si="185"/>
        <v>-30244</v>
      </c>
      <c r="BV183" s="109">
        <f t="shared" si="186"/>
        <v>0.13412958525740482</v>
      </c>
      <c r="BW183" s="41">
        <v>51085</v>
      </c>
      <c r="BX183" s="41">
        <v>35315.769999999997</v>
      </c>
      <c r="BY183" s="41">
        <f t="shared" si="187"/>
        <v>-15769.230000000003</v>
      </c>
      <c r="BZ183" s="41">
        <f t="shared" si="196"/>
        <v>276563.89</v>
      </c>
      <c r="CA183" s="41">
        <f>BQ183+BJ183+BC183+AV183+AO183+AH183+AA183+T183+P183+BX183</f>
        <v>230551.27</v>
      </c>
      <c r="CB183" s="41">
        <f t="shared" si="214"/>
        <v>-46013</v>
      </c>
      <c r="CC183" s="109">
        <f t="shared" si="189"/>
        <v>0.16637247906803754</v>
      </c>
      <c r="CD183" s="41">
        <v>0</v>
      </c>
      <c r="CE183" s="41">
        <v>0</v>
      </c>
      <c r="CF183" s="41">
        <f t="shared" si="190"/>
        <v>0</v>
      </c>
      <c r="CG183" s="41">
        <f t="shared" si="191"/>
        <v>276563.89</v>
      </c>
      <c r="CH183" s="41">
        <f t="shared" si="192"/>
        <v>230551.27</v>
      </c>
      <c r="CI183" s="40">
        <f t="shared" si="193"/>
        <v>-46013</v>
      </c>
      <c r="CJ183" s="282">
        <f t="shared" si="194"/>
        <v>0.83362752093196246</v>
      </c>
      <c r="CK183" s="40">
        <v>0</v>
      </c>
      <c r="CL183" s="40">
        <f t="shared" ref="CL183:CL246" si="215">CK183+CD183+BW183+BP183+BI183+BB183+AN183+AG183+Z183+S183+O183+AU183</f>
        <v>276563.89</v>
      </c>
      <c r="CM183" s="40">
        <v>230551.27</v>
      </c>
      <c r="CN183" s="158">
        <f t="shared" si="205"/>
        <v>-46012.620000000024</v>
      </c>
      <c r="CO183" s="310">
        <f t="shared" si="195"/>
        <v>0.83362752093196246</v>
      </c>
      <c r="CP183" s="40">
        <v>275235.09999999998</v>
      </c>
      <c r="CQ183" s="40">
        <v>60386.21</v>
      </c>
      <c r="CR183" s="40">
        <v>0</v>
      </c>
      <c r="CS183" s="40">
        <v>0</v>
      </c>
      <c r="CT183" s="40">
        <v>0</v>
      </c>
      <c r="CU183" s="40">
        <v>0</v>
      </c>
      <c r="CV183" s="40">
        <v>0</v>
      </c>
      <c r="CW183" s="40">
        <v>742730.5</v>
      </c>
      <c r="CX183" s="17"/>
    </row>
    <row r="184" spans="1:102" s="10" customFormat="1" ht="39" hidden="1" x14ac:dyDescent="0.25">
      <c r="A184" s="11" t="s">
        <v>57</v>
      </c>
      <c r="B184" s="11" t="s">
        <v>58</v>
      </c>
      <c r="C184" s="14" t="s">
        <v>565</v>
      </c>
      <c r="D184" s="11">
        <v>3</v>
      </c>
      <c r="E184" s="11" t="s">
        <v>35</v>
      </c>
      <c r="F184" s="11" t="s">
        <v>5</v>
      </c>
      <c r="G184" s="44" t="s">
        <v>678</v>
      </c>
      <c r="H184" s="43">
        <f>SUBTOTAL(103, $CI$16:$CI184)*1</f>
        <v>149</v>
      </c>
      <c r="I184" s="43" t="s">
        <v>276</v>
      </c>
      <c r="J184" s="124" t="s">
        <v>279</v>
      </c>
      <c r="K184" s="124" t="s">
        <v>280</v>
      </c>
      <c r="L184" s="41">
        <v>0</v>
      </c>
      <c r="M184" s="41">
        <v>0</v>
      </c>
      <c r="N184" s="41">
        <v>180462.75</v>
      </c>
      <c r="O184" s="41">
        <v>11538.7</v>
      </c>
      <c r="P184" s="41">
        <v>11538.7</v>
      </c>
      <c r="Q184" s="41">
        <f t="shared" si="153"/>
        <v>0</v>
      </c>
      <c r="R184" s="197">
        <f t="shared" si="154"/>
        <v>0</v>
      </c>
      <c r="S184" s="41">
        <v>0</v>
      </c>
      <c r="T184" s="41">
        <v>0</v>
      </c>
      <c r="U184" s="41">
        <f t="shared" si="206"/>
        <v>0</v>
      </c>
      <c r="V184" s="41">
        <f t="shared" si="155"/>
        <v>11538.7</v>
      </c>
      <c r="W184" s="41">
        <f t="shared" si="156"/>
        <v>11538.7</v>
      </c>
      <c r="X184" s="41">
        <f t="shared" si="157"/>
        <v>0</v>
      </c>
      <c r="Y184" s="197">
        <f t="shared" si="158"/>
        <v>0</v>
      </c>
      <c r="Z184" s="41">
        <v>0</v>
      </c>
      <c r="AA184" s="41">
        <v>0</v>
      </c>
      <c r="AB184" s="41">
        <f t="shared" si="207"/>
        <v>0</v>
      </c>
      <c r="AC184" s="41">
        <f t="shared" si="159"/>
        <v>11538.7</v>
      </c>
      <c r="AD184" s="41">
        <f t="shared" si="160"/>
        <v>11538.7</v>
      </c>
      <c r="AE184" s="41">
        <f t="shared" si="161"/>
        <v>0</v>
      </c>
      <c r="AF184" s="109">
        <f t="shared" si="162"/>
        <v>0</v>
      </c>
      <c r="AG184" s="41">
        <v>50314.59</v>
      </c>
      <c r="AH184" s="41">
        <v>50619.83</v>
      </c>
      <c r="AI184" s="41">
        <f t="shared" si="208"/>
        <v>305.24000000000524</v>
      </c>
      <c r="AJ184" s="41">
        <f t="shared" si="163"/>
        <v>61853.289999999994</v>
      </c>
      <c r="AK184" s="41">
        <f t="shared" si="164"/>
        <v>62158.53</v>
      </c>
      <c r="AL184" s="41">
        <f t="shared" si="165"/>
        <v>305</v>
      </c>
      <c r="AM184" s="109">
        <f t="shared" si="166"/>
        <v>-4.9349032201844167E-3</v>
      </c>
      <c r="AN184" s="41">
        <v>0</v>
      </c>
      <c r="AO184" s="41">
        <v>71545.5</v>
      </c>
      <c r="AP184" s="41">
        <f t="shared" si="209"/>
        <v>71545.5</v>
      </c>
      <c r="AQ184" s="41">
        <f t="shared" si="167"/>
        <v>61853.289999999994</v>
      </c>
      <c r="AR184" s="41">
        <f t="shared" si="168"/>
        <v>133704.03</v>
      </c>
      <c r="AS184" s="41">
        <f t="shared" si="169"/>
        <v>71851</v>
      </c>
      <c r="AT184" s="109">
        <f t="shared" si="170"/>
        <v>-1.1616316609835953</v>
      </c>
      <c r="AU184" s="41">
        <v>148445.57</v>
      </c>
      <c r="AV184" s="41">
        <v>162421.6</v>
      </c>
      <c r="AW184" s="41">
        <f t="shared" si="210"/>
        <v>13976.029999999999</v>
      </c>
      <c r="AX184" s="41">
        <f t="shared" si="171"/>
        <v>210298.86</v>
      </c>
      <c r="AY184" s="41">
        <f t="shared" si="172"/>
        <v>296125.63</v>
      </c>
      <c r="AZ184" s="41">
        <f t="shared" si="173"/>
        <v>85827</v>
      </c>
      <c r="BA184" s="109">
        <f t="shared" si="174"/>
        <v>-0.40811809441097324</v>
      </c>
      <c r="BB184" s="41">
        <v>78017</v>
      </c>
      <c r="BC184" s="41">
        <v>57973.210000000006</v>
      </c>
      <c r="BD184" s="41">
        <f t="shared" si="211"/>
        <v>-20043.789999999994</v>
      </c>
      <c r="BE184" s="41">
        <f t="shared" si="175"/>
        <v>288315.86</v>
      </c>
      <c r="BF184" s="41">
        <f t="shared" si="176"/>
        <v>354098.84</v>
      </c>
      <c r="BG184" s="41">
        <f t="shared" si="177"/>
        <v>65783</v>
      </c>
      <c r="BH184" s="109">
        <f t="shared" si="178"/>
        <v>-0.22816289051875271</v>
      </c>
      <c r="BI184" s="41">
        <v>0</v>
      </c>
      <c r="BJ184" s="41">
        <v>0</v>
      </c>
      <c r="BK184" s="41">
        <f t="shared" si="212"/>
        <v>0</v>
      </c>
      <c r="BL184" s="41">
        <f t="shared" si="179"/>
        <v>288315.86</v>
      </c>
      <c r="BM184" s="41">
        <f t="shared" si="180"/>
        <v>354098.84</v>
      </c>
      <c r="BN184" s="41">
        <f t="shared" si="181"/>
        <v>65783</v>
      </c>
      <c r="BO184" s="109">
        <f t="shared" si="182"/>
        <v>-0.22816289051875271</v>
      </c>
      <c r="BP184" s="41">
        <v>0</v>
      </c>
      <c r="BQ184" s="41">
        <v>0</v>
      </c>
      <c r="BR184" s="41">
        <f t="shared" si="213"/>
        <v>0</v>
      </c>
      <c r="BS184" s="41">
        <f t="shared" si="183"/>
        <v>288315.86</v>
      </c>
      <c r="BT184" s="41">
        <f t="shared" si="184"/>
        <v>354098.84</v>
      </c>
      <c r="BU184" s="41">
        <f t="shared" si="185"/>
        <v>65783</v>
      </c>
      <c r="BV184" s="109">
        <f t="shared" si="186"/>
        <v>-0.22816289051875271</v>
      </c>
      <c r="BW184" s="41">
        <v>64600</v>
      </c>
      <c r="BX184" s="41">
        <v>42427.59</v>
      </c>
      <c r="BY184" s="41">
        <f t="shared" si="187"/>
        <v>-22172.410000000003</v>
      </c>
      <c r="BZ184" s="41">
        <f t="shared" si="196"/>
        <v>352915.86000000004</v>
      </c>
      <c r="CA184" s="41">
        <f>BQ184+BJ184+BC184+AV184+AO184+AH184+AA184+T184+P184+BX184</f>
        <v>396526.43000000005</v>
      </c>
      <c r="CB184" s="41">
        <f t="shared" si="214"/>
        <v>43611</v>
      </c>
      <c r="CC184" s="109">
        <f t="shared" si="189"/>
        <v>-0.12357214549666318</v>
      </c>
      <c r="CD184" s="41">
        <v>122660</v>
      </c>
      <c r="CE184" s="41">
        <v>0</v>
      </c>
      <c r="CF184" s="41">
        <f t="shared" si="190"/>
        <v>-122660</v>
      </c>
      <c r="CG184" s="41">
        <f t="shared" si="191"/>
        <v>475575.86000000004</v>
      </c>
      <c r="CH184" s="41">
        <f t="shared" si="192"/>
        <v>396526.43000000005</v>
      </c>
      <c r="CI184" s="40">
        <f t="shared" si="193"/>
        <v>-79049</v>
      </c>
      <c r="CJ184" s="282">
        <f t="shared" si="194"/>
        <v>0.83378165998585385</v>
      </c>
      <c r="CK184" s="40">
        <v>0</v>
      </c>
      <c r="CL184" s="40">
        <f t="shared" si="215"/>
        <v>475575.86</v>
      </c>
      <c r="CM184" s="40">
        <v>463757.78</v>
      </c>
      <c r="CN184" s="158">
        <f t="shared" si="205"/>
        <v>-11818.079999999958</v>
      </c>
      <c r="CO184" s="310">
        <f t="shared" si="195"/>
        <v>0.97514995820014927</v>
      </c>
      <c r="CP184" s="40">
        <v>425000</v>
      </c>
      <c r="CQ184" s="40">
        <v>462416.3</v>
      </c>
      <c r="CR184" s="40">
        <v>0</v>
      </c>
      <c r="CS184" s="40">
        <v>0</v>
      </c>
      <c r="CT184" s="40">
        <v>0</v>
      </c>
      <c r="CU184" s="40">
        <v>0</v>
      </c>
      <c r="CV184" s="40">
        <v>0</v>
      </c>
      <c r="CW184" s="40">
        <v>1275000</v>
      </c>
      <c r="CX184" s="29"/>
    </row>
    <row r="185" spans="1:102" s="10" customFormat="1" ht="31.5" hidden="1" x14ac:dyDescent="0.2">
      <c r="A185" s="31" t="s">
        <v>33</v>
      </c>
      <c r="B185" s="31" t="s">
        <v>34</v>
      </c>
      <c r="C185" s="32" t="s">
        <v>562</v>
      </c>
      <c r="D185" s="70">
        <v>1</v>
      </c>
      <c r="E185" s="70" t="s">
        <v>35</v>
      </c>
      <c r="F185" s="70" t="s">
        <v>5</v>
      </c>
      <c r="G185" s="70" t="s">
        <v>1500</v>
      </c>
      <c r="H185" s="43">
        <f>SUBTOTAL(103, $CI$16:$CI185)*1</f>
        <v>149</v>
      </c>
      <c r="I185" s="43" t="s">
        <v>172</v>
      </c>
      <c r="J185" s="124" t="s">
        <v>98</v>
      </c>
      <c r="K185" s="124" t="s">
        <v>193</v>
      </c>
      <c r="L185" s="41">
        <v>0</v>
      </c>
      <c r="M185" s="41">
        <v>0</v>
      </c>
      <c r="N185" s="41">
        <v>2720576.09</v>
      </c>
      <c r="O185" s="41">
        <v>0</v>
      </c>
      <c r="P185" s="41">
        <v>0</v>
      </c>
      <c r="Q185" s="41">
        <f t="shared" si="153"/>
        <v>0</v>
      </c>
      <c r="R185" s="197" t="str">
        <f t="shared" si="154"/>
        <v>nebija plānots</v>
      </c>
      <c r="S185" s="41">
        <v>0</v>
      </c>
      <c r="T185" s="41">
        <v>0</v>
      </c>
      <c r="U185" s="41">
        <f t="shared" si="206"/>
        <v>0</v>
      </c>
      <c r="V185" s="41">
        <f t="shared" si="155"/>
        <v>0</v>
      </c>
      <c r="W185" s="41">
        <f t="shared" si="156"/>
        <v>0</v>
      </c>
      <c r="X185" s="41">
        <f t="shared" si="157"/>
        <v>0</v>
      </c>
      <c r="Y185" s="197" t="str">
        <f t="shared" si="158"/>
        <v>nebija plānots</v>
      </c>
      <c r="Z185" s="41">
        <v>753718.47</v>
      </c>
      <c r="AA185" s="41">
        <v>753718.47</v>
      </c>
      <c r="AB185" s="41">
        <f t="shared" si="207"/>
        <v>0</v>
      </c>
      <c r="AC185" s="41">
        <f t="shared" si="159"/>
        <v>753718.47</v>
      </c>
      <c r="AD185" s="41">
        <f t="shared" si="160"/>
        <v>753718.47</v>
      </c>
      <c r="AE185" s="41">
        <f t="shared" si="161"/>
        <v>0</v>
      </c>
      <c r="AF185" s="109">
        <f t="shared" si="162"/>
        <v>0</v>
      </c>
      <c r="AG185" s="41">
        <v>0</v>
      </c>
      <c r="AH185" s="41">
        <v>0</v>
      </c>
      <c r="AI185" s="41">
        <f t="shared" si="208"/>
        <v>0</v>
      </c>
      <c r="AJ185" s="41">
        <f t="shared" si="163"/>
        <v>753718.47</v>
      </c>
      <c r="AK185" s="41">
        <f t="shared" si="164"/>
        <v>753718.47</v>
      </c>
      <c r="AL185" s="41">
        <f t="shared" si="165"/>
        <v>0</v>
      </c>
      <c r="AM185" s="109">
        <f t="shared" si="166"/>
        <v>0</v>
      </c>
      <c r="AN185" s="41">
        <v>0</v>
      </c>
      <c r="AO185" s="41">
        <v>0</v>
      </c>
      <c r="AP185" s="41">
        <f t="shared" si="209"/>
        <v>0</v>
      </c>
      <c r="AQ185" s="41">
        <f t="shared" si="167"/>
        <v>753718.47</v>
      </c>
      <c r="AR185" s="41">
        <f t="shared" si="168"/>
        <v>753718.47</v>
      </c>
      <c r="AS185" s="41">
        <f t="shared" si="169"/>
        <v>0</v>
      </c>
      <c r="AT185" s="109">
        <f t="shared" si="170"/>
        <v>0</v>
      </c>
      <c r="AU185" s="41">
        <v>0</v>
      </c>
      <c r="AV185" s="41">
        <v>0</v>
      </c>
      <c r="AW185" s="41">
        <f t="shared" si="210"/>
        <v>0</v>
      </c>
      <c r="AX185" s="41">
        <f t="shared" si="171"/>
        <v>753718.47</v>
      </c>
      <c r="AY185" s="41">
        <f t="shared" si="172"/>
        <v>753718.47</v>
      </c>
      <c r="AZ185" s="41">
        <f t="shared" si="173"/>
        <v>0</v>
      </c>
      <c r="BA185" s="109">
        <f t="shared" si="174"/>
        <v>0</v>
      </c>
      <c r="BB185" s="41">
        <v>0</v>
      </c>
      <c r="BC185" s="41">
        <v>0</v>
      </c>
      <c r="BD185" s="41">
        <f t="shared" si="211"/>
        <v>0</v>
      </c>
      <c r="BE185" s="41">
        <f t="shared" si="175"/>
        <v>753718.47</v>
      </c>
      <c r="BF185" s="41">
        <f t="shared" si="176"/>
        <v>753718.47</v>
      </c>
      <c r="BG185" s="41">
        <f t="shared" si="177"/>
        <v>0</v>
      </c>
      <c r="BH185" s="109">
        <f t="shared" si="178"/>
        <v>0</v>
      </c>
      <c r="BI185" s="41">
        <v>0</v>
      </c>
      <c r="BJ185" s="41">
        <v>0</v>
      </c>
      <c r="BK185" s="41">
        <f t="shared" si="212"/>
        <v>0</v>
      </c>
      <c r="BL185" s="41">
        <f t="shared" si="179"/>
        <v>753718.47</v>
      </c>
      <c r="BM185" s="41">
        <f t="shared" si="180"/>
        <v>753718.47</v>
      </c>
      <c r="BN185" s="41">
        <f t="shared" si="181"/>
        <v>0</v>
      </c>
      <c r="BO185" s="109">
        <f t="shared" si="182"/>
        <v>0</v>
      </c>
      <c r="BP185" s="41">
        <v>1622807.25</v>
      </c>
      <c r="BQ185" s="41">
        <v>1259355.18</v>
      </c>
      <c r="BR185" s="41">
        <f t="shared" si="213"/>
        <v>-363452.07000000007</v>
      </c>
      <c r="BS185" s="41">
        <f t="shared" si="183"/>
        <v>2376525.7199999997</v>
      </c>
      <c r="BT185" s="41">
        <f t="shared" si="184"/>
        <v>2013073.65</v>
      </c>
      <c r="BU185" s="41">
        <f t="shared" si="185"/>
        <v>-363452</v>
      </c>
      <c r="BV185" s="109">
        <f t="shared" si="186"/>
        <v>0.15293420430560278</v>
      </c>
      <c r="BW185" s="41">
        <v>0</v>
      </c>
      <c r="BX185" s="41">
        <v>0</v>
      </c>
      <c r="BY185" s="41">
        <f t="shared" si="187"/>
        <v>0</v>
      </c>
      <c r="BZ185" s="41">
        <f t="shared" si="196"/>
        <v>2376525.7199999997</v>
      </c>
      <c r="CA185" s="41">
        <f>BQ185+BJ185+BC185+AV185+AO185+-AH185+AA185+T185+P185+BX185</f>
        <v>2013073.65</v>
      </c>
      <c r="CB185" s="41">
        <f t="shared" si="214"/>
        <v>-363452</v>
      </c>
      <c r="CC185" s="109">
        <f t="shared" si="189"/>
        <v>0.15293420430560278</v>
      </c>
      <c r="CD185" s="41">
        <v>0</v>
      </c>
      <c r="CE185" s="41">
        <v>0</v>
      </c>
      <c r="CF185" s="41">
        <f t="shared" si="190"/>
        <v>0</v>
      </c>
      <c r="CG185" s="41">
        <f t="shared" si="191"/>
        <v>2376525.7199999997</v>
      </c>
      <c r="CH185" s="41">
        <f t="shared" si="192"/>
        <v>2013073.65</v>
      </c>
      <c r="CI185" s="36">
        <f t="shared" si="193"/>
        <v>-363452</v>
      </c>
      <c r="CJ185" s="282">
        <f t="shared" si="194"/>
        <v>0.84706579569439722</v>
      </c>
      <c r="CK185" s="40">
        <v>988426.75</v>
      </c>
      <c r="CL185" s="40">
        <f t="shared" si="215"/>
        <v>3364952.4699999997</v>
      </c>
      <c r="CM185" s="40">
        <v>3364952.4699999997</v>
      </c>
      <c r="CN185" s="158">
        <f t="shared" si="205"/>
        <v>0</v>
      </c>
      <c r="CO185" s="310">
        <f t="shared" si="195"/>
        <v>1</v>
      </c>
      <c r="CP185" s="40">
        <v>500950.02</v>
      </c>
      <c r="CQ185" s="40">
        <v>0</v>
      </c>
      <c r="CR185" s="40">
        <v>0</v>
      </c>
      <c r="CS185" s="40">
        <v>0</v>
      </c>
      <c r="CT185" s="40">
        <v>0</v>
      </c>
      <c r="CU185" s="40">
        <v>0</v>
      </c>
      <c r="CV185" s="40">
        <v>0</v>
      </c>
      <c r="CW185" s="40">
        <v>6586478.5800000001</v>
      </c>
      <c r="CX185" s="186" t="s">
        <v>1436</v>
      </c>
    </row>
    <row r="186" spans="1:102" s="10" customFormat="1" ht="78.75" hidden="1" x14ac:dyDescent="0.2">
      <c r="A186" s="11" t="s">
        <v>458</v>
      </c>
      <c r="B186" s="11" t="s">
        <v>459</v>
      </c>
      <c r="C186" s="14" t="s">
        <v>605</v>
      </c>
      <c r="D186" s="11">
        <v>1</v>
      </c>
      <c r="E186" s="11" t="s">
        <v>454</v>
      </c>
      <c r="F186" s="11" t="s">
        <v>77</v>
      </c>
      <c r="G186" s="44" t="s">
        <v>470</v>
      </c>
      <c r="H186" s="43">
        <f>SUBTOTAL(103, $CI$16:$CI186)*1</f>
        <v>149</v>
      </c>
      <c r="I186" s="43" t="s">
        <v>150</v>
      </c>
      <c r="J186" s="124" t="s">
        <v>98</v>
      </c>
      <c r="K186" s="124" t="s">
        <v>167</v>
      </c>
      <c r="L186" s="41">
        <v>0</v>
      </c>
      <c r="M186" s="41">
        <v>0</v>
      </c>
      <c r="N186" s="41">
        <v>3076197.67</v>
      </c>
      <c r="O186" s="41">
        <v>0</v>
      </c>
      <c r="P186" s="41">
        <v>0</v>
      </c>
      <c r="Q186" s="41">
        <f t="shared" si="153"/>
        <v>0</v>
      </c>
      <c r="R186" s="197" t="str">
        <f t="shared" si="154"/>
        <v>nebija plānots</v>
      </c>
      <c r="S186" s="41">
        <v>2387703.4500000002</v>
      </c>
      <c r="T186" s="41">
        <v>2387703.4500000002</v>
      </c>
      <c r="U186" s="41">
        <f t="shared" si="206"/>
        <v>0</v>
      </c>
      <c r="V186" s="41">
        <f t="shared" si="155"/>
        <v>2387703.4500000002</v>
      </c>
      <c r="W186" s="41">
        <f t="shared" si="156"/>
        <v>2387703.4500000002</v>
      </c>
      <c r="X186" s="41">
        <f t="shared" si="157"/>
        <v>0</v>
      </c>
      <c r="Y186" s="197">
        <f t="shared" si="158"/>
        <v>0</v>
      </c>
      <c r="Z186" s="41">
        <v>0</v>
      </c>
      <c r="AA186" s="41">
        <v>0</v>
      </c>
      <c r="AB186" s="41">
        <f t="shared" si="207"/>
        <v>0</v>
      </c>
      <c r="AC186" s="41">
        <f t="shared" si="159"/>
        <v>2387703.4500000002</v>
      </c>
      <c r="AD186" s="41">
        <f t="shared" si="160"/>
        <v>2387703.4500000002</v>
      </c>
      <c r="AE186" s="41">
        <f t="shared" si="161"/>
        <v>0</v>
      </c>
      <c r="AF186" s="109">
        <f t="shared" si="162"/>
        <v>0</v>
      </c>
      <c r="AG186" s="41">
        <v>0</v>
      </c>
      <c r="AH186" s="41">
        <v>0</v>
      </c>
      <c r="AI186" s="41">
        <f t="shared" si="208"/>
        <v>0</v>
      </c>
      <c r="AJ186" s="41">
        <f t="shared" si="163"/>
        <v>2387703.4500000002</v>
      </c>
      <c r="AK186" s="41">
        <f t="shared" si="164"/>
        <v>2387703.4500000002</v>
      </c>
      <c r="AL186" s="41">
        <f t="shared" si="165"/>
        <v>0</v>
      </c>
      <c r="AM186" s="109">
        <f t="shared" si="166"/>
        <v>0</v>
      </c>
      <c r="AN186" s="41">
        <v>0</v>
      </c>
      <c r="AO186" s="41">
        <v>2141.69</v>
      </c>
      <c r="AP186" s="41">
        <f t="shared" si="209"/>
        <v>2141.69</v>
      </c>
      <c r="AQ186" s="41">
        <f t="shared" si="167"/>
        <v>2387703.4500000002</v>
      </c>
      <c r="AR186" s="41">
        <f t="shared" si="168"/>
        <v>2389845.14</v>
      </c>
      <c r="AS186" s="41">
        <f t="shared" si="169"/>
        <v>2142</v>
      </c>
      <c r="AT186" s="109">
        <f t="shared" si="170"/>
        <v>-8.9696649724224642E-4</v>
      </c>
      <c r="AU186" s="41">
        <v>0</v>
      </c>
      <c r="AV186" s="41">
        <v>0</v>
      </c>
      <c r="AW186" s="41">
        <f t="shared" si="210"/>
        <v>0</v>
      </c>
      <c r="AX186" s="41">
        <f t="shared" si="171"/>
        <v>2387703.4500000002</v>
      </c>
      <c r="AY186" s="41">
        <f t="shared" si="172"/>
        <v>2389845.14</v>
      </c>
      <c r="AZ186" s="41">
        <f t="shared" si="173"/>
        <v>2142</v>
      </c>
      <c r="BA186" s="109">
        <f t="shared" si="174"/>
        <v>-8.9696649724224642E-4</v>
      </c>
      <c r="BB186" s="41">
        <v>0</v>
      </c>
      <c r="BC186" s="41">
        <v>0</v>
      </c>
      <c r="BD186" s="41">
        <f t="shared" si="211"/>
        <v>0</v>
      </c>
      <c r="BE186" s="41">
        <f t="shared" si="175"/>
        <v>2387703.4500000002</v>
      </c>
      <c r="BF186" s="41">
        <f t="shared" si="176"/>
        <v>2389845.14</v>
      </c>
      <c r="BG186" s="41">
        <f t="shared" si="177"/>
        <v>2142</v>
      </c>
      <c r="BH186" s="109">
        <f t="shared" si="178"/>
        <v>-8.9696649724224642E-4</v>
      </c>
      <c r="BI186" s="41">
        <v>3053115</v>
      </c>
      <c r="BJ186" s="41">
        <v>1742239.71</v>
      </c>
      <c r="BK186" s="41">
        <f t="shared" si="212"/>
        <v>-1310875.29</v>
      </c>
      <c r="BL186" s="41">
        <f t="shared" si="179"/>
        <v>5440818.4500000002</v>
      </c>
      <c r="BM186" s="41">
        <f t="shared" si="180"/>
        <v>4132084.85</v>
      </c>
      <c r="BN186" s="41">
        <f t="shared" si="181"/>
        <v>-1308733</v>
      </c>
      <c r="BO186" s="109">
        <f t="shared" si="182"/>
        <v>0.24053984010438723</v>
      </c>
      <c r="BP186" s="41">
        <v>0</v>
      </c>
      <c r="BQ186" s="41">
        <v>0</v>
      </c>
      <c r="BR186" s="41">
        <f t="shared" si="213"/>
        <v>0</v>
      </c>
      <c r="BS186" s="41">
        <f t="shared" si="183"/>
        <v>5440818.4500000002</v>
      </c>
      <c r="BT186" s="41">
        <f t="shared" si="184"/>
        <v>4132084.85</v>
      </c>
      <c r="BU186" s="41">
        <f t="shared" si="185"/>
        <v>-1308733</v>
      </c>
      <c r="BV186" s="109">
        <f t="shared" si="186"/>
        <v>0.24053984010438723</v>
      </c>
      <c r="BW186" s="41">
        <v>0</v>
      </c>
      <c r="BX186" s="41">
        <v>0</v>
      </c>
      <c r="BY186" s="41">
        <f t="shared" si="187"/>
        <v>0</v>
      </c>
      <c r="BZ186" s="41">
        <f t="shared" si="196"/>
        <v>5440818.4500000002</v>
      </c>
      <c r="CA186" s="41">
        <f>BQ186+BJ186+BC186+AV186+AO186+-AH186+AA186+T186+P186+BX186</f>
        <v>4132084.85</v>
      </c>
      <c r="CB186" s="41">
        <f t="shared" si="214"/>
        <v>-1308733</v>
      </c>
      <c r="CC186" s="109">
        <f t="shared" si="189"/>
        <v>0.24053984010438723</v>
      </c>
      <c r="CD186" s="41">
        <v>1362714.08</v>
      </c>
      <c r="CE186" s="41">
        <v>1683371.01</v>
      </c>
      <c r="CF186" s="41">
        <f t="shared" si="190"/>
        <v>320656.92999999993</v>
      </c>
      <c r="CG186" s="41">
        <f t="shared" si="191"/>
        <v>6803532.5300000003</v>
      </c>
      <c r="CH186" s="41">
        <f t="shared" si="192"/>
        <v>5815455.8600000003</v>
      </c>
      <c r="CI186" s="36">
        <f t="shared" si="193"/>
        <v>-988076.07000000007</v>
      </c>
      <c r="CJ186" s="282">
        <f t="shared" si="194"/>
        <v>0.85477005281548935</v>
      </c>
      <c r="CK186" s="40">
        <v>0</v>
      </c>
      <c r="CL186" s="40">
        <f t="shared" si="215"/>
        <v>6803532.5300000003</v>
      </c>
      <c r="CM186" s="40">
        <v>5815455.8599999994</v>
      </c>
      <c r="CN186" s="158">
        <f t="shared" si="205"/>
        <v>-988076.67000000086</v>
      </c>
      <c r="CO186" s="310">
        <f t="shared" si="195"/>
        <v>0.85477005281548923</v>
      </c>
      <c r="CP186" s="40">
        <v>0</v>
      </c>
      <c r="CQ186" s="40">
        <v>0</v>
      </c>
      <c r="CR186" s="40">
        <v>0</v>
      </c>
      <c r="CS186" s="40">
        <v>0</v>
      </c>
      <c r="CT186" s="40">
        <v>0</v>
      </c>
      <c r="CU186" s="40">
        <v>0</v>
      </c>
      <c r="CV186" s="40">
        <v>0</v>
      </c>
      <c r="CW186" s="40">
        <v>9879730.1999999993</v>
      </c>
      <c r="CX186" s="186" t="s">
        <v>1441</v>
      </c>
    </row>
    <row r="187" spans="1:102" s="10" customFormat="1" ht="25.5" hidden="1" x14ac:dyDescent="0.2">
      <c r="A187" s="18" t="s">
        <v>838</v>
      </c>
      <c r="B187" s="18" t="s">
        <v>839</v>
      </c>
      <c r="C187" s="19" t="s">
        <v>840</v>
      </c>
      <c r="D187" s="55">
        <v>2</v>
      </c>
      <c r="E187" s="55" t="s">
        <v>35</v>
      </c>
      <c r="F187" s="55" t="s">
        <v>5</v>
      </c>
      <c r="G187" s="55" t="s">
        <v>1488</v>
      </c>
      <c r="H187" s="43">
        <f>SUBTOTAL(103, $CI$16:$CI187)*1</f>
        <v>149</v>
      </c>
      <c r="I187" s="43" t="s">
        <v>1125</v>
      </c>
      <c r="J187" s="124" t="s">
        <v>1130</v>
      </c>
      <c r="K187" s="136" t="s">
        <v>1131</v>
      </c>
      <c r="L187" s="41"/>
      <c r="M187" s="41">
        <v>0</v>
      </c>
      <c r="N187" s="40">
        <v>0</v>
      </c>
      <c r="O187" s="40">
        <v>0</v>
      </c>
      <c r="P187" s="40"/>
      <c r="Q187" s="41">
        <f t="shared" si="153"/>
        <v>0</v>
      </c>
      <c r="R187" s="197" t="str">
        <f t="shared" si="154"/>
        <v>nebija plānots</v>
      </c>
      <c r="S187" s="41">
        <v>0</v>
      </c>
      <c r="T187" s="41"/>
      <c r="U187" s="41"/>
      <c r="V187" s="41">
        <f t="shared" si="155"/>
        <v>0</v>
      </c>
      <c r="W187" s="41">
        <f t="shared" si="156"/>
        <v>0</v>
      </c>
      <c r="X187" s="41">
        <f t="shared" si="157"/>
        <v>0</v>
      </c>
      <c r="Y187" s="197" t="str">
        <f t="shared" si="158"/>
        <v>nebija plānots</v>
      </c>
      <c r="Z187" s="40">
        <v>0</v>
      </c>
      <c r="AA187" s="40"/>
      <c r="AB187" s="40"/>
      <c r="AC187" s="41">
        <f t="shared" si="159"/>
        <v>0</v>
      </c>
      <c r="AD187" s="41">
        <f t="shared" si="160"/>
        <v>0</v>
      </c>
      <c r="AE187" s="41">
        <f t="shared" si="161"/>
        <v>0</v>
      </c>
      <c r="AF187" s="109" t="str">
        <f t="shared" si="162"/>
        <v>nebija plānots</v>
      </c>
      <c r="AG187" s="40">
        <v>0</v>
      </c>
      <c r="AH187" s="40"/>
      <c r="AI187" s="41">
        <v>0</v>
      </c>
      <c r="AJ187" s="41">
        <f t="shared" si="163"/>
        <v>0</v>
      </c>
      <c r="AK187" s="41">
        <f t="shared" si="164"/>
        <v>0</v>
      </c>
      <c r="AL187" s="41">
        <f t="shared" si="165"/>
        <v>0</v>
      </c>
      <c r="AM187" s="109" t="str">
        <f t="shared" si="166"/>
        <v>nebija plānots</v>
      </c>
      <c r="AN187" s="41"/>
      <c r="AO187" s="41"/>
      <c r="AP187" s="40">
        <v>0</v>
      </c>
      <c r="AQ187" s="41">
        <f t="shared" si="167"/>
        <v>0</v>
      </c>
      <c r="AR187" s="41">
        <f t="shared" si="168"/>
        <v>0</v>
      </c>
      <c r="AS187" s="41">
        <f t="shared" si="169"/>
        <v>0</v>
      </c>
      <c r="AT187" s="109" t="str">
        <f t="shared" si="170"/>
        <v>nebija plānots</v>
      </c>
      <c r="AU187" s="40"/>
      <c r="AV187" s="40"/>
      <c r="AW187" s="40">
        <v>0</v>
      </c>
      <c r="AX187" s="41">
        <f t="shared" si="171"/>
        <v>0</v>
      </c>
      <c r="AY187" s="41">
        <f t="shared" si="172"/>
        <v>0</v>
      </c>
      <c r="AZ187" s="41">
        <f t="shared" si="173"/>
        <v>0</v>
      </c>
      <c r="BA187" s="109" t="str">
        <f t="shared" si="174"/>
        <v>nebija plānots</v>
      </c>
      <c r="BB187" s="40"/>
      <c r="BC187" s="40"/>
      <c r="BD187" s="41">
        <v>0</v>
      </c>
      <c r="BE187" s="41">
        <f t="shared" si="175"/>
        <v>0</v>
      </c>
      <c r="BF187" s="41">
        <f t="shared" si="176"/>
        <v>0</v>
      </c>
      <c r="BG187" s="41">
        <f t="shared" si="177"/>
        <v>0</v>
      </c>
      <c r="BH187" s="109" t="str">
        <f t="shared" si="178"/>
        <v>nebija plānots</v>
      </c>
      <c r="BI187" s="41"/>
      <c r="BJ187" s="41"/>
      <c r="BK187" s="41"/>
      <c r="BL187" s="41">
        <f t="shared" si="179"/>
        <v>0</v>
      </c>
      <c r="BM187" s="41">
        <f t="shared" si="180"/>
        <v>0</v>
      </c>
      <c r="BN187" s="41">
        <f t="shared" si="181"/>
        <v>0</v>
      </c>
      <c r="BO187" s="109" t="str">
        <f t="shared" si="182"/>
        <v>nebija plānots</v>
      </c>
      <c r="BP187" s="41">
        <v>77106.05</v>
      </c>
      <c r="BQ187" s="41">
        <v>0</v>
      </c>
      <c r="BR187" s="41">
        <f t="shared" si="213"/>
        <v>-77106.05</v>
      </c>
      <c r="BS187" s="41">
        <f t="shared" si="183"/>
        <v>77106.05</v>
      </c>
      <c r="BT187" s="41">
        <f t="shared" si="184"/>
        <v>0</v>
      </c>
      <c r="BU187" s="41">
        <f t="shared" si="185"/>
        <v>-77106</v>
      </c>
      <c r="BV187" s="109">
        <f t="shared" si="186"/>
        <v>1</v>
      </c>
      <c r="BW187" s="41">
        <v>115892.40000000001</v>
      </c>
      <c r="BX187" s="41">
        <v>0</v>
      </c>
      <c r="BY187" s="41">
        <f t="shared" si="187"/>
        <v>-115892.40000000001</v>
      </c>
      <c r="BZ187" s="41">
        <f t="shared" si="196"/>
        <v>192998.45</v>
      </c>
      <c r="CA187" s="41">
        <f>BQ187+BJ187+BC187+AV187+AO187+-AH187+AA187+T187+P187+BX187</f>
        <v>0</v>
      </c>
      <c r="CB187" s="180">
        <f>BR187+BK187+BD187+AW187+AP187+AI187+AB187+U187+Q187+BY187</f>
        <v>-192998.45</v>
      </c>
      <c r="CC187" s="109">
        <f t="shared" si="189"/>
        <v>1</v>
      </c>
      <c r="CD187" s="40">
        <v>96237</v>
      </c>
      <c r="CE187" s="41">
        <v>247496.37</v>
      </c>
      <c r="CF187" s="41">
        <f t="shared" si="190"/>
        <v>151259.37</v>
      </c>
      <c r="CG187" s="41">
        <f t="shared" si="191"/>
        <v>289235.45</v>
      </c>
      <c r="CH187" s="41">
        <f t="shared" si="192"/>
        <v>247496.37</v>
      </c>
      <c r="CI187" s="40">
        <f t="shared" si="193"/>
        <v>-41739.080000000016</v>
      </c>
      <c r="CJ187" s="282">
        <f t="shared" si="194"/>
        <v>0.85569168647895677</v>
      </c>
      <c r="CK187" s="40">
        <v>119770.09999999999</v>
      </c>
      <c r="CL187" s="40">
        <f t="shared" si="215"/>
        <v>409005.55</v>
      </c>
      <c r="CM187" s="40">
        <v>566152.59</v>
      </c>
      <c r="CN187" s="158">
        <f t="shared" si="205"/>
        <v>157147.03999999998</v>
      </c>
      <c r="CO187" s="310">
        <f t="shared" si="195"/>
        <v>1.3842173779793452</v>
      </c>
      <c r="CP187" s="40">
        <v>415982.35</v>
      </c>
      <c r="CQ187" s="40">
        <v>0</v>
      </c>
      <c r="CR187" s="40">
        <v>0</v>
      </c>
      <c r="CS187" s="40">
        <v>0</v>
      </c>
      <c r="CT187" s="40">
        <v>0</v>
      </c>
      <c r="CU187" s="40">
        <v>0</v>
      </c>
      <c r="CV187" s="40">
        <v>0</v>
      </c>
      <c r="CW187" s="40">
        <v>824987.89999999991</v>
      </c>
      <c r="CX187" s="17"/>
    </row>
    <row r="188" spans="1:102" s="10" customFormat="1" ht="51" hidden="1" x14ac:dyDescent="0.2">
      <c r="A188" s="11" t="s">
        <v>537</v>
      </c>
      <c r="B188" s="11" t="s">
        <v>538</v>
      </c>
      <c r="C188" s="14" t="s">
        <v>607</v>
      </c>
      <c r="D188" s="11">
        <v>1</v>
      </c>
      <c r="E188" s="11" t="s">
        <v>454</v>
      </c>
      <c r="F188" s="11" t="s">
        <v>102</v>
      </c>
      <c r="G188" s="44" t="s">
        <v>543</v>
      </c>
      <c r="H188" s="43">
        <f>SUBTOTAL(103, $CI$16:$CI188)*1</f>
        <v>149</v>
      </c>
      <c r="I188" s="43" t="s">
        <v>308</v>
      </c>
      <c r="J188" s="124" t="s">
        <v>311</v>
      </c>
      <c r="K188" s="124" t="s">
        <v>312</v>
      </c>
      <c r="L188" s="41">
        <v>0</v>
      </c>
      <c r="M188" s="41">
        <v>0</v>
      </c>
      <c r="N188" s="41">
        <v>113840.36</v>
      </c>
      <c r="O188" s="41">
        <v>12439.2</v>
      </c>
      <c r="P188" s="41">
        <v>0</v>
      </c>
      <c r="Q188" s="41">
        <f t="shared" si="153"/>
        <v>-12439</v>
      </c>
      <c r="R188" s="197">
        <f t="shared" si="154"/>
        <v>1</v>
      </c>
      <c r="S188" s="41">
        <v>260891.95</v>
      </c>
      <c r="T188" s="41">
        <v>270323.28000000003</v>
      </c>
      <c r="U188" s="41">
        <f>T188-S188</f>
        <v>9431.3300000000163</v>
      </c>
      <c r="V188" s="41">
        <f t="shared" si="155"/>
        <v>273331.15000000002</v>
      </c>
      <c r="W188" s="41">
        <f t="shared" si="156"/>
        <v>270323.28000000003</v>
      </c>
      <c r="X188" s="41">
        <f t="shared" si="157"/>
        <v>-3008</v>
      </c>
      <c r="Y188" s="197">
        <f t="shared" si="158"/>
        <v>1.100449034074602E-2</v>
      </c>
      <c r="Z188" s="41">
        <v>0</v>
      </c>
      <c r="AA188" s="41">
        <v>0</v>
      </c>
      <c r="AB188" s="41">
        <f>AA188-Z188</f>
        <v>0</v>
      </c>
      <c r="AC188" s="41">
        <f t="shared" si="159"/>
        <v>273331.15000000002</v>
      </c>
      <c r="AD188" s="41">
        <f t="shared" si="160"/>
        <v>270323.28000000003</v>
      </c>
      <c r="AE188" s="41">
        <f t="shared" si="161"/>
        <v>-3008</v>
      </c>
      <c r="AF188" s="109">
        <f t="shared" si="162"/>
        <v>1.100449034074602E-2</v>
      </c>
      <c r="AG188" s="41">
        <v>142121.09</v>
      </c>
      <c r="AH188" s="41">
        <v>165573.89000000001</v>
      </c>
      <c r="AI188" s="41">
        <f>AH188-AG188</f>
        <v>23452.800000000017</v>
      </c>
      <c r="AJ188" s="41">
        <f t="shared" si="163"/>
        <v>415452.24</v>
      </c>
      <c r="AK188" s="41">
        <f t="shared" si="164"/>
        <v>435897.17000000004</v>
      </c>
      <c r="AL188" s="41">
        <f t="shared" si="165"/>
        <v>20445</v>
      </c>
      <c r="AM188" s="109">
        <f t="shared" si="166"/>
        <v>-4.9211264332092775E-2</v>
      </c>
      <c r="AN188" s="41">
        <v>0</v>
      </c>
      <c r="AO188" s="41">
        <v>0</v>
      </c>
      <c r="AP188" s="41">
        <f>AO188-AN188</f>
        <v>0</v>
      </c>
      <c r="AQ188" s="41">
        <f t="shared" si="167"/>
        <v>415452.24</v>
      </c>
      <c r="AR188" s="41">
        <f t="shared" si="168"/>
        <v>435897.17000000004</v>
      </c>
      <c r="AS188" s="41">
        <f t="shared" si="169"/>
        <v>20445</v>
      </c>
      <c r="AT188" s="109">
        <f t="shared" si="170"/>
        <v>-4.9211264332092775E-2</v>
      </c>
      <c r="AU188" s="41">
        <v>0</v>
      </c>
      <c r="AV188" s="41">
        <v>0</v>
      </c>
      <c r="AW188" s="41">
        <f>AV188-AU188</f>
        <v>0</v>
      </c>
      <c r="AX188" s="41">
        <f t="shared" si="171"/>
        <v>415452.24</v>
      </c>
      <c r="AY188" s="41">
        <f t="shared" si="172"/>
        <v>435897.17000000004</v>
      </c>
      <c r="AZ188" s="41">
        <f t="shared" si="173"/>
        <v>20445</v>
      </c>
      <c r="BA188" s="109">
        <f t="shared" si="174"/>
        <v>-4.9211264332092775E-2</v>
      </c>
      <c r="BB188" s="41">
        <v>142121.09</v>
      </c>
      <c r="BC188" s="41">
        <v>101750.88</v>
      </c>
      <c r="BD188" s="41">
        <f t="shared" ref="BD188:BD202" si="216">BC188-BB188</f>
        <v>-40370.209999999992</v>
      </c>
      <c r="BE188" s="41">
        <f t="shared" si="175"/>
        <v>557573.32999999996</v>
      </c>
      <c r="BF188" s="41">
        <f t="shared" si="176"/>
        <v>537648.05000000005</v>
      </c>
      <c r="BG188" s="41">
        <f t="shared" si="177"/>
        <v>-19925</v>
      </c>
      <c r="BH188" s="109">
        <f t="shared" si="178"/>
        <v>3.573571210803772E-2</v>
      </c>
      <c r="BI188" s="41">
        <v>0</v>
      </c>
      <c r="BJ188" s="41">
        <v>0</v>
      </c>
      <c r="BK188" s="41">
        <f t="shared" ref="BK188:BK202" si="217">BJ188-BI188</f>
        <v>0</v>
      </c>
      <c r="BL188" s="41">
        <f t="shared" si="179"/>
        <v>557573.32999999996</v>
      </c>
      <c r="BM188" s="41">
        <f t="shared" si="180"/>
        <v>537648.05000000005</v>
      </c>
      <c r="BN188" s="41">
        <f t="shared" si="181"/>
        <v>-19925</v>
      </c>
      <c r="BO188" s="109">
        <f t="shared" si="182"/>
        <v>3.573571210803772E-2</v>
      </c>
      <c r="BP188" s="41">
        <v>0</v>
      </c>
      <c r="BQ188" s="41">
        <v>0</v>
      </c>
      <c r="BR188" s="41">
        <f t="shared" si="213"/>
        <v>0</v>
      </c>
      <c r="BS188" s="41">
        <f t="shared" si="183"/>
        <v>557573.32999999996</v>
      </c>
      <c r="BT188" s="41">
        <f t="shared" si="184"/>
        <v>537648.05000000005</v>
      </c>
      <c r="BU188" s="41">
        <f t="shared" si="185"/>
        <v>-19925</v>
      </c>
      <c r="BV188" s="109">
        <f t="shared" si="186"/>
        <v>3.573571210803772E-2</v>
      </c>
      <c r="BW188" s="41">
        <v>142121.09</v>
      </c>
      <c r="BX188" s="41">
        <v>63517.14</v>
      </c>
      <c r="BY188" s="41">
        <f t="shared" si="187"/>
        <v>-78603.95</v>
      </c>
      <c r="BZ188" s="41">
        <f t="shared" si="196"/>
        <v>699694.41999999993</v>
      </c>
      <c r="CA188" s="41">
        <f>BQ188+BJ188+BC188+AV188+AO188+AH188+AA188+T188+P188+BX188</f>
        <v>601165.19000000006</v>
      </c>
      <c r="CB188" s="41">
        <f t="shared" ref="CB188:CB219" si="218">ROUND(BU188+BY188,0)</f>
        <v>-98529</v>
      </c>
      <c r="CC188" s="109">
        <f t="shared" si="189"/>
        <v>0.14081751573779866</v>
      </c>
      <c r="CD188" s="41">
        <v>0</v>
      </c>
      <c r="CE188" s="41">
        <v>0</v>
      </c>
      <c r="CF188" s="41">
        <f t="shared" si="190"/>
        <v>0</v>
      </c>
      <c r="CG188" s="41">
        <f t="shared" si="191"/>
        <v>699694.41999999993</v>
      </c>
      <c r="CH188" s="41">
        <f t="shared" si="192"/>
        <v>601165.19000000006</v>
      </c>
      <c r="CI188" s="40">
        <f t="shared" si="193"/>
        <v>-98529</v>
      </c>
      <c r="CJ188" s="282">
        <f t="shared" si="194"/>
        <v>0.85918248426220134</v>
      </c>
      <c r="CK188" s="40">
        <v>0</v>
      </c>
      <c r="CL188" s="40">
        <f t="shared" si="215"/>
        <v>699694.41999999993</v>
      </c>
      <c r="CM188" s="40">
        <v>602278.62000000011</v>
      </c>
      <c r="CN188" s="158">
        <f t="shared" si="205"/>
        <v>-97415.799999999814</v>
      </c>
      <c r="CO188" s="310">
        <f t="shared" si="195"/>
        <v>0.86077379322247582</v>
      </c>
      <c r="CP188" s="40">
        <v>615002.80000000005</v>
      </c>
      <c r="CQ188" s="40">
        <v>497940.14</v>
      </c>
      <c r="CR188" s="40">
        <v>113521.96</v>
      </c>
      <c r="CS188" s="40">
        <v>0</v>
      </c>
      <c r="CT188" s="40">
        <v>0</v>
      </c>
      <c r="CU188" s="40">
        <v>0</v>
      </c>
      <c r="CV188" s="40">
        <v>0</v>
      </c>
      <c r="CW188" s="40">
        <v>2039998.68</v>
      </c>
      <c r="CX188" s="17"/>
    </row>
    <row r="189" spans="1:102" s="10" customFormat="1" ht="51" hidden="1" x14ac:dyDescent="0.2">
      <c r="A189" s="11" t="s">
        <v>485</v>
      </c>
      <c r="B189" s="11" t="s">
        <v>486</v>
      </c>
      <c r="C189" s="14" t="s">
        <v>606</v>
      </c>
      <c r="D189" s="11">
        <v>1</v>
      </c>
      <c r="E189" s="11" t="s">
        <v>454</v>
      </c>
      <c r="F189" s="11" t="s">
        <v>5</v>
      </c>
      <c r="G189" s="44" t="s">
        <v>507</v>
      </c>
      <c r="H189" s="43">
        <f>SUBTOTAL(103, $CI$16:$CI189)*1</f>
        <v>149</v>
      </c>
      <c r="I189" s="43" t="s">
        <v>172</v>
      </c>
      <c r="J189" s="124" t="s">
        <v>98</v>
      </c>
      <c r="K189" s="124" t="s">
        <v>197</v>
      </c>
      <c r="L189" s="41">
        <v>0</v>
      </c>
      <c r="M189" s="41">
        <v>0</v>
      </c>
      <c r="N189" s="41">
        <v>679941.73</v>
      </c>
      <c r="O189" s="41">
        <v>595647.91</v>
      </c>
      <c r="P189" s="41">
        <v>595647.91</v>
      </c>
      <c r="Q189" s="41">
        <f t="shared" si="153"/>
        <v>0</v>
      </c>
      <c r="R189" s="197">
        <f t="shared" si="154"/>
        <v>0</v>
      </c>
      <c r="S189" s="41">
        <v>0</v>
      </c>
      <c r="T189" s="41">
        <v>0</v>
      </c>
      <c r="U189" s="41">
        <f>T189-S189</f>
        <v>0</v>
      </c>
      <c r="V189" s="41">
        <f t="shared" si="155"/>
        <v>595647.91</v>
      </c>
      <c r="W189" s="41">
        <f t="shared" si="156"/>
        <v>595647.91</v>
      </c>
      <c r="X189" s="41">
        <f t="shared" si="157"/>
        <v>0</v>
      </c>
      <c r="Y189" s="197">
        <f t="shared" si="158"/>
        <v>0</v>
      </c>
      <c r="Z189" s="41">
        <v>0</v>
      </c>
      <c r="AA189" s="41">
        <v>0</v>
      </c>
      <c r="AB189" s="41">
        <f>AA189-Z189</f>
        <v>0</v>
      </c>
      <c r="AC189" s="41">
        <f t="shared" si="159"/>
        <v>595647.91</v>
      </c>
      <c r="AD189" s="41">
        <f t="shared" si="160"/>
        <v>595647.91</v>
      </c>
      <c r="AE189" s="41">
        <f t="shared" si="161"/>
        <v>0</v>
      </c>
      <c r="AF189" s="109">
        <f t="shared" si="162"/>
        <v>0</v>
      </c>
      <c r="AG189" s="41">
        <v>463975.73</v>
      </c>
      <c r="AH189" s="41">
        <v>492395.32</v>
      </c>
      <c r="AI189" s="41">
        <f>AH189-AG189</f>
        <v>28419.590000000026</v>
      </c>
      <c r="AJ189" s="41">
        <f t="shared" si="163"/>
        <v>1059623.6400000001</v>
      </c>
      <c r="AK189" s="41">
        <f t="shared" si="164"/>
        <v>1088043.23</v>
      </c>
      <c r="AL189" s="41">
        <f t="shared" si="165"/>
        <v>28420</v>
      </c>
      <c r="AM189" s="109">
        <f t="shared" si="166"/>
        <v>-2.6820456742546739E-2</v>
      </c>
      <c r="AN189" s="41">
        <v>0</v>
      </c>
      <c r="AO189" s="41">
        <v>0</v>
      </c>
      <c r="AP189" s="41">
        <f>AO189-AN189</f>
        <v>0</v>
      </c>
      <c r="AQ189" s="41">
        <f t="shared" si="167"/>
        <v>1059623.6400000001</v>
      </c>
      <c r="AR189" s="41">
        <f t="shared" si="168"/>
        <v>1088043.23</v>
      </c>
      <c r="AS189" s="41">
        <f t="shared" si="169"/>
        <v>28420</v>
      </c>
      <c r="AT189" s="109">
        <f t="shared" si="170"/>
        <v>-2.6820456742546739E-2</v>
      </c>
      <c r="AU189" s="41">
        <v>0</v>
      </c>
      <c r="AV189" s="41">
        <v>0</v>
      </c>
      <c r="AW189" s="41">
        <f>AV189-AU189</f>
        <v>0</v>
      </c>
      <c r="AX189" s="41">
        <f t="shared" si="171"/>
        <v>1059623.6400000001</v>
      </c>
      <c r="AY189" s="41">
        <f t="shared" si="172"/>
        <v>1088043.23</v>
      </c>
      <c r="AZ189" s="41">
        <f t="shared" si="173"/>
        <v>28420</v>
      </c>
      <c r="BA189" s="109">
        <f t="shared" si="174"/>
        <v>-2.6820456742546739E-2</v>
      </c>
      <c r="BB189" s="41">
        <v>607847.75</v>
      </c>
      <c r="BC189" s="41">
        <v>502506.7</v>
      </c>
      <c r="BD189" s="41">
        <f t="shared" si="216"/>
        <v>-105341.04999999999</v>
      </c>
      <c r="BE189" s="41">
        <f t="shared" si="175"/>
        <v>1667471.3900000001</v>
      </c>
      <c r="BF189" s="41">
        <f t="shared" si="176"/>
        <v>1590549.93</v>
      </c>
      <c r="BG189" s="41">
        <f t="shared" si="177"/>
        <v>-76921</v>
      </c>
      <c r="BH189" s="109">
        <f t="shared" si="178"/>
        <v>4.6130602576635593E-2</v>
      </c>
      <c r="BI189" s="41">
        <v>0</v>
      </c>
      <c r="BJ189" s="41">
        <v>0</v>
      </c>
      <c r="BK189" s="41">
        <f t="shared" si="217"/>
        <v>0</v>
      </c>
      <c r="BL189" s="41">
        <f t="shared" si="179"/>
        <v>1667471.3900000001</v>
      </c>
      <c r="BM189" s="41">
        <f t="shared" si="180"/>
        <v>1590549.93</v>
      </c>
      <c r="BN189" s="41">
        <f t="shared" si="181"/>
        <v>-76921</v>
      </c>
      <c r="BO189" s="109">
        <f t="shared" si="182"/>
        <v>4.6130602576635593E-2</v>
      </c>
      <c r="BP189" s="41">
        <v>0</v>
      </c>
      <c r="BQ189" s="41">
        <v>0</v>
      </c>
      <c r="BR189" s="41">
        <f t="shared" si="213"/>
        <v>0</v>
      </c>
      <c r="BS189" s="41">
        <f t="shared" si="183"/>
        <v>1667471.3900000001</v>
      </c>
      <c r="BT189" s="41">
        <f t="shared" si="184"/>
        <v>1590549.93</v>
      </c>
      <c r="BU189" s="41">
        <f t="shared" si="185"/>
        <v>-76921</v>
      </c>
      <c r="BV189" s="109">
        <f t="shared" si="186"/>
        <v>4.6130602576635593E-2</v>
      </c>
      <c r="BW189" s="41">
        <v>673500.42</v>
      </c>
      <c r="BX189" s="41">
        <v>422217.29</v>
      </c>
      <c r="BY189" s="41">
        <f t="shared" si="187"/>
        <v>-251283.13000000006</v>
      </c>
      <c r="BZ189" s="41">
        <f t="shared" si="196"/>
        <v>2340971.81</v>
      </c>
      <c r="CA189" s="41">
        <f>BQ189+BJ189+BC189+AV189+AO189+AH189+AA189+T189+P189+BX189</f>
        <v>2012767.2200000002</v>
      </c>
      <c r="CB189" s="41">
        <f t="shared" si="218"/>
        <v>-328204</v>
      </c>
      <c r="CC189" s="109">
        <f t="shared" si="189"/>
        <v>0.14020014619484023</v>
      </c>
      <c r="CD189" s="41">
        <v>0</v>
      </c>
      <c r="CE189" s="41">
        <v>0</v>
      </c>
      <c r="CF189" s="41">
        <f t="shared" si="190"/>
        <v>0</v>
      </c>
      <c r="CG189" s="41">
        <f t="shared" si="191"/>
        <v>2340971.81</v>
      </c>
      <c r="CH189" s="41">
        <f t="shared" si="192"/>
        <v>2012767.2200000002</v>
      </c>
      <c r="CI189" s="36">
        <f t="shared" si="193"/>
        <v>-328204</v>
      </c>
      <c r="CJ189" s="282">
        <f t="shared" si="194"/>
        <v>0.85979985380515977</v>
      </c>
      <c r="CK189" s="40">
        <v>0</v>
      </c>
      <c r="CL189" s="40">
        <f t="shared" si="215"/>
        <v>2340971.81</v>
      </c>
      <c r="CM189" s="40">
        <v>2012767.2200000002</v>
      </c>
      <c r="CN189" s="158">
        <f t="shared" si="205"/>
        <v>-328204.58999999985</v>
      </c>
      <c r="CO189" s="310">
        <f t="shared" si="195"/>
        <v>0.85979985380515977</v>
      </c>
      <c r="CP189" s="40">
        <v>141404.29999999999</v>
      </c>
      <c r="CQ189" s="40">
        <v>0</v>
      </c>
      <c r="CR189" s="40">
        <v>0</v>
      </c>
      <c r="CS189" s="40">
        <v>0</v>
      </c>
      <c r="CT189" s="40">
        <v>0</v>
      </c>
      <c r="CU189" s="40">
        <v>0</v>
      </c>
      <c r="CV189" s="40">
        <v>0</v>
      </c>
      <c r="CW189" s="40">
        <v>3162317.84</v>
      </c>
      <c r="CX189" s="186" t="s">
        <v>1438</v>
      </c>
    </row>
    <row r="190" spans="1:102" s="10" customFormat="1" ht="51" hidden="1" x14ac:dyDescent="0.2">
      <c r="A190" s="11" t="s">
        <v>485</v>
      </c>
      <c r="B190" s="11" t="s">
        <v>486</v>
      </c>
      <c r="C190" s="14" t="s">
        <v>606</v>
      </c>
      <c r="D190" s="11">
        <v>1</v>
      </c>
      <c r="E190" s="11" t="s">
        <v>454</v>
      </c>
      <c r="F190" s="11" t="s">
        <v>5</v>
      </c>
      <c r="G190" s="44" t="s">
        <v>505</v>
      </c>
      <c r="H190" s="43">
        <f>SUBTOTAL(103, $CI$16:$CI190)*1</f>
        <v>149</v>
      </c>
      <c r="I190" s="43" t="s">
        <v>485</v>
      </c>
      <c r="J190" s="124" t="s">
        <v>461</v>
      </c>
      <c r="K190" s="124" t="s">
        <v>497</v>
      </c>
      <c r="L190" s="41">
        <v>0</v>
      </c>
      <c r="M190" s="41">
        <v>0</v>
      </c>
      <c r="N190" s="41">
        <v>666582.8600000001</v>
      </c>
      <c r="O190" s="41">
        <v>0</v>
      </c>
      <c r="P190" s="41">
        <v>0</v>
      </c>
      <c r="Q190" s="41">
        <f t="shared" si="153"/>
        <v>0</v>
      </c>
      <c r="R190" s="197" t="str">
        <f t="shared" si="154"/>
        <v>nebija plānots</v>
      </c>
      <c r="S190" s="41">
        <v>438114.36</v>
      </c>
      <c r="T190" s="41">
        <v>438114.36</v>
      </c>
      <c r="U190" s="41">
        <f>T190-S190</f>
        <v>0</v>
      </c>
      <c r="V190" s="41">
        <f t="shared" si="155"/>
        <v>438114.36</v>
      </c>
      <c r="W190" s="41">
        <f t="shared" si="156"/>
        <v>438114.36</v>
      </c>
      <c r="X190" s="41">
        <f t="shared" si="157"/>
        <v>0</v>
      </c>
      <c r="Y190" s="197">
        <f t="shared" si="158"/>
        <v>0</v>
      </c>
      <c r="Z190" s="41">
        <v>0</v>
      </c>
      <c r="AA190" s="41">
        <v>0</v>
      </c>
      <c r="AB190" s="41">
        <f>AA190-Z190</f>
        <v>0</v>
      </c>
      <c r="AC190" s="41">
        <f t="shared" si="159"/>
        <v>438114.36</v>
      </c>
      <c r="AD190" s="41">
        <f t="shared" si="160"/>
        <v>438114.36</v>
      </c>
      <c r="AE190" s="41">
        <f t="shared" si="161"/>
        <v>0</v>
      </c>
      <c r="AF190" s="109">
        <f t="shared" si="162"/>
        <v>0</v>
      </c>
      <c r="AG190" s="41">
        <v>0</v>
      </c>
      <c r="AH190" s="41">
        <v>0</v>
      </c>
      <c r="AI190" s="41">
        <f>AH190-AG190</f>
        <v>0</v>
      </c>
      <c r="AJ190" s="41">
        <f t="shared" si="163"/>
        <v>438114.36</v>
      </c>
      <c r="AK190" s="41">
        <f t="shared" si="164"/>
        <v>438114.36</v>
      </c>
      <c r="AL190" s="41">
        <f t="shared" si="165"/>
        <v>0</v>
      </c>
      <c r="AM190" s="109">
        <f t="shared" si="166"/>
        <v>0</v>
      </c>
      <c r="AN190" s="41">
        <v>279960.25</v>
      </c>
      <c r="AO190" s="41">
        <v>196005.98</v>
      </c>
      <c r="AP190" s="41">
        <f>AO190-AN190</f>
        <v>-83954.26999999999</v>
      </c>
      <c r="AQ190" s="41">
        <f t="shared" si="167"/>
        <v>718074.61</v>
      </c>
      <c r="AR190" s="41">
        <f t="shared" si="168"/>
        <v>634120.34</v>
      </c>
      <c r="AS190" s="41">
        <f t="shared" si="169"/>
        <v>-83954</v>
      </c>
      <c r="AT190" s="109">
        <f t="shared" si="170"/>
        <v>0.11691580349846931</v>
      </c>
      <c r="AU190" s="41">
        <v>0</v>
      </c>
      <c r="AV190" s="41">
        <v>0</v>
      </c>
      <c r="AW190" s="41">
        <f>AV190-AU190</f>
        <v>0</v>
      </c>
      <c r="AX190" s="41">
        <f t="shared" si="171"/>
        <v>718074.61</v>
      </c>
      <c r="AY190" s="41">
        <f t="shared" si="172"/>
        <v>634120.34</v>
      </c>
      <c r="AZ190" s="41">
        <f t="shared" si="173"/>
        <v>-83954</v>
      </c>
      <c r="BA190" s="109">
        <f t="shared" si="174"/>
        <v>0.11691580349846931</v>
      </c>
      <c r="BB190" s="41">
        <v>0</v>
      </c>
      <c r="BC190" s="41">
        <v>0</v>
      </c>
      <c r="BD190" s="41">
        <f t="shared" si="216"/>
        <v>0</v>
      </c>
      <c r="BE190" s="41">
        <f t="shared" si="175"/>
        <v>718074.61</v>
      </c>
      <c r="BF190" s="41">
        <f t="shared" si="176"/>
        <v>634120.34</v>
      </c>
      <c r="BG190" s="41">
        <f t="shared" si="177"/>
        <v>-83954</v>
      </c>
      <c r="BH190" s="109">
        <f t="shared" si="178"/>
        <v>0.11691580349846931</v>
      </c>
      <c r="BI190" s="41">
        <v>331317.25</v>
      </c>
      <c r="BJ190" s="41">
        <v>286809.5</v>
      </c>
      <c r="BK190" s="41">
        <f t="shared" si="217"/>
        <v>-44507.75</v>
      </c>
      <c r="BL190" s="41">
        <f t="shared" si="179"/>
        <v>1049391.8599999999</v>
      </c>
      <c r="BM190" s="41">
        <f t="shared" si="180"/>
        <v>920929.84</v>
      </c>
      <c r="BN190" s="41">
        <f t="shared" si="181"/>
        <v>-128462</v>
      </c>
      <c r="BO190" s="109">
        <f t="shared" si="182"/>
        <v>0.12241568178354267</v>
      </c>
      <c r="BP190" s="41">
        <v>0</v>
      </c>
      <c r="BQ190" s="41">
        <v>0</v>
      </c>
      <c r="BR190" s="41">
        <f t="shared" si="213"/>
        <v>0</v>
      </c>
      <c r="BS190" s="41">
        <f t="shared" si="183"/>
        <v>1049391.8599999999</v>
      </c>
      <c r="BT190" s="41">
        <f t="shared" si="184"/>
        <v>920929.84</v>
      </c>
      <c r="BU190" s="41">
        <f t="shared" si="185"/>
        <v>-128462</v>
      </c>
      <c r="BV190" s="109">
        <f t="shared" si="186"/>
        <v>0.12241568178354267</v>
      </c>
      <c r="BW190" s="41">
        <v>0</v>
      </c>
      <c r="BX190" s="41">
        <v>0</v>
      </c>
      <c r="BY190" s="41">
        <f t="shared" si="187"/>
        <v>0</v>
      </c>
      <c r="BZ190" s="41">
        <f t="shared" si="196"/>
        <v>1049391.8599999999</v>
      </c>
      <c r="CA190" s="41">
        <f>BQ190+BJ190+BC190+AV190+AO190+-AH190+AA190+T190+P190+BX190</f>
        <v>920929.84</v>
      </c>
      <c r="CB190" s="41">
        <f t="shared" si="218"/>
        <v>-128462</v>
      </c>
      <c r="CC190" s="109">
        <f t="shared" si="189"/>
        <v>0.12241568178354267</v>
      </c>
      <c r="CD190" s="41">
        <v>353068.75</v>
      </c>
      <c r="CE190" s="41">
        <v>285342.8</v>
      </c>
      <c r="CF190" s="41">
        <f t="shared" si="190"/>
        <v>-67725.950000000012</v>
      </c>
      <c r="CG190" s="41">
        <f t="shared" si="191"/>
        <v>1402460.6099999999</v>
      </c>
      <c r="CH190" s="41">
        <f t="shared" si="192"/>
        <v>1206272.6399999999</v>
      </c>
      <c r="CI190" s="40">
        <f t="shared" si="193"/>
        <v>-196187.95</v>
      </c>
      <c r="CJ190" s="282">
        <f t="shared" si="194"/>
        <v>0.86011160056751967</v>
      </c>
      <c r="CK190" s="40">
        <v>0</v>
      </c>
      <c r="CL190" s="40">
        <f t="shared" si="215"/>
        <v>1402460.6099999999</v>
      </c>
      <c r="CM190" s="40">
        <v>1206272.6399999999</v>
      </c>
      <c r="CN190" s="158">
        <f t="shared" si="205"/>
        <v>-196187.96999999997</v>
      </c>
      <c r="CO190" s="310">
        <f t="shared" si="195"/>
        <v>0.86011160056751967</v>
      </c>
      <c r="CP190" s="40">
        <v>1125408.5</v>
      </c>
      <c r="CQ190" s="40">
        <v>356928.78</v>
      </c>
      <c r="CR190" s="40">
        <v>0</v>
      </c>
      <c r="CS190" s="40">
        <v>0</v>
      </c>
      <c r="CT190" s="40">
        <v>0</v>
      </c>
      <c r="CU190" s="40">
        <v>0</v>
      </c>
      <c r="CV190" s="40">
        <v>0</v>
      </c>
      <c r="CW190" s="40">
        <v>3551380.75</v>
      </c>
      <c r="CX190" s="266"/>
    </row>
    <row r="191" spans="1:102" s="10" customFormat="1" ht="25.5" hidden="1" x14ac:dyDescent="0.2">
      <c r="A191" s="11" t="s">
        <v>406</v>
      </c>
      <c r="B191" s="11" t="s">
        <v>411</v>
      </c>
      <c r="C191" s="14" t="s">
        <v>602</v>
      </c>
      <c r="D191" s="11">
        <v>1</v>
      </c>
      <c r="E191" s="11" t="s">
        <v>402</v>
      </c>
      <c r="F191" s="11" t="s">
        <v>77</v>
      </c>
      <c r="G191" s="44" t="s">
        <v>439</v>
      </c>
      <c r="H191" s="43">
        <f>SUBTOTAL(103, $CI$16:$CI191)*1</f>
        <v>149</v>
      </c>
      <c r="I191" s="43" t="s">
        <v>406</v>
      </c>
      <c r="J191" s="124" t="s">
        <v>428</v>
      </c>
      <c r="K191" s="124" t="s">
        <v>429</v>
      </c>
      <c r="L191" s="41"/>
      <c r="M191" s="41"/>
      <c r="N191" s="41"/>
      <c r="O191" s="41"/>
      <c r="P191" s="41">
        <v>0</v>
      </c>
      <c r="Q191" s="41">
        <f t="shared" si="153"/>
        <v>0</v>
      </c>
      <c r="R191" s="197" t="str">
        <f t="shared" si="154"/>
        <v>nebija plānots</v>
      </c>
      <c r="S191" s="41"/>
      <c r="T191" s="41">
        <v>0</v>
      </c>
      <c r="U191" s="41">
        <f>T191-S191</f>
        <v>0</v>
      </c>
      <c r="V191" s="41">
        <f t="shared" si="155"/>
        <v>0</v>
      </c>
      <c r="W191" s="41">
        <f t="shared" si="156"/>
        <v>0</v>
      </c>
      <c r="X191" s="41">
        <f t="shared" si="157"/>
        <v>0</v>
      </c>
      <c r="Y191" s="197" t="str">
        <f t="shared" si="158"/>
        <v>nebija plānots</v>
      </c>
      <c r="Z191" s="41"/>
      <c r="AA191" s="41">
        <v>0</v>
      </c>
      <c r="AB191" s="41">
        <f>AA191-Z191</f>
        <v>0</v>
      </c>
      <c r="AC191" s="41">
        <f t="shared" si="159"/>
        <v>0</v>
      </c>
      <c r="AD191" s="41">
        <f t="shared" si="160"/>
        <v>0</v>
      </c>
      <c r="AE191" s="41">
        <f t="shared" si="161"/>
        <v>0</v>
      </c>
      <c r="AF191" s="109" t="str">
        <f t="shared" si="162"/>
        <v>nebija plānots</v>
      </c>
      <c r="AG191" s="41">
        <v>2473.4699999999998</v>
      </c>
      <c r="AH191" s="41">
        <v>2473.4699999999998</v>
      </c>
      <c r="AI191" s="41">
        <f>AH191-AG191</f>
        <v>0</v>
      </c>
      <c r="AJ191" s="41">
        <f t="shared" si="163"/>
        <v>2473.4699999999998</v>
      </c>
      <c r="AK191" s="41">
        <f t="shared" si="164"/>
        <v>2473.4699999999998</v>
      </c>
      <c r="AL191" s="41">
        <f t="shared" si="165"/>
        <v>0</v>
      </c>
      <c r="AM191" s="109">
        <f t="shared" si="166"/>
        <v>0</v>
      </c>
      <c r="AN191" s="41">
        <v>3626.4</v>
      </c>
      <c r="AO191" s="41">
        <v>3626.4</v>
      </c>
      <c r="AP191" s="41">
        <f>AO191-AN191</f>
        <v>0</v>
      </c>
      <c r="AQ191" s="41">
        <f t="shared" si="167"/>
        <v>6099.87</v>
      </c>
      <c r="AR191" s="41">
        <f t="shared" si="168"/>
        <v>6099.87</v>
      </c>
      <c r="AS191" s="41">
        <f t="shared" si="169"/>
        <v>0</v>
      </c>
      <c r="AT191" s="109">
        <f t="shared" si="170"/>
        <v>0</v>
      </c>
      <c r="AU191" s="41">
        <v>7493.28</v>
      </c>
      <c r="AV191" s="41">
        <v>7695.65</v>
      </c>
      <c r="AW191" s="41">
        <f>AV191-AU191</f>
        <v>202.36999999999989</v>
      </c>
      <c r="AX191" s="41">
        <f t="shared" si="171"/>
        <v>13593.15</v>
      </c>
      <c r="AY191" s="41">
        <f t="shared" si="172"/>
        <v>13795.52</v>
      </c>
      <c r="AZ191" s="41">
        <f t="shared" si="173"/>
        <v>202</v>
      </c>
      <c r="BA191" s="109">
        <f t="shared" si="174"/>
        <v>-1.4887645615622613E-2</v>
      </c>
      <c r="BB191" s="41">
        <v>0</v>
      </c>
      <c r="BC191" s="41">
        <v>0</v>
      </c>
      <c r="BD191" s="41">
        <f t="shared" si="216"/>
        <v>0</v>
      </c>
      <c r="BE191" s="41">
        <f t="shared" si="175"/>
        <v>13593.15</v>
      </c>
      <c r="BF191" s="41">
        <f t="shared" si="176"/>
        <v>13795.52</v>
      </c>
      <c r="BG191" s="41">
        <f t="shared" si="177"/>
        <v>202</v>
      </c>
      <c r="BH191" s="109">
        <f t="shared" si="178"/>
        <v>-1.4887645615622613E-2</v>
      </c>
      <c r="BI191" s="41">
        <v>0</v>
      </c>
      <c r="BJ191" s="41">
        <v>0</v>
      </c>
      <c r="BK191" s="41">
        <f t="shared" si="217"/>
        <v>0</v>
      </c>
      <c r="BL191" s="41">
        <f t="shared" si="179"/>
        <v>13593.15</v>
      </c>
      <c r="BM191" s="41">
        <f t="shared" si="180"/>
        <v>13795.52</v>
      </c>
      <c r="BN191" s="41">
        <f t="shared" si="181"/>
        <v>202</v>
      </c>
      <c r="BO191" s="109">
        <f t="shared" si="182"/>
        <v>-1.4887645615622613E-2</v>
      </c>
      <c r="BP191" s="41">
        <v>5530.84</v>
      </c>
      <c r="BQ191" s="41">
        <v>2827.22</v>
      </c>
      <c r="BR191" s="41">
        <f t="shared" si="213"/>
        <v>-2703.6200000000003</v>
      </c>
      <c r="BS191" s="41">
        <f t="shared" si="183"/>
        <v>19123.989999999998</v>
      </c>
      <c r="BT191" s="41">
        <f t="shared" si="184"/>
        <v>16622.740000000002</v>
      </c>
      <c r="BU191" s="41">
        <f t="shared" si="185"/>
        <v>-2502</v>
      </c>
      <c r="BV191" s="109">
        <f t="shared" si="186"/>
        <v>0.1307912208697033</v>
      </c>
      <c r="BW191" s="41">
        <v>0</v>
      </c>
      <c r="BX191" s="41">
        <v>0</v>
      </c>
      <c r="BY191" s="41">
        <f t="shared" si="187"/>
        <v>0</v>
      </c>
      <c r="BZ191" s="41">
        <f t="shared" si="196"/>
        <v>19123.990000000002</v>
      </c>
      <c r="CA191" s="41">
        <f>BQ191+BJ191+BC191+AV191+AO191+AH191+AA191+T191+P191+BX191</f>
        <v>16622.739999999998</v>
      </c>
      <c r="CB191" s="41">
        <f t="shared" si="218"/>
        <v>-2502</v>
      </c>
      <c r="CC191" s="109">
        <f t="shared" si="189"/>
        <v>0.13079122086970363</v>
      </c>
      <c r="CD191" s="41">
        <v>0</v>
      </c>
      <c r="CE191" s="41">
        <v>0</v>
      </c>
      <c r="CF191" s="41">
        <f t="shared" si="190"/>
        <v>0</v>
      </c>
      <c r="CG191" s="41">
        <f t="shared" si="191"/>
        <v>19123.990000000002</v>
      </c>
      <c r="CH191" s="41">
        <f t="shared" si="192"/>
        <v>16622.739999999998</v>
      </c>
      <c r="CI191" s="40">
        <f t="shared" si="193"/>
        <v>-2502</v>
      </c>
      <c r="CJ191" s="282">
        <f t="shared" si="194"/>
        <v>0.86920877913029637</v>
      </c>
      <c r="CK191" s="40">
        <v>1301.27</v>
      </c>
      <c r="CL191" s="40">
        <f t="shared" si="215"/>
        <v>20425.259999999998</v>
      </c>
      <c r="CM191" s="40">
        <v>20570.710000000003</v>
      </c>
      <c r="CN191" s="158">
        <f t="shared" si="205"/>
        <v>145.45000000000437</v>
      </c>
      <c r="CO191" s="310">
        <f t="shared" si="195"/>
        <v>1.0071210843827694</v>
      </c>
      <c r="CP191" s="40">
        <v>18152.78</v>
      </c>
      <c r="CQ191" s="40">
        <v>17071.86</v>
      </c>
      <c r="CR191" s="40">
        <v>4721.87</v>
      </c>
      <c r="CS191" s="40">
        <v>0</v>
      </c>
      <c r="CT191" s="40">
        <v>0</v>
      </c>
      <c r="CU191" s="40">
        <v>0</v>
      </c>
      <c r="CV191" s="40">
        <v>0</v>
      </c>
      <c r="CW191" s="40">
        <v>52167.9</v>
      </c>
      <c r="CX191" s="17"/>
    </row>
    <row r="192" spans="1:102" s="17" customFormat="1" ht="31.5" hidden="1" x14ac:dyDescent="0.2">
      <c r="A192" s="15" t="s">
        <v>406</v>
      </c>
      <c r="B192" s="15" t="s">
        <v>411</v>
      </c>
      <c r="C192" s="16" t="s">
        <v>602</v>
      </c>
      <c r="D192" s="15">
        <v>1</v>
      </c>
      <c r="E192" s="15" t="s">
        <v>402</v>
      </c>
      <c r="F192" s="15" t="s">
        <v>77</v>
      </c>
      <c r="G192" s="47" t="s">
        <v>415</v>
      </c>
      <c r="H192" s="43">
        <f>SUBTOTAL(103, $CI$16:$CI192)*1</f>
        <v>149</v>
      </c>
      <c r="I192" s="43" t="s">
        <v>485</v>
      </c>
      <c r="J192" s="126" t="s">
        <v>884</v>
      </c>
      <c r="K192" s="126" t="s">
        <v>885</v>
      </c>
      <c r="L192" s="94"/>
      <c r="M192" s="37">
        <v>0</v>
      </c>
      <c r="N192" s="37">
        <v>0</v>
      </c>
      <c r="O192" s="37">
        <v>0</v>
      </c>
      <c r="P192" s="37"/>
      <c r="Q192" s="41">
        <f t="shared" si="153"/>
        <v>0</v>
      </c>
      <c r="R192" s="197" t="str">
        <f t="shared" si="154"/>
        <v>nebija plānots</v>
      </c>
      <c r="S192" s="37">
        <v>0</v>
      </c>
      <c r="T192" s="37"/>
      <c r="U192" s="37"/>
      <c r="V192" s="41">
        <f t="shared" si="155"/>
        <v>0</v>
      </c>
      <c r="W192" s="41">
        <f t="shared" si="156"/>
        <v>0</v>
      </c>
      <c r="X192" s="41">
        <f t="shared" si="157"/>
        <v>0</v>
      </c>
      <c r="Y192" s="197" t="str">
        <f t="shared" si="158"/>
        <v>nebija plānots</v>
      </c>
      <c r="Z192" s="37">
        <v>0</v>
      </c>
      <c r="AA192" s="37"/>
      <c r="AB192" s="37"/>
      <c r="AC192" s="41">
        <f t="shared" si="159"/>
        <v>0</v>
      </c>
      <c r="AD192" s="41">
        <f t="shared" si="160"/>
        <v>0</v>
      </c>
      <c r="AE192" s="41">
        <f t="shared" si="161"/>
        <v>0</v>
      </c>
      <c r="AF192" s="109" t="str">
        <f t="shared" si="162"/>
        <v>nebija plānots</v>
      </c>
      <c r="AG192" s="37">
        <v>0</v>
      </c>
      <c r="AH192" s="37"/>
      <c r="AI192" s="37"/>
      <c r="AJ192" s="41">
        <f t="shared" si="163"/>
        <v>0</v>
      </c>
      <c r="AK192" s="41">
        <f t="shared" si="164"/>
        <v>0</v>
      </c>
      <c r="AL192" s="41">
        <f t="shared" si="165"/>
        <v>0</v>
      </c>
      <c r="AM192" s="109" t="str">
        <f t="shared" si="166"/>
        <v>nebija plānots</v>
      </c>
      <c r="AN192" s="37">
        <v>0</v>
      </c>
      <c r="AO192" s="37"/>
      <c r="AP192" s="37"/>
      <c r="AQ192" s="41">
        <f t="shared" si="167"/>
        <v>0</v>
      </c>
      <c r="AR192" s="41">
        <f t="shared" si="168"/>
        <v>0</v>
      </c>
      <c r="AS192" s="41">
        <f t="shared" si="169"/>
        <v>0</v>
      </c>
      <c r="AT192" s="109" t="str">
        <f t="shared" si="170"/>
        <v>nebija plānots</v>
      </c>
      <c r="AU192" s="37">
        <v>0</v>
      </c>
      <c r="AV192" s="37"/>
      <c r="AW192" s="37"/>
      <c r="AX192" s="41">
        <f t="shared" si="171"/>
        <v>0</v>
      </c>
      <c r="AY192" s="41">
        <f t="shared" si="172"/>
        <v>0</v>
      </c>
      <c r="AZ192" s="41">
        <f t="shared" si="173"/>
        <v>0</v>
      </c>
      <c r="BA192" s="109" t="str">
        <f t="shared" si="174"/>
        <v>nebija plānots</v>
      </c>
      <c r="BB192" s="37">
        <v>4250</v>
      </c>
      <c r="BC192" s="41">
        <v>3635.52</v>
      </c>
      <c r="BD192" s="41">
        <f t="shared" si="216"/>
        <v>-614.48</v>
      </c>
      <c r="BE192" s="41">
        <f t="shared" si="175"/>
        <v>4250</v>
      </c>
      <c r="BF192" s="41">
        <f t="shared" si="176"/>
        <v>3635.52</v>
      </c>
      <c r="BG192" s="41">
        <f t="shared" si="177"/>
        <v>-614</v>
      </c>
      <c r="BH192" s="109">
        <f t="shared" si="178"/>
        <v>0.14458352941176467</v>
      </c>
      <c r="BI192" s="37">
        <v>0</v>
      </c>
      <c r="BJ192" s="41">
        <v>0</v>
      </c>
      <c r="BK192" s="41">
        <f t="shared" si="217"/>
        <v>0</v>
      </c>
      <c r="BL192" s="41">
        <f t="shared" si="179"/>
        <v>4250</v>
      </c>
      <c r="BM192" s="41">
        <f t="shared" si="180"/>
        <v>3635.52</v>
      </c>
      <c r="BN192" s="41">
        <f t="shared" si="181"/>
        <v>-614</v>
      </c>
      <c r="BO192" s="109">
        <f t="shared" si="182"/>
        <v>0.14458352941176467</v>
      </c>
      <c r="BP192" s="37">
        <v>0</v>
      </c>
      <c r="BQ192" s="41">
        <v>0</v>
      </c>
      <c r="BR192" s="41">
        <f t="shared" si="213"/>
        <v>0</v>
      </c>
      <c r="BS192" s="41">
        <f t="shared" si="183"/>
        <v>4250</v>
      </c>
      <c r="BT192" s="41">
        <f t="shared" si="184"/>
        <v>3635.52</v>
      </c>
      <c r="BU192" s="41">
        <f t="shared" si="185"/>
        <v>-614</v>
      </c>
      <c r="BV192" s="109">
        <f t="shared" si="186"/>
        <v>0.14458352941176467</v>
      </c>
      <c r="BW192" s="37">
        <v>5525</v>
      </c>
      <c r="BX192" s="41">
        <v>4894.66</v>
      </c>
      <c r="BY192" s="41">
        <f t="shared" si="187"/>
        <v>-630.34000000000015</v>
      </c>
      <c r="BZ192" s="41">
        <f t="shared" si="196"/>
        <v>9775</v>
      </c>
      <c r="CA192" s="41">
        <f>BQ192+BJ192+BC192+AV192+AO192+-AH192+AA192+T192+P192+BX192</f>
        <v>8530.18</v>
      </c>
      <c r="CB192" s="41">
        <f t="shared" si="218"/>
        <v>-1244</v>
      </c>
      <c r="CC192" s="109">
        <f t="shared" si="189"/>
        <v>0.12734731457800508</v>
      </c>
      <c r="CD192" s="37">
        <v>0</v>
      </c>
      <c r="CE192" s="41">
        <v>0</v>
      </c>
      <c r="CF192" s="41">
        <f t="shared" si="190"/>
        <v>0</v>
      </c>
      <c r="CG192" s="41">
        <f t="shared" si="191"/>
        <v>9775</v>
      </c>
      <c r="CH192" s="41">
        <f t="shared" si="192"/>
        <v>8530.18</v>
      </c>
      <c r="CI192" s="40">
        <f t="shared" si="193"/>
        <v>-1244</v>
      </c>
      <c r="CJ192" s="282">
        <f t="shared" si="194"/>
        <v>0.87265268542199492</v>
      </c>
      <c r="CK192" s="37">
        <v>0</v>
      </c>
      <c r="CL192" s="40">
        <f t="shared" si="215"/>
        <v>9775</v>
      </c>
      <c r="CM192" s="40">
        <v>8530.18</v>
      </c>
      <c r="CN192" s="158">
        <f t="shared" si="205"/>
        <v>-1244.8199999999997</v>
      </c>
      <c r="CO192" s="310">
        <f t="shared" si="195"/>
        <v>0.87265268542199492</v>
      </c>
      <c r="CP192" s="37">
        <v>23800</v>
      </c>
      <c r="CQ192" s="37">
        <v>6091.1</v>
      </c>
      <c r="CR192" s="37">
        <v>0</v>
      </c>
      <c r="CS192" s="37">
        <v>0</v>
      </c>
      <c r="CT192" s="37">
        <v>0</v>
      </c>
      <c r="CU192" s="37">
        <v>0</v>
      </c>
      <c r="CV192" s="37">
        <v>0</v>
      </c>
      <c r="CW192" s="37">
        <v>39666.1</v>
      </c>
    </row>
    <row r="193" spans="1:102" s="10" customFormat="1" ht="31.5" hidden="1" x14ac:dyDescent="0.2">
      <c r="A193" s="121" t="s">
        <v>458</v>
      </c>
      <c r="B193" s="121" t="s">
        <v>459</v>
      </c>
      <c r="C193" s="122" t="s">
        <v>605</v>
      </c>
      <c r="D193" s="121">
        <v>1</v>
      </c>
      <c r="E193" s="121" t="s">
        <v>454</v>
      </c>
      <c r="F193" s="121" t="s">
        <v>77</v>
      </c>
      <c r="G193" s="123" t="s">
        <v>460</v>
      </c>
      <c r="H193" s="43">
        <f>SUBTOTAL(103, $CI$16:$CI193)*1</f>
        <v>149</v>
      </c>
      <c r="I193" s="43" t="s">
        <v>172</v>
      </c>
      <c r="J193" s="124" t="s">
        <v>98</v>
      </c>
      <c r="K193" s="124" t="s">
        <v>187</v>
      </c>
      <c r="L193" s="41">
        <v>0</v>
      </c>
      <c r="M193" s="41">
        <v>0</v>
      </c>
      <c r="N193" s="41">
        <v>1522923.67</v>
      </c>
      <c r="O193" s="41">
        <v>1802524.51</v>
      </c>
      <c r="P193" s="41">
        <v>1802524.51</v>
      </c>
      <c r="Q193" s="41">
        <f t="shared" si="153"/>
        <v>0</v>
      </c>
      <c r="R193" s="197">
        <f t="shared" si="154"/>
        <v>0</v>
      </c>
      <c r="S193" s="41">
        <v>0</v>
      </c>
      <c r="T193" s="41">
        <v>0</v>
      </c>
      <c r="U193" s="41">
        <f t="shared" ref="U193:U202" si="219">T193-S193</f>
        <v>0</v>
      </c>
      <c r="V193" s="41">
        <f t="shared" si="155"/>
        <v>1802524.51</v>
      </c>
      <c r="W193" s="41">
        <f t="shared" si="156"/>
        <v>1802524.51</v>
      </c>
      <c r="X193" s="41">
        <f t="shared" si="157"/>
        <v>0</v>
      </c>
      <c r="Y193" s="197">
        <f t="shared" si="158"/>
        <v>0</v>
      </c>
      <c r="Z193" s="41">
        <v>0</v>
      </c>
      <c r="AA193" s="41">
        <v>0</v>
      </c>
      <c r="AB193" s="41">
        <f t="shared" ref="AB193:AB202" si="220">AA193-Z193</f>
        <v>0</v>
      </c>
      <c r="AC193" s="41">
        <f t="shared" si="159"/>
        <v>1802524.51</v>
      </c>
      <c r="AD193" s="41">
        <f t="shared" si="160"/>
        <v>1802524.51</v>
      </c>
      <c r="AE193" s="41">
        <f t="shared" si="161"/>
        <v>0</v>
      </c>
      <c r="AF193" s="109">
        <f t="shared" si="162"/>
        <v>0</v>
      </c>
      <c r="AG193" s="41">
        <v>979630.3</v>
      </c>
      <c r="AH193" s="41">
        <v>979630.3</v>
      </c>
      <c r="AI193" s="41">
        <f t="shared" ref="AI193:AI202" si="221">AH193-AG193</f>
        <v>0</v>
      </c>
      <c r="AJ193" s="41">
        <f t="shared" si="163"/>
        <v>2782154.81</v>
      </c>
      <c r="AK193" s="41">
        <f t="shared" si="164"/>
        <v>2782154.81</v>
      </c>
      <c r="AL193" s="41">
        <f t="shared" si="165"/>
        <v>0</v>
      </c>
      <c r="AM193" s="109">
        <f t="shared" si="166"/>
        <v>0</v>
      </c>
      <c r="AN193" s="41">
        <v>0</v>
      </c>
      <c r="AO193" s="41">
        <v>0</v>
      </c>
      <c r="AP193" s="41">
        <f t="shared" ref="AP193:AP202" si="222">AO193-AN193</f>
        <v>0</v>
      </c>
      <c r="AQ193" s="41">
        <f t="shared" si="167"/>
        <v>2782154.81</v>
      </c>
      <c r="AR193" s="41">
        <f t="shared" si="168"/>
        <v>2782154.81</v>
      </c>
      <c r="AS193" s="41">
        <f t="shared" si="169"/>
        <v>0</v>
      </c>
      <c r="AT193" s="109">
        <f t="shared" si="170"/>
        <v>0</v>
      </c>
      <c r="AU193" s="41">
        <v>0</v>
      </c>
      <c r="AV193" s="41">
        <v>0</v>
      </c>
      <c r="AW193" s="41">
        <f t="shared" ref="AW193:AW202" si="223">AV193-AU193</f>
        <v>0</v>
      </c>
      <c r="AX193" s="41">
        <f t="shared" si="171"/>
        <v>2782154.81</v>
      </c>
      <c r="AY193" s="41">
        <f t="shared" si="172"/>
        <v>2782154.81</v>
      </c>
      <c r="AZ193" s="41">
        <f t="shared" si="173"/>
        <v>0</v>
      </c>
      <c r="BA193" s="109">
        <f t="shared" si="174"/>
        <v>0</v>
      </c>
      <c r="BB193" s="41">
        <v>206568.7</v>
      </c>
      <c r="BC193" s="41">
        <v>518661.68</v>
      </c>
      <c r="BD193" s="41">
        <f t="shared" si="216"/>
        <v>312092.98</v>
      </c>
      <c r="BE193" s="41">
        <f t="shared" si="175"/>
        <v>2988723.5100000002</v>
      </c>
      <c r="BF193" s="41">
        <f t="shared" si="176"/>
        <v>3300816.49</v>
      </c>
      <c r="BG193" s="41">
        <f t="shared" si="177"/>
        <v>312093</v>
      </c>
      <c r="BH193" s="109">
        <f t="shared" si="178"/>
        <v>-0.10442350353111118</v>
      </c>
      <c r="BI193" s="41">
        <v>0</v>
      </c>
      <c r="BJ193" s="41">
        <v>0</v>
      </c>
      <c r="BK193" s="41">
        <f t="shared" si="217"/>
        <v>0</v>
      </c>
      <c r="BL193" s="41">
        <f t="shared" si="179"/>
        <v>2988723.5100000002</v>
      </c>
      <c r="BM193" s="41">
        <f t="shared" si="180"/>
        <v>3300816.49</v>
      </c>
      <c r="BN193" s="41">
        <f t="shared" si="181"/>
        <v>312093</v>
      </c>
      <c r="BO193" s="109">
        <f t="shared" si="182"/>
        <v>-0.10442350353111118</v>
      </c>
      <c r="BP193" s="41">
        <v>0</v>
      </c>
      <c r="BQ193" s="41">
        <v>0</v>
      </c>
      <c r="BR193" s="41">
        <f t="shared" si="213"/>
        <v>0</v>
      </c>
      <c r="BS193" s="41">
        <f t="shared" si="183"/>
        <v>2988723.5100000002</v>
      </c>
      <c r="BT193" s="41">
        <f t="shared" si="184"/>
        <v>3300816.49</v>
      </c>
      <c r="BU193" s="41">
        <f t="shared" si="185"/>
        <v>312093</v>
      </c>
      <c r="BV193" s="109">
        <f t="shared" si="186"/>
        <v>-0.10442350353111118</v>
      </c>
      <c r="BW193" s="41">
        <v>2456638.5499999998</v>
      </c>
      <c r="BX193" s="41">
        <v>1453772.6</v>
      </c>
      <c r="BY193" s="41">
        <f t="shared" si="187"/>
        <v>-1002865.9499999997</v>
      </c>
      <c r="BZ193" s="41">
        <f t="shared" si="196"/>
        <v>5445362.0599999996</v>
      </c>
      <c r="CA193" s="41">
        <f>BQ193+BJ193+BC193+AV193+AO193+AH193+AA193+T193+P193+BX193</f>
        <v>4754589.09</v>
      </c>
      <c r="CB193" s="41">
        <f t="shared" si="218"/>
        <v>-690773</v>
      </c>
      <c r="CC193" s="109">
        <f t="shared" si="189"/>
        <v>0.12685528756190723</v>
      </c>
      <c r="CD193" s="41">
        <v>0</v>
      </c>
      <c r="CE193" s="41">
        <v>0</v>
      </c>
      <c r="CF193" s="41">
        <f t="shared" si="190"/>
        <v>0</v>
      </c>
      <c r="CG193" s="41">
        <f t="shared" si="191"/>
        <v>5445362.0599999996</v>
      </c>
      <c r="CH193" s="41">
        <f t="shared" si="192"/>
        <v>4754589.09</v>
      </c>
      <c r="CI193" s="36">
        <f t="shared" si="193"/>
        <v>-690773</v>
      </c>
      <c r="CJ193" s="282">
        <f t="shared" si="194"/>
        <v>0.87314471243809277</v>
      </c>
      <c r="CK193" s="40">
        <v>0</v>
      </c>
      <c r="CL193" s="40">
        <f t="shared" si="215"/>
        <v>5445362.0599999996</v>
      </c>
      <c r="CM193" s="40">
        <v>4754589.09</v>
      </c>
      <c r="CN193" s="158">
        <f t="shared" si="205"/>
        <v>-690772.96999999974</v>
      </c>
      <c r="CO193" s="310">
        <f t="shared" si="195"/>
        <v>0.87314471243809277</v>
      </c>
      <c r="CP193" s="40">
        <v>716071.28</v>
      </c>
      <c r="CQ193" s="40">
        <v>0</v>
      </c>
      <c r="CR193" s="40">
        <v>0</v>
      </c>
      <c r="CS193" s="40">
        <v>0</v>
      </c>
      <c r="CT193" s="40">
        <v>0</v>
      </c>
      <c r="CU193" s="40">
        <v>0</v>
      </c>
      <c r="CV193" s="40">
        <v>0</v>
      </c>
      <c r="CW193" s="40">
        <v>7689153.7000000002</v>
      </c>
      <c r="CX193" s="186" t="s">
        <v>1440</v>
      </c>
    </row>
    <row r="194" spans="1:102" s="10" customFormat="1" ht="25.5" hidden="1" x14ac:dyDescent="0.2">
      <c r="A194" s="18" t="s">
        <v>0</v>
      </c>
      <c r="B194" s="18" t="s">
        <v>945</v>
      </c>
      <c r="C194" s="19" t="s">
        <v>946</v>
      </c>
      <c r="D194" s="55" t="s">
        <v>3</v>
      </c>
      <c r="E194" s="55" t="s">
        <v>4</v>
      </c>
      <c r="F194" s="55" t="s">
        <v>5</v>
      </c>
      <c r="G194" s="55" t="s">
        <v>1484</v>
      </c>
      <c r="H194" s="43">
        <f>SUBTOTAL(103, $CI$16:$CI194)*1</f>
        <v>149</v>
      </c>
      <c r="I194" s="43" t="s">
        <v>57</v>
      </c>
      <c r="J194" s="124" t="s">
        <v>63</v>
      </c>
      <c r="K194" s="124" t="s">
        <v>64</v>
      </c>
      <c r="L194" s="41">
        <v>0</v>
      </c>
      <c r="M194" s="41">
        <v>0</v>
      </c>
      <c r="N194" s="41">
        <v>0</v>
      </c>
      <c r="O194" s="41">
        <v>0</v>
      </c>
      <c r="P194" s="41">
        <v>0</v>
      </c>
      <c r="Q194" s="41">
        <f t="shared" si="153"/>
        <v>0</v>
      </c>
      <c r="R194" s="197" t="str">
        <f t="shared" si="154"/>
        <v>nebija plānots</v>
      </c>
      <c r="S194" s="41">
        <v>177849</v>
      </c>
      <c r="T194" s="41">
        <v>177849.41</v>
      </c>
      <c r="U194" s="41">
        <f t="shared" si="219"/>
        <v>0.41000000000349246</v>
      </c>
      <c r="V194" s="41">
        <f t="shared" si="155"/>
        <v>177849</v>
      </c>
      <c r="W194" s="41">
        <f t="shared" si="156"/>
        <v>177849.41</v>
      </c>
      <c r="X194" s="41">
        <f t="shared" si="157"/>
        <v>0</v>
      </c>
      <c r="Y194" s="197">
        <f t="shared" si="158"/>
        <v>-2.3053264286421182E-6</v>
      </c>
      <c r="Z194" s="41">
        <v>0</v>
      </c>
      <c r="AA194" s="41">
        <v>0</v>
      </c>
      <c r="AB194" s="41">
        <f t="shared" si="220"/>
        <v>0</v>
      </c>
      <c r="AC194" s="41">
        <f t="shared" si="159"/>
        <v>177849</v>
      </c>
      <c r="AD194" s="41">
        <f t="shared" si="160"/>
        <v>177849.41</v>
      </c>
      <c r="AE194" s="41">
        <f t="shared" si="161"/>
        <v>0</v>
      </c>
      <c r="AF194" s="109">
        <f t="shared" si="162"/>
        <v>-2.3053264286421182E-6</v>
      </c>
      <c r="AG194" s="41">
        <v>0</v>
      </c>
      <c r="AH194" s="41">
        <v>0</v>
      </c>
      <c r="AI194" s="41">
        <f t="shared" si="221"/>
        <v>0</v>
      </c>
      <c r="AJ194" s="41">
        <f t="shared" si="163"/>
        <v>177849</v>
      </c>
      <c r="AK194" s="41">
        <f t="shared" si="164"/>
        <v>177849.41</v>
      </c>
      <c r="AL194" s="41">
        <f t="shared" si="165"/>
        <v>0</v>
      </c>
      <c r="AM194" s="109">
        <f t="shared" si="166"/>
        <v>-2.3053264286421182E-6</v>
      </c>
      <c r="AN194" s="41">
        <v>88924.7</v>
      </c>
      <c r="AO194" s="41">
        <v>33603.11</v>
      </c>
      <c r="AP194" s="41">
        <f t="shared" si="222"/>
        <v>-55321.59</v>
      </c>
      <c r="AQ194" s="41">
        <f t="shared" si="167"/>
        <v>266773.7</v>
      </c>
      <c r="AR194" s="41">
        <f t="shared" si="168"/>
        <v>211452.52000000002</v>
      </c>
      <c r="AS194" s="41">
        <f t="shared" si="169"/>
        <v>-55322</v>
      </c>
      <c r="AT194" s="109">
        <f t="shared" si="170"/>
        <v>0.2073711913880566</v>
      </c>
      <c r="AU194" s="41">
        <v>0</v>
      </c>
      <c r="AV194" s="41">
        <v>0</v>
      </c>
      <c r="AW194" s="41">
        <f t="shared" si="223"/>
        <v>0</v>
      </c>
      <c r="AX194" s="41">
        <f t="shared" si="171"/>
        <v>266773.7</v>
      </c>
      <c r="AY194" s="41">
        <f t="shared" si="172"/>
        <v>211452.52000000002</v>
      </c>
      <c r="AZ194" s="41">
        <f t="shared" si="173"/>
        <v>-55322</v>
      </c>
      <c r="BA194" s="109">
        <f t="shared" si="174"/>
        <v>0.2073711913880566</v>
      </c>
      <c r="BB194" s="41">
        <v>0</v>
      </c>
      <c r="BC194" s="41">
        <v>43647.87</v>
      </c>
      <c r="BD194" s="41">
        <f t="shared" si="216"/>
        <v>43647.87</v>
      </c>
      <c r="BE194" s="41">
        <f t="shared" si="175"/>
        <v>266773.7</v>
      </c>
      <c r="BF194" s="41">
        <f t="shared" si="176"/>
        <v>255100.39</v>
      </c>
      <c r="BG194" s="41">
        <f t="shared" si="177"/>
        <v>-11674</v>
      </c>
      <c r="BH194" s="109">
        <f t="shared" si="178"/>
        <v>4.375734939388698E-2</v>
      </c>
      <c r="BI194" s="41">
        <v>88924.71</v>
      </c>
      <c r="BJ194" s="41">
        <v>0</v>
      </c>
      <c r="BK194" s="41">
        <f t="shared" si="217"/>
        <v>-88924.71</v>
      </c>
      <c r="BL194" s="41">
        <f t="shared" si="179"/>
        <v>355698.41000000003</v>
      </c>
      <c r="BM194" s="41">
        <f t="shared" si="180"/>
        <v>255100.39</v>
      </c>
      <c r="BN194" s="41">
        <f t="shared" si="181"/>
        <v>-100599</v>
      </c>
      <c r="BO194" s="109">
        <f t="shared" si="182"/>
        <v>0.2828183010432912</v>
      </c>
      <c r="BP194" s="41">
        <v>0</v>
      </c>
      <c r="BQ194" s="41">
        <v>0</v>
      </c>
      <c r="BR194" s="41">
        <f t="shared" si="213"/>
        <v>0</v>
      </c>
      <c r="BS194" s="41">
        <f t="shared" si="183"/>
        <v>355698.41000000003</v>
      </c>
      <c r="BT194" s="41">
        <f t="shared" si="184"/>
        <v>255100.39</v>
      </c>
      <c r="BU194" s="41">
        <f t="shared" si="185"/>
        <v>-100599</v>
      </c>
      <c r="BV194" s="109">
        <f t="shared" si="186"/>
        <v>0.2828183010432912</v>
      </c>
      <c r="BW194" s="41">
        <v>0</v>
      </c>
      <c r="BX194" s="41">
        <v>56795.13</v>
      </c>
      <c r="BY194" s="41">
        <f t="shared" si="187"/>
        <v>56795.13</v>
      </c>
      <c r="BZ194" s="41">
        <f t="shared" si="196"/>
        <v>355698.41000000003</v>
      </c>
      <c r="CA194" s="41">
        <f>BQ194+BJ194+BC194+AV194+AO194+-AH194+AA194+T194+P194+BX194</f>
        <v>311895.52</v>
      </c>
      <c r="CB194" s="41">
        <f t="shared" si="218"/>
        <v>-43804</v>
      </c>
      <c r="CC194" s="109">
        <f t="shared" si="189"/>
        <v>0.12314615069547263</v>
      </c>
      <c r="CD194" s="41">
        <v>0</v>
      </c>
      <c r="CE194" s="41">
        <v>0</v>
      </c>
      <c r="CF194" s="41">
        <f t="shared" si="190"/>
        <v>0</v>
      </c>
      <c r="CG194" s="41">
        <f t="shared" si="191"/>
        <v>355698.41000000003</v>
      </c>
      <c r="CH194" s="41">
        <f t="shared" si="192"/>
        <v>311895.52</v>
      </c>
      <c r="CI194" s="40">
        <f t="shared" si="193"/>
        <v>-43804</v>
      </c>
      <c r="CJ194" s="282">
        <f t="shared" si="194"/>
        <v>0.87685384930452737</v>
      </c>
      <c r="CK194" s="40">
        <v>19761.04</v>
      </c>
      <c r="CL194" s="40">
        <f t="shared" si="215"/>
        <v>375459.45</v>
      </c>
      <c r="CM194" s="40">
        <v>375459.86</v>
      </c>
      <c r="CN194" s="158">
        <f t="shared" si="205"/>
        <v>0.40999999997438863</v>
      </c>
      <c r="CO194" s="310">
        <f t="shared" si="195"/>
        <v>1.0000010919954205</v>
      </c>
      <c r="CP194" s="40">
        <v>0</v>
      </c>
      <c r="CQ194" s="40">
        <v>0</v>
      </c>
      <c r="CR194" s="40">
        <v>0</v>
      </c>
      <c r="CS194" s="40">
        <v>0</v>
      </c>
      <c r="CT194" s="40">
        <v>0</v>
      </c>
      <c r="CU194" s="40">
        <v>0</v>
      </c>
      <c r="CV194" s="40">
        <v>0</v>
      </c>
      <c r="CW194" s="40">
        <v>197610.45</v>
      </c>
      <c r="CX194" s="17"/>
    </row>
    <row r="195" spans="1:102" s="10" customFormat="1" ht="38.25" hidden="1" x14ac:dyDescent="0.2">
      <c r="A195" s="11" t="s">
        <v>350</v>
      </c>
      <c r="B195" s="11" t="s">
        <v>360</v>
      </c>
      <c r="C195" s="14" t="s">
        <v>595</v>
      </c>
      <c r="D195" s="11" t="s">
        <v>3</v>
      </c>
      <c r="E195" s="11" t="s">
        <v>210</v>
      </c>
      <c r="F195" s="11" t="s">
        <v>77</v>
      </c>
      <c r="G195" s="44" t="s">
        <v>361</v>
      </c>
      <c r="H195" s="43">
        <f>SUBTOTAL(103, $CI$16:$CI195)*1</f>
        <v>149</v>
      </c>
      <c r="I195" s="43" t="s">
        <v>485</v>
      </c>
      <c r="J195" s="124" t="s">
        <v>499</v>
      </c>
      <c r="K195" s="124" t="s">
        <v>500</v>
      </c>
      <c r="L195" s="41">
        <v>0</v>
      </c>
      <c r="M195" s="41">
        <v>0</v>
      </c>
      <c r="N195" s="41">
        <v>21622.97</v>
      </c>
      <c r="O195" s="41">
        <v>3839.38</v>
      </c>
      <c r="P195" s="41">
        <v>3839.38</v>
      </c>
      <c r="Q195" s="41">
        <f t="shared" si="153"/>
        <v>0</v>
      </c>
      <c r="R195" s="197">
        <f t="shared" si="154"/>
        <v>0</v>
      </c>
      <c r="S195" s="41">
        <v>0</v>
      </c>
      <c r="T195" s="41">
        <v>0</v>
      </c>
      <c r="U195" s="41">
        <f t="shared" si="219"/>
        <v>0</v>
      </c>
      <c r="V195" s="41">
        <f t="shared" si="155"/>
        <v>3839.38</v>
      </c>
      <c r="W195" s="41">
        <f t="shared" si="156"/>
        <v>3839.38</v>
      </c>
      <c r="X195" s="41">
        <f t="shared" si="157"/>
        <v>0</v>
      </c>
      <c r="Y195" s="197">
        <f t="shared" si="158"/>
        <v>0</v>
      </c>
      <c r="Z195" s="41">
        <v>0</v>
      </c>
      <c r="AA195" s="41">
        <v>0</v>
      </c>
      <c r="AB195" s="41">
        <f t="shared" si="220"/>
        <v>0</v>
      </c>
      <c r="AC195" s="41">
        <f t="shared" si="159"/>
        <v>3839.38</v>
      </c>
      <c r="AD195" s="41">
        <f t="shared" si="160"/>
        <v>3839.38</v>
      </c>
      <c r="AE195" s="41">
        <f t="shared" si="161"/>
        <v>0</v>
      </c>
      <c r="AF195" s="109">
        <f t="shared" si="162"/>
        <v>0</v>
      </c>
      <c r="AG195" s="41">
        <v>6414.11</v>
      </c>
      <c r="AH195" s="41">
        <v>4711.9799999999996</v>
      </c>
      <c r="AI195" s="41">
        <f t="shared" si="221"/>
        <v>-1702.13</v>
      </c>
      <c r="AJ195" s="41">
        <f t="shared" si="163"/>
        <v>10253.49</v>
      </c>
      <c r="AK195" s="41">
        <f t="shared" si="164"/>
        <v>8551.36</v>
      </c>
      <c r="AL195" s="41">
        <f t="shared" si="165"/>
        <v>-1702</v>
      </c>
      <c r="AM195" s="109">
        <f t="shared" si="166"/>
        <v>0.16600494075675687</v>
      </c>
      <c r="AN195" s="41">
        <v>0</v>
      </c>
      <c r="AO195" s="41">
        <v>0</v>
      </c>
      <c r="AP195" s="41">
        <f t="shared" si="222"/>
        <v>0</v>
      </c>
      <c r="AQ195" s="41">
        <f t="shared" si="167"/>
        <v>10253.49</v>
      </c>
      <c r="AR195" s="41">
        <f t="shared" si="168"/>
        <v>8551.36</v>
      </c>
      <c r="AS195" s="41">
        <f t="shared" si="169"/>
        <v>-1702</v>
      </c>
      <c r="AT195" s="109">
        <f t="shared" si="170"/>
        <v>0.16600494075675687</v>
      </c>
      <c r="AU195" s="41">
        <v>0</v>
      </c>
      <c r="AV195" s="41">
        <v>0</v>
      </c>
      <c r="AW195" s="41">
        <f t="shared" si="223"/>
        <v>0</v>
      </c>
      <c r="AX195" s="41">
        <f t="shared" si="171"/>
        <v>10253.49</v>
      </c>
      <c r="AY195" s="41">
        <f t="shared" si="172"/>
        <v>8551.36</v>
      </c>
      <c r="AZ195" s="41">
        <f t="shared" si="173"/>
        <v>-1702</v>
      </c>
      <c r="BA195" s="109">
        <f t="shared" si="174"/>
        <v>0.16600494075675687</v>
      </c>
      <c r="BB195" s="41">
        <v>4696.93</v>
      </c>
      <c r="BC195" s="41">
        <v>6232.35</v>
      </c>
      <c r="BD195" s="41">
        <f t="shared" si="216"/>
        <v>1535.42</v>
      </c>
      <c r="BE195" s="41">
        <f t="shared" si="175"/>
        <v>14950.42</v>
      </c>
      <c r="BF195" s="41">
        <f t="shared" si="176"/>
        <v>14783.710000000001</v>
      </c>
      <c r="BG195" s="41">
        <f t="shared" si="177"/>
        <v>-167</v>
      </c>
      <c r="BH195" s="109">
        <f t="shared" si="178"/>
        <v>1.1150857300329942E-2</v>
      </c>
      <c r="BI195" s="41">
        <v>0</v>
      </c>
      <c r="BJ195" s="41">
        <v>0</v>
      </c>
      <c r="BK195" s="41">
        <f t="shared" si="217"/>
        <v>0</v>
      </c>
      <c r="BL195" s="41">
        <f t="shared" si="179"/>
        <v>14950.42</v>
      </c>
      <c r="BM195" s="41">
        <f t="shared" si="180"/>
        <v>14783.710000000001</v>
      </c>
      <c r="BN195" s="41">
        <f t="shared" si="181"/>
        <v>-167</v>
      </c>
      <c r="BO195" s="109">
        <f t="shared" si="182"/>
        <v>1.1150857300329942E-2</v>
      </c>
      <c r="BP195" s="41">
        <v>0</v>
      </c>
      <c r="BQ195" s="41">
        <v>0</v>
      </c>
      <c r="BR195" s="41">
        <f t="shared" si="213"/>
        <v>0</v>
      </c>
      <c r="BS195" s="41">
        <f t="shared" si="183"/>
        <v>14950.42</v>
      </c>
      <c r="BT195" s="41">
        <f t="shared" si="184"/>
        <v>14783.710000000001</v>
      </c>
      <c r="BU195" s="41">
        <f t="shared" si="185"/>
        <v>-167</v>
      </c>
      <c r="BV195" s="109">
        <f t="shared" si="186"/>
        <v>1.1150857300329942E-2</v>
      </c>
      <c r="BW195" s="41">
        <v>5304.94</v>
      </c>
      <c r="BX195" s="41">
        <v>3122.7</v>
      </c>
      <c r="BY195" s="41">
        <f t="shared" si="187"/>
        <v>-2182.2399999999998</v>
      </c>
      <c r="BZ195" s="41">
        <f t="shared" si="196"/>
        <v>20255.36</v>
      </c>
      <c r="CA195" s="41">
        <f>BQ195+BJ195+BC195+AV195+AO195+AH195+AA195+T195+P195+BX195</f>
        <v>17906.41</v>
      </c>
      <c r="CB195" s="41">
        <f t="shared" si="218"/>
        <v>-2349</v>
      </c>
      <c r="CC195" s="109">
        <f t="shared" si="189"/>
        <v>0.11596683544503783</v>
      </c>
      <c r="CD195" s="41">
        <v>0</v>
      </c>
      <c r="CE195" s="41">
        <v>0</v>
      </c>
      <c r="CF195" s="41">
        <f t="shared" si="190"/>
        <v>0</v>
      </c>
      <c r="CG195" s="41">
        <f t="shared" si="191"/>
        <v>20255.36</v>
      </c>
      <c r="CH195" s="41">
        <f t="shared" si="192"/>
        <v>17906.41</v>
      </c>
      <c r="CI195" s="40">
        <f t="shared" si="193"/>
        <v>-2349</v>
      </c>
      <c r="CJ195" s="282">
        <f t="shared" si="194"/>
        <v>0.88403316455496217</v>
      </c>
      <c r="CK195" s="40">
        <v>0</v>
      </c>
      <c r="CL195" s="40">
        <f t="shared" si="215"/>
        <v>20255.36</v>
      </c>
      <c r="CM195" s="40">
        <v>17906.41</v>
      </c>
      <c r="CN195" s="158">
        <f t="shared" si="205"/>
        <v>-2348.9500000000007</v>
      </c>
      <c r="CO195" s="310">
        <f t="shared" si="195"/>
        <v>0.88403316455496217</v>
      </c>
      <c r="CP195" s="40">
        <v>5259.6600000000008</v>
      </c>
      <c r="CQ195" s="40">
        <v>816.54</v>
      </c>
      <c r="CR195" s="40">
        <v>0</v>
      </c>
      <c r="CS195" s="40">
        <v>0</v>
      </c>
      <c r="CT195" s="40">
        <v>0</v>
      </c>
      <c r="CU195" s="40">
        <v>0</v>
      </c>
      <c r="CV195" s="40">
        <v>0</v>
      </c>
      <c r="CW195" s="40">
        <v>39666.1</v>
      </c>
      <c r="CX195" s="17"/>
    </row>
    <row r="196" spans="1:102" s="10" customFormat="1" hidden="1" x14ac:dyDescent="0.2">
      <c r="A196" s="55" t="s">
        <v>33</v>
      </c>
      <c r="B196" s="55" t="s">
        <v>34</v>
      </c>
      <c r="C196" s="81" t="s">
        <v>562</v>
      </c>
      <c r="D196" s="55">
        <v>1</v>
      </c>
      <c r="E196" s="55" t="s">
        <v>35</v>
      </c>
      <c r="F196" s="55" t="s">
        <v>5</v>
      </c>
      <c r="G196" s="99" t="s">
        <v>1501</v>
      </c>
      <c r="H196" s="43">
        <f>SUBTOTAL(103, $CI$16:$CI196)*1</f>
        <v>149</v>
      </c>
      <c r="I196" s="43" t="s">
        <v>19</v>
      </c>
      <c r="J196" s="124" t="s">
        <v>25</v>
      </c>
      <c r="K196" s="124" t="s">
        <v>651</v>
      </c>
      <c r="L196" s="41">
        <v>0</v>
      </c>
      <c r="M196" s="41">
        <v>0</v>
      </c>
      <c r="N196" s="41">
        <v>0</v>
      </c>
      <c r="O196" s="41">
        <v>108479.69</v>
      </c>
      <c r="P196" s="41">
        <v>108479.69</v>
      </c>
      <c r="Q196" s="41">
        <f t="shared" si="153"/>
        <v>0</v>
      </c>
      <c r="R196" s="197">
        <f t="shared" si="154"/>
        <v>0</v>
      </c>
      <c r="S196" s="41">
        <v>0</v>
      </c>
      <c r="T196" s="41">
        <v>0</v>
      </c>
      <c r="U196" s="41">
        <f t="shared" si="219"/>
        <v>0</v>
      </c>
      <c r="V196" s="41">
        <f t="shared" si="155"/>
        <v>108479.69</v>
      </c>
      <c r="W196" s="41">
        <f t="shared" si="156"/>
        <v>108479.69</v>
      </c>
      <c r="X196" s="41">
        <f t="shared" si="157"/>
        <v>0</v>
      </c>
      <c r="Y196" s="197">
        <f t="shared" si="158"/>
        <v>0</v>
      </c>
      <c r="Z196" s="41">
        <v>0</v>
      </c>
      <c r="AA196" s="41">
        <v>0</v>
      </c>
      <c r="AB196" s="41">
        <f t="shared" si="220"/>
        <v>0</v>
      </c>
      <c r="AC196" s="41">
        <f t="shared" si="159"/>
        <v>108479.69</v>
      </c>
      <c r="AD196" s="41">
        <f t="shared" si="160"/>
        <v>108479.69</v>
      </c>
      <c r="AE196" s="41">
        <f t="shared" si="161"/>
        <v>0</v>
      </c>
      <c r="AF196" s="109">
        <f t="shared" si="162"/>
        <v>0</v>
      </c>
      <c r="AG196" s="41">
        <v>0</v>
      </c>
      <c r="AH196" s="41">
        <v>73046.62</v>
      </c>
      <c r="AI196" s="41">
        <f t="shared" si="221"/>
        <v>73046.62</v>
      </c>
      <c r="AJ196" s="41">
        <f t="shared" si="163"/>
        <v>108479.69</v>
      </c>
      <c r="AK196" s="41">
        <f t="shared" si="164"/>
        <v>181526.31</v>
      </c>
      <c r="AL196" s="41">
        <f t="shared" si="165"/>
        <v>73047</v>
      </c>
      <c r="AM196" s="109">
        <f t="shared" si="166"/>
        <v>-0.67336678414180562</v>
      </c>
      <c r="AN196" s="41">
        <v>73046.61</v>
      </c>
      <c r="AO196" s="41">
        <v>0</v>
      </c>
      <c r="AP196" s="41">
        <f t="shared" si="222"/>
        <v>-73046.61</v>
      </c>
      <c r="AQ196" s="41">
        <f t="shared" si="167"/>
        <v>181526.3</v>
      </c>
      <c r="AR196" s="41">
        <f t="shared" si="168"/>
        <v>181526.31</v>
      </c>
      <c r="AS196" s="41">
        <f t="shared" si="169"/>
        <v>0</v>
      </c>
      <c r="AT196" s="109">
        <f t="shared" si="170"/>
        <v>-5.5088436257122453E-8</v>
      </c>
      <c r="AU196" s="41">
        <v>0</v>
      </c>
      <c r="AV196" s="41">
        <v>0</v>
      </c>
      <c r="AW196" s="41">
        <f t="shared" si="223"/>
        <v>0</v>
      </c>
      <c r="AX196" s="41">
        <f t="shared" si="171"/>
        <v>181526.3</v>
      </c>
      <c r="AY196" s="41">
        <f t="shared" si="172"/>
        <v>181526.31</v>
      </c>
      <c r="AZ196" s="41">
        <f t="shared" si="173"/>
        <v>0</v>
      </c>
      <c r="BA196" s="109">
        <f t="shared" si="174"/>
        <v>-5.5088436257122453E-8</v>
      </c>
      <c r="BB196" s="41">
        <v>91181.04</v>
      </c>
      <c r="BC196" s="41">
        <v>75136.77</v>
      </c>
      <c r="BD196" s="41">
        <f t="shared" si="216"/>
        <v>-16044.26999999999</v>
      </c>
      <c r="BE196" s="41">
        <f t="shared" si="175"/>
        <v>272707.33999999997</v>
      </c>
      <c r="BF196" s="41">
        <f t="shared" si="176"/>
        <v>256663.08000000002</v>
      </c>
      <c r="BG196" s="41">
        <f t="shared" si="177"/>
        <v>-16044</v>
      </c>
      <c r="BH196" s="109">
        <f t="shared" si="178"/>
        <v>5.8833253259703122E-2</v>
      </c>
      <c r="BI196" s="41">
        <v>0</v>
      </c>
      <c r="BJ196" s="41">
        <v>0</v>
      </c>
      <c r="BK196" s="41">
        <f t="shared" si="217"/>
        <v>0</v>
      </c>
      <c r="BL196" s="41">
        <f t="shared" si="179"/>
        <v>272707.33999999997</v>
      </c>
      <c r="BM196" s="41">
        <f t="shared" si="180"/>
        <v>256663.08000000002</v>
      </c>
      <c r="BN196" s="41">
        <f t="shared" si="181"/>
        <v>-16044</v>
      </c>
      <c r="BO196" s="109">
        <f t="shared" si="182"/>
        <v>5.8833253259703122E-2</v>
      </c>
      <c r="BP196" s="41">
        <v>0</v>
      </c>
      <c r="BQ196" s="41">
        <v>0</v>
      </c>
      <c r="BR196" s="41">
        <f t="shared" si="213"/>
        <v>0</v>
      </c>
      <c r="BS196" s="41">
        <f t="shared" si="183"/>
        <v>272707.33999999997</v>
      </c>
      <c r="BT196" s="41">
        <f t="shared" si="184"/>
        <v>256663.08000000002</v>
      </c>
      <c r="BU196" s="41">
        <f t="shared" si="185"/>
        <v>-16044</v>
      </c>
      <c r="BV196" s="109">
        <f t="shared" si="186"/>
        <v>5.8833253259703122E-2</v>
      </c>
      <c r="BW196" s="41">
        <v>265517.90000000002</v>
      </c>
      <c r="BX196" s="41">
        <v>220797.71</v>
      </c>
      <c r="BY196" s="41">
        <f t="shared" si="187"/>
        <v>-44720.190000000031</v>
      </c>
      <c r="BZ196" s="41">
        <f t="shared" si="196"/>
        <v>538225.24</v>
      </c>
      <c r="CA196" s="41">
        <f>BQ196+BJ196+BC196+AV196+AO196+AH196+AA196+T196+P196+BX196</f>
        <v>477460.79000000004</v>
      </c>
      <c r="CB196" s="41">
        <f t="shared" si="218"/>
        <v>-60764</v>
      </c>
      <c r="CC196" s="109">
        <f t="shared" si="189"/>
        <v>0.1128978083599349</v>
      </c>
      <c r="CD196" s="41">
        <v>0</v>
      </c>
      <c r="CE196" s="41">
        <v>0</v>
      </c>
      <c r="CF196" s="41">
        <f t="shared" si="190"/>
        <v>0</v>
      </c>
      <c r="CG196" s="41">
        <f t="shared" si="191"/>
        <v>538225.24</v>
      </c>
      <c r="CH196" s="41">
        <f t="shared" si="192"/>
        <v>477460.79000000004</v>
      </c>
      <c r="CI196" s="40">
        <f t="shared" si="193"/>
        <v>-60764</v>
      </c>
      <c r="CJ196" s="282">
        <f t="shared" si="194"/>
        <v>0.8871021916400651</v>
      </c>
      <c r="CK196" s="40">
        <v>0</v>
      </c>
      <c r="CL196" s="40">
        <f t="shared" si="215"/>
        <v>538225.24</v>
      </c>
      <c r="CM196" s="40">
        <v>480404.33</v>
      </c>
      <c r="CN196" s="158">
        <f t="shared" si="205"/>
        <v>-57820.909999999974</v>
      </c>
      <c r="CO196" s="310">
        <f t="shared" si="195"/>
        <v>0.89257116593045693</v>
      </c>
      <c r="CP196" s="40">
        <v>661877.96000000008</v>
      </c>
      <c r="CQ196" s="40">
        <v>750235.38</v>
      </c>
      <c r="CR196" s="40">
        <v>792210.92</v>
      </c>
      <c r="CS196" s="40">
        <v>707118.27</v>
      </c>
      <c r="CT196" s="40">
        <v>641327.98</v>
      </c>
      <c r="CU196" s="40">
        <v>417346.25000000006</v>
      </c>
      <c r="CV196" s="40">
        <v>0</v>
      </c>
      <c r="CW196" s="40">
        <v>4508342</v>
      </c>
      <c r="CX196" s="17"/>
    </row>
    <row r="197" spans="1:102" s="10" customFormat="1" ht="25.5" hidden="1" x14ac:dyDescent="0.2">
      <c r="A197" s="11" t="s">
        <v>458</v>
      </c>
      <c r="B197" s="11" t="s">
        <v>459</v>
      </c>
      <c r="C197" s="14" t="s">
        <v>605</v>
      </c>
      <c r="D197" s="11">
        <v>1</v>
      </c>
      <c r="E197" s="11" t="s">
        <v>454</v>
      </c>
      <c r="F197" s="11" t="s">
        <v>77</v>
      </c>
      <c r="G197" s="44" t="s">
        <v>481</v>
      </c>
      <c r="H197" s="43">
        <f>SUBTOTAL(103, $CI$16:$CI197)*1</f>
        <v>149</v>
      </c>
      <c r="I197" s="43" t="s">
        <v>0</v>
      </c>
      <c r="J197" s="124" t="s">
        <v>7</v>
      </c>
      <c r="K197" s="124" t="s">
        <v>8</v>
      </c>
      <c r="L197" s="41">
        <v>0</v>
      </c>
      <c r="M197" s="41">
        <v>0</v>
      </c>
      <c r="N197" s="41">
        <v>44962.61</v>
      </c>
      <c r="O197" s="41">
        <v>0</v>
      </c>
      <c r="P197" s="41">
        <v>0</v>
      </c>
      <c r="Q197" s="41">
        <f t="shared" si="153"/>
        <v>0</v>
      </c>
      <c r="R197" s="197" t="str">
        <f t="shared" si="154"/>
        <v>nebija plānots</v>
      </c>
      <c r="S197" s="41">
        <v>0</v>
      </c>
      <c r="T197" s="41">
        <v>0</v>
      </c>
      <c r="U197" s="41">
        <f t="shared" si="219"/>
        <v>0</v>
      </c>
      <c r="V197" s="41">
        <f t="shared" si="155"/>
        <v>0</v>
      </c>
      <c r="W197" s="41">
        <f t="shared" si="156"/>
        <v>0</v>
      </c>
      <c r="X197" s="41">
        <f t="shared" si="157"/>
        <v>0</v>
      </c>
      <c r="Y197" s="197" t="str">
        <f t="shared" si="158"/>
        <v>nebija plānots</v>
      </c>
      <c r="Z197" s="41">
        <v>94605.04</v>
      </c>
      <c r="AA197" s="41">
        <v>94605.04</v>
      </c>
      <c r="AB197" s="41">
        <f t="shared" si="220"/>
        <v>0</v>
      </c>
      <c r="AC197" s="41">
        <f t="shared" si="159"/>
        <v>94605.04</v>
      </c>
      <c r="AD197" s="41">
        <f t="shared" si="160"/>
        <v>94605.04</v>
      </c>
      <c r="AE197" s="41">
        <f t="shared" si="161"/>
        <v>0</v>
      </c>
      <c r="AF197" s="109">
        <f t="shared" si="162"/>
        <v>0</v>
      </c>
      <c r="AG197" s="41">
        <v>0</v>
      </c>
      <c r="AH197" s="41">
        <v>0</v>
      </c>
      <c r="AI197" s="41">
        <f t="shared" si="221"/>
        <v>0</v>
      </c>
      <c r="AJ197" s="41">
        <f t="shared" si="163"/>
        <v>94605.04</v>
      </c>
      <c r="AK197" s="41">
        <f t="shared" si="164"/>
        <v>94605.04</v>
      </c>
      <c r="AL197" s="41">
        <f t="shared" si="165"/>
        <v>0</v>
      </c>
      <c r="AM197" s="109">
        <f t="shared" si="166"/>
        <v>0</v>
      </c>
      <c r="AN197" s="41">
        <v>0</v>
      </c>
      <c r="AO197" s="41">
        <v>0</v>
      </c>
      <c r="AP197" s="41">
        <f t="shared" si="222"/>
        <v>0</v>
      </c>
      <c r="AQ197" s="41">
        <f t="shared" si="167"/>
        <v>94605.04</v>
      </c>
      <c r="AR197" s="41">
        <f t="shared" si="168"/>
        <v>94605.04</v>
      </c>
      <c r="AS197" s="41">
        <f t="shared" si="169"/>
        <v>0</v>
      </c>
      <c r="AT197" s="109">
        <f t="shared" si="170"/>
        <v>0</v>
      </c>
      <c r="AU197" s="41">
        <v>197122.48</v>
      </c>
      <c r="AV197" s="41">
        <v>0</v>
      </c>
      <c r="AW197" s="41">
        <f t="shared" si="223"/>
        <v>-197122.48</v>
      </c>
      <c r="AX197" s="41">
        <f t="shared" si="171"/>
        <v>291727.52</v>
      </c>
      <c r="AY197" s="41">
        <f t="shared" si="172"/>
        <v>94605.04</v>
      </c>
      <c r="AZ197" s="41">
        <f t="shared" si="173"/>
        <v>-197122</v>
      </c>
      <c r="BA197" s="109">
        <f t="shared" si="174"/>
        <v>0.67570752323949423</v>
      </c>
      <c r="BB197" s="41">
        <v>0</v>
      </c>
      <c r="BC197" s="41">
        <v>164826.69</v>
      </c>
      <c r="BD197" s="41">
        <f t="shared" si="216"/>
        <v>164826.69</v>
      </c>
      <c r="BE197" s="41">
        <f t="shared" si="175"/>
        <v>291727.52</v>
      </c>
      <c r="BF197" s="41">
        <f t="shared" si="176"/>
        <v>259431.72999999998</v>
      </c>
      <c r="BG197" s="41">
        <f t="shared" si="177"/>
        <v>-32295</v>
      </c>
      <c r="BH197" s="109">
        <f t="shared" si="178"/>
        <v>0.11070532529807275</v>
      </c>
      <c r="BI197" s="41">
        <v>0</v>
      </c>
      <c r="BJ197" s="41">
        <v>0</v>
      </c>
      <c r="BK197" s="41">
        <f t="shared" si="217"/>
        <v>0</v>
      </c>
      <c r="BL197" s="41">
        <f t="shared" si="179"/>
        <v>291727.52</v>
      </c>
      <c r="BM197" s="41">
        <f t="shared" si="180"/>
        <v>259431.72999999998</v>
      </c>
      <c r="BN197" s="41">
        <f t="shared" si="181"/>
        <v>-32295</v>
      </c>
      <c r="BO197" s="109">
        <f t="shared" si="182"/>
        <v>0.11070532529807275</v>
      </c>
      <c r="BP197" s="41">
        <v>93406.33</v>
      </c>
      <c r="BQ197" s="41">
        <v>82334.61</v>
      </c>
      <c r="BR197" s="41">
        <f t="shared" si="213"/>
        <v>-11071.720000000001</v>
      </c>
      <c r="BS197" s="41">
        <f t="shared" si="183"/>
        <v>385133.85000000003</v>
      </c>
      <c r="BT197" s="41">
        <f t="shared" si="184"/>
        <v>341766.33999999997</v>
      </c>
      <c r="BU197" s="41">
        <f t="shared" si="185"/>
        <v>-43367</v>
      </c>
      <c r="BV197" s="109">
        <f t="shared" si="186"/>
        <v>0.11260373503913002</v>
      </c>
      <c r="BW197" s="41">
        <v>0</v>
      </c>
      <c r="BX197" s="41">
        <v>0</v>
      </c>
      <c r="BY197" s="41">
        <f t="shared" si="187"/>
        <v>0</v>
      </c>
      <c r="BZ197" s="41">
        <f t="shared" si="196"/>
        <v>385133.85</v>
      </c>
      <c r="CA197" s="41">
        <f>BQ197+BJ197+BC197+AV197+AO197+-AH197+AA197+T197+P197+BX197</f>
        <v>341766.33999999997</v>
      </c>
      <c r="CB197" s="41">
        <f t="shared" si="218"/>
        <v>-43367</v>
      </c>
      <c r="CC197" s="109">
        <f t="shared" si="189"/>
        <v>0.1126037350391299</v>
      </c>
      <c r="CD197" s="41">
        <v>0</v>
      </c>
      <c r="CE197" s="41">
        <v>0</v>
      </c>
      <c r="CF197" s="41">
        <f t="shared" si="190"/>
        <v>0</v>
      </c>
      <c r="CG197" s="41">
        <f t="shared" si="191"/>
        <v>385133.85</v>
      </c>
      <c r="CH197" s="41">
        <f t="shared" si="192"/>
        <v>341766.33999999997</v>
      </c>
      <c r="CI197" s="40">
        <f t="shared" si="193"/>
        <v>-43367</v>
      </c>
      <c r="CJ197" s="282">
        <f t="shared" si="194"/>
        <v>0.8873962649608701</v>
      </c>
      <c r="CK197" s="40">
        <v>0</v>
      </c>
      <c r="CL197" s="40">
        <f t="shared" si="215"/>
        <v>385133.85</v>
      </c>
      <c r="CM197" s="40">
        <v>437729.63999999996</v>
      </c>
      <c r="CN197" s="158">
        <f t="shared" si="205"/>
        <v>52595.789999999979</v>
      </c>
      <c r="CO197" s="310">
        <f t="shared" si="195"/>
        <v>1.1365649630641399</v>
      </c>
      <c r="CP197" s="40">
        <v>8215877.9000000004</v>
      </c>
      <c r="CQ197" s="40">
        <v>10045341.42</v>
      </c>
      <c r="CR197" s="40">
        <v>13470569.970000001</v>
      </c>
      <c r="CS197" s="40">
        <v>10665098.93</v>
      </c>
      <c r="CT197" s="40">
        <v>7364393.3799999999</v>
      </c>
      <c r="CU197" s="40">
        <v>3239453.9299999997</v>
      </c>
      <c r="CV197" s="40">
        <v>994014.01</v>
      </c>
      <c r="CW197" s="40">
        <v>54424846</v>
      </c>
      <c r="CX197" s="17"/>
    </row>
    <row r="198" spans="1:102" s="17" customFormat="1" ht="51" hidden="1" x14ac:dyDescent="0.2">
      <c r="A198" s="15" t="s">
        <v>485</v>
      </c>
      <c r="B198" s="15" t="s">
        <v>486</v>
      </c>
      <c r="C198" s="16" t="s">
        <v>606</v>
      </c>
      <c r="D198" s="15">
        <v>1</v>
      </c>
      <c r="E198" s="15" t="s">
        <v>454</v>
      </c>
      <c r="F198" s="15" t="s">
        <v>5</v>
      </c>
      <c r="G198" s="47" t="s">
        <v>518</v>
      </c>
      <c r="H198" s="43">
        <f>SUBTOTAL(103, $CI$16:$CI198)*1</f>
        <v>149</v>
      </c>
      <c r="I198" s="43" t="s">
        <v>74</v>
      </c>
      <c r="J198" s="124" t="s">
        <v>79</v>
      </c>
      <c r="K198" s="124" t="s">
        <v>80</v>
      </c>
      <c r="L198" s="41">
        <v>0</v>
      </c>
      <c r="M198" s="41">
        <v>0</v>
      </c>
      <c r="N198" s="41">
        <v>94394.14</v>
      </c>
      <c r="O198" s="41">
        <v>107105.81</v>
      </c>
      <c r="P198" s="41">
        <v>107105.81</v>
      </c>
      <c r="Q198" s="41">
        <f t="shared" si="153"/>
        <v>0</v>
      </c>
      <c r="R198" s="197">
        <f t="shared" si="154"/>
        <v>0</v>
      </c>
      <c r="S198" s="41">
        <v>0</v>
      </c>
      <c r="T198" s="41">
        <v>0</v>
      </c>
      <c r="U198" s="41">
        <f t="shared" si="219"/>
        <v>0</v>
      </c>
      <c r="V198" s="41">
        <f t="shared" si="155"/>
        <v>107105.81</v>
      </c>
      <c r="W198" s="41">
        <f t="shared" si="156"/>
        <v>107105.81</v>
      </c>
      <c r="X198" s="41">
        <f t="shared" si="157"/>
        <v>0</v>
      </c>
      <c r="Y198" s="197">
        <f t="shared" si="158"/>
        <v>0</v>
      </c>
      <c r="Z198" s="41">
        <v>0</v>
      </c>
      <c r="AA198" s="41">
        <v>0</v>
      </c>
      <c r="AB198" s="41">
        <f t="shared" si="220"/>
        <v>0</v>
      </c>
      <c r="AC198" s="41">
        <f t="shared" si="159"/>
        <v>107105.81</v>
      </c>
      <c r="AD198" s="41">
        <f t="shared" si="160"/>
        <v>107105.81</v>
      </c>
      <c r="AE198" s="41">
        <f t="shared" si="161"/>
        <v>0</v>
      </c>
      <c r="AF198" s="109">
        <f t="shared" si="162"/>
        <v>0</v>
      </c>
      <c r="AG198" s="41">
        <v>55515.86</v>
      </c>
      <c r="AH198" s="41">
        <v>55540.959999999999</v>
      </c>
      <c r="AI198" s="41">
        <f t="shared" si="221"/>
        <v>25.099999999998545</v>
      </c>
      <c r="AJ198" s="41">
        <f t="shared" si="163"/>
        <v>162621.66999999998</v>
      </c>
      <c r="AK198" s="41">
        <f t="shared" si="164"/>
        <v>162646.76999999999</v>
      </c>
      <c r="AL198" s="41">
        <f t="shared" si="165"/>
        <v>25</v>
      </c>
      <c r="AM198" s="109">
        <f t="shared" si="166"/>
        <v>-1.5434597369479164E-4</v>
      </c>
      <c r="AN198" s="41">
        <v>0</v>
      </c>
      <c r="AO198" s="41">
        <v>0</v>
      </c>
      <c r="AP198" s="41">
        <f t="shared" si="222"/>
        <v>0</v>
      </c>
      <c r="AQ198" s="41">
        <f t="shared" si="167"/>
        <v>162621.66999999998</v>
      </c>
      <c r="AR198" s="41">
        <f t="shared" si="168"/>
        <v>162646.76999999999</v>
      </c>
      <c r="AS198" s="41">
        <f t="shared" si="169"/>
        <v>25</v>
      </c>
      <c r="AT198" s="109">
        <f t="shared" si="170"/>
        <v>-1.5434597369479164E-4</v>
      </c>
      <c r="AU198" s="41">
        <v>0</v>
      </c>
      <c r="AV198" s="41">
        <v>0</v>
      </c>
      <c r="AW198" s="41">
        <f t="shared" si="223"/>
        <v>0</v>
      </c>
      <c r="AX198" s="41">
        <f t="shared" si="171"/>
        <v>162621.66999999998</v>
      </c>
      <c r="AY198" s="41">
        <f t="shared" si="172"/>
        <v>162646.76999999999</v>
      </c>
      <c r="AZ198" s="41">
        <f t="shared" si="173"/>
        <v>25</v>
      </c>
      <c r="BA198" s="109">
        <f t="shared" si="174"/>
        <v>-1.5434597369479164E-4</v>
      </c>
      <c r="BB198" s="41">
        <v>128072.09</v>
      </c>
      <c r="BC198" s="41">
        <v>65929.13</v>
      </c>
      <c r="BD198" s="41">
        <f t="shared" si="216"/>
        <v>-62142.959999999992</v>
      </c>
      <c r="BE198" s="41">
        <f t="shared" si="175"/>
        <v>290693.76000000001</v>
      </c>
      <c r="BF198" s="41">
        <f t="shared" si="176"/>
        <v>228575.9</v>
      </c>
      <c r="BG198" s="41">
        <f t="shared" si="177"/>
        <v>-62118</v>
      </c>
      <c r="BH198" s="109">
        <f t="shared" si="178"/>
        <v>0.21368831584138581</v>
      </c>
      <c r="BI198" s="41">
        <v>0</v>
      </c>
      <c r="BJ198" s="41">
        <v>0</v>
      </c>
      <c r="BK198" s="41">
        <f t="shared" si="217"/>
        <v>0</v>
      </c>
      <c r="BL198" s="41">
        <f t="shared" si="179"/>
        <v>290693.76000000001</v>
      </c>
      <c r="BM198" s="41">
        <f t="shared" si="180"/>
        <v>228575.9</v>
      </c>
      <c r="BN198" s="41">
        <f t="shared" si="181"/>
        <v>-62118</v>
      </c>
      <c r="BO198" s="109">
        <f t="shared" si="182"/>
        <v>0.21368831584138581</v>
      </c>
      <c r="BP198" s="41">
        <v>0</v>
      </c>
      <c r="BQ198" s="41">
        <v>0</v>
      </c>
      <c r="BR198" s="41">
        <f t="shared" si="213"/>
        <v>0</v>
      </c>
      <c r="BS198" s="41">
        <f t="shared" si="183"/>
        <v>290693.76000000001</v>
      </c>
      <c r="BT198" s="41">
        <f t="shared" si="184"/>
        <v>228575.9</v>
      </c>
      <c r="BU198" s="41">
        <f t="shared" si="185"/>
        <v>-62118</v>
      </c>
      <c r="BV198" s="109">
        <f t="shared" si="186"/>
        <v>0.21368831584138581</v>
      </c>
      <c r="BW198" s="41">
        <v>139701.26999999999</v>
      </c>
      <c r="BX198" s="41">
        <v>106247.98</v>
      </c>
      <c r="BY198" s="41">
        <f t="shared" si="187"/>
        <v>-33453.289999999994</v>
      </c>
      <c r="BZ198" s="41">
        <f t="shared" si="196"/>
        <v>430395.03</v>
      </c>
      <c r="CA198" s="41">
        <f>BQ198+BJ198+BC198+AV198+AO198+AH198+AA198+T198+P198+BX198</f>
        <v>334823.88</v>
      </c>
      <c r="CB198" s="41">
        <f t="shared" si="218"/>
        <v>-95571</v>
      </c>
      <c r="CC198" s="109">
        <f t="shared" si="189"/>
        <v>0.22205449259021415</v>
      </c>
      <c r="CD198" s="41">
        <v>0</v>
      </c>
      <c r="CE198" s="41">
        <v>49851.91</v>
      </c>
      <c r="CF198" s="41">
        <f t="shared" si="190"/>
        <v>49851.91</v>
      </c>
      <c r="CG198" s="41">
        <f t="shared" si="191"/>
        <v>430395.03</v>
      </c>
      <c r="CH198" s="41">
        <f t="shared" si="192"/>
        <v>384675.79000000004</v>
      </c>
      <c r="CI198" s="40">
        <f t="shared" si="193"/>
        <v>-45719.09</v>
      </c>
      <c r="CJ198" s="282">
        <f t="shared" si="194"/>
        <v>0.8937737733635075</v>
      </c>
      <c r="CK198" s="40">
        <v>0</v>
      </c>
      <c r="CL198" s="40">
        <f t="shared" si="215"/>
        <v>430395.02999999997</v>
      </c>
      <c r="CM198" s="40">
        <v>384897.98</v>
      </c>
      <c r="CN198" s="158">
        <f t="shared" si="205"/>
        <v>-45497.049999999988</v>
      </c>
      <c r="CO198" s="310">
        <f t="shared" si="195"/>
        <v>0.89429002003113278</v>
      </c>
      <c r="CP198" s="40">
        <v>1107675.8</v>
      </c>
      <c r="CQ198" s="40">
        <v>604288.9</v>
      </c>
      <c r="CR198" s="40">
        <v>444469.94</v>
      </c>
      <c r="CS198" s="40">
        <v>311608.39</v>
      </c>
      <c r="CT198" s="40">
        <v>199365.91</v>
      </c>
      <c r="CU198" s="40">
        <v>0</v>
      </c>
      <c r="CV198" s="40">
        <v>0</v>
      </c>
      <c r="CW198" s="40">
        <v>3194466.58</v>
      </c>
    </row>
    <row r="199" spans="1:102" s="10" customFormat="1" ht="31.5" hidden="1" x14ac:dyDescent="0.2">
      <c r="A199" s="20" t="s">
        <v>406</v>
      </c>
      <c r="B199" s="20" t="s">
        <v>411</v>
      </c>
      <c r="C199" s="21" t="s">
        <v>602</v>
      </c>
      <c r="D199" s="20">
        <v>1</v>
      </c>
      <c r="E199" s="20" t="s">
        <v>402</v>
      </c>
      <c r="F199" s="20" t="s">
        <v>77</v>
      </c>
      <c r="G199" s="20" t="s">
        <v>865</v>
      </c>
      <c r="H199" s="43">
        <f>SUBTOTAL(103, $CI$16:$CI199)*1</f>
        <v>149</v>
      </c>
      <c r="I199" s="43" t="s">
        <v>57</v>
      </c>
      <c r="J199" s="124" t="s">
        <v>66</v>
      </c>
      <c r="K199" s="124" t="s">
        <v>67</v>
      </c>
      <c r="L199" s="41">
        <v>0</v>
      </c>
      <c r="M199" s="41">
        <v>0</v>
      </c>
      <c r="N199" s="41">
        <v>0</v>
      </c>
      <c r="O199" s="41">
        <v>0</v>
      </c>
      <c r="P199" s="41">
        <v>0</v>
      </c>
      <c r="Q199" s="41">
        <f t="shared" si="153"/>
        <v>0</v>
      </c>
      <c r="R199" s="197" t="str">
        <f t="shared" si="154"/>
        <v>nebija plānots</v>
      </c>
      <c r="S199" s="41">
        <v>0</v>
      </c>
      <c r="T199" s="41">
        <v>0</v>
      </c>
      <c r="U199" s="41">
        <f t="shared" si="219"/>
        <v>0</v>
      </c>
      <c r="V199" s="41">
        <f t="shared" si="155"/>
        <v>0</v>
      </c>
      <c r="W199" s="41">
        <f t="shared" si="156"/>
        <v>0</v>
      </c>
      <c r="X199" s="41">
        <f t="shared" si="157"/>
        <v>0</v>
      </c>
      <c r="Y199" s="197" t="str">
        <f t="shared" si="158"/>
        <v>nebija plānots</v>
      </c>
      <c r="Z199" s="41">
        <v>0</v>
      </c>
      <c r="AA199" s="41">
        <v>0</v>
      </c>
      <c r="AB199" s="41">
        <f t="shared" si="220"/>
        <v>0</v>
      </c>
      <c r="AC199" s="41">
        <f t="shared" si="159"/>
        <v>0</v>
      </c>
      <c r="AD199" s="41">
        <f t="shared" si="160"/>
        <v>0</v>
      </c>
      <c r="AE199" s="41">
        <f t="shared" si="161"/>
        <v>0</v>
      </c>
      <c r="AF199" s="109" t="str">
        <f t="shared" si="162"/>
        <v>nebija plānots</v>
      </c>
      <c r="AG199" s="41">
        <v>307597</v>
      </c>
      <c r="AH199" s="41">
        <v>307596.83</v>
      </c>
      <c r="AI199" s="41">
        <f t="shared" si="221"/>
        <v>-0.16999999998370185</v>
      </c>
      <c r="AJ199" s="41">
        <f t="shared" si="163"/>
        <v>307597</v>
      </c>
      <c r="AK199" s="41">
        <f t="shared" si="164"/>
        <v>307596.83</v>
      </c>
      <c r="AL199" s="41">
        <f t="shared" si="165"/>
        <v>0</v>
      </c>
      <c r="AM199" s="109">
        <f t="shared" si="166"/>
        <v>5.5267118981294772E-7</v>
      </c>
      <c r="AN199" s="41">
        <v>357547.34</v>
      </c>
      <c r="AO199" s="41">
        <v>357547.34</v>
      </c>
      <c r="AP199" s="41">
        <f t="shared" si="222"/>
        <v>0</v>
      </c>
      <c r="AQ199" s="41">
        <f t="shared" si="167"/>
        <v>665144.34000000008</v>
      </c>
      <c r="AR199" s="41">
        <f t="shared" si="168"/>
        <v>665144.17000000004</v>
      </c>
      <c r="AS199" s="41">
        <f t="shared" si="169"/>
        <v>0</v>
      </c>
      <c r="AT199" s="109">
        <f t="shared" si="170"/>
        <v>2.555836227102759E-7</v>
      </c>
      <c r="AU199" s="41">
        <v>0</v>
      </c>
      <c r="AV199" s="41">
        <v>0</v>
      </c>
      <c r="AW199" s="41">
        <f t="shared" si="223"/>
        <v>0</v>
      </c>
      <c r="AX199" s="41">
        <f t="shared" si="171"/>
        <v>665144.34000000008</v>
      </c>
      <c r="AY199" s="41">
        <f t="shared" si="172"/>
        <v>665144.17000000004</v>
      </c>
      <c r="AZ199" s="41">
        <f t="shared" si="173"/>
        <v>0</v>
      </c>
      <c r="BA199" s="109">
        <f t="shared" si="174"/>
        <v>2.555836227102759E-7</v>
      </c>
      <c r="BB199" s="41">
        <v>0</v>
      </c>
      <c r="BC199" s="41">
        <v>0</v>
      </c>
      <c r="BD199" s="41">
        <f t="shared" si="216"/>
        <v>0</v>
      </c>
      <c r="BE199" s="41">
        <f t="shared" si="175"/>
        <v>665144.34000000008</v>
      </c>
      <c r="BF199" s="41">
        <f t="shared" si="176"/>
        <v>665144.17000000004</v>
      </c>
      <c r="BG199" s="41">
        <f t="shared" si="177"/>
        <v>0</v>
      </c>
      <c r="BH199" s="109">
        <f t="shared" si="178"/>
        <v>2.555836227102759E-7</v>
      </c>
      <c r="BI199" s="41">
        <v>0</v>
      </c>
      <c r="BJ199" s="41">
        <v>0</v>
      </c>
      <c r="BK199" s="41">
        <f t="shared" si="217"/>
        <v>0</v>
      </c>
      <c r="BL199" s="41">
        <f t="shared" si="179"/>
        <v>665144.34000000008</v>
      </c>
      <c r="BM199" s="41">
        <f t="shared" si="180"/>
        <v>665144.17000000004</v>
      </c>
      <c r="BN199" s="41">
        <f t="shared" si="181"/>
        <v>0</v>
      </c>
      <c r="BO199" s="109">
        <f t="shared" si="182"/>
        <v>2.555836227102759E-7</v>
      </c>
      <c r="BP199" s="41">
        <v>257646.32</v>
      </c>
      <c r="BQ199" s="41">
        <v>0</v>
      </c>
      <c r="BR199" s="41">
        <f t="shared" si="213"/>
        <v>-257646.32</v>
      </c>
      <c r="BS199" s="41">
        <f t="shared" si="183"/>
        <v>922790.66000000015</v>
      </c>
      <c r="BT199" s="41">
        <f t="shared" si="184"/>
        <v>665144.17000000004</v>
      </c>
      <c r="BU199" s="41">
        <f t="shared" si="185"/>
        <v>-257646</v>
      </c>
      <c r="BV199" s="109">
        <f t="shared" si="186"/>
        <v>0.27920361699369611</v>
      </c>
      <c r="BW199" s="41">
        <v>0</v>
      </c>
      <c r="BX199" s="41">
        <v>159996.89000000001</v>
      </c>
      <c r="BY199" s="41">
        <f t="shared" si="187"/>
        <v>159996.89000000001</v>
      </c>
      <c r="BZ199" s="41">
        <f t="shared" si="196"/>
        <v>922790.66</v>
      </c>
      <c r="CA199" s="41">
        <f>BQ199+BJ199+BC199+AV199+AO199+AH199+AA199+T199+P199+BX199</f>
        <v>825141.06</v>
      </c>
      <c r="CB199" s="41">
        <f t="shared" si="218"/>
        <v>-97649</v>
      </c>
      <c r="CC199" s="109">
        <f t="shared" si="189"/>
        <v>0.10581988335252546</v>
      </c>
      <c r="CD199" s="41">
        <v>0</v>
      </c>
      <c r="CE199" s="41">
        <v>0</v>
      </c>
      <c r="CF199" s="41">
        <f t="shared" si="190"/>
        <v>0</v>
      </c>
      <c r="CG199" s="41">
        <f t="shared" si="191"/>
        <v>922790.66</v>
      </c>
      <c r="CH199" s="41">
        <f t="shared" si="192"/>
        <v>825141.06</v>
      </c>
      <c r="CI199" s="40">
        <f t="shared" si="193"/>
        <v>-97649</v>
      </c>
      <c r="CJ199" s="282">
        <f t="shared" si="194"/>
        <v>0.89418011664747454</v>
      </c>
      <c r="CK199" s="40"/>
      <c r="CL199" s="40">
        <f t="shared" si="215"/>
        <v>922790.66</v>
      </c>
      <c r="CM199" s="40">
        <v>825141.06</v>
      </c>
      <c r="CN199" s="158">
        <f t="shared" si="205"/>
        <v>-97649.599999999977</v>
      </c>
      <c r="CO199" s="310">
        <f t="shared" si="195"/>
        <v>0.89418011664747454</v>
      </c>
      <c r="CP199" s="40">
        <v>0</v>
      </c>
      <c r="CQ199" s="40">
        <v>0</v>
      </c>
      <c r="CR199" s="40">
        <v>0</v>
      </c>
      <c r="CS199" s="40">
        <v>0</v>
      </c>
      <c r="CT199" s="40">
        <v>0</v>
      </c>
      <c r="CU199" s="40">
        <v>0</v>
      </c>
      <c r="CV199" s="40">
        <v>0</v>
      </c>
      <c r="CW199" s="40">
        <v>615193.66</v>
      </c>
      <c r="CX199" s="17"/>
    </row>
    <row r="200" spans="1:102" s="10" customFormat="1" ht="25.5" hidden="1" customHeight="1" x14ac:dyDescent="0.2">
      <c r="A200" s="18" t="s">
        <v>406</v>
      </c>
      <c r="B200" s="18" t="s">
        <v>411</v>
      </c>
      <c r="C200" s="19" t="s">
        <v>602</v>
      </c>
      <c r="D200" s="22">
        <v>1</v>
      </c>
      <c r="E200" s="18" t="s">
        <v>402</v>
      </c>
      <c r="F200" s="18" t="s">
        <v>77</v>
      </c>
      <c r="G200" s="18" t="s">
        <v>764</v>
      </c>
      <c r="H200" s="43">
        <f>SUBTOTAL(103, $CI$16:$CI200)*1</f>
        <v>149</v>
      </c>
      <c r="I200" s="43" t="s">
        <v>221</v>
      </c>
      <c r="J200" s="124" t="s">
        <v>212</v>
      </c>
      <c r="K200" s="124" t="s">
        <v>576</v>
      </c>
      <c r="L200" s="41">
        <v>0</v>
      </c>
      <c r="M200" s="41">
        <v>120531.37</v>
      </c>
      <c r="N200" s="41">
        <v>13513992.23</v>
      </c>
      <c r="O200" s="41">
        <v>0</v>
      </c>
      <c r="P200" s="41">
        <v>0</v>
      </c>
      <c r="Q200" s="41">
        <f t="shared" si="153"/>
        <v>0</v>
      </c>
      <c r="R200" s="197" t="str">
        <f t="shared" si="154"/>
        <v>nebija plānots</v>
      </c>
      <c r="S200" s="41">
        <v>2617244.7599999998</v>
      </c>
      <c r="T200" s="41">
        <v>2617244.7599999998</v>
      </c>
      <c r="U200" s="41">
        <f t="shared" si="219"/>
        <v>0</v>
      </c>
      <c r="V200" s="41">
        <f t="shared" si="155"/>
        <v>2617244.7599999998</v>
      </c>
      <c r="W200" s="41">
        <f t="shared" si="156"/>
        <v>2617244.7599999998</v>
      </c>
      <c r="X200" s="41">
        <f t="shared" si="157"/>
        <v>0</v>
      </c>
      <c r="Y200" s="197">
        <f t="shared" si="158"/>
        <v>0</v>
      </c>
      <c r="Z200" s="41">
        <v>0</v>
      </c>
      <c r="AA200" s="41">
        <v>0</v>
      </c>
      <c r="AB200" s="41">
        <f t="shared" si="220"/>
        <v>0</v>
      </c>
      <c r="AC200" s="41">
        <f t="shared" si="159"/>
        <v>2617244.7599999998</v>
      </c>
      <c r="AD200" s="41">
        <f t="shared" si="160"/>
        <v>2617244.7599999998</v>
      </c>
      <c r="AE200" s="41">
        <f t="shared" si="161"/>
        <v>0</v>
      </c>
      <c r="AF200" s="109">
        <f t="shared" si="162"/>
        <v>0</v>
      </c>
      <c r="AG200" s="154">
        <v>1552076.4</v>
      </c>
      <c r="AH200" s="41">
        <v>1551953.14</v>
      </c>
      <c r="AI200" s="41">
        <f t="shared" si="221"/>
        <v>-123.26000000000931</v>
      </c>
      <c r="AJ200" s="41">
        <f t="shared" si="163"/>
        <v>4169321.1599999997</v>
      </c>
      <c r="AK200" s="41">
        <f t="shared" si="164"/>
        <v>4169197.8999999994</v>
      </c>
      <c r="AL200" s="41">
        <f t="shared" si="165"/>
        <v>-123</v>
      </c>
      <c r="AM200" s="109">
        <f t="shared" si="166"/>
        <v>2.9563565690948757E-5</v>
      </c>
      <c r="AN200" s="41">
        <v>0</v>
      </c>
      <c r="AO200" s="41">
        <v>0</v>
      </c>
      <c r="AP200" s="41">
        <f t="shared" si="222"/>
        <v>0</v>
      </c>
      <c r="AQ200" s="41">
        <f t="shared" si="167"/>
        <v>4169321.1599999997</v>
      </c>
      <c r="AR200" s="41">
        <f t="shared" si="168"/>
        <v>4169197.8999999994</v>
      </c>
      <c r="AS200" s="41">
        <f t="shared" si="169"/>
        <v>-123</v>
      </c>
      <c r="AT200" s="109">
        <f t="shared" si="170"/>
        <v>2.9563565690948757E-5</v>
      </c>
      <c r="AU200" s="41">
        <v>0</v>
      </c>
      <c r="AV200" s="41">
        <v>0</v>
      </c>
      <c r="AW200" s="41">
        <f t="shared" si="223"/>
        <v>0</v>
      </c>
      <c r="AX200" s="41">
        <f t="shared" si="171"/>
        <v>4169321.1599999997</v>
      </c>
      <c r="AY200" s="41">
        <f t="shared" si="172"/>
        <v>4169197.8999999994</v>
      </c>
      <c r="AZ200" s="41">
        <f t="shared" si="173"/>
        <v>-123</v>
      </c>
      <c r="BA200" s="109">
        <f t="shared" si="174"/>
        <v>2.9563565690948757E-5</v>
      </c>
      <c r="BB200" s="41">
        <v>2710461.04</v>
      </c>
      <c r="BC200" s="40">
        <v>2212292.46</v>
      </c>
      <c r="BD200" s="41">
        <f t="shared" si="216"/>
        <v>-498168.58000000007</v>
      </c>
      <c r="BE200" s="41">
        <f t="shared" si="175"/>
        <v>6879782.1999999993</v>
      </c>
      <c r="BF200" s="41">
        <f t="shared" si="176"/>
        <v>6381490.3599999994</v>
      </c>
      <c r="BG200" s="41">
        <f t="shared" si="177"/>
        <v>-498292</v>
      </c>
      <c r="BH200" s="109">
        <f t="shared" si="178"/>
        <v>7.2428432400083786E-2</v>
      </c>
      <c r="BI200" s="41">
        <v>0</v>
      </c>
      <c r="BJ200" s="41">
        <v>0</v>
      </c>
      <c r="BK200" s="41">
        <f t="shared" si="217"/>
        <v>0</v>
      </c>
      <c r="BL200" s="41">
        <f t="shared" si="179"/>
        <v>6879782.1999999993</v>
      </c>
      <c r="BM200" s="41">
        <f t="shared" si="180"/>
        <v>6381490.3599999994</v>
      </c>
      <c r="BN200" s="41">
        <f t="shared" si="181"/>
        <v>-498292</v>
      </c>
      <c r="BO200" s="109">
        <f t="shared" si="182"/>
        <v>7.2428432400083786E-2</v>
      </c>
      <c r="BP200" s="41">
        <v>0</v>
      </c>
      <c r="BQ200" s="41">
        <v>0</v>
      </c>
      <c r="BR200" s="41">
        <f t="shared" si="213"/>
        <v>0</v>
      </c>
      <c r="BS200" s="41">
        <f t="shared" si="183"/>
        <v>6879782.1999999993</v>
      </c>
      <c r="BT200" s="41">
        <f t="shared" si="184"/>
        <v>6381490.3599999994</v>
      </c>
      <c r="BU200" s="41">
        <f t="shared" si="185"/>
        <v>-498292</v>
      </c>
      <c r="BV200" s="109">
        <f t="shared" si="186"/>
        <v>7.2428432400083786E-2</v>
      </c>
      <c r="BW200" s="41">
        <v>2710461.04</v>
      </c>
      <c r="BX200" s="41">
        <v>2216857.6199999996</v>
      </c>
      <c r="BY200" s="41">
        <f t="shared" si="187"/>
        <v>-493603.42000000039</v>
      </c>
      <c r="BZ200" s="41">
        <f t="shared" si="196"/>
        <v>9590243.2399999984</v>
      </c>
      <c r="CA200" s="41">
        <f>BQ200+BJ200+BC200+AV200+AO200+AH200+AA200+T200+P200+BX200</f>
        <v>8598347.9799999986</v>
      </c>
      <c r="CB200" s="41">
        <f t="shared" si="218"/>
        <v>-991895</v>
      </c>
      <c r="CC200" s="109">
        <f t="shared" si="189"/>
        <v>0.10342753934153603</v>
      </c>
      <c r="CD200" s="41">
        <v>0</v>
      </c>
      <c r="CE200" s="41">
        <v>0</v>
      </c>
      <c r="CF200" s="41">
        <f t="shared" si="190"/>
        <v>0</v>
      </c>
      <c r="CG200" s="41">
        <f t="shared" si="191"/>
        <v>9590243.2399999984</v>
      </c>
      <c r="CH200" s="41">
        <f t="shared" si="192"/>
        <v>8598347.9799999986</v>
      </c>
      <c r="CI200" s="36">
        <f t="shared" si="193"/>
        <v>-991895</v>
      </c>
      <c r="CJ200" s="282">
        <f t="shared" si="194"/>
        <v>0.89657246065846397</v>
      </c>
      <c r="CK200" s="40">
        <v>0</v>
      </c>
      <c r="CL200" s="40">
        <f t="shared" si="215"/>
        <v>9590243.2400000002</v>
      </c>
      <c r="CM200" s="40">
        <v>8577756.6600000001</v>
      </c>
      <c r="CN200" s="158">
        <f t="shared" si="205"/>
        <v>-1012486.5800000001</v>
      </c>
      <c r="CO200" s="310">
        <f t="shared" si="195"/>
        <v>0.8944253493199199</v>
      </c>
      <c r="CP200" s="37">
        <v>7983155.1600000011</v>
      </c>
      <c r="CQ200" s="40">
        <v>0</v>
      </c>
      <c r="CR200" s="40">
        <v>0</v>
      </c>
      <c r="CS200" s="40">
        <v>0</v>
      </c>
      <c r="CT200" s="40">
        <v>0</v>
      </c>
      <c r="CU200" s="40">
        <v>0</v>
      </c>
      <c r="CV200" s="40">
        <v>0</v>
      </c>
      <c r="CW200" s="40">
        <v>31207922</v>
      </c>
      <c r="CX200" s="186" t="s">
        <v>1443</v>
      </c>
    </row>
    <row r="201" spans="1:102" s="10" customFormat="1" ht="31.5" hidden="1" x14ac:dyDescent="0.2">
      <c r="A201" s="52" t="s">
        <v>406</v>
      </c>
      <c r="B201" s="52" t="s">
        <v>411</v>
      </c>
      <c r="C201" s="125" t="s">
        <v>602</v>
      </c>
      <c r="D201" s="22">
        <v>1</v>
      </c>
      <c r="E201" s="52" t="s">
        <v>402</v>
      </c>
      <c r="F201" s="52" t="s">
        <v>77</v>
      </c>
      <c r="G201" s="52" t="s">
        <v>877</v>
      </c>
      <c r="H201" s="43">
        <f>SUBTOTAL(103, $CI$16:$CI201)*1</f>
        <v>149</v>
      </c>
      <c r="I201" s="43" t="s">
        <v>485</v>
      </c>
      <c r="J201" s="124" t="s">
        <v>37</v>
      </c>
      <c r="K201" s="124" t="s">
        <v>533</v>
      </c>
      <c r="L201" s="41">
        <v>0</v>
      </c>
      <c r="M201" s="41">
        <v>0</v>
      </c>
      <c r="N201" s="41">
        <v>600409.5</v>
      </c>
      <c r="O201" s="41">
        <v>226545.14</v>
      </c>
      <c r="P201" s="41">
        <v>226545.14</v>
      </c>
      <c r="Q201" s="41">
        <f t="shared" si="153"/>
        <v>0</v>
      </c>
      <c r="R201" s="197">
        <f t="shared" si="154"/>
        <v>0</v>
      </c>
      <c r="S201" s="41">
        <v>0</v>
      </c>
      <c r="T201" s="41">
        <v>0</v>
      </c>
      <c r="U201" s="41">
        <f t="shared" si="219"/>
        <v>0</v>
      </c>
      <c r="V201" s="41">
        <f t="shared" si="155"/>
        <v>226545.14</v>
      </c>
      <c r="W201" s="41">
        <f t="shared" si="156"/>
        <v>226545.14</v>
      </c>
      <c r="X201" s="41">
        <f t="shared" si="157"/>
        <v>0</v>
      </c>
      <c r="Y201" s="197">
        <f t="shared" si="158"/>
        <v>0</v>
      </c>
      <c r="Z201" s="41">
        <v>0</v>
      </c>
      <c r="AA201" s="41">
        <v>0</v>
      </c>
      <c r="AB201" s="41">
        <f t="shared" si="220"/>
        <v>0</v>
      </c>
      <c r="AC201" s="41">
        <f t="shared" si="159"/>
        <v>226545.14</v>
      </c>
      <c r="AD201" s="41">
        <f t="shared" si="160"/>
        <v>226545.14</v>
      </c>
      <c r="AE201" s="41">
        <f t="shared" si="161"/>
        <v>0</v>
      </c>
      <c r="AF201" s="109">
        <f t="shared" si="162"/>
        <v>0</v>
      </c>
      <c r="AG201" s="41">
        <v>219200.76</v>
      </c>
      <c r="AH201" s="41">
        <v>176149.83</v>
      </c>
      <c r="AI201" s="41">
        <f t="shared" si="221"/>
        <v>-43050.930000000022</v>
      </c>
      <c r="AJ201" s="41">
        <f t="shared" si="163"/>
        <v>445745.9</v>
      </c>
      <c r="AK201" s="41">
        <f t="shared" si="164"/>
        <v>402694.97</v>
      </c>
      <c r="AL201" s="41">
        <f t="shared" si="165"/>
        <v>-43051</v>
      </c>
      <c r="AM201" s="109">
        <f t="shared" si="166"/>
        <v>9.658177450426364E-2</v>
      </c>
      <c r="AN201" s="41">
        <v>0</v>
      </c>
      <c r="AO201" s="41">
        <v>0</v>
      </c>
      <c r="AP201" s="41">
        <f t="shared" si="222"/>
        <v>0</v>
      </c>
      <c r="AQ201" s="41">
        <f t="shared" si="167"/>
        <v>445745.9</v>
      </c>
      <c r="AR201" s="41">
        <f t="shared" si="168"/>
        <v>402694.97</v>
      </c>
      <c r="AS201" s="41">
        <f t="shared" si="169"/>
        <v>-43051</v>
      </c>
      <c r="AT201" s="109">
        <f t="shared" si="170"/>
        <v>9.658177450426364E-2</v>
      </c>
      <c r="AU201" s="41">
        <v>0</v>
      </c>
      <c r="AV201" s="41">
        <v>0</v>
      </c>
      <c r="AW201" s="41">
        <f t="shared" si="223"/>
        <v>0</v>
      </c>
      <c r="AX201" s="41">
        <f t="shared" si="171"/>
        <v>445745.9</v>
      </c>
      <c r="AY201" s="41">
        <f t="shared" si="172"/>
        <v>402694.97</v>
      </c>
      <c r="AZ201" s="41">
        <f t="shared" si="173"/>
        <v>-43051</v>
      </c>
      <c r="BA201" s="109">
        <f t="shared" si="174"/>
        <v>9.658177450426364E-2</v>
      </c>
      <c r="BB201" s="41">
        <v>221427.03</v>
      </c>
      <c r="BC201" s="41">
        <v>203960.98</v>
      </c>
      <c r="BD201" s="41">
        <f t="shared" si="216"/>
        <v>-17466.049999999988</v>
      </c>
      <c r="BE201" s="41">
        <f t="shared" si="175"/>
        <v>667172.93000000005</v>
      </c>
      <c r="BF201" s="41">
        <f t="shared" si="176"/>
        <v>606655.94999999995</v>
      </c>
      <c r="BG201" s="41">
        <f t="shared" si="177"/>
        <v>-60517</v>
      </c>
      <c r="BH201" s="109">
        <f t="shared" si="178"/>
        <v>9.070658787070407E-2</v>
      </c>
      <c r="BI201" s="41">
        <v>0</v>
      </c>
      <c r="BJ201" s="41">
        <v>0</v>
      </c>
      <c r="BK201" s="41">
        <f t="shared" si="217"/>
        <v>0</v>
      </c>
      <c r="BL201" s="41">
        <f t="shared" si="179"/>
        <v>667172.93000000005</v>
      </c>
      <c r="BM201" s="41">
        <f t="shared" si="180"/>
        <v>606655.94999999995</v>
      </c>
      <c r="BN201" s="41">
        <f t="shared" si="181"/>
        <v>-60517</v>
      </c>
      <c r="BO201" s="109">
        <f t="shared" si="182"/>
        <v>9.070658787070407E-2</v>
      </c>
      <c r="BP201" s="41">
        <v>0</v>
      </c>
      <c r="BQ201" s="41">
        <v>0</v>
      </c>
      <c r="BR201" s="41">
        <f t="shared" si="213"/>
        <v>0</v>
      </c>
      <c r="BS201" s="41">
        <f t="shared" si="183"/>
        <v>667172.93000000005</v>
      </c>
      <c r="BT201" s="41">
        <f t="shared" si="184"/>
        <v>606655.94999999995</v>
      </c>
      <c r="BU201" s="41">
        <f t="shared" si="185"/>
        <v>-60517</v>
      </c>
      <c r="BV201" s="109">
        <f t="shared" si="186"/>
        <v>9.070658787070407E-2</v>
      </c>
      <c r="BW201" s="41">
        <v>219200.76</v>
      </c>
      <c r="BX201" s="41">
        <v>194421.18</v>
      </c>
      <c r="BY201" s="41">
        <f t="shared" si="187"/>
        <v>-24779.580000000016</v>
      </c>
      <c r="BZ201" s="41">
        <f t="shared" si="196"/>
        <v>886373.69000000006</v>
      </c>
      <c r="CA201" s="41">
        <f>BQ201+BJ201+BC201+AV201+AO201+AH201+AA201+T201+P201+BX201</f>
        <v>801077.12999999989</v>
      </c>
      <c r="CB201" s="41">
        <f t="shared" si="218"/>
        <v>-85297</v>
      </c>
      <c r="CC201" s="109">
        <f t="shared" si="189"/>
        <v>9.6230924904822213E-2</v>
      </c>
      <c r="CD201" s="41">
        <v>0</v>
      </c>
      <c r="CE201" s="41">
        <v>0</v>
      </c>
      <c r="CF201" s="41">
        <f t="shared" si="190"/>
        <v>0</v>
      </c>
      <c r="CG201" s="41">
        <f t="shared" si="191"/>
        <v>886373.69000000006</v>
      </c>
      <c r="CH201" s="41">
        <f t="shared" si="192"/>
        <v>801077.12999999989</v>
      </c>
      <c r="CI201" s="40">
        <f t="shared" si="193"/>
        <v>-85297</v>
      </c>
      <c r="CJ201" s="282">
        <f t="shared" si="194"/>
        <v>0.90376907509517779</v>
      </c>
      <c r="CK201" s="40">
        <v>0</v>
      </c>
      <c r="CL201" s="40">
        <f t="shared" si="215"/>
        <v>886373.69000000006</v>
      </c>
      <c r="CM201" s="40">
        <v>801077.12999999989</v>
      </c>
      <c r="CN201" s="158">
        <f t="shared" si="205"/>
        <v>-85296.560000000172</v>
      </c>
      <c r="CO201" s="310">
        <f t="shared" si="195"/>
        <v>0.90376907509517779</v>
      </c>
      <c r="CP201" s="40">
        <v>851782.27</v>
      </c>
      <c r="CQ201" s="40">
        <v>226734.54</v>
      </c>
      <c r="CR201" s="40">
        <v>0</v>
      </c>
      <c r="CS201" s="40">
        <v>0</v>
      </c>
      <c r="CT201" s="40">
        <v>0</v>
      </c>
      <c r="CU201" s="40">
        <v>0</v>
      </c>
      <c r="CV201" s="40">
        <v>0</v>
      </c>
      <c r="CW201" s="40">
        <v>2565300</v>
      </c>
      <c r="CX201" s="17"/>
    </row>
    <row r="202" spans="1:102" s="10" customFormat="1" hidden="1" x14ac:dyDescent="0.2">
      <c r="A202" s="121" t="s">
        <v>313</v>
      </c>
      <c r="B202" s="121" t="s">
        <v>314</v>
      </c>
      <c r="C202" s="122" t="s">
        <v>587</v>
      </c>
      <c r="D202" s="121" t="s">
        <v>3</v>
      </c>
      <c r="E202" s="121" t="s">
        <v>4</v>
      </c>
      <c r="F202" s="121" t="s">
        <v>77</v>
      </c>
      <c r="G202" s="123" t="s">
        <v>315</v>
      </c>
      <c r="H202" s="43">
        <f>SUBTOTAL(103, $CI$16:$CI202)*1</f>
        <v>149</v>
      </c>
      <c r="I202" s="43" t="s">
        <v>379</v>
      </c>
      <c r="J202" s="124" t="s">
        <v>383</v>
      </c>
      <c r="K202" s="124" t="s">
        <v>384</v>
      </c>
      <c r="L202" s="41">
        <v>0</v>
      </c>
      <c r="M202" s="41">
        <v>0</v>
      </c>
      <c r="N202" s="41">
        <v>163128.72999999998</v>
      </c>
      <c r="O202" s="41">
        <v>0</v>
      </c>
      <c r="P202" s="41">
        <v>0</v>
      </c>
      <c r="Q202" s="41">
        <f t="shared" si="153"/>
        <v>0</v>
      </c>
      <c r="R202" s="197" t="str">
        <f t="shared" si="154"/>
        <v>nebija plānots</v>
      </c>
      <c r="S202" s="41">
        <v>0</v>
      </c>
      <c r="T202" s="41">
        <v>0</v>
      </c>
      <c r="U202" s="41">
        <f t="shared" si="219"/>
        <v>0</v>
      </c>
      <c r="V202" s="41">
        <f t="shared" si="155"/>
        <v>0</v>
      </c>
      <c r="W202" s="41">
        <f t="shared" si="156"/>
        <v>0</v>
      </c>
      <c r="X202" s="41">
        <f t="shared" si="157"/>
        <v>0</v>
      </c>
      <c r="Y202" s="197" t="str">
        <f t="shared" si="158"/>
        <v>nebija plānots</v>
      </c>
      <c r="Z202" s="41">
        <v>100719.87</v>
      </c>
      <c r="AA202" s="41">
        <v>99627.3</v>
      </c>
      <c r="AB202" s="41">
        <f t="shared" si="220"/>
        <v>-1092.5699999999924</v>
      </c>
      <c r="AC202" s="41">
        <f t="shared" si="159"/>
        <v>100719.87</v>
      </c>
      <c r="AD202" s="41">
        <f t="shared" si="160"/>
        <v>99627.3</v>
      </c>
      <c r="AE202" s="41">
        <f t="shared" si="161"/>
        <v>-1093</v>
      </c>
      <c r="AF202" s="109">
        <f t="shared" si="162"/>
        <v>1.0847611300530802E-2</v>
      </c>
      <c r="AG202" s="41">
        <v>0</v>
      </c>
      <c r="AH202" s="41">
        <v>0</v>
      </c>
      <c r="AI202" s="41">
        <f t="shared" si="221"/>
        <v>0</v>
      </c>
      <c r="AJ202" s="41">
        <f t="shared" si="163"/>
        <v>100719.87</v>
      </c>
      <c r="AK202" s="41">
        <f t="shared" si="164"/>
        <v>99627.3</v>
      </c>
      <c r="AL202" s="41">
        <f t="shared" si="165"/>
        <v>-1093</v>
      </c>
      <c r="AM202" s="109">
        <f t="shared" si="166"/>
        <v>1.0847611300530802E-2</v>
      </c>
      <c r="AN202" s="41">
        <v>0</v>
      </c>
      <c r="AO202" s="41">
        <v>0</v>
      </c>
      <c r="AP202" s="41">
        <f t="shared" si="222"/>
        <v>0</v>
      </c>
      <c r="AQ202" s="41">
        <f t="shared" si="167"/>
        <v>100719.87</v>
      </c>
      <c r="AR202" s="41">
        <f t="shared" si="168"/>
        <v>99627.3</v>
      </c>
      <c r="AS202" s="41">
        <f t="shared" si="169"/>
        <v>-1093</v>
      </c>
      <c r="AT202" s="109">
        <f t="shared" si="170"/>
        <v>1.0847611300530802E-2</v>
      </c>
      <c r="AU202" s="41">
        <v>159853.67000000001</v>
      </c>
      <c r="AV202" s="41">
        <v>154418.35</v>
      </c>
      <c r="AW202" s="41">
        <f t="shared" si="223"/>
        <v>-5435.320000000007</v>
      </c>
      <c r="AX202" s="41">
        <f t="shared" si="171"/>
        <v>260573.54</v>
      </c>
      <c r="AY202" s="41">
        <f t="shared" si="172"/>
        <v>254045.65000000002</v>
      </c>
      <c r="AZ202" s="41">
        <f t="shared" si="173"/>
        <v>-6528</v>
      </c>
      <c r="BA202" s="109">
        <f t="shared" si="174"/>
        <v>2.5052006431658391E-2</v>
      </c>
      <c r="BB202" s="41">
        <v>0</v>
      </c>
      <c r="BC202" s="41">
        <v>0</v>
      </c>
      <c r="BD202" s="41">
        <f t="shared" si="216"/>
        <v>0</v>
      </c>
      <c r="BE202" s="41">
        <f t="shared" si="175"/>
        <v>260573.54</v>
      </c>
      <c r="BF202" s="41">
        <f t="shared" si="176"/>
        <v>254045.65000000002</v>
      </c>
      <c r="BG202" s="41">
        <f t="shared" si="177"/>
        <v>-6528</v>
      </c>
      <c r="BH202" s="109">
        <f t="shared" si="178"/>
        <v>2.5052006431658391E-2</v>
      </c>
      <c r="BI202" s="41">
        <v>0</v>
      </c>
      <c r="BJ202" s="41">
        <v>0</v>
      </c>
      <c r="BK202" s="41">
        <f t="shared" si="217"/>
        <v>0</v>
      </c>
      <c r="BL202" s="41">
        <f t="shared" si="179"/>
        <v>260573.54</v>
      </c>
      <c r="BM202" s="41">
        <f t="shared" si="180"/>
        <v>254045.65000000002</v>
      </c>
      <c r="BN202" s="41">
        <f t="shared" si="181"/>
        <v>-6528</v>
      </c>
      <c r="BO202" s="109">
        <f t="shared" si="182"/>
        <v>2.5052006431658391E-2</v>
      </c>
      <c r="BP202" s="41">
        <v>99066.37</v>
      </c>
      <c r="BQ202" s="41">
        <v>71014.31</v>
      </c>
      <c r="BR202" s="41">
        <f t="shared" si="213"/>
        <v>-28052.059999999998</v>
      </c>
      <c r="BS202" s="41">
        <f t="shared" si="183"/>
        <v>359639.91000000003</v>
      </c>
      <c r="BT202" s="41">
        <f t="shared" si="184"/>
        <v>325059.96000000002</v>
      </c>
      <c r="BU202" s="41">
        <f t="shared" si="185"/>
        <v>-34580</v>
      </c>
      <c r="BV202" s="109">
        <f t="shared" si="186"/>
        <v>9.6151592296861654E-2</v>
      </c>
      <c r="BW202" s="41">
        <v>0</v>
      </c>
      <c r="BX202" s="41">
        <v>0</v>
      </c>
      <c r="BY202" s="41">
        <f t="shared" si="187"/>
        <v>0</v>
      </c>
      <c r="BZ202" s="41">
        <f t="shared" si="196"/>
        <v>359639.91000000003</v>
      </c>
      <c r="CA202" s="41">
        <f>BQ202+BJ202+BC202+AV202+AO202+AH202+AA202+T202+P202+BX202</f>
        <v>325059.96000000002</v>
      </c>
      <c r="CB202" s="41">
        <f t="shared" si="218"/>
        <v>-34580</v>
      </c>
      <c r="CC202" s="109">
        <f t="shared" si="189"/>
        <v>9.6151592296861654E-2</v>
      </c>
      <c r="CD202" s="41">
        <v>0</v>
      </c>
      <c r="CE202" s="41">
        <v>0</v>
      </c>
      <c r="CF202" s="41">
        <f t="shared" si="190"/>
        <v>0</v>
      </c>
      <c r="CG202" s="41">
        <f t="shared" si="191"/>
        <v>359639.91000000003</v>
      </c>
      <c r="CH202" s="41">
        <f t="shared" si="192"/>
        <v>325059.96000000002</v>
      </c>
      <c r="CI202" s="40">
        <f t="shared" si="193"/>
        <v>-34580</v>
      </c>
      <c r="CJ202" s="282">
        <f t="shared" si="194"/>
        <v>0.90384840770313835</v>
      </c>
      <c r="CK202" s="40">
        <v>99066.4</v>
      </c>
      <c r="CL202" s="40">
        <f t="shared" si="215"/>
        <v>458706.31000000006</v>
      </c>
      <c r="CM202" s="40">
        <v>457657.31</v>
      </c>
      <c r="CN202" s="158">
        <f t="shared" ref="CN202:CN214" si="224">CM202-CL202</f>
        <v>-1049.0000000000582</v>
      </c>
      <c r="CO202" s="310">
        <f t="shared" si="195"/>
        <v>0.99771313370422121</v>
      </c>
      <c r="CP202" s="40">
        <v>618863.02999999991</v>
      </c>
      <c r="CQ202" s="40">
        <v>735881.54</v>
      </c>
      <c r="CR202" s="40">
        <v>1016463.77</v>
      </c>
      <c r="CS202" s="40">
        <v>1358467.58</v>
      </c>
      <c r="CT202" s="40">
        <v>469341.98</v>
      </c>
      <c r="CU202" s="40">
        <v>32157.46</v>
      </c>
      <c r="CV202" s="40">
        <v>0</v>
      </c>
      <c r="CW202" s="40">
        <v>4853010.3999999994</v>
      </c>
      <c r="CX202" s="17"/>
    </row>
    <row r="203" spans="1:102" s="17" customFormat="1" ht="25.5" hidden="1" x14ac:dyDescent="0.2">
      <c r="A203" s="20" t="s">
        <v>406</v>
      </c>
      <c r="B203" s="20" t="s">
        <v>411</v>
      </c>
      <c r="C203" s="21" t="s">
        <v>602</v>
      </c>
      <c r="D203" s="20">
        <v>2</v>
      </c>
      <c r="E203" s="20" t="s">
        <v>402</v>
      </c>
      <c r="F203" s="20" t="s">
        <v>77</v>
      </c>
      <c r="G203" s="20" t="s">
        <v>767</v>
      </c>
      <c r="H203" s="43">
        <f>SUBTOTAL(103, $CI$16:$CI203)*1</f>
        <v>149</v>
      </c>
      <c r="I203" s="43" t="s">
        <v>33</v>
      </c>
      <c r="J203" s="128" t="s">
        <v>1329</v>
      </c>
      <c r="K203" s="128" t="s">
        <v>974</v>
      </c>
      <c r="L203" s="140"/>
      <c r="M203" s="79">
        <v>0</v>
      </c>
      <c r="N203" s="79">
        <v>0</v>
      </c>
      <c r="O203" s="79">
        <v>0</v>
      </c>
      <c r="P203" s="79"/>
      <c r="Q203" s="41">
        <f t="shared" si="153"/>
        <v>0</v>
      </c>
      <c r="R203" s="197" t="str">
        <f t="shared" si="154"/>
        <v>nebija plānots</v>
      </c>
      <c r="S203" s="79">
        <v>0</v>
      </c>
      <c r="T203" s="79"/>
      <c r="U203" s="79"/>
      <c r="V203" s="41">
        <f t="shared" si="155"/>
        <v>0</v>
      </c>
      <c r="W203" s="41">
        <f t="shared" si="156"/>
        <v>0</v>
      </c>
      <c r="X203" s="41">
        <f t="shared" si="157"/>
        <v>0</v>
      </c>
      <c r="Y203" s="197" t="str">
        <f t="shared" si="158"/>
        <v>nebija plānots</v>
      </c>
      <c r="Z203" s="79">
        <v>0</v>
      </c>
      <c r="AA203" s="79"/>
      <c r="AB203" s="79"/>
      <c r="AC203" s="41">
        <f t="shared" si="159"/>
        <v>0</v>
      </c>
      <c r="AD203" s="41">
        <f t="shared" si="160"/>
        <v>0</v>
      </c>
      <c r="AE203" s="41">
        <f t="shared" si="161"/>
        <v>0</v>
      </c>
      <c r="AF203" s="109" t="str">
        <f t="shared" si="162"/>
        <v>nebija plānots</v>
      </c>
      <c r="AG203" s="79">
        <v>0</v>
      </c>
      <c r="AH203" s="79"/>
      <c r="AI203" s="79">
        <v>0</v>
      </c>
      <c r="AJ203" s="41">
        <f t="shared" si="163"/>
        <v>0</v>
      </c>
      <c r="AK203" s="41">
        <f t="shared" si="164"/>
        <v>0</v>
      </c>
      <c r="AL203" s="41">
        <f t="shared" si="165"/>
        <v>0</v>
      </c>
      <c r="AM203" s="109" t="str">
        <f t="shared" si="166"/>
        <v>nebija plānots</v>
      </c>
      <c r="AN203" s="79"/>
      <c r="AO203" s="79"/>
      <c r="AP203" s="79">
        <v>0</v>
      </c>
      <c r="AQ203" s="41">
        <f t="shared" si="167"/>
        <v>0</v>
      </c>
      <c r="AR203" s="41">
        <f t="shared" si="168"/>
        <v>0</v>
      </c>
      <c r="AS203" s="41">
        <f t="shared" si="169"/>
        <v>0</v>
      </c>
      <c r="AT203" s="109" t="str">
        <f t="shared" si="170"/>
        <v>nebija plānots</v>
      </c>
      <c r="AU203" s="79"/>
      <c r="AV203" s="79"/>
      <c r="AW203" s="79">
        <v>0</v>
      </c>
      <c r="AX203" s="41">
        <f t="shared" si="171"/>
        <v>0</v>
      </c>
      <c r="AY203" s="41">
        <f t="shared" si="172"/>
        <v>0</v>
      </c>
      <c r="AZ203" s="41">
        <f t="shared" si="173"/>
        <v>0</v>
      </c>
      <c r="BA203" s="109" t="str">
        <f t="shared" si="174"/>
        <v>nebija plānots</v>
      </c>
      <c r="BB203" s="79"/>
      <c r="BC203" s="79"/>
      <c r="BD203" s="79">
        <v>0</v>
      </c>
      <c r="BE203" s="41">
        <f t="shared" si="175"/>
        <v>0</v>
      </c>
      <c r="BF203" s="41">
        <f t="shared" si="176"/>
        <v>0</v>
      </c>
      <c r="BG203" s="41">
        <f t="shared" si="177"/>
        <v>0</v>
      </c>
      <c r="BH203" s="109" t="str">
        <f t="shared" si="178"/>
        <v>nebija plānots</v>
      </c>
      <c r="BI203" s="79"/>
      <c r="BJ203" s="79"/>
      <c r="BK203" s="79"/>
      <c r="BL203" s="41">
        <f t="shared" si="179"/>
        <v>0</v>
      </c>
      <c r="BM203" s="41">
        <f t="shared" si="180"/>
        <v>0</v>
      </c>
      <c r="BN203" s="41">
        <f t="shared" si="181"/>
        <v>0</v>
      </c>
      <c r="BO203" s="109" t="str">
        <f t="shared" si="182"/>
        <v>nebija plānots</v>
      </c>
      <c r="BP203" s="79">
        <v>9940</v>
      </c>
      <c r="BQ203" s="41">
        <v>0</v>
      </c>
      <c r="BR203" s="41">
        <f t="shared" si="213"/>
        <v>-9940</v>
      </c>
      <c r="BS203" s="41">
        <f t="shared" si="183"/>
        <v>9940</v>
      </c>
      <c r="BT203" s="41">
        <f t="shared" si="184"/>
        <v>0</v>
      </c>
      <c r="BU203" s="41">
        <f t="shared" si="185"/>
        <v>-9940</v>
      </c>
      <c r="BV203" s="109">
        <f t="shared" si="186"/>
        <v>1</v>
      </c>
      <c r="BW203" s="79">
        <v>19732</v>
      </c>
      <c r="BX203" s="41">
        <v>0</v>
      </c>
      <c r="BY203" s="41">
        <f t="shared" si="187"/>
        <v>-19732</v>
      </c>
      <c r="BZ203" s="41">
        <f t="shared" si="196"/>
        <v>29672</v>
      </c>
      <c r="CA203" s="41">
        <f>BQ203+BJ203+BC203+AV203+AO203+-AH203+AA203+T203+P203+BX203</f>
        <v>0</v>
      </c>
      <c r="CB203" s="41">
        <f t="shared" si="218"/>
        <v>-29672</v>
      </c>
      <c r="CC203" s="109">
        <f t="shared" si="189"/>
        <v>1</v>
      </c>
      <c r="CD203" s="79">
        <v>15482</v>
      </c>
      <c r="CE203" s="41">
        <v>41285.67</v>
      </c>
      <c r="CF203" s="41">
        <f t="shared" si="190"/>
        <v>25803.67</v>
      </c>
      <c r="CG203" s="41">
        <f t="shared" si="191"/>
        <v>45154</v>
      </c>
      <c r="CH203" s="41">
        <f t="shared" si="192"/>
        <v>41285.67</v>
      </c>
      <c r="CI203" s="40">
        <f t="shared" si="193"/>
        <v>-3868.3300000000017</v>
      </c>
      <c r="CJ203" s="282">
        <f t="shared" si="194"/>
        <v>0.9143302918899765</v>
      </c>
      <c r="CK203" s="83">
        <v>6132</v>
      </c>
      <c r="CL203" s="40">
        <f t="shared" si="215"/>
        <v>51286</v>
      </c>
      <c r="CM203" s="40">
        <v>41285.67</v>
      </c>
      <c r="CN203" s="158">
        <f t="shared" si="224"/>
        <v>-10000.330000000002</v>
      </c>
      <c r="CO203" s="310">
        <f t="shared" si="195"/>
        <v>0.80500857933939085</v>
      </c>
      <c r="CP203" s="83">
        <v>999530</v>
      </c>
      <c r="CQ203" s="83">
        <v>343401</v>
      </c>
      <c r="CR203" s="83">
        <v>305783</v>
      </c>
      <c r="CS203" s="83">
        <v>0</v>
      </c>
      <c r="CT203" s="83">
        <v>0</v>
      </c>
      <c r="CU203" s="83">
        <v>0</v>
      </c>
      <c r="CV203" s="83">
        <v>0</v>
      </c>
      <c r="CW203" s="83">
        <v>1700000</v>
      </c>
    </row>
    <row r="204" spans="1:102" s="10" customFormat="1" ht="47.25" hidden="1" x14ac:dyDescent="0.25">
      <c r="A204" s="24" t="s">
        <v>406</v>
      </c>
      <c r="B204" s="24" t="s">
        <v>411</v>
      </c>
      <c r="C204" s="25" t="s">
        <v>602</v>
      </c>
      <c r="D204" s="24">
        <v>1</v>
      </c>
      <c r="E204" s="24" t="s">
        <v>402</v>
      </c>
      <c r="F204" s="24" t="s">
        <v>77</v>
      </c>
      <c r="G204" s="45" t="s">
        <v>782</v>
      </c>
      <c r="H204" s="43">
        <f>SUBTOTAL(103, $CI$16:$CI204)*1</f>
        <v>149</v>
      </c>
      <c r="I204" s="43" t="s">
        <v>537</v>
      </c>
      <c r="J204" s="124" t="s">
        <v>456</v>
      </c>
      <c r="K204" s="124" t="s">
        <v>542</v>
      </c>
      <c r="L204" s="41">
        <v>0</v>
      </c>
      <c r="M204" s="41">
        <v>0</v>
      </c>
      <c r="N204" s="41">
        <v>1306641.76</v>
      </c>
      <c r="O204" s="41">
        <v>0</v>
      </c>
      <c r="P204" s="41">
        <v>0</v>
      </c>
      <c r="Q204" s="41">
        <f t="shared" si="153"/>
        <v>0</v>
      </c>
      <c r="R204" s="197" t="str">
        <f t="shared" si="154"/>
        <v>nebija plānots</v>
      </c>
      <c r="S204" s="41">
        <v>642264.88</v>
      </c>
      <c r="T204" s="41">
        <v>640020.23</v>
      </c>
      <c r="U204" s="41">
        <f t="shared" ref="U204:U218" si="225">T204-S204</f>
        <v>-2244.6500000000233</v>
      </c>
      <c r="V204" s="41">
        <f t="shared" si="155"/>
        <v>642264.88</v>
      </c>
      <c r="W204" s="41">
        <f t="shared" si="156"/>
        <v>640020.23</v>
      </c>
      <c r="X204" s="41">
        <f t="shared" si="157"/>
        <v>-2245</v>
      </c>
      <c r="Y204" s="197">
        <f t="shared" si="158"/>
        <v>3.4948976191879755E-3</v>
      </c>
      <c r="Z204" s="41">
        <v>0</v>
      </c>
      <c r="AA204" s="41">
        <v>0</v>
      </c>
      <c r="AB204" s="41">
        <f t="shared" ref="AB204:AB218" si="226">AA204-Z204</f>
        <v>0</v>
      </c>
      <c r="AC204" s="41">
        <f t="shared" si="159"/>
        <v>642264.88</v>
      </c>
      <c r="AD204" s="41">
        <f t="shared" si="160"/>
        <v>640020.23</v>
      </c>
      <c r="AE204" s="41">
        <f t="shared" si="161"/>
        <v>-2245</v>
      </c>
      <c r="AF204" s="109">
        <f t="shared" si="162"/>
        <v>3.4948976191879755E-3</v>
      </c>
      <c r="AG204" s="41">
        <v>0</v>
      </c>
      <c r="AH204" s="41">
        <v>389976.33</v>
      </c>
      <c r="AI204" s="41">
        <f t="shared" ref="AI204:AI218" si="227">AH204-AG204</f>
        <v>389976.33</v>
      </c>
      <c r="AJ204" s="41">
        <f t="shared" si="163"/>
        <v>642264.88</v>
      </c>
      <c r="AK204" s="41">
        <f t="shared" si="164"/>
        <v>1029996.56</v>
      </c>
      <c r="AL204" s="41">
        <f t="shared" si="165"/>
        <v>387731</v>
      </c>
      <c r="AM204" s="109">
        <f t="shared" si="166"/>
        <v>-0.60369435115306325</v>
      </c>
      <c r="AN204" s="41">
        <v>506650.15</v>
      </c>
      <c r="AO204" s="41">
        <v>0</v>
      </c>
      <c r="AP204" s="41">
        <f t="shared" ref="AP204:AP218" si="228">AO204-AN204</f>
        <v>-506650.15</v>
      </c>
      <c r="AQ204" s="41">
        <f t="shared" si="167"/>
        <v>1148915.03</v>
      </c>
      <c r="AR204" s="41">
        <f t="shared" si="168"/>
        <v>1029996.56</v>
      </c>
      <c r="AS204" s="41">
        <f t="shared" si="169"/>
        <v>-118919</v>
      </c>
      <c r="AT204" s="109">
        <f t="shared" si="170"/>
        <v>0.10350501725092753</v>
      </c>
      <c r="AU204" s="41">
        <v>0</v>
      </c>
      <c r="AV204" s="41">
        <v>0</v>
      </c>
      <c r="AW204" s="41">
        <f t="shared" ref="AW204:AW218" si="229">AV204-AU204</f>
        <v>0</v>
      </c>
      <c r="AX204" s="41">
        <f t="shared" si="171"/>
        <v>1148915.03</v>
      </c>
      <c r="AY204" s="41">
        <f t="shared" si="172"/>
        <v>1029996.56</v>
      </c>
      <c r="AZ204" s="41">
        <f t="shared" si="173"/>
        <v>-118919</v>
      </c>
      <c r="BA204" s="109">
        <f t="shared" si="174"/>
        <v>0.10350501725092753</v>
      </c>
      <c r="BB204" s="41">
        <v>0</v>
      </c>
      <c r="BC204" s="41">
        <v>0</v>
      </c>
      <c r="BD204" s="41">
        <f t="shared" ref="BD204:BD229" si="230">BC204-BB204</f>
        <v>0</v>
      </c>
      <c r="BE204" s="41">
        <f t="shared" si="175"/>
        <v>1148915.03</v>
      </c>
      <c r="BF204" s="41">
        <f t="shared" si="176"/>
        <v>1029996.56</v>
      </c>
      <c r="BG204" s="41">
        <f t="shared" si="177"/>
        <v>-118919</v>
      </c>
      <c r="BH204" s="109">
        <f t="shared" si="178"/>
        <v>0.10350501725092753</v>
      </c>
      <c r="BI204" s="41">
        <v>506650.15</v>
      </c>
      <c r="BJ204" s="41">
        <v>501326.74</v>
      </c>
      <c r="BK204" s="41">
        <f t="shared" ref="BK204:BK229" si="231">BJ204-BI204</f>
        <v>-5323.4100000000326</v>
      </c>
      <c r="BL204" s="41">
        <f t="shared" si="179"/>
        <v>1655565.1800000002</v>
      </c>
      <c r="BM204" s="41">
        <f t="shared" si="180"/>
        <v>1531323.3</v>
      </c>
      <c r="BN204" s="41">
        <f t="shared" si="181"/>
        <v>-124242</v>
      </c>
      <c r="BO204" s="109">
        <f t="shared" si="182"/>
        <v>7.5044994604199222E-2</v>
      </c>
      <c r="BP204" s="41">
        <v>0</v>
      </c>
      <c r="BQ204" s="41">
        <v>0</v>
      </c>
      <c r="BR204" s="41">
        <f t="shared" si="213"/>
        <v>0</v>
      </c>
      <c r="BS204" s="41">
        <f t="shared" si="183"/>
        <v>1655565.1800000002</v>
      </c>
      <c r="BT204" s="41">
        <f t="shared" si="184"/>
        <v>1531323.3</v>
      </c>
      <c r="BU204" s="41">
        <f t="shared" si="185"/>
        <v>-124242</v>
      </c>
      <c r="BV204" s="109">
        <f t="shared" si="186"/>
        <v>7.5044994604199222E-2</v>
      </c>
      <c r="BW204" s="41">
        <v>0</v>
      </c>
      <c r="BX204" s="41">
        <v>0</v>
      </c>
      <c r="BY204" s="41">
        <f t="shared" si="187"/>
        <v>0</v>
      </c>
      <c r="BZ204" s="41">
        <f t="shared" si="196"/>
        <v>1655565.1800000002</v>
      </c>
      <c r="CA204" s="41">
        <f>BQ204+BJ204+BC204+AV204+AO204+AH204+AA204+T204+P204+BX204</f>
        <v>1531323.3</v>
      </c>
      <c r="CB204" s="41">
        <f t="shared" si="218"/>
        <v>-124242</v>
      </c>
      <c r="CC204" s="109">
        <f t="shared" si="189"/>
        <v>7.5044994604199222E-2</v>
      </c>
      <c r="CD204" s="41">
        <v>520642.94</v>
      </c>
      <c r="CE204" s="41">
        <v>466254</v>
      </c>
      <c r="CF204" s="41">
        <f t="shared" si="190"/>
        <v>-54388.94</v>
      </c>
      <c r="CG204" s="41">
        <f t="shared" si="191"/>
        <v>2176208.12</v>
      </c>
      <c r="CH204" s="41">
        <f t="shared" si="192"/>
        <v>1997577.3</v>
      </c>
      <c r="CI204" s="40">
        <f t="shared" si="193"/>
        <v>-178630.94</v>
      </c>
      <c r="CJ204" s="282">
        <f t="shared" si="194"/>
        <v>0.91791648126007352</v>
      </c>
      <c r="CK204" s="40">
        <v>0</v>
      </c>
      <c r="CL204" s="40">
        <f t="shared" si="215"/>
        <v>2176208.12</v>
      </c>
      <c r="CM204" s="40">
        <v>1997577.3</v>
      </c>
      <c r="CN204" s="158">
        <f t="shared" si="224"/>
        <v>-178630.82000000007</v>
      </c>
      <c r="CO204" s="310">
        <f t="shared" si="195"/>
        <v>0.91791648126007352</v>
      </c>
      <c r="CP204" s="40">
        <v>1975299.6999999997</v>
      </c>
      <c r="CQ204" s="40">
        <v>449350.42</v>
      </c>
      <c r="CR204" s="40">
        <v>0</v>
      </c>
      <c r="CS204" s="40">
        <v>0</v>
      </c>
      <c r="CT204" s="40">
        <v>0</v>
      </c>
      <c r="CU204" s="40">
        <v>0</v>
      </c>
      <c r="CV204" s="40">
        <v>0</v>
      </c>
      <c r="CW204" s="40">
        <v>5907500</v>
      </c>
      <c r="CX204" s="266"/>
    </row>
    <row r="205" spans="1:102" s="17" customFormat="1" ht="51" hidden="1" x14ac:dyDescent="0.2">
      <c r="A205" s="11" t="s">
        <v>537</v>
      </c>
      <c r="B205" s="11" t="s">
        <v>538</v>
      </c>
      <c r="C205" s="14" t="s">
        <v>607</v>
      </c>
      <c r="D205" s="11">
        <v>1</v>
      </c>
      <c r="E205" s="11" t="s">
        <v>454</v>
      </c>
      <c r="F205" s="11" t="s">
        <v>102</v>
      </c>
      <c r="G205" s="44" t="s">
        <v>547</v>
      </c>
      <c r="H205" s="43">
        <f>SUBTOTAL(103, $CI$16:$CI205)*1</f>
        <v>149</v>
      </c>
      <c r="I205" s="43" t="s">
        <v>214</v>
      </c>
      <c r="J205" s="124" t="s">
        <v>212</v>
      </c>
      <c r="K205" s="124" t="s">
        <v>220</v>
      </c>
      <c r="L205" s="41">
        <v>0</v>
      </c>
      <c r="M205" s="41">
        <v>0</v>
      </c>
      <c r="N205" s="41">
        <v>25552.83</v>
      </c>
      <c r="O205" s="41">
        <v>0</v>
      </c>
      <c r="P205" s="41">
        <v>0</v>
      </c>
      <c r="Q205" s="41">
        <f t="shared" si="153"/>
        <v>0</v>
      </c>
      <c r="R205" s="197" t="str">
        <f t="shared" si="154"/>
        <v>nebija plānots</v>
      </c>
      <c r="S205" s="41">
        <v>19777.34</v>
      </c>
      <c r="T205" s="41">
        <v>19777.34</v>
      </c>
      <c r="U205" s="41">
        <f t="shared" si="225"/>
        <v>0</v>
      </c>
      <c r="V205" s="41">
        <f t="shared" si="155"/>
        <v>19777.34</v>
      </c>
      <c r="W205" s="41">
        <f t="shared" si="156"/>
        <v>19777.34</v>
      </c>
      <c r="X205" s="41">
        <f t="shared" si="157"/>
        <v>0</v>
      </c>
      <c r="Y205" s="197">
        <f t="shared" si="158"/>
        <v>0</v>
      </c>
      <c r="Z205" s="41">
        <v>0</v>
      </c>
      <c r="AA205" s="41">
        <v>0</v>
      </c>
      <c r="AB205" s="41">
        <f t="shared" si="226"/>
        <v>0</v>
      </c>
      <c r="AC205" s="41">
        <f t="shared" si="159"/>
        <v>19777.34</v>
      </c>
      <c r="AD205" s="41">
        <f t="shared" si="160"/>
        <v>19777.34</v>
      </c>
      <c r="AE205" s="41">
        <f t="shared" si="161"/>
        <v>0</v>
      </c>
      <c r="AF205" s="109">
        <f t="shared" si="162"/>
        <v>0</v>
      </c>
      <c r="AG205" s="41">
        <v>0</v>
      </c>
      <c r="AH205" s="41">
        <v>0</v>
      </c>
      <c r="AI205" s="41">
        <f t="shared" si="227"/>
        <v>0</v>
      </c>
      <c r="AJ205" s="41">
        <f t="shared" si="163"/>
        <v>19777.34</v>
      </c>
      <c r="AK205" s="41">
        <f t="shared" si="164"/>
        <v>19777.34</v>
      </c>
      <c r="AL205" s="41">
        <f t="shared" si="165"/>
        <v>0</v>
      </c>
      <c r="AM205" s="109">
        <f t="shared" si="166"/>
        <v>0</v>
      </c>
      <c r="AN205" s="41">
        <v>136878.53</v>
      </c>
      <c r="AO205" s="41">
        <v>136878.53</v>
      </c>
      <c r="AP205" s="41">
        <f t="shared" si="228"/>
        <v>0</v>
      </c>
      <c r="AQ205" s="41">
        <f t="shared" si="167"/>
        <v>156655.87</v>
      </c>
      <c r="AR205" s="41">
        <f t="shared" si="168"/>
        <v>156655.87</v>
      </c>
      <c r="AS205" s="41">
        <f t="shared" si="169"/>
        <v>0</v>
      </c>
      <c r="AT205" s="109">
        <f t="shared" si="170"/>
        <v>0</v>
      </c>
      <c r="AU205" s="41">
        <v>0</v>
      </c>
      <c r="AV205" s="41">
        <v>0</v>
      </c>
      <c r="AW205" s="41">
        <f t="shared" si="229"/>
        <v>0</v>
      </c>
      <c r="AX205" s="41">
        <f t="shared" si="171"/>
        <v>156655.87</v>
      </c>
      <c r="AY205" s="41">
        <f t="shared" si="172"/>
        <v>156655.87</v>
      </c>
      <c r="AZ205" s="41">
        <f t="shared" si="173"/>
        <v>0</v>
      </c>
      <c r="BA205" s="109">
        <f t="shared" si="174"/>
        <v>0</v>
      </c>
      <c r="BB205" s="41">
        <v>0</v>
      </c>
      <c r="BC205" s="41">
        <v>0</v>
      </c>
      <c r="BD205" s="41">
        <f t="shared" si="230"/>
        <v>0</v>
      </c>
      <c r="BE205" s="41">
        <f t="shared" si="175"/>
        <v>156655.87</v>
      </c>
      <c r="BF205" s="41">
        <f t="shared" si="176"/>
        <v>156655.87</v>
      </c>
      <c r="BG205" s="41">
        <f t="shared" si="177"/>
        <v>0</v>
      </c>
      <c r="BH205" s="109">
        <f t="shared" si="178"/>
        <v>0</v>
      </c>
      <c r="BI205" s="41">
        <v>35579.300000000003</v>
      </c>
      <c r="BJ205" s="41">
        <v>30469.55</v>
      </c>
      <c r="BK205" s="41">
        <f t="shared" si="231"/>
        <v>-5109.7500000000036</v>
      </c>
      <c r="BL205" s="41">
        <f t="shared" si="179"/>
        <v>192235.16999999998</v>
      </c>
      <c r="BM205" s="41">
        <f t="shared" si="180"/>
        <v>187125.41999999998</v>
      </c>
      <c r="BN205" s="41">
        <f t="shared" si="181"/>
        <v>-5110</v>
      </c>
      <c r="BO205" s="109">
        <f t="shared" si="182"/>
        <v>2.6580724016318169E-2</v>
      </c>
      <c r="BP205" s="41">
        <v>0</v>
      </c>
      <c r="BQ205" s="41">
        <v>0</v>
      </c>
      <c r="BR205" s="41">
        <f t="shared" si="213"/>
        <v>0</v>
      </c>
      <c r="BS205" s="41">
        <f t="shared" si="183"/>
        <v>192235.16999999998</v>
      </c>
      <c r="BT205" s="41">
        <f t="shared" si="184"/>
        <v>187125.41999999998</v>
      </c>
      <c r="BU205" s="41">
        <f t="shared" si="185"/>
        <v>-5110</v>
      </c>
      <c r="BV205" s="109">
        <f t="shared" si="186"/>
        <v>2.6580724016318169E-2</v>
      </c>
      <c r="BW205" s="41">
        <v>0</v>
      </c>
      <c r="BX205" s="41">
        <v>0</v>
      </c>
      <c r="BY205" s="41">
        <f t="shared" si="187"/>
        <v>0</v>
      </c>
      <c r="BZ205" s="41">
        <f t="shared" si="196"/>
        <v>192235.17</v>
      </c>
      <c r="CA205" s="41">
        <f>BQ205+BJ205+BC205+AV205+AO205+-AH205+AA205+T205+P205+BX205</f>
        <v>187125.41999999998</v>
      </c>
      <c r="CB205" s="41">
        <f t="shared" si="218"/>
        <v>-5110</v>
      </c>
      <c r="CC205" s="109">
        <f t="shared" si="189"/>
        <v>2.658072401631828E-2</v>
      </c>
      <c r="CD205" s="41">
        <v>60724.94</v>
      </c>
      <c r="CE205" s="41">
        <v>45157.93</v>
      </c>
      <c r="CF205" s="41">
        <f t="shared" si="190"/>
        <v>-15567.010000000002</v>
      </c>
      <c r="CG205" s="41">
        <f t="shared" si="191"/>
        <v>252960.11000000002</v>
      </c>
      <c r="CH205" s="41">
        <f t="shared" si="192"/>
        <v>232283.34999999998</v>
      </c>
      <c r="CI205" s="40">
        <f t="shared" si="193"/>
        <v>-20677.010000000002</v>
      </c>
      <c r="CJ205" s="282">
        <f t="shared" si="194"/>
        <v>0.91826078823257928</v>
      </c>
      <c r="CK205" s="40">
        <v>0</v>
      </c>
      <c r="CL205" s="40">
        <f t="shared" si="215"/>
        <v>252960.11000000002</v>
      </c>
      <c r="CM205" s="40">
        <v>232283.35</v>
      </c>
      <c r="CN205" s="158">
        <f t="shared" si="224"/>
        <v>-20676.760000000009</v>
      </c>
      <c r="CO205" s="310">
        <f t="shared" si="195"/>
        <v>0.91826078823257939</v>
      </c>
      <c r="CP205" s="40">
        <v>659896.75</v>
      </c>
      <c r="CQ205" s="40">
        <v>151503.15000000002</v>
      </c>
      <c r="CR205" s="40">
        <v>84974.5</v>
      </c>
      <c r="CS205" s="40">
        <v>78501.75</v>
      </c>
      <c r="CT205" s="40">
        <v>11172.91</v>
      </c>
      <c r="CU205" s="40">
        <v>0</v>
      </c>
      <c r="CV205" s="40">
        <v>0</v>
      </c>
      <c r="CW205" s="40">
        <v>1190654.8</v>
      </c>
    </row>
    <row r="206" spans="1:102" s="10" customFormat="1" ht="38.25" hidden="1" x14ac:dyDescent="0.2">
      <c r="A206" s="11" t="s">
        <v>57</v>
      </c>
      <c r="B206" s="11" t="s">
        <v>58</v>
      </c>
      <c r="C206" s="14" t="s">
        <v>565</v>
      </c>
      <c r="D206" s="11">
        <v>3</v>
      </c>
      <c r="E206" s="11" t="s">
        <v>35</v>
      </c>
      <c r="F206" s="11" t="s">
        <v>5</v>
      </c>
      <c r="G206" s="44" t="s">
        <v>674</v>
      </c>
      <c r="H206" s="43">
        <f>SUBTOTAL(103, $CI$16:$CI206)*1</f>
        <v>149</v>
      </c>
      <c r="I206" s="43" t="s">
        <v>172</v>
      </c>
      <c r="J206" s="124" t="s">
        <v>98</v>
      </c>
      <c r="K206" s="124" t="s">
        <v>191</v>
      </c>
      <c r="L206" s="41">
        <v>0</v>
      </c>
      <c r="M206" s="41">
        <v>0</v>
      </c>
      <c r="N206" s="41">
        <v>6264562.7599999998</v>
      </c>
      <c r="O206" s="41">
        <v>0</v>
      </c>
      <c r="P206" s="41">
        <v>0</v>
      </c>
      <c r="Q206" s="41">
        <f t="shared" si="153"/>
        <v>0</v>
      </c>
      <c r="R206" s="197" t="str">
        <f t="shared" si="154"/>
        <v>nebija plānots</v>
      </c>
      <c r="S206" s="41">
        <v>0</v>
      </c>
      <c r="T206" s="41">
        <v>0</v>
      </c>
      <c r="U206" s="41">
        <f t="shared" si="225"/>
        <v>0</v>
      </c>
      <c r="V206" s="41">
        <f t="shared" si="155"/>
        <v>0</v>
      </c>
      <c r="W206" s="41">
        <f t="shared" si="156"/>
        <v>0</v>
      </c>
      <c r="X206" s="41">
        <f t="shared" si="157"/>
        <v>0</v>
      </c>
      <c r="Y206" s="197" t="str">
        <f t="shared" si="158"/>
        <v>nebija plānots</v>
      </c>
      <c r="Z206" s="41">
        <v>1944909.51</v>
      </c>
      <c r="AA206" s="41">
        <v>1944909.51</v>
      </c>
      <c r="AB206" s="41">
        <f t="shared" si="226"/>
        <v>0</v>
      </c>
      <c r="AC206" s="41">
        <f t="shared" si="159"/>
        <v>1944909.51</v>
      </c>
      <c r="AD206" s="41">
        <f t="shared" si="160"/>
        <v>1944909.51</v>
      </c>
      <c r="AE206" s="41">
        <f t="shared" si="161"/>
        <v>0</v>
      </c>
      <c r="AF206" s="109">
        <f t="shared" si="162"/>
        <v>0</v>
      </c>
      <c r="AG206" s="41">
        <v>0</v>
      </c>
      <c r="AH206" s="41">
        <v>0</v>
      </c>
      <c r="AI206" s="41">
        <f t="shared" si="227"/>
        <v>0</v>
      </c>
      <c r="AJ206" s="41">
        <f t="shared" si="163"/>
        <v>1944909.51</v>
      </c>
      <c r="AK206" s="41">
        <f t="shared" si="164"/>
        <v>1944909.51</v>
      </c>
      <c r="AL206" s="41">
        <f t="shared" si="165"/>
        <v>0</v>
      </c>
      <c r="AM206" s="109">
        <f t="shared" si="166"/>
        <v>0</v>
      </c>
      <c r="AN206" s="41">
        <v>0</v>
      </c>
      <c r="AO206" s="41">
        <v>0</v>
      </c>
      <c r="AP206" s="41">
        <f t="shared" si="228"/>
        <v>0</v>
      </c>
      <c r="AQ206" s="41">
        <f t="shared" si="167"/>
        <v>1944909.51</v>
      </c>
      <c r="AR206" s="41">
        <f t="shared" si="168"/>
        <v>1944909.51</v>
      </c>
      <c r="AS206" s="41">
        <f t="shared" si="169"/>
        <v>0</v>
      </c>
      <c r="AT206" s="109">
        <f t="shared" si="170"/>
        <v>0</v>
      </c>
      <c r="AU206" s="41">
        <v>0</v>
      </c>
      <c r="AV206" s="41">
        <v>0</v>
      </c>
      <c r="AW206" s="41">
        <f t="shared" si="229"/>
        <v>0</v>
      </c>
      <c r="AX206" s="41">
        <f t="shared" si="171"/>
        <v>1944909.51</v>
      </c>
      <c r="AY206" s="41">
        <f t="shared" si="172"/>
        <v>1944909.51</v>
      </c>
      <c r="AZ206" s="41">
        <f t="shared" si="173"/>
        <v>0</v>
      </c>
      <c r="BA206" s="109">
        <f t="shared" si="174"/>
        <v>0</v>
      </c>
      <c r="BB206" s="41">
        <v>0</v>
      </c>
      <c r="BC206" s="41">
        <v>0</v>
      </c>
      <c r="BD206" s="41">
        <f t="shared" si="230"/>
        <v>0</v>
      </c>
      <c r="BE206" s="41">
        <f t="shared" si="175"/>
        <v>1944909.51</v>
      </c>
      <c r="BF206" s="41">
        <f t="shared" si="176"/>
        <v>1944909.51</v>
      </c>
      <c r="BG206" s="41">
        <f t="shared" si="177"/>
        <v>0</v>
      </c>
      <c r="BH206" s="109">
        <f t="shared" si="178"/>
        <v>0</v>
      </c>
      <c r="BI206" s="41">
        <v>0</v>
      </c>
      <c r="BJ206" s="41">
        <v>0</v>
      </c>
      <c r="BK206" s="41">
        <f t="shared" si="231"/>
        <v>0</v>
      </c>
      <c r="BL206" s="41">
        <f t="shared" si="179"/>
        <v>1944909.51</v>
      </c>
      <c r="BM206" s="41">
        <f t="shared" si="180"/>
        <v>1944909.51</v>
      </c>
      <c r="BN206" s="41">
        <f t="shared" si="181"/>
        <v>0</v>
      </c>
      <c r="BO206" s="109">
        <f t="shared" si="182"/>
        <v>0</v>
      </c>
      <c r="BP206" s="41">
        <v>2782399.35</v>
      </c>
      <c r="BQ206" s="41">
        <v>2402107.29</v>
      </c>
      <c r="BR206" s="41">
        <f t="shared" ref="BR206:BR237" si="232">BQ206-BP206</f>
        <v>-380292.06000000006</v>
      </c>
      <c r="BS206" s="41">
        <f t="shared" si="183"/>
        <v>4727308.8600000003</v>
      </c>
      <c r="BT206" s="41">
        <f t="shared" si="184"/>
        <v>4347016.8</v>
      </c>
      <c r="BU206" s="41">
        <f t="shared" si="185"/>
        <v>-380292</v>
      </c>
      <c r="BV206" s="109">
        <f t="shared" si="186"/>
        <v>8.0445782423448575E-2</v>
      </c>
      <c r="BW206" s="41">
        <v>0</v>
      </c>
      <c r="BX206" s="41">
        <v>0</v>
      </c>
      <c r="BY206" s="41">
        <f t="shared" si="187"/>
        <v>0</v>
      </c>
      <c r="BZ206" s="41">
        <f t="shared" si="196"/>
        <v>4727308.8600000003</v>
      </c>
      <c r="CA206" s="41">
        <f>BQ206+BJ206+BC206+AV206+AO206+-AH206+AA206+T206+P206+BX206</f>
        <v>4347016.8</v>
      </c>
      <c r="CB206" s="41">
        <f t="shared" si="218"/>
        <v>-380292</v>
      </c>
      <c r="CC206" s="109">
        <f t="shared" si="189"/>
        <v>8.0445782423448575E-2</v>
      </c>
      <c r="CD206" s="41">
        <v>0</v>
      </c>
      <c r="CE206" s="41">
        <v>0</v>
      </c>
      <c r="CF206" s="41">
        <f t="shared" si="190"/>
        <v>0</v>
      </c>
      <c r="CG206" s="41">
        <f t="shared" si="191"/>
        <v>4727308.8600000003</v>
      </c>
      <c r="CH206" s="41">
        <f t="shared" si="192"/>
        <v>4347016.8</v>
      </c>
      <c r="CI206" s="36">
        <f t="shared" si="193"/>
        <v>-380292</v>
      </c>
      <c r="CJ206" s="282">
        <f t="shared" si="194"/>
        <v>0.91955421757655142</v>
      </c>
      <c r="CK206" s="40">
        <v>1159230.1399999999</v>
      </c>
      <c r="CL206" s="40">
        <f t="shared" si="215"/>
        <v>5886539</v>
      </c>
      <c r="CM206" s="40">
        <v>4807208.5</v>
      </c>
      <c r="CN206" s="158">
        <f t="shared" si="224"/>
        <v>-1079330.5</v>
      </c>
      <c r="CO206" s="310">
        <f t="shared" si="195"/>
        <v>0.81664429641933911</v>
      </c>
      <c r="CP206" s="40">
        <v>0</v>
      </c>
      <c r="CQ206" s="40">
        <v>0</v>
      </c>
      <c r="CR206" s="40">
        <v>0</v>
      </c>
      <c r="CS206" s="40">
        <v>0</v>
      </c>
      <c r="CT206" s="40">
        <v>0</v>
      </c>
      <c r="CU206" s="40">
        <v>0</v>
      </c>
      <c r="CV206" s="40">
        <v>0</v>
      </c>
      <c r="CW206" s="40">
        <v>12151101.76</v>
      </c>
      <c r="CX206" s="186" t="s">
        <v>1439</v>
      </c>
    </row>
    <row r="207" spans="1:102" ht="39" hidden="1" x14ac:dyDescent="0.25">
      <c r="A207" s="11" t="s">
        <v>57</v>
      </c>
      <c r="B207" s="11" t="s">
        <v>58</v>
      </c>
      <c r="C207" s="14" t="s">
        <v>565</v>
      </c>
      <c r="D207" s="11">
        <v>3</v>
      </c>
      <c r="E207" s="11" t="s">
        <v>35</v>
      </c>
      <c r="F207" s="11" t="s">
        <v>5</v>
      </c>
      <c r="G207" s="44" t="s">
        <v>666</v>
      </c>
      <c r="H207" s="43">
        <f>SUBTOTAL(103, $CI$16:$CI207)*1</f>
        <v>149</v>
      </c>
      <c r="I207" s="43" t="s">
        <v>458</v>
      </c>
      <c r="J207" s="124" t="s">
        <v>461</v>
      </c>
      <c r="K207" s="124" t="s">
        <v>462</v>
      </c>
      <c r="L207" s="41">
        <v>0</v>
      </c>
      <c r="M207" s="41">
        <v>0</v>
      </c>
      <c r="N207" s="41">
        <v>87962.67</v>
      </c>
      <c r="O207" s="41">
        <v>39545.31</v>
      </c>
      <c r="P207" s="41">
        <v>39545.31</v>
      </c>
      <c r="Q207" s="41">
        <f t="shared" si="153"/>
        <v>0</v>
      </c>
      <c r="R207" s="197">
        <f t="shared" si="154"/>
        <v>0</v>
      </c>
      <c r="S207" s="41">
        <v>0</v>
      </c>
      <c r="T207" s="41">
        <v>0</v>
      </c>
      <c r="U207" s="41">
        <f t="shared" si="225"/>
        <v>0</v>
      </c>
      <c r="V207" s="41">
        <f t="shared" si="155"/>
        <v>39545.31</v>
      </c>
      <c r="W207" s="41">
        <f t="shared" si="156"/>
        <v>39545.31</v>
      </c>
      <c r="X207" s="41">
        <f t="shared" si="157"/>
        <v>0</v>
      </c>
      <c r="Y207" s="197">
        <f t="shared" si="158"/>
        <v>0</v>
      </c>
      <c r="Z207" s="41">
        <v>0</v>
      </c>
      <c r="AA207" s="41">
        <v>0</v>
      </c>
      <c r="AB207" s="41">
        <f t="shared" si="226"/>
        <v>0</v>
      </c>
      <c r="AC207" s="41">
        <f t="shared" si="159"/>
        <v>39545.31</v>
      </c>
      <c r="AD207" s="41">
        <f t="shared" si="160"/>
        <v>39545.31</v>
      </c>
      <c r="AE207" s="41">
        <f t="shared" si="161"/>
        <v>0</v>
      </c>
      <c r="AF207" s="109">
        <f t="shared" si="162"/>
        <v>0</v>
      </c>
      <c r="AG207" s="41">
        <v>32172.5</v>
      </c>
      <c r="AH207" s="41">
        <v>28061.55</v>
      </c>
      <c r="AI207" s="41">
        <f t="shared" si="227"/>
        <v>-4110.9500000000007</v>
      </c>
      <c r="AJ207" s="41">
        <f t="shared" si="163"/>
        <v>71717.81</v>
      </c>
      <c r="AK207" s="41">
        <f t="shared" si="164"/>
        <v>67606.86</v>
      </c>
      <c r="AL207" s="41">
        <f t="shared" si="165"/>
        <v>-4111</v>
      </c>
      <c r="AM207" s="109">
        <f t="shared" si="166"/>
        <v>5.7321187024534037E-2</v>
      </c>
      <c r="AN207" s="41">
        <v>0</v>
      </c>
      <c r="AO207" s="41">
        <v>0</v>
      </c>
      <c r="AP207" s="41">
        <f t="shared" si="228"/>
        <v>0</v>
      </c>
      <c r="AQ207" s="41">
        <f t="shared" si="167"/>
        <v>71717.81</v>
      </c>
      <c r="AR207" s="41">
        <f t="shared" si="168"/>
        <v>67606.86</v>
      </c>
      <c r="AS207" s="41">
        <f t="shared" si="169"/>
        <v>-4111</v>
      </c>
      <c r="AT207" s="109">
        <f t="shared" si="170"/>
        <v>5.7321187024534037E-2</v>
      </c>
      <c r="AU207" s="41">
        <v>0</v>
      </c>
      <c r="AV207" s="41">
        <v>0</v>
      </c>
      <c r="AW207" s="41">
        <f t="shared" si="229"/>
        <v>0</v>
      </c>
      <c r="AX207" s="41">
        <f t="shared" si="171"/>
        <v>71717.81</v>
      </c>
      <c r="AY207" s="41">
        <f t="shared" si="172"/>
        <v>67606.86</v>
      </c>
      <c r="AZ207" s="41">
        <f t="shared" si="173"/>
        <v>-4111</v>
      </c>
      <c r="BA207" s="109">
        <f t="shared" si="174"/>
        <v>5.7321187024534037E-2</v>
      </c>
      <c r="BB207" s="41">
        <v>37901.5</v>
      </c>
      <c r="BC207" s="41">
        <v>44489.99</v>
      </c>
      <c r="BD207" s="41">
        <f t="shared" si="230"/>
        <v>6588.489999999998</v>
      </c>
      <c r="BE207" s="41">
        <f t="shared" si="175"/>
        <v>109619.31</v>
      </c>
      <c r="BF207" s="41">
        <f t="shared" si="176"/>
        <v>112096.85</v>
      </c>
      <c r="BG207" s="41">
        <f t="shared" si="177"/>
        <v>2477</v>
      </c>
      <c r="BH207" s="109">
        <f t="shared" si="178"/>
        <v>-2.2601309933441449E-2</v>
      </c>
      <c r="BI207" s="41">
        <v>0</v>
      </c>
      <c r="BJ207" s="41">
        <v>0</v>
      </c>
      <c r="BK207" s="41">
        <f t="shared" si="231"/>
        <v>0</v>
      </c>
      <c r="BL207" s="41">
        <f t="shared" si="179"/>
        <v>109619.31</v>
      </c>
      <c r="BM207" s="41">
        <f t="shared" si="180"/>
        <v>112096.85</v>
      </c>
      <c r="BN207" s="41">
        <f t="shared" si="181"/>
        <v>2477</v>
      </c>
      <c r="BO207" s="109">
        <f t="shared" si="182"/>
        <v>-2.2601309933441449E-2</v>
      </c>
      <c r="BP207" s="41">
        <v>0</v>
      </c>
      <c r="BQ207" s="41">
        <v>0</v>
      </c>
      <c r="BR207" s="41">
        <f t="shared" si="232"/>
        <v>0</v>
      </c>
      <c r="BS207" s="41">
        <f t="shared" si="183"/>
        <v>109619.31</v>
      </c>
      <c r="BT207" s="41">
        <f t="shared" si="184"/>
        <v>112096.85</v>
      </c>
      <c r="BU207" s="41">
        <f t="shared" si="185"/>
        <v>2477</v>
      </c>
      <c r="BV207" s="109">
        <f t="shared" si="186"/>
        <v>-2.2601309933441449E-2</v>
      </c>
      <c r="BW207" s="41">
        <v>56423</v>
      </c>
      <c r="BX207" s="41">
        <v>40846.339999999997</v>
      </c>
      <c r="BY207" s="41">
        <f t="shared" si="187"/>
        <v>-15576.660000000003</v>
      </c>
      <c r="BZ207" s="41">
        <f t="shared" si="196"/>
        <v>166042.31</v>
      </c>
      <c r="CA207" s="41">
        <f>BQ207+BJ207+BC207+AV207+AO207+AH207+AA207+T207+P207+BX207</f>
        <v>152943.19</v>
      </c>
      <c r="CB207" s="41">
        <f t="shared" si="218"/>
        <v>-13100</v>
      </c>
      <c r="CC207" s="109">
        <f t="shared" si="189"/>
        <v>7.889025393587934E-2</v>
      </c>
      <c r="CD207" s="41">
        <v>0</v>
      </c>
      <c r="CE207" s="41">
        <v>0</v>
      </c>
      <c r="CF207" s="41">
        <f t="shared" si="190"/>
        <v>0</v>
      </c>
      <c r="CG207" s="41">
        <f t="shared" si="191"/>
        <v>166042.31</v>
      </c>
      <c r="CH207" s="41">
        <f t="shared" si="192"/>
        <v>152943.19</v>
      </c>
      <c r="CI207" s="40">
        <f t="shared" si="193"/>
        <v>-13100</v>
      </c>
      <c r="CJ207" s="282">
        <f t="shared" si="194"/>
        <v>0.92110974606412066</v>
      </c>
      <c r="CK207" s="40">
        <v>0</v>
      </c>
      <c r="CL207" s="40">
        <f t="shared" si="215"/>
        <v>166042.31</v>
      </c>
      <c r="CM207" s="40">
        <v>152943.19</v>
      </c>
      <c r="CN207" s="158">
        <f t="shared" si="224"/>
        <v>-13099.119999999995</v>
      </c>
      <c r="CO207" s="310">
        <f t="shared" si="195"/>
        <v>0.92110974606412066</v>
      </c>
      <c r="CP207" s="40">
        <v>342296.38</v>
      </c>
      <c r="CQ207" s="40">
        <v>104523.64</v>
      </c>
      <c r="CR207" s="40">
        <v>0</v>
      </c>
      <c r="CS207" s="40">
        <v>0</v>
      </c>
      <c r="CT207" s="40">
        <v>0</v>
      </c>
      <c r="CU207" s="40">
        <v>0</v>
      </c>
      <c r="CV207" s="40">
        <v>0</v>
      </c>
      <c r="CW207" s="40">
        <v>818550</v>
      </c>
      <c r="CX207" s="29"/>
    </row>
    <row r="208" spans="1:102" ht="51" hidden="1" x14ac:dyDescent="0.25">
      <c r="A208" s="55" t="s">
        <v>233</v>
      </c>
      <c r="B208" s="55" t="s">
        <v>234</v>
      </c>
      <c r="C208" s="81" t="s">
        <v>579</v>
      </c>
      <c r="D208" s="55">
        <v>1</v>
      </c>
      <c r="E208" s="55" t="s">
        <v>4</v>
      </c>
      <c r="F208" s="55" t="s">
        <v>5</v>
      </c>
      <c r="G208" s="55" t="s">
        <v>1481</v>
      </c>
      <c r="H208" s="43">
        <f>SUBTOTAL(103, $CI$16:$CI208)*1</f>
        <v>149</v>
      </c>
      <c r="I208" s="43" t="s">
        <v>172</v>
      </c>
      <c r="J208" s="124" t="s">
        <v>98</v>
      </c>
      <c r="K208" s="124" t="s">
        <v>199</v>
      </c>
      <c r="L208" s="41">
        <v>0</v>
      </c>
      <c r="M208" s="41">
        <v>0</v>
      </c>
      <c r="N208" s="41">
        <v>987365</v>
      </c>
      <c r="O208" s="41">
        <v>1513527.94</v>
      </c>
      <c r="P208" s="41">
        <v>1513527.94</v>
      </c>
      <c r="Q208" s="41">
        <f t="shared" ref="Q208:Q271" si="233">ROUND(P208-O208,0)</f>
        <v>0</v>
      </c>
      <c r="R208" s="197">
        <f t="shared" ref="R208:R271" si="234">IFERROR(1-(P208/O208),"nebija plānots")</f>
        <v>0</v>
      </c>
      <c r="S208" s="41">
        <v>0</v>
      </c>
      <c r="T208" s="41">
        <v>0</v>
      </c>
      <c r="U208" s="41">
        <f t="shared" si="225"/>
        <v>0</v>
      </c>
      <c r="V208" s="41">
        <f t="shared" ref="V208:V271" si="235">S208+O208</f>
        <v>1513527.94</v>
      </c>
      <c r="W208" s="41">
        <f t="shared" ref="W208:W271" si="236">T208+P208</f>
        <v>1513527.94</v>
      </c>
      <c r="X208" s="41">
        <f t="shared" ref="X208:X271" si="237">ROUND(U208+Q208,0)</f>
        <v>0</v>
      </c>
      <c r="Y208" s="197">
        <f t="shared" ref="Y208:Y271" si="238">IFERROR(1-(W208/V208),"nebija plānots")</f>
        <v>0</v>
      </c>
      <c r="Z208" s="41">
        <v>0</v>
      </c>
      <c r="AA208" s="41">
        <v>0</v>
      </c>
      <c r="AB208" s="41">
        <f t="shared" si="226"/>
        <v>0</v>
      </c>
      <c r="AC208" s="41">
        <f t="shared" ref="AC208:AC271" si="239">V208+Z208</f>
        <v>1513527.94</v>
      </c>
      <c r="AD208" s="41">
        <f t="shared" ref="AD208:AD271" si="240">W208+AA208</f>
        <v>1513527.94</v>
      </c>
      <c r="AE208" s="41">
        <f t="shared" ref="AE208:AE271" si="241">ROUND(X208+AB208,0)</f>
        <v>0</v>
      </c>
      <c r="AF208" s="109">
        <f t="shared" ref="AF208:AF271" si="242">IFERROR(1-(AD208/AC208),"nebija plānots")</f>
        <v>0</v>
      </c>
      <c r="AG208" s="41">
        <v>22355.85</v>
      </c>
      <c r="AH208" s="41">
        <v>0</v>
      </c>
      <c r="AI208" s="41">
        <f t="shared" si="227"/>
        <v>-22355.85</v>
      </c>
      <c r="AJ208" s="41">
        <f t="shared" ref="AJ208:AJ271" si="243">AG208+AC208</f>
        <v>1535883.79</v>
      </c>
      <c r="AK208" s="41">
        <f t="shared" ref="AK208:AK271" si="244">AH208+AD208</f>
        <v>1513527.94</v>
      </c>
      <c r="AL208" s="41">
        <f t="shared" ref="AL208:AL271" si="245">ROUND(AI208+AE208,0)</f>
        <v>-22356</v>
      </c>
      <c r="AM208" s="109">
        <f t="shared" ref="AM208:AM271" si="246">IFERROR(1-(AK208/AJ208),"nebija plānots")</f>
        <v>1.4555691091706957E-2</v>
      </c>
      <c r="AN208" s="41">
        <v>0</v>
      </c>
      <c r="AO208" s="41">
        <v>0</v>
      </c>
      <c r="AP208" s="41">
        <f t="shared" si="228"/>
        <v>0</v>
      </c>
      <c r="AQ208" s="41">
        <f t="shared" ref="AQ208:AQ271" si="247">AN208+AJ208</f>
        <v>1535883.79</v>
      </c>
      <c r="AR208" s="41">
        <f t="shared" ref="AR208:AR271" si="248">AO208+AK208</f>
        <v>1513527.94</v>
      </c>
      <c r="AS208" s="41">
        <f t="shared" ref="AS208:AS271" si="249">ROUND(AP208+AL208,0)</f>
        <v>-22356</v>
      </c>
      <c r="AT208" s="109">
        <f t="shared" ref="AT208:AT271" si="250">IFERROR(1-(AR208/AQ208),"nebija plānots")</f>
        <v>1.4555691091706957E-2</v>
      </c>
      <c r="AU208" s="41">
        <v>0</v>
      </c>
      <c r="AV208" s="41">
        <v>0</v>
      </c>
      <c r="AW208" s="41">
        <f t="shared" si="229"/>
        <v>0</v>
      </c>
      <c r="AX208" s="41">
        <f t="shared" ref="AX208:AX271" si="251">AU208+AQ208</f>
        <v>1535883.79</v>
      </c>
      <c r="AY208" s="41">
        <f t="shared" ref="AY208:AY271" si="252">AV208+AR208</f>
        <v>1513527.94</v>
      </c>
      <c r="AZ208" s="41">
        <f t="shared" ref="AZ208:AZ271" si="253">ROUND(AW208+AS208,0)</f>
        <v>-22356</v>
      </c>
      <c r="BA208" s="109">
        <f t="shared" ref="BA208:BA271" si="254">IFERROR(1-(AY208/AX208),"nebija plānots")</f>
        <v>1.4555691091706957E-2</v>
      </c>
      <c r="BB208" s="41">
        <v>510249.9</v>
      </c>
      <c r="BC208" s="41">
        <v>383578.79</v>
      </c>
      <c r="BD208" s="41">
        <f t="shared" si="230"/>
        <v>-126671.11000000004</v>
      </c>
      <c r="BE208" s="41">
        <f t="shared" ref="BE208:BE271" si="255">BB208+AX208</f>
        <v>2046133.69</v>
      </c>
      <c r="BF208" s="41">
        <f t="shared" ref="BF208:BF271" si="256">BC208+AY208</f>
        <v>1897106.73</v>
      </c>
      <c r="BG208" s="41">
        <f t="shared" ref="BG208:BG271" si="257">ROUND(BD208+AZ208,0)</f>
        <v>-149027</v>
      </c>
      <c r="BH208" s="109">
        <f t="shared" ref="BH208:BH271" si="258">IFERROR(1-(BF208/BE208),"nebija plānots")</f>
        <v>7.2833442276198479E-2</v>
      </c>
      <c r="BI208" s="41">
        <v>0</v>
      </c>
      <c r="BJ208" s="41">
        <v>0</v>
      </c>
      <c r="BK208" s="41">
        <f t="shared" si="231"/>
        <v>0</v>
      </c>
      <c r="BL208" s="41">
        <f t="shared" ref="BL208:BL271" si="259">BI208+BE208</f>
        <v>2046133.69</v>
      </c>
      <c r="BM208" s="41">
        <f t="shared" ref="BM208:BM271" si="260">BJ208+BF208</f>
        <v>1897106.73</v>
      </c>
      <c r="BN208" s="41">
        <f t="shared" ref="BN208:BN271" si="261">ROUND(BK208+BG208,0)</f>
        <v>-149027</v>
      </c>
      <c r="BO208" s="109">
        <f t="shared" ref="BO208:BO271" si="262">IFERROR(1-(BM208/BL208),"nebija plānots")</f>
        <v>7.2833442276198479E-2</v>
      </c>
      <c r="BP208" s="41">
        <v>0</v>
      </c>
      <c r="BQ208" s="41">
        <v>0</v>
      </c>
      <c r="BR208" s="41">
        <f t="shared" si="232"/>
        <v>0</v>
      </c>
      <c r="BS208" s="41">
        <f t="shared" ref="BS208:BS271" si="263">BP208+BL208</f>
        <v>2046133.69</v>
      </c>
      <c r="BT208" s="41">
        <f t="shared" ref="BT208:BT271" si="264">BQ208+BM208</f>
        <v>1897106.73</v>
      </c>
      <c r="BU208" s="41">
        <f t="shared" ref="BU208:BU271" si="265">ROUND(BR208+BN208,0)</f>
        <v>-149027</v>
      </c>
      <c r="BV208" s="109">
        <f t="shared" ref="BV208:BV271" si="266">IFERROR(1-(BT208/BS208),"nebija plānots")</f>
        <v>7.2833442276198479E-2</v>
      </c>
      <c r="BW208" s="41">
        <v>145981.54999999999</v>
      </c>
      <c r="BX208" s="41">
        <v>139953.04</v>
      </c>
      <c r="BY208" s="41">
        <f t="shared" ref="BY208:BY271" si="267">BX208-BW208</f>
        <v>-6028.5099999999802</v>
      </c>
      <c r="BZ208" s="41">
        <f t="shared" si="196"/>
        <v>2192115.2399999998</v>
      </c>
      <c r="CA208" s="41">
        <f>BQ208+BJ208+BC208+AV208+AO208+-AH208+AA208+T208+P208+BX208</f>
        <v>2037059.77</v>
      </c>
      <c r="CB208" s="41">
        <f t="shared" si="218"/>
        <v>-155056</v>
      </c>
      <c r="CC208" s="109">
        <f t="shared" ref="CC208:CC271" si="268">IFERROR(1-(CA208/BZ208),"nebija plānots")</f>
        <v>7.0733265829582836E-2</v>
      </c>
      <c r="CD208" s="41">
        <v>0</v>
      </c>
      <c r="CE208" s="41">
        <v>0</v>
      </c>
      <c r="CF208" s="41">
        <f t="shared" ref="CF208:CF271" si="269">CE208-CD208</f>
        <v>0</v>
      </c>
      <c r="CG208" s="41">
        <f t="shared" ref="CG208:CG271" si="270">BZ208+CD208</f>
        <v>2192115.2399999998</v>
      </c>
      <c r="CH208" s="41">
        <f t="shared" ref="CH208:CH271" si="271">CA208+CE208</f>
        <v>2037059.77</v>
      </c>
      <c r="CI208" s="40">
        <f t="shared" ref="CI208:CI271" si="272">CB208+CF208</f>
        <v>-155056</v>
      </c>
      <c r="CJ208" s="282">
        <f t="shared" ref="CJ208:CJ271" si="273">IFERROR(CH208/CG208, "nebija plānots")</f>
        <v>0.92926673417041716</v>
      </c>
      <c r="CK208" s="40">
        <v>0</v>
      </c>
      <c r="CL208" s="40">
        <f t="shared" si="215"/>
        <v>2192115.2399999998</v>
      </c>
      <c r="CM208" s="40">
        <v>2037059.77</v>
      </c>
      <c r="CN208" s="158">
        <f t="shared" si="224"/>
        <v>-155055.46999999974</v>
      </c>
      <c r="CO208" s="310">
        <f t="shared" si="195"/>
        <v>0.92926673417041716</v>
      </c>
      <c r="CP208" s="40">
        <v>321740.28000000003</v>
      </c>
      <c r="CQ208" s="40">
        <v>0</v>
      </c>
      <c r="CR208" s="40">
        <v>0</v>
      </c>
      <c r="CS208" s="40">
        <v>0</v>
      </c>
      <c r="CT208" s="40">
        <v>0</v>
      </c>
      <c r="CU208" s="40">
        <v>0</v>
      </c>
      <c r="CV208" s="40">
        <v>0</v>
      </c>
      <c r="CW208" s="40">
        <v>3501220.5199999996</v>
      </c>
      <c r="CX208" s="17"/>
    </row>
    <row r="209" spans="1:102" ht="26.25" hidden="1" x14ac:dyDescent="0.25">
      <c r="A209" s="11" t="s">
        <v>406</v>
      </c>
      <c r="B209" s="11" t="s">
        <v>411</v>
      </c>
      <c r="C209" s="14" t="s">
        <v>602</v>
      </c>
      <c r="D209" s="11">
        <v>1</v>
      </c>
      <c r="E209" s="11" t="s">
        <v>402</v>
      </c>
      <c r="F209" s="11" t="s">
        <v>77</v>
      </c>
      <c r="G209" s="44" t="s">
        <v>722</v>
      </c>
      <c r="H209" s="43">
        <f>SUBTOTAL(103, $CI$16:$CI209)*1</f>
        <v>149</v>
      </c>
      <c r="I209" s="43" t="s">
        <v>313</v>
      </c>
      <c r="J209" s="124" t="s">
        <v>7</v>
      </c>
      <c r="K209" s="124" t="s">
        <v>316</v>
      </c>
      <c r="L209" s="41">
        <v>0</v>
      </c>
      <c r="M209" s="41">
        <v>0</v>
      </c>
      <c r="N209" s="41">
        <v>0</v>
      </c>
      <c r="O209" s="41">
        <v>10391.51</v>
      </c>
      <c r="P209" s="41">
        <v>10391.51</v>
      </c>
      <c r="Q209" s="41">
        <f t="shared" si="233"/>
        <v>0</v>
      </c>
      <c r="R209" s="197">
        <f t="shared" si="234"/>
        <v>0</v>
      </c>
      <c r="S209" s="41">
        <v>0</v>
      </c>
      <c r="T209" s="41">
        <v>0</v>
      </c>
      <c r="U209" s="41">
        <f t="shared" si="225"/>
        <v>0</v>
      </c>
      <c r="V209" s="41">
        <f t="shared" si="235"/>
        <v>10391.51</v>
      </c>
      <c r="W209" s="41">
        <f t="shared" si="236"/>
        <v>10391.51</v>
      </c>
      <c r="X209" s="41">
        <f t="shared" si="237"/>
        <v>0</v>
      </c>
      <c r="Y209" s="197">
        <f t="shared" si="238"/>
        <v>0</v>
      </c>
      <c r="Z209" s="41">
        <v>0</v>
      </c>
      <c r="AA209" s="41">
        <v>0</v>
      </c>
      <c r="AB209" s="41">
        <f t="shared" si="226"/>
        <v>0</v>
      </c>
      <c r="AC209" s="41">
        <f t="shared" si="239"/>
        <v>10391.51</v>
      </c>
      <c r="AD209" s="41">
        <f t="shared" si="240"/>
        <v>10391.51</v>
      </c>
      <c r="AE209" s="41">
        <f t="shared" si="241"/>
        <v>0</v>
      </c>
      <c r="AF209" s="109">
        <f t="shared" si="242"/>
        <v>0</v>
      </c>
      <c r="AG209" s="41">
        <v>0</v>
      </c>
      <c r="AH209" s="41">
        <v>0</v>
      </c>
      <c r="AI209" s="41">
        <f t="shared" si="227"/>
        <v>0</v>
      </c>
      <c r="AJ209" s="41">
        <f t="shared" si="243"/>
        <v>10391.51</v>
      </c>
      <c r="AK209" s="41">
        <f t="shared" si="244"/>
        <v>10391.51</v>
      </c>
      <c r="AL209" s="41">
        <f t="shared" si="245"/>
        <v>0</v>
      </c>
      <c r="AM209" s="109">
        <f t="shared" si="246"/>
        <v>0</v>
      </c>
      <c r="AN209" s="41">
        <v>32734</v>
      </c>
      <c r="AO209" s="41">
        <v>32724.28</v>
      </c>
      <c r="AP209" s="41">
        <f t="shared" si="228"/>
        <v>-9.7200000000011642</v>
      </c>
      <c r="AQ209" s="41">
        <f t="shared" si="247"/>
        <v>43125.51</v>
      </c>
      <c r="AR209" s="41">
        <f t="shared" si="248"/>
        <v>43115.79</v>
      </c>
      <c r="AS209" s="41">
        <f t="shared" si="249"/>
        <v>-10</v>
      </c>
      <c r="AT209" s="109">
        <f t="shared" si="250"/>
        <v>2.2538863888221794E-4</v>
      </c>
      <c r="AU209" s="41">
        <v>0</v>
      </c>
      <c r="AV209" s="41">
        <v>0</v>
      </c>
      <c r="AW209" s="41">
        <f t="shared" si="229"/>
        <v>0</v>
      </c>
      <c r="AX209" s="41">
        <f t="shared" si="251"/>
        <v>43125.51</v>
      </c>
      <c r="AY209" s="41">
        <f t="shared" si="252"/>
        <v>43115.79</v>
      </c>
      <c r="AZ209" s="41">
        <f t="shared" si="253"/>
        <v>-10</v>
      </c>
      <c r="BA209" s="109">
        <f t="shared" si="254"/>
        <v>2.2538863888221794E-4</v>
      </c>
      <c r="BB209" s="41">
        <v>42500</v>
      </c>
      <c r="BC209" s="41">
        <v>47443.07</v>
      </c>
      <c r="BD209" s="41">
        <f t="shared" si="230"/>
        <v>4943.07</v>
      </c>
      <c r="BE209" s="41">
        <f t="shared" si="255"/>
        <v>85625.510000000009</v>
      </c>
      <c r="BF209" s="41">
        <f t="shared" si="256"/>
        <v>90558.86</v>
      </c>
      <c r="BG209" s="41">
        <f t="shared" si="257"/>
        <v>4933</v>
      </c>
      <c r="BH209" s="109">
        <f t="shared" si="258"/>
        <v>-5.7615423254121279E-2</v>
      </c>
      <c r="BI209" s="41">
        <v>0</v>
      </c>
      <c r="BJ209" s="41">
        <v>0</v>
      </c>
      <c r="BK209" s="41">
        <f t="shared" si="231"/>
        <v>0</v>
      </c>
      <c r="BL209" s="41">
        <f t="shared" si="259"/>
        <v>85625.510000000009</v>
      </c>
      <c r="BM209" s="41">
        <f t="shared" si="260"/>
        <v>90558.86</v>
      </c>
      <c r="BN209" s="41">
        <f t="shared" si="261"/>
        <v>4933</v>
      </c>
      <c r="BO209" s="109">
        <f t="shared" si="262"/>
        <v>-5.7615423254121279E-2</v>
      </c>
      <c r="BP209" s="41">
        <v>0</v>
      </c>
      <c r="BQ209" s="41">
        <v>0</v>
      </c>
      <c r="BR209" s="41">
        <f t="shared" si="232"/>
        <v>0</v>
      </c>
      <c r="BS209" s="41">
        <f t="shared" si="263"/>
        <v>85625.510000000009</v>
      </c>
      <c r="BT209" s="41">
        <f t="shared" si="264"/>
        <v>90558.86</v>
      </c>
      <c r="BU209" s="41">
        <f t="shared" si="265"/>
        <v>4933</v>
      </c>
      <c r="BV209" s="109">
        <f t="shared" si="266"/>
        <v>-5.7615423254121279E-2</v>
      </c>
      <c r="BW209" s="41">
        <v>68000</v>
      </c>
      <c r="BX209" s="41">
        <v>52436.43</v>
      </c>
      <c r="BY209" s="41">
        <f t="shared" si="267"/>
        <v>-15563.57</v>
      </c>
      <c r="BZ209" s="41">
        <f t="shared" si="196"/>
        <v>153625.51</v>
      </c>
      <c r="CA209" s="41">
        <f>BQ209+BJ209+BC209+AV209+AO209+-AH209+AA209+T209+P209+BX209</f>
        <v>142995.29</v>
      </c>
      <c r="CB209" s="41">
        <f t="shared" si="218"/>
        <v>-10631</v>
      </c>
      <c r="CC209" s="109">
        <f t="shared" si="268"/>
        <v>6.9195669391105663E-2</v>
      </c>
      <c r="CD209" s="41">
        <v>0</v>
      </c>
      <c r="CE209" s="41">
        <v>0</v>
      </c>
      <c r="CF209" s="41">
        <f t="shared" si="269"/>
        <v>0</v>
      </c>
      <c r="CG209" s="41">
        <f t="shared" si="270"/>
        <v>153625.51</v>
      </c>
      <c r="CH209" s="41">
        <f t="shared" si="271"/>
        <v>142995.29</v>
      </c>
      <c r="CI209" s="40">
        <f t="shared" si="272"/>
        <v>-10631</v>
      </c>
      <c r="CJ209" s="282">
        <f t="shared" si="273"/>
        <v>0.93080433060889434</v>
      </c>
      <c r="CK209" s="40">
        <v>0</v>
      </c>
      <c r="CL209" s="40">
        <f t="shared" si="215"/>
        <v>153625.51</v>
      </c>
      <c r="CM209" s="40">
        <v>142995.29</v>
      </c>
      <c r="CN209" s="158">
        <f t="shared" si="224"/>
        <v>-10630.220000000001</v>
      </c>
      <c r="CO209" s="310">
        <f t="shared" ref="CO209:CO272" si="274">CM209/CL209</f>
        <v>0.93080433060889434</v>
      </c>
      <c r="CP209" s="40">
        <v>2031627.5</v>
      </c>
      <c r="CQ209" s="40">
        <v>4556510</v>
      </c>
      <c r="CR209" s="40">
        <v>4556510</v>
      </c>
      <c r="CS209" s="40">
        <v>4556510</v>
      </c>
      <c r="CT209" s="40">
        <v>4556510</v>
      </c>
      <c r="CU209" s="40">
        <v>1139107.99</v>
      </c>
      <c r="CV209" s="40">
        <v>0</v>
      </c>
      <c r="CW209" s="40">
        <v>21550400.999999996</v>
      </c>
      <c r="CX209" s="29"/>
    </row>
    <row r="210" spans="1:102" ht="51.75" hidden="1" x14ac:dyDescent="0.25">
      <c r="A210" s="11" t="s">
        <v>485</v>
      </c>
      <c r="B210" s="11" t="s">
        <v>486</v>
      </c>
      <c r="C210" s="14" t="s">
        <v>606</v>
      </c>
      <c r="D210" s="11">
        <v>1</v>
      </c>
      <c r="E210" s="11" t="s">
        <v>454</v>
      </c>
      <c r="F210" s="11" t="s">
        <v>5</v>
      </c>
      <c r="G210" s="44" t="s">
        <v>493</v>
      </c>
      <c r="H210" s="43">
        <f>SUBTOTAL(103, $CI$16:$CI210)*1</f>
        <v>149</v>
      </c>
      <c r="I210" s="43" t="s">
        <v>57</v>
      </c>
      <c r="J210" s="124" t="s">
        <v>60</v>
      </c>
      <c r="K210" s="124" t="s">
        <v>61</v>
      </c>
      <c r="L210" s="41">
        <v>0</v>
      </c>
      <c r="M210" s="41">
        <v>0</v>
      </c>
      <c r="N210" s="41">
        <v>2754851.19</v>
      </c>
      <c r="O210" s="41">
        <v>0</v>
      </c>
      <c r="P210" s="41">
        <v>0</v>
      </c>
      <c r="Q210" s="41">
        <f t="shared" si="233"/>
        <v>0</v>
      </c>
      <c r="R210" s="197" t="str">
        <f t="shared" si="234"/>
        <v>nebija plānots</v>
      </c>
      <c r="S210" s="41">
        <v>0</v>
      </c>
      <c r="T210" s="41">
        <v>0</v>
      </c>
      <c r="U210" s="41">
        <f t="shared" si="225"/>
        <v>0</v>
      </c>
      <c r="V210" s="41">
        <f t="shared" si="235"/>
        <v>0</v>
      </c>
      <c r="W210" s="41">
        <f t="shared" si="236"/>
        <v>0</v>
      </c>
      <c r="X210" s="41">
        <f t="shared" si="237"/>
        <v>0</v>
      </c>
      <c r="Y210" s="197" t="str">
        <f t="shared" si="238"/>
        <v>nebija plānots</v>
      </c>
      <c r="Z210" s="41">
        <v>1955000</v>
      </c>
      <c r="AA210" s="41">
        <v>1993365.96</v>
      </c>
      <c r="AB210" s="41">
        <f t="shared" si="226"/>
        <v>38365.959999999963</v>
      </c>
      <c r="AC210" s="41">
        <f t="shared" si="239"/>
        <v>1955000</v>
      </c>
      <c r="AD210" s="41">
        <f t="shared" si="240"/>
        <v>1993365.96</v>
      </c>
      <c r="AE210" s="41">
        <f t="shared" si="241"/>
        <v>38366</v>
      </c>
      <c r="AF210" s="109">
        <f t="shared" si="242"/>
        <v>-1.9624531969309356E-2</v>
      </c>
      <c r="AG210" s="41">
        <v>0</v>
      </c>
      <c r="AH210" s="41">
        <v>0</v>
      </c>
      <c r="AI210" s="41">
        <f t="shared" si="227"/>
        <v>0</v>
      </c>
      <c r="AJ210" s="41">
        <f t="shared" si="243"/>
        <v>1955000</v>
      </c>
      <c r="AK210" s="41">
        <f t="shared" si="244"/>
        <v>1993365.96</v>
      </c>
      <c r="AL210" s="41">
        <f t="shared" si="245"/>
        <v>38366</v>
      </c>
      <c r="AM210" s="109">
        <f t="shared" si="246"/>
        <v>-1.9624531969309356E-2</v>
      </c>
      <c r="AN210" s="41">
        <v>0</v>
      </c>
      <c r="AO210" s="41">
        <v>0</v>
      </c>
      <c r="AP210" s="41">
        <f t="shared" si="228"/>
        <v>0</v>
      </c>
      <c r="AQ210" s="41">
        <f t="shared" si="247"/>
        <v>1955000</v>
      </c>
      <c r="AR210" s="41">
        <f t="shared" si="248"/>
        <v>1993365.96</v>
      </c>
      <c r="AS210" s="41">
        <f t="shared" si="249"/>
        <v>38366</v>
      </c>
      <c r="AT210" s="109">
        <f t="shared" si="250"/>
        <v>-1.9624531969309356E-2</v>
      </c>
      <c r="AU210" s="41">
        <v>386623.51</v>
      </c>
      <c r="AV210" s="41">
        <v>49134.6</v>
      </c>
      <c r="AW210" s="41">
        <f t="shared" si="229"/>
        <v>-337488.91000000003</v>
      </c>
      <c r="AX210" s="41">
        <f t="shared" si="251"/>
        <v>2341623.5099999998</v>
      </c>
      <c r="AY210" s="41">
        <f t="shared" si="252"/>
        <v>2042500.56</v>
      </c>
      <c r="AZ210" s="41">
        <f t="shared" si="253"/>
        <v>-299123</v>
      </c>
      <c r="BA210" s="109">
        <f t="shared" si="254"/>
        <v>0.12774169234404376</v>
      </c>
      <c r="BB210" s="41">
        <v>0</v>
      </c>
      <c r="BC210" s="41">
        <v>0</v>
      </c>
      <c r="BD210" s="41">
        <f t="shared" si="230"/>
        <v>0</v>
      </c>
      <c r="BE210" s="41">
        <f t="shared" si="255"/>
        <v>2341623.5099999998</v>
      </c>
      <c r="BF210" s="41">
        <f t="shared" si="256"/>
        <v>2042500.56</v>
      </c>
      <c r="BG210" s="41">
        <f t="shared" si="257"/>
        <v>-299123</v>
      </c>
      <c r="BH210" s="109">
        <f t="shared" si="258"/>
        <v>0.12774169234404376</v>
      </c>
      <c r="BI210" s="41">
        <v>0</v>
      </c>
      <c r="BJ210" s="41">
        <v>0</v>
      </c>
      <c r="BK210" s="41">
        <f t="shared" si="231"/>
        <v>0</v>
      </c>
      <c r="BL210" s="41">
        <f t="shared" si="259"/>
        <v>2341623.5099999998</v>
      </c>
      <c r="BM210" s="41">
        <f t="shared" si="260"/>
        <v>2042500.56</v>
      </c>
      <c r="BN210" s="41">
        <f t="shared" si="261"/>
        <v>-299123</v>
      </c>
      <c r="BO210" s="109">
        <f t="shared" si="262"/>
        <v>0.12774169234404376</v>
      </c>
      <c r="BP210" s="41">
        <v>719322.26</v>
      </c>
      <c r="BQ210" s="41">
        <v>0</v>
      </c>
      <c r="BR210" s="41">
        <f t="shared" si="232"/>
        <v>-719322.26</v>
      </c>
      <c r="BS210" s="41">
        <f t="shared" si="263"/>
        <v>3060945.7699999996</v>
      </c>
      <c r="BT210" s="41">
        <f t="shared" si="264"/>
        <v>2042500.56</v>
      </c>
      <c r="BU210" s="41">
        <f t="shared" si="265"/>
        <v>-1018445</v>
      </c>
      <c r="BV210" s="109">
        <f t="shared" si="266"/>
        <v>0.33272239579729623</v>
      </c>
      <c r="BW210" s="41">
        <v>0</v>
      </c>
      <c r="BX210" s="41">
        <v>809083.95</v>
      </c>
      <c r="BY210" s="41">
        <f t="shared" si="267"/>
        <v>809083.95</v>
      </c>
      <c r="BZ210" s="41">
        <f t="shared" si="196"/>
        <v>3060945.77</v>
      </c>
      <c r="CA210" s="41">
        <f>BQ210+BJ210+BC210+AV210+AO210+-AH210+AA210+T210+P210+BX210</f>
        <v>2851584.51</v>
      </c>
      <c r="CB210" s="41">
        <f t="shared" si="218"/>
        <v>-209361</v>
      </c>
      <c r="CC210" s="109">
        <f t="shared" si="268"/>
        <v>6.8397572427426612E-2</v>
      </c>
      <c r="CD210" s="41">
        <v>0</v>
      </c>
      <c r="CE210" s="41">
        <v>0</v>
      </c>
      <c r="CF210" s="41">
        <f t="shared" si="269"/>
        <v>0</v>
      </c>
      <c r="CG210" s="41">
        <f t="shared" si="270"/>
        <v>3060945.77</v>
      </c>
      <c r="CH210" s="41">
        <f t="shared" si="271"/>
        <v>2851584.51</v>
      </c>
      <c r="CI210" s="36">
        <f t="shared" si="272"/>
        <v>-209361</v>
      </c>
      <c r="CJ210" s="282">
        <f t="shared" si="273"/>
        <v>0.93160242757257339</v>
      </c>
      <c r="CK210" s="40">
        <v>0</v>
      </c>
      <c r="CL210" s="40">
        <f t="shared" si="215"/>
        <v>3060945.7699999996</v>
      </c>
      <c r="CM210" s="40">
        <v>2851584.51</v>
      </c>
      <c r="CN210" s="158">
        <f t="shared" si="224"/>
        <v>-209361.25999999978</v>
      </c>
      <c r="CO210" s="310">
        <f t="shared" si="274"/>
        <v>0.9316024275725735</v>
      </c>
      <c r="CP210" s="40">
        <v>0</v>
      </c>
      <c r="CQ210" s="40">
        <v>0</v>
      </c>
      <c r="CR210" s="40">
        <v>0</v>
      </c>
      <c r="CS210" s="40">
        <v>0</v>
      </c>
      <c r="CT210" s="40">
        <v>0</v>
      </c>
      <c r="CU210" s="40">
        <v>0</v>
      </c>
      <c r="CV210" s="40">
        <v>0</v>
      </c>
      <c r="CW210" s="40">
        <v>3060945.7699999996</v>
      </c>
      <c r="CX210" s="186" t="s">
        <v>1410</v>
      </c>
    </row>
    <row r="211" spans="1:102" ht="51.75" hidden="1" x14ac:dyDescent="0.25">
      <c r="A211" s="11" t="s">
        <v>485</v>
      </c>
      <c r="B211" s="11" t="s">
        <v>486</v>
      </c>
      <c r="C211" s="14" t="s">
        <v>606</v>
      </c>
      <c r="D211" s="11">
        <v>1</v>
      </c>
      <c r="E211" s="11" t="s">
        <v>454</v>
      </c>
      <c r="F211" s="11" t="s">
        <v>5</v>
      </c>
      <c r="G211" s="44" t="s">
        <v>523</v>
      </c>
      <c r="H211" s="43">
        <f>SUBTOTAL(103, $CI$16:$CI211)*1</f>
        <v>149</v>
      </c>
      <c r="I211" s="43" t="s">
        <v>485</v>
      </c>
      <c r="J211" s="124" t="s">
        <v>409</v>
      </c>
      <c r="K211" s="124" t="s">
        <v>506</v>
      </c>
      <c r="L211" s="41">
        <v>0</v>
      </c>
      <c r="M211" s="41">
        <v>0</v>
      </c>
      <c r="N211" s="41">
        <v>112701.37</v>
      </c>
      <c r="O211" s="41">
        <v>72711.17</v>
      </c>
      <c r="P211" s="41">
        <v>72711.17</v>
      </c>
      <c r="Q211" s="41">
        <f t="shared" si="233"/>
        <v>0</v>
      </c>
      <c r="R211" s="197">
        <f t="shared" si="234"/>
        <v>0</v>
      </c>
      <c r="S211" s="41">
        <v>0</v>
      </c>
      <c r="T211" s="41">
        <v>0</v>
      </c>
      <c r="U211" s="41">
        <f t="shared" si="225"/>
        <v>0</v>
      </c>
      <c r="V211" s="41">
        <f t="shared" si="235"/>
        <v>72711.17</v>
      </c>
      <c r="W211" s="41">
        <f t="shared" si="236"/>
        <v>72711.17</v>
      </c>
      <c r="X211" s="41">
        <f t="shared" si="237"/>
        <v>0</v>
      </c>
      <c r="Y211" s="197">
        <f t="shared" si="238"/>
        <v>0</v>
      </c>
      <c r="Z211" s="41">
        <v>0</v>
      </c>
      <c r="AA211" s="41">
        <v>0</v>
      </c>
      <c r="AB211" s="41">
        <f t="shared" si="226"/>
        <v>0</v>
      </c>
      <c r="AC211" s="41">
        <f t="shared" si="239"/>
        <v>72711.17</v>
      </c>
      <c r="AD211" s="41">
        <f t="shared" si="240"/>
        <v>72711.17</v>
      </c>
      <c r="AE211" s="41">
        <f t="shared" si="241"/>
        <v>0</v>
      </c>
      <c r="AF211" s="109">
        <f t="shared" si="242"/>
        <v>0</v>
      </c>
      <c r="AG211" s="41">
        <v>42973.45</v>
      </c>
      <c r="AH211" s="41">
        <v>33196.81</v>
      </c>
      <c r="AI211" s="41">
        <f t="shared" si="227"/>
        <v>-9776.64</v>
      </c>
      <c r="AJ211" s="41">
        <f t="shared" si="243"/>
        <v>115684.62</v>
      </c>
      <c r="AK211" s="41">
        <f t="shared" si="244"/>
        <v>105907.98</v>
      </c>
      <c r="AL211" s="41">
        <f t="shared" si="245"/>
        <v>-9777</v>
      </c>
      <c r="AM211" s="109">
        <f t="shared" si="246"/>
        <v>8.4511147635701223E-2</v>
      </c>
      <c r="AN211" s="41">
        <v>0</v>
      </c>
      <c r="AO211" s="41">
        <v>0</v>
      </c>
      <c r="AP211" s="41">
        <f t="shared" si="228"/>
        <v>0</v>
      </c>
      <c r="AQ211" s="41">
        <f t="shared" si="247"/>
        <v>115684.62</v>
      </c>
      <c r="AR211" s="41">
        <f t="shared" si="248"/>
        <v>105907.98</v>
      </c>
      <c r="AS211" s="41">
        <f t="shared" si="249"/>
        <v>-9777</v>
      </c>
      <c r="AT211" s="109">
        <f t="shared" si="250"/>
        <v>8.4511147635701223E-2</v>
      </c>
      <c r="AU211" s="41">
        <v>0</v>
      </c>
      <c r="AV211" s="41">
        <v>0</v>
      </c>
      <c r="AW211" s="41">
        <f t="shared" si="229"/>
        <v>0</v>
      </c>
      <c r="AX211" s="41">
        <f t="shared" si="251"/>
        <v>115684.62</v>
      </c>
      <c r="AY211" s="41">
        <f t="shared" si="252"/>
        <v>105907.98</v>
      </c>
      <c r="AZ211" s="41">
        <f t="shared" si="253"/>
        <v>-9777</v>
      </c>
      <c r="BA211" s="109">
        <f t="shared" si="254"/>
        <v>8.4511147635701223E-2</v>
      </c>
      <c r="BB211" s="41">
        <v>56659.3</v>
      </c>
      <c r="BC211" s="41">
        <v>54925.09</v>
      </c>
      <c r="BD211" s="41">
        <f t="shared" si="230"/>
        <v>-1734.2100000000064</v>
      </c>
      <c r="BE211" s="41">
        <f t="shared" si="255"/>
        <v>172343.91999999998</v>
      </c>
      <c r="BF211" s="41">
        <f t="shared" si="256"/>
        <v>160833.07</v>
      </c>
      <c r="BG211" s="41">
        <f t="shared" si="257"/>
        <v>-11511</v>
      </c>
      <c r="BH211" s="109">
        <f t="shared" si="258"/>
        <v>6.6789997581579774E-2</v>
      </c>
      <c r="BI211" s="41">
        <v>0</v>
      </c>
      <c r="BJ211" s="41">
        <v>0</v>
      </c>
      <c r="BK211" s="41">
        <f t="shared" si="231"/>
        <v>0</v>
      </c>
      <c r="BL211" s="41">
        <f t="shared" si="259"/>
        <v>172343.91999999998</v>
      </c>
      <c r="BM211" s="41">
        <f t="shared" si="260"/>
        <v>160833.07</v>
      </c>
      <c r="BN211" s="41">
        <f t="shared" si="261"/>
        <v>-11511</v>
      </c>
      <c r="BO211" s="109">
        <f t="shared" si="262"/>
        <v>6.6789997581579774E-2</v>
      </c>
      <c r="BP211" s="41">
        <v>0</v>
      </c>
      <c r="BQ211" s="41">
        <v>0</v>
      </c>
      <c r="BR211" s="41">
        <f t="shared" si="232"/>
        <v>0</v>
      </c>
      <c r="BS211" s="41">
        <f t="shared" si="263"/>
        <v>172343.91999999998</v>
      </c>
      <c r="BT211" s="41">
        <f t="shared" si="264"/>
        <v>160833.07</v>
      </c>
      <c r="BU211" s="41">
        <f t="shared" si="265"/>
        <v>-11511</v>
      </c>
      <c r="BV211" s="109">
        <f t="shared" si="266"/>
        <v>6.6789997581579774E-2</v>
      </c>
      <c r="BW211" s="41">
        <v>50968.55</v>
      </c>
      <c r="BX211" s="41">
        <v>0</v>
      </c>
      <c r="BY211" s="41">
        <f t="shared" si="267"/>
        <v>-50968.55</v>
      </c>
      <c r="BZ211" s="41">
        <f t="shared" si="196"/>
        <v>223312.46999999997</v>
      </c>
      <c r="CA211" s="41">
        <f>BQ211+BJ211+BC211+AV211+AO211+AH211+AA211+T211+P211+BX211</f>
        <v>160833.07</v>
      </c>
      <c r="CB211" s="41">
        <f t="shared" si="218"/>
        <v>-62480</v>
      </c>
      <c r="CC211" s="109">
        <f t="shared" si="268"/>
        <v>0.27978464435953787</v>
      </c>
      <c r="CD211" s="41">
        <v>0</v>
      </c>
      <c r="CE211" s="41">
        <v>48624.85</v>
      </c>
      <c r="CF211" s="41">
        <f t="shared" si="269"/>
        <v>48624.85</v>
      </c>
      <c r="CG211" s="41">
        <f t="shared" si="270"/>
        <v>223312.46999999997</v>
      </c>
      <c r="CH211" s="41">
        <f t="shared" si="271"/>
        <v>209457.92000000001</v>
      </c>
      <c r="CI211" s="40">
        <f t="shared" si="272"/>
        <v>-13855.150000000001</v>
      </c>
      <c r="CJ211" s="282">
        <f t="shared" si="273"/>
        <v>0.93795890574315011</v>
      </c>
      <c r="CK211" s="40">
        <v>0</v>
      </c>
      <c r="CL211" s="40">
        <f t="shared" si="215"/>
        <v>223312.46999999997</v>
      </c>
      <c r="CM211" s="40">
        <v>209457.92000000001</v>
      </c>
      <c r="CN211" s="158">
        <f t="shared" si="224"/>
        <v>-13854.549999999959</v>
      </c>
      <c r="CO211" s="310">
        <f t="shared" si="274"/>
        <v>0.93795890574315011</v>
      </c>
      <c r="CP211" s="40">
        <v>188355.87</v>
      </c>
      <c r="CQ211" s="40">
        <v>33118.089999999997</v>
      </c>
      <c r="CR211" s="40">
        <v>0</v>
      </c>
      <c r="CS211" s="40">
        <v>0</v>
      </c>
      <c r="CT211" s="40">
        <v>0</v>
      </c>
      <c r="CU211" s="40">
        <v>0</v>
      </c>
      <c r="CV211" s="40">
        <v>0</v>
      </c>
      <c r="CW211" s="40">
        <v>557487.79999999993</v>
      </c>
      <c r="CX211" s="17"/>
    </row>
    <row r="212" spans="1:102" ht="39" hidden="1" x14ac:dyDescent="0.25">
      <c r="A212" s="11" t="s">
        <v>57</v>
      </c>
      <c r="B212" s="11" t="s">
        <v>58</v>
      </c>
      <c r="C212" s="14" t="s">
        <v>565</v>
      </c>
      <c r="D212" s="11">
        <v>3</v>
      </c>
      <c r="E212" s="11" t="s">
        <v>35</v>
      </c>
      <c r="F212" s="11" t="s">
        <v>5</v>
      </c>
      <c r="G212" s="44" t="s">
        <v>681</v>
      </c>
      <c r="H212" s="43">
        <f>SUBTOTAL(103, $CI$16:$CI212)*1</f>
        <v>149</v>
      </c>
      <c r="I212" s="43" t="s">
        <v>233</v>
      </c>
      <c r="J212" s="124" t="s">
        <v>274</v>
      </c>
      <c r="K212" s="124" t="s">
        <v>275</v>
      </c>
      <c r="L212" s="41">
        <v>0</v>
      </c>
      <c r="M212" s="41">
        <v>0</v>
      </c>
      <c r="N212" s="41">
        <v>0</v>
      </c>
      <c r="O212" s="41">
        <v>0</v>
      </c>
      <c r="P212" s="41">
        <v>0</v>
      </c>
      <c r="Q212" s="41">
        <f t="shared" si="233"/>
        <v>0</v>
      </c>
      <c r="R212" s="197" t="str">
        <f t="shared" si="234"/>
        <v>nebija plānots</v>
      </c>
      <c r="S212" s="41">
        <v>0</v>
      </c>
      <c r="T212" s="41">
        <v>0</v>
      </c>
      <c r="U212" s="41">
        <f t="shared" si="225"/>
        <v>0</v>
      </c>
      <c r="V212" s="41">
        <f t="shared" si="235"/>
        <v>0</v>
      </c>
      <c r="W212" s="41">
        <f t="shared" si="236"/>
        <v>0</v>
      </c>
      <c r="X212" s="41">
        <f t="shared" si="237"/>
        <v>0</v>
      </c>
      <c r="Y212" s="197" t="str">
        <f t="shared" si="238"/>
        <v>nebija plānots</v>
      </c>
      <c r="Z212" s="41">
        <v>0</v>
      </c>
      <c r="AA212" s="41">
        <v>0</v>
      </c>
      <c r="AB212" s="41">
        <f t="shared" si="226"/>
        <v>0</v>
      </c>
      <c r="AC212" s="41">
        <f t="shared" si="239"/>
        <v>0</v>
      </c>
      <c r="AD212" s="41">
        <f t="shared" si="240"/>
        <v>0</v>
      </c>
      <c r="AE212" s="41">
        <f t="shared" si="241"/>
        <v>0</v>
      </c>
      <c r="AF212" s="109" t="str">
        <f t="shared" si="242"/>
        <v>nebija plānots</v>
      </c>
      <c r="AG212" s="41">
        <v>2003115.95</v>
      </c>
      <c r="AH212" s="41">
        <v>2220264.84</v>
      </c>
      <c r="AI212" s="41">
        <f t="shared" si="227"/>
        <v>217148.8899999999</v>
      </c>
      <c r="AJ212" s="41">
        <f t="shared" si="243"/>
        <v>2003115.95</v>
      </c>
      <c r="AK212" s="41">
        <f t="shared" si="244"/>
        <v>2220264.84</v>
      </c>
      <c r="AL212" s="41">
        <f t="shared" si="245"/>
        <v>217149</v>
      </c>
      <c r="AM212" s="109">
        <f t="shared" si="246"/>
        <v>-0.1084055518603404</v>
      </c>
      <c r="AN212" s="41">
        <v>0</v>
      </c>
      <c r="AO212" s="41">
        <v>0</v>
      </c>
      <c r="AP212" s="41">
        <f t="shared" si="228"/>
        <v>0</v>
      </c>
      <c r="AQ212" s="41">
        <f t="shared" si="247"/>
        <v>2003115.95</v>
      </c>
      <c r="AR212" s="41">
        <f t="shared" si="248"/>
        <v>2220264.84</v>
      </c>
      <c r="AS212" s="41">
        <f t="shared" si="249"/>
        <v>217149</v>
      </c>
      <c r="AT212" s="109">
        <f t="shared" si="250"/>
        <v>-0.1084055518603404</v>
      </c>
      <c r="AU212" s="41">
        <v>0</v>
      </c>
      <c r="AV212" s="41">
        <v>0</v>
      </c>
      <c r="AW212" s="41">
        <f t="shared" si="229"/>
        <v>0</v>
      </c>
      <c r="AX212" s="41">
        <f t="shared" si="251"/>
        <v>2003115.95</v>
      </c>
      <c r="AY212" s="41">
        <f t="shared" si="252"/>
        <v>2220264.84</v>
      </c>
      <c r="AZ212" s="41">
        <f t="shared" si="253"/>
        <v>217149</v>
      </c>
      <c r="BA212" s="109">
        <f t="shared" si="254"/>
        <v>-0.1084055518603404</v>
      </c>
      <c r="BB212" s="41">
        <v>104574.65</v>
      </c>
      <c r="BC212" s="41">
        <v>185008.39</v>
      </c>
      <c r="BD212" s="41">
        <f t="shared" si="230"/>
        <v>80433.74000000002</v>
      </c>
      <c r="BE212" s="41">
        <f t="shared" si="255"/>
        <v>2107690.6</v>
      </c>
      <c r="BF212" s="41">
        <f t="shared" si="256"/>
        <v>2405273.23</v>
      </c>
      <c r="BG212" s="41">
        <f t="shared" si="257"/>
        <v>297583</v>
      </c>
      <c r="BH212" s="109">
        <f t="shared" si="258"/>
        <v>-0.14118895344506432</v>
      </c>
      <c r="BI212" s="41">
        <v>0</v>
      </c>
      <c r="BJ212" s="41">
        <v>0</v>
      </c>
      <c r="BK212" s="41">
        <f t="shared" si="231"/>
        <v>0</v>
      </c>
      <c r="BL212" s="41">
        <f t="shared" si="259"/>
        <v>2107690.6</v>
      </c>
      <c r="BM212" s="41">
        <f t="shared" si="260"/>
        <v>2405273.23</v>
      </c>
      <c r="BN212" s="41">
        <f t="shared" si="261"/>
        <v>297583</v>
      </c>
      <c r="BO212" s="109">
        <f t="shared" si="262"/>
        <v>-0.14118895344506432</v>
      </c>
      <c r="BP212" s="41">
        <v>0</v>
      </c>
      <c r="BQ212" s="41">
        <v>108385.16</v>
      </c>
      <c r="BR212" s="41">
        <f t="shared" si="232"/>
        <v>108385.16</v>
      </c>
      <c r="BS212" s="41">
        <f t="shared" si="263"/>
        <v>2107690.6</v>
      </c>
      <c r="BT212" s="41">
        <f t="shared" si="264"/>
        <v>2513658.39</v>
      </c>
      <c r="BU212" s="41">
        <f t="shared" si="265"/>
        <v>405968</v>
      </c>
      <c r="BV212" s="109">
        <f t="shared" si="266"/>
        <v>-0.19261261116788209</v>
      </c>
      <c r="BW212" s="41">
        <v>730698.25</v>
      </c>
      <c r="BX212" s="41">
        <v>0</v>
      </c>
      <c r="BY212" s="41">
        <f t="shared" si="267"/>
        <v>-730698.25</v>
      </c>
      <c r="BZ212" s="41">
        <f t="shared" si="196"/>
        <v>2838388.85</v>
      </c>
      <c r="CA212" s="41">
        <f>BQ212+BJ212+BC212+AV212+AO212+AH212+AA212+T212+P212+BX212</f>
        <v>2513658.3899999997</v>
      </c>
      <c r="CB212" s="41">
        <f t="shared" si="218"/>
        <v>-324730</v>
      </c>
      <c r="CC212" s="109">
        <f t="shared" si="268"/>
        <v>0.11440661486533121</v>
      </c>
      <c r="CD212" s="41">
        <v>0</v>
      </c>
      <c r="CE212" s="41">
        <v>154114.21</v>
      </c>
      <c r="CF212" s="41">
        <f t="shared" si="269"/>
        <v>154114.21</v>
      </c>
      <c r="CG212" s="41">
        <f t="shared" si="270"/>
        <v>2838388.85</v>
      </c>
      <c r="CH212" s="41">
        <f t="shared" si="271"/>
        <v>2667772.5999999996</v>
      </c>
      <c r="CI212" s="40">
        <f t="shared" si="272"/>
        <v>-170615.79</v>
      </c>
      <c r="CJ212" s="282">
        <f t="shared" si="273"/>
        <v>0.9398897547106696</v>
      </c>
      <c r="CK212" s="40">
        <v>0</v>
      </c>
      <c r="CL212" s="40">
        <f t="shared" si="215"/>
        <v>2838388.85</v>
      </c>
      <c r="CM212" s="40">
        <v>3099724.2</v>
      </c>
      <c r="CN212" s="158">
        <f t="shared" si="224"/>
        <v>261335.35000000009</v>
      </c>
      <c r="CO212" s="310">
        <f t="shared" si="274"/>
        <v>1.0920717223082383</v>
      </c>
      <c r="CP212" s="40">
        <v>5538249.7999999998</v>
      </c>
      <c r="CQ212" s="40">
        <v>930738.95</v>
      </c>
      <c r="CR212" s="40">
        <v>0</v>
      </c>
      <c r="CS212" s="40">
        <v>0</v>
      </c>
      <c r="CT212" s="40">
        <v>0</v>
      </c>
      <c r="CU212" s="40">
        <v>0</v>
      </c>
      <c r="CV212" s="40">
        <v>0</v>
      </c>
      <c r="CW212" s="40">
        <v>9307377.5999999996</v>
      </c>
      <c r="CX212" s="186"/>
    </row>
    <row r="213" spans="1:102" ht="24" hidden="1" customHeight="1" x14ac:dyDescent="0.25">
      <c r="A213" s="11" t="s">
        <v>57</v>
      </c>
      <c r="B213" s="11" t="s">
        <v>58</v>
      </c>
      <c r="C213" s="14" t="s">
        <v>565</v>
      </c>
      <c r="D213" s="11">
        <v>3</v>
      </c>
      <c r="E213" s="11" t="s">
        <v>35</v>
      </c>
      <c r="F213" s="11" t="s">
        <v>5</v>
      </c>
      <c r="G213" s="44" t="s">
        <v>669</v>
      </c>
      <c r="H213" s="43">
        <f>SUBTOTAL(103, $CI$16:$CI213)*1</f>
        <v>149</v>
      </c>
      <c r="I213" s="43" t="s">
        <v>145</v>
      </c>
      <c r="J213" s="124" t="s">
        <v>148</v>
      </c>
      <c r="K213" s="124" t="s">
        <v>149</v>
      </c>
      <c r="L213" s="41">
        <v>0</v>
      </c>
      <c r="M213" s="41">
        <v>0</v>
      </c>
      <c r="N213" s="41">
        <v>0</v>
      </c>
      <c r="O213" s="41">
        <v>0</v>
      </c>
      <c r="P213" s="41">
        <v>0</v>
      </c>
      <c r="Q213" s="41">
        <f t="shared" si="233"/>
        <v>0</v>
      </c>
      <c r="R213" s="197" t="str">
        <f t="shared" si="234"/>
        <v>nebija plānots</v>
      </c>
      <c r="S213" s="41">
        <v>609434.6</v>
      </c>
      <c r="T213" s="41">
        <v>609434.6</v>
      </c>
      <c r="U213" s="41">
        <f t="shared" si="225"/>
        <v>0</v>
      </c>
      <c r="V213" s="41">
        <f t="shared" si="235"/>
        <v>609434.6</v>
      </c>
      <c r="W213" s="41">
        <f t="shared" si="236"/>
        <v>609434.6</v>
      </c>
      <c r="X213" s="41">
        <f t="shared" si="237"/>
        <v>0</v>
      </c>
      <c r="Y213" s="197">
        <f t="shared" si="238"/>
        <v>0</v>
      </c>
      <c r="Z213" s="41">
        <v>7365510.9100000001</v>
      </c>
      <c r="AA213" s="41">
        <v>7365510.9199999999</v>
      </c>
      <c r="AB213" s="41">
        <f t="shared" si="226"/>
        <v>9.9999997764825821E-3</v>
      </c>
      <c r="AC213" s="41">
        <f t="shared" si="239"/>
        <v>7974945.5099999998</v>
      </c>
      <c r="AD213" s="41">
        <f t="shared" si="240"/>
        <v>7974945.5199999996</v>
      </c>
      <c r="AE213" s="41">
        <f t="shared" si="241"/>
        <v>0</v>
      </c>
      <c r="AF213" s="109">
        <f t="shared" si="242"/>
        <v>-1.2539269622635629E-9</v>
      </c>
      <c r="AG213" s="41">
        <v>0</v>
      </c>
      <c r="AH213" s="41">
        <v>0</v>
      </c>
      <c r="AI213" s="41">
        <f t="shared" si="227"/>
        <v>0</v>
      </c>
      <c r="AJ213" s="41">
        <f t="shared" si="243"/>
        <v>7974945.5099999998</v>
      </c>
      <c r="AK213" s="41">
        <f t="shared" si="244"/>
        <v>7974945.5199999996</v>
      </c>
      <c r="AL213" s="41">
        <f t="shared" si="245"/>
        <v>0</v>
      </c>
      <c r="AM213" s="109">
        <f t="shared" si="246"/>
        <v>-1.2539269622635629E-9</v>
      </c>
      <c r="AN213" s="41">
        <v>0</v>
      </c>
      <c r="AO213" s="41">
        <v>0</v>
      </c>
      <c r="AP213" s="41">
        <f t="shared" si="228"/>
        <v>0</v>
      </c>
      <c r="AQ213" s="41">
        <f t="shared" si="247"/>
        <v>7974945.5099999998</v>
      </c>
      <c r="AR213" s="41">
        <f t="shared" si="248"/>
        <v>7974945.5199999996</v>
      </c>
      <c r="AS213" s="41">
        <f t="shared" si="249"/>
        <v>0</v>
      </c>
      <c r="AT213" s="109">
        <f t="shared" si="250"/>
        <v>-1.2539269622635629E-9</v>
      </c>
      <c r="AU213" s="41">
        <v>637047.98</v>
      </c>
      <c r="AV213" s="41">
        <v>465651.21</v>
      </c>
      <c r="AW213" s="41">
        <f t="shared" si="229"/>
        <v>-171396.76999999996</v>
      </c>
      <c r="AX213" s="41">
        <f t="shared" si="251"/>
        <v>8611993.4900000002</v>
      </c>
      <c r="AY213" s="41">
        <f t="shared" si="252"/>
        <v>8440596.7300000004</v>
      </c>
      <c r="AZ213" s="41">
        <f t="shared" si="253"/>
        <v>-171397</v>
      </c>
      <c r="BA213" s="109">
        <f t="shared" si="254"/>
        <v>1.9902100506580811E-2</v>
      </c>
      <c r="BB213" s="41">
        <v>0</v>
      </c>
      <c r="BC213" s="41">
        <v>0</v>
      </c>
      <c r="BD213" s="41">
        <f t="shared" si="230"/>
        <v>0</v>
      </c>
      <c r="BE213" s="41">
        <f t="shared" si="255"/>
        <v>8611993.4900000002</v>
      </c>
      <c r="BF213" s="41">
        <f t="shared" si="256"/>
        <v>8440596.7300000004</v>
      </c>
      <c r="BG213" s="41">
        <f t="shared" si="257"/>
        <v>-171397</v>
      </c>
      <c r="BH213" s="109">
        <f t="shared" si="258"/>
        <v>1.9902100506580811E-2</v>
      </c>
      <c r="BI213" s="41">
        <v>0</v>
      </c>
      <c r="BJ213" s="41">
        <v>0</v>
      </c>
      <c r="BK213" s="41">
        <f t="shared" si="231"/>
        <v>0</v>
      </c>
      <c r="BL213" s="41">
        <f t="shared" si="259"/>
        <v>8611993.4900000002</v>
      </c>
      <c r="BM213" s="41">
        <f t="shared" si="260"/>
        <v>8440596.7300000004</v>
      </c>
      <c r="BN213" s="41">
        <f t="shared" si="261"/>
        <v>-171397</v>
      </c>
      <c r="BO213" s="109">
        <f t="shared" si="262"/>
        <v>1.9902100506580811E-2</v>
      </c>
      <c r="BP213" s="41">
        <v>699990.72</v>
      </c>
      <c r="BQ213" s="41">
        <v>0</v>
      </c>
      <c r="BR213" s="41">
        <f t="shared" si="232"/>
        <v>-699990.72</v>
      </c>
      <c r="BS213" s="41">
        <f t="shared" si="263"/>
        <v>9311984.2100000009</v>
      </c>
      <c r="BT213" s="41">
        <f t="shared" si="264"/>
        <v>8440596.7300000004</v>
      </c>
      <c r="BU213" s="41">
        <f t="shared" si="265"/>
        <v>-871388</v>
      </c>
      <c r="BV213" s="109">
        <f t="shared" si="266"/>
        <v>9.357699286734511E-2</v>
      </c>
      <c r="BW213" s="41">
        <v>0</v>
      </c>
      <c r="BX213" s="41">
        <v>325229.73</v>
      </c>
      <c r="BY213" s="41">
        <f t="shared" si="267"/>
        <v>325229.73</v>
      </c>
      <c r="BZ213" s="41">
        <f t="shared" si="196"/>
        <v>9311984.209999999</v>
      </c>
      <c r="CA213" s="41">
        <f>BQ213+BJ213+BC213+AV213+AO213+AH213+AA213+T213+P213+BX213</f>
        <v>8765826.4600000009</v>
      </c>
      <c r="CB213" s="41">
        <f t="shared" si="218"/>
        <v>-546158</v>
      </c>
      <c r="CC213" s="109">
        <f t="shared" si="268"/>
        <v>5.8651060577775471E-2</v>
      </c>
      <c r="CD213" s="41">
        <v>0</v>
      </c>
      <c r="CE213" s="41">
        <v>0</v>
      </c>
      <c r="CF213" s="41">
        <f t="shared" si="269"/>
        <v>0</v>
      </c>
      <c r="CG213" s="41">
        <f t="shared" si="270"/>
        <v>9311984.209999999</v>
      </c>
      <c r="CH213" s="41">
        <f t="shared" si="271"/>
        <v>8765826.4600000009</v>
      </c>
      <c r="CI213" s="36">
        <f t="shared" si="272"/>
        <v>-546158</v>
      </c>
      <c r="CJ213" s="282">
        <f t="shared" si="273"/>
        <v>0.94134893942222453</v>
      </c>
      <c r="CK213" s="40">
        <v>572200.6</v>
      </c>
      <c r="CL213" s="40">
        <f t="shared" si="215"/>
        <v>9884184.8100000005</v>
      </c>
      <c r="CM213" s="40">
        <v>9389632.9100000001</v>
      </c>
      <c r="CN213" s="158">
        <f t="shared" si="224"/>
        <v>-494551.90000000037</v>
      </c>
      <c r="CO213" s="310">
        <f t="shared" si="274"/>
        <v>0.94996533254824878</v>
      </c>
      <c r="CP213" s="40">
        <v>113522.92</v>
      </c>
      <c r="CQ213" s="40">
        <v>0</v>
      </c>
      <c r="CR213" s="40">
        <v>0</v>
      </c>
      <c r="CS213" s="40">
        <v>0</v>
      </c>
      <c r="CT213" s="40">
        <v>0</v>
      </c>
      <c r="CU213" s="40">
        <v>0</v>
      </c>
      <c r="CV213" s="40">
        <v>0</v>
      </c>
      <c r="CW213" s="40">
        <v>9388273.1300000008</v>
      </c>
      <c r="CX213" s="186" t="s">
        <v>1401</v>
      </c>
    </row>
    <row r="214" spans="1:102" ht="26.25" hidden="1" x14ac:dyDescent="0.25">
      <c r="A214" s="11" t="s">
        <v>458</v>
      </c>
      <c r="B214" s="11" t="s">
        <v>459</v>
      </c>
      <c r="C214" s="14" t="s">
        <v>605</v>
      </c>
      <c r="D214" s="11">
        <v>1</v>
      </c>
      <c r="E214" s="11" t="s">
        <v>454</v>
      </c>
      <c r="F214" s="11" t="s">
        <v>77</v>
      </c>
      <c r="G214" s="44" t="s">
        <v>463</v>
      </c>
      <c r="H214" s="43">
        <f>SUBTOTAL(103, $CI$16:$CI214)*1</f>
        <v>149</v>
      </c>
      <c r="I214" s="43" t="s">
        <v>119</v>
      </c>
      <c r="J214" s="124" t="s">
        <v>686</v>
      </c>
      <c r="K214" s="124" t="s">
        <v>687</v>
      </c>
      <c r="L214" s="41"/>
      <c r="M214" s="41"/>
      <c r="N214" s="41"/>
      <c r="O214" s="41"/>
      <c r="P214" s="41">
        <v>0</v>
      </c>
      <c r="Q214" s="41">
        <f t="shared" si="233"/>
        <v>0</v>
      </c>
      <c r="R214" s="197" t="str">
        <f t="shared" si="234"/>
        <v>nebija plānots</v>
      </c>
      <c r="S214" s="41"/>
      <c r="T214" s="41">
        <v>0</v>
      </c>
      <c r="U214" s="41">
        <f t="shared" si="225"/>
        <v>0</v>
      </c>
      <c r="V214" s="41">
        <f t="shared" si="235"/>
        <v>0</v>
      </c>
      <c r="W214" s="41">
        <f t="shared" si="236"/>
        <v>0</v>
      </c>
      <c r="X214" s="41">
        <f t="shared" si="237"/>
        <v>0</v>
      </c>
      <c r="Y214" s="197" t="str">
        <f t="shared" si="238"/>
        <v>nebija plānots</v>
      </c>
      <c r="Z214" s="41"/>
      <c r="AA214" s="41">
        <v>0</v>
      </c>
      <c r="AB214" s="41">
        <f t="shared" si="226"/>
        <v>0</v>
      </c>
      <c r="AC214" s="41">
        <f t="shared" si="239"/>
        <v>0</v>
      </c>
      <c r="AD214" s="41">
        <f t="shared" si="240"/>
        <v>0</v>
      </c>
      <c r="AE214" s="41">
        <f t="shared" si="241"/>
        <v>0</v>
      </c>
      <c r="AF214" s="109" t="str">
        <f t="shared" si="242"/>
        <v>nebija plānots</v>
      </c>
      <c r="AG214" s="41">
        <v>177287.56</v>
      </c>
      <c r="AH214" s="41">
        <v>177287.56</v>
      </c>
      <c r="AI214" s="41">
        <f t="shared" si="227"/>
        <v>0</v>
      </c>
      <c r="AJ214" s="41">
        <f t="shared" si="243"/>
        <v>177287.56</v>
      </c>
      <c r="AK214" s="41">
        <f t="shared" si="244"/>
        <v>177287.56</v>
      </c>
      <c r="AL214" s="41">
        <f t="shared" si="245"/>
        <v>0</v>
      </c>
      <c r="AM214" s="109">
        <f t="shared" si="246"/>
        <v>0</v>
      </c>
      <c r="AN214" s="41"/>
      <c r="AO214" s="41">
        <v>0</v>
      </c>
      <c r="AP214" s="41">
        <f t="shared" si="228"/>
        <v>0</v>
      </c>
      <c r="AQ214" s="41">
        <f t="shared" si="247"/>
        <v>177287.56</v>
      </c>
      <c r="AR214" s="41">
        <f t="shared" si="248"/>
        <v>177287.56</v>
      </c>
      <c r="AS214" s="41">
        <f t="shared" si="249"/>
        <v>0</v>
      </c>
      <c r="AT214" s="109">
        <f t="shared" si="250"/>
        <v>0</v>
      </c>
      <c r="AU214" s="35">
        <v>29919.26</v>
      </c>
      <c r="AV214" s="41">
        <v>46288.85</v>
      </c>
      <c r="AW214" s="41">
        <f t="shared" si="229"/>
        <v>16369.59</v>
      </c>
      <c r="AX214" s="41">
        <f t="shared" si="251"/>
        <v>207206.82</v>
      </c>
      <c r="AY214" s="41">
        <f t="shared" si="252"/>
        <v>223576.41</v>
      </c>
      <c r="AZ214" s="41">
        <f t="shared" si="253"/>
        <v>16370</v>
      </c>
      <c r="BA214" s="109">
        <f t="shared" si="254"/>
        <v>-7.900121241183089E-2</v>
      </c>
      <c r="BB214" s="41"/>
      <c r="BC214" s="41">
        <v>0</v>
      </c>
      <c r="BD214" s="41">
        <f t="shared" si="230"/>
        <v>0</v>
      </c>
      <c r="BE214" s="41">
        <f t="shared" si="255"/>
        <v>207206.82</v>
      </c>
      <c r="BF214" s="41">
        <f t="shared" si="256"/>
        <v>223576.41</v>
      </c>
      <c r="BG214" s="41">
        <f t="shared" si="257"/>
        <v>16370</v>
      </c>
      <c r="BH214" s="109">
        <f t="shared" si="258"/>
        <v>-7.900121241183089E-2</v>
      </c>
      <c r="BI214" s="35">
        <v>97003.36</v>
      </c>
      <c r="BJ214" s="41">
        <v>0</v>
      </c>
      <c r="BK214" s="41">
        <f t="shared" si="231"/>
        <v>-97003.36</v>
      </c>
      <c r="BL214" s="41">
        <f t="shared" si="259"/>
        <v>304210.18</v>
      </c>
      <c r="BM214" s="41">
        <f t="shared" si="260"/>
        <v>223576.41</v>
      </c>
      <c r="BN214" s="41">
        <f t="shared" si="261"/>
        <v>-80633</v>
      </c>
      <c r="BO214" s="109">
        <f t="shared" si="262"/>
        <v>0.2650594072821626</v>
      </c>
      <c r="BP214" s="41">
        <v>97003.36</v>
      </c>
      <c r="BQ214" s="41">
        <v>0</v>
      </c>
      <c r="BR214" s="41">
        <f t="shared" si="232"/>
        <v>-97003.36</v>
      </c>
      <c r="BS214" s="41">
        <f t="shared" si="263"/>
        <v>401213.54</v>
      </c>
      <c r="BT214" s="41">
        <f t="shared" si="264"/>
        <v>223576.41</v>
      </c>
      <c r="BU214" s="41">
        <f t="shared" si="265"/>
        <v>-177636</v>
      </c>
      <c r="BV214" s="109">
        <f t="shared" si="266"/>
        <v>0.44274958915893015</v>
      </c>
      <c r="BW214" s="35">
        <v>0</v>
      </c>
      <c r="BX214" s="41">
        <v>154710.29</v>
      </c>
      <c r="BY214" s="41">
        <f t="shared" si="267"/>
        <v>154710.29</v>
      </c>
      <c r="BZ214" s="41">
        <f t="shared" ref="BZ214:BZ277" si="275">BP214+BI214+BB214+AU214+AN214+AG214+Z214+S214+O214+BW214</f>
        <v>401213.54000000004</v>
      </c>
      <c r="CA214" s="41">
        <f>BQ214+BJ214+BC214+AV214+AO214+AH214+AA214+T214+P214+BX214</f>
        <v>378286.7</v>
      </c>
      <c r="CB214" s="41">
        <f t="shared" si="218"/>
        <v>-22926</v>
      </c>
      <c r="CC214" s="109">
        <f t="shared" si="268"/>
        <v>5.7143734481144404E-2</v>
      </c>
      <c r="CD214" s="35"/>
      <c r="CE214" s="41">
        <v>0</v>
      </c>
      <c r="CF214" s="41">
        <f t="shared" si="269"/>
        <v>0</v>
      </c>
      <c r="CG214" s="41">
        <f t="shared" si="270"/>
        <v>401213.54000000004</v>
      </c>
      <c r="CH214" s="41">
        <f t="shared" si="271"/>
        <v>378286.7</v>
      </c>
      <c r="CI214" s="40">
        <f t="shared" si="272"/>
        <v>-22926</v>
      </c>
      <c r="CJ214" s="282">
        <f t="shared" si="273"/>
        <v>0.9428562655188556</v>
      </c>
      <c r="CK214" s="37">
        <v>134964.26999999999</v>
      </c>
      <c r="CL214" s="40">
        <f t="shared" si="215"/>
        <v>536177.80999999994</v>
      </c>
      <c r="CM214" s="40">
        <v>438928.73</v>
      </c>
      <c r="CN214" s="158">
        <f t="shared" si="224"/>
        <v>-97249.079999999958</v>
      </c>
      <c r="CO214" s="310">
        <f t="shared" si="274"/>
        <v>0.81862531759753365</v>
      </c>
      <c r="CP214" s="40">
        <v>267742.14999999997</v>
      </c>
      <c r="CQ214" s="40">
        <v>2260</v>
      </c>
      <c r="CR214" s="40">
        <v>0</v>
      </c>
      <c r="CS214" s="40">
        <v>0</v>
      </c>
      <c r="CT214" s="40">
        <v>59069.48</v>
      </c>
      <c r="CU214" s="40">
        <v>0</v>
      </c>
      <c r="CV214" s="40">
        <v>0</v>
      </c>
      <c r="CW214" s="40">
        <v>590958.5199999999</v>
      </c>
      <c r="CX214" s="17"/>
    </row>
    <row r="215" spans="1:102" ht="31.5" hidden="1" x14ac:dyDescent="0.25">
      <c r="A215" s="18" t="s">
        <v>33</v>
      </c>
      <c r="B215" s="18" t="s">
        <v>34</v>
      </c>
      <c r="C215" s="19" t="s">
        <v>562</v>
      </c>
      <c r="D215" s="18">
        <v>1</v>
      </c>
      <c r="E215" s="18" t="s">
        <v>35</v>
      </c>
      <c r="F215" s="18" t="s">
        <v>5</v>
      </c>
      <c r="G215" s="18" t="s">
        <v>739</v>
      </c>
      <c r="H215" s="43">
        <f>SUBTOTAL(103, $CI$16:$CI215)*1</f>
        <v>149</v>
      </c>
      <c r="I215" s="43" t="s">
        <v>57</v>
      </c>
      <c r="J215" s="124" t="s">
        <v>670</v>
      </c>
      <c r="K215" s="124" t="s">
        <v>673</v>
      </c>
      <c r="L215" s="41">
        <v>0</v>
      </c>
      <c r="M215" s="41">
        <v>0</v>
      </c>
      <c r="N215" s="41">
        <v>0</v>
      </c>
      <c r="O215" s="41">
        <v>0</v>
      </c>
      <c r="P215" s="41">
        <v>0</v>
      </c>
      <c r="Q215" s="41">
        <f t="shared" si="233"/>
        <v>0</v>
      </c>
      <c r="R215" s="197" t="str">
        <f t="shared" si="234"/>
        <v>nebija plānots</v>
      </c>
      <c r="S215" s="41">
        <v>0</v>
      </c>
      <c r="T215" s="41">
        <v>0</v>
      </c>
      <c r="U215" s="41">
        <f t="shared" si="225"/>
        <v>0</v>
      </c>
      <c r="V215" s="41">
        <f t="shared" si="235"/>
        <v>0</v>
      </c>
      <c r="W215" s="41">
        <f t="shared" si="236"/>
        <v>0</v>
      </c>
      <c r="X215" s="41">
        <f t="shared" si="237"/>
        <v>0</v>
      </c>
      <c r="Y215" s="197" t="str">
        <f t="shared" si="238"/>
        <v>nebija plānots</v>
      </c>
      <c r="Z215" s="41">
        <v>0</v>
      </c>
      <c r="AA215" s="41">
        <v>0</v>
      </c>
      <c r="AB215" s="41">
        <f t="shared" si="226"/>
        <v>0</v>
      </c>
      <c r="AC215" s="41">
        <f t="shared" si="239"/>
        <v>0</v>
      </c>
      <c r="AD215" s="41">
        <f t="shared" si="240"/>
        <v>0</v>
      </c>
      <c r="AE215" s="41">
        <f t="shared" si="241"/>
        <v>0</v>
      </c>
      <c r="AF215" s="109" t="str">
        <f t="shared" si="242"/>
        <v>nebija plānots</v>
      </c>
      <c r="AG215" s="41">
        <v>0</v>
      </c>
      <c r="AH215" s="41">
        <v>0</v>
      </c>
      <c r="AI215" s="41">
        <f t="shared" si="227"/>
        <v>0</v>
      </c>
      <c r="AJ215" s="41">
        <f t="shared" si="243"/>
        <v>0</v>
      </c>
      <c r="AK215" s="41">
        <f t="shared" si="244"/>
        <v>0</v>
      </c>
      <c r="AL215" s="41">
        <f t="shared" si="245"/>
        <v>0</v>
      </c>
      <c r="AM215" s="109" t="str">
        <f t="shared" si="246"/>
        <v>nebija plānots</v>
      </c>
      <c r="AN215" s="41">
        <v>4585.79</v>
      </c>
      <c r="AO215" s="41">
        <v>0</v>
      </c>
      <c r="AP215" s="41">
        <f t="shared" si="228"/>
        <v>-4585.79</v>
      </c>
      <c r="AQ215" s="41">
        <f t="shared" si="247"/>
        <v>4585.79</v>
      </c>
      <c r="AR215" s="41">
        <f t="shared" si="248"/>
        <v>0</v>
      </c>
      <c r="AS215" s="41">
        <f t="shared" si="249"/>
        <v>-4586</v>
      </c>
      <c r="AT215" s="109">
        <f t="shared" si="250"/>
        <v>1</v>
      </c>
      <c r="AU215" s="41">
        <v>0</v>
      </c>
      <c r="AV215" s="41">
        <v>0</v>
      </c>
      <c r="AW215" s="41">
        <f t="shared" si="229"/>
        <v>0</v>
      </c>
      <c r="AX215" s="41">
        <f t="shared" si="251"/>
        <v>4585.79</v>
      </c>
      <c r="AY215" s="41">
        <f t="shared" si="252"/>
        <v>0</v>
      </c>
      <c r="AZ215" s="41">
        <f t="shared" si="253"/>
        <v>-4586</v>
      </c>
      <c r="BA215" s="109">
        <f t="shared" si="254"/>
        <v>1</v>
      </c>
      <c r="BB215" s="41">
        <v>0</v>
      </c>
      <c r="BC215" s="41">
        <v>0</v>
      </c>
      <c r="BD215" s="41">
        <f t="shared" si="230"/>
        <v>0</v>
      </c>
      <c r="BE215" s="41">
        <f t="shared" si="255"/>
        <v>4585.79</v>
      </c>
      <c r="BF215" s="41">
        <f t="shared" si="256"/>
        <v>0</v>
      </c>
      <c r="BG215" s="41">
        <f t="shared" si="257"/>
        <v>-4586</v>
      </c>
      <c r="BH215" s="109">
        <f t="shared" si="258"/>
        <v>1</v>
      </c>
      <c r="BI215" s="41">
        <v>0</v>
      </c>
      <c r="BJ215" s="41">
        <v>0</v>
      </c>
      <c r="BK215" s="41">
        <f t="shared" si="231"/>
        <v>0</v>
      </c>
      <c r="BL215" s="41">
        <f t="shared" si="259"/>
        <v>4585.79</v>
      </c>
      <c r="BM215" s="41">
        <f t="shared" si="260"/>
        <v>0</v>
      </c>
      <c r="BN215" s="41">
        <f t="shared" si="261"/>
        <v>-4586</v>
      </c>
      <c r="BO215" s="109">
        <f t="shared" si="262"/>
        <v>1</v>
      </c>
      <c r="BP215" s="41">
        <v>0</v>
      </c>
      <c r="BQ215" s="41">
        <v>0</v>
      </c>
      <c r="BR215" s="41">
        <f t="shared" si="232"/>
        <v>0</v>
      </c>
      <c r="BS215" s="41">
        <f t="shared" si="263"/>
        <v>4585.79</v>
      </c>
      <c r="BT215" s="41">
        <f t="shared" si="264"/>
        <v>0</v>
      </c>
      <c r="BU215" s="41">
        <f t="shared" si="265"/>
        <v>-4586</v>
      </c>
      <c r="BV215" s="109">
        <f t="shared" si="266"/>
        <v>1</v>
      </c>
      <c r="BW215" s="41">
        <v>0</v>
      </c>
      <c r="BX215" s="41">
        <v>0</v>
      </c>
      <c r="BY215" s="41">
        <f t="shared" si="267"/>
        <v>0</v>
      </c>
      <c r="BZ215" s="41">
        <f t="shared" si="275"/>
        <v>4585.79</v>
      </c>
      <c r="CA215" s="41">
        <f>BQ215+BJ215+BC215+AV215+AO215+-AH215+AA215+T215+P215+BX215</f>
        <v>0</v>
      </c>
      <c r="CB215" s="41">
        <f t="shared" si="218"/>
        <v>-4586</v>
      </c>
      <c r="CC215" s="109">
        <f t="shared" si="268"/>
        <v>1</v>
      </c>
      <c r="CD215" s="41">
        <v>0</v>
      </c>
      <c r="CE215" s="41">
        <v>4326.07</v>
      </c>
      <c r="CF215" s="41">
        <f t="shared" si="269"/>
        <v>4326.07</v>
      </c>
      <c r="CG215" s="41">
        <f t="shared" si="270"/>
        <v>4585.79</v>
      </c>
      <c r="CH215" s="41">
        <f t="shared" si="271"/>
        <v>4326.07</v>
      </c>
      <c r="CI215" s="40">
        <f t="shared" si="272"/>
        <v>-259.93000000000029</v>
      </c>
      <c r="CJ215" s="282">
        <f t="shared" si="273"/>
        <v>0.94336417498402669</v>
      </c>
      <c r="CK215" s="40">
        <v>0</v>
      </c>
      <c r="CL215" s="40">
        <f t="shared" si="215"/>
        <v>4585.79</v>
      </c>
      <c r="CM215" s="40">
        <v>4326.07</v>
      </c>
      <c r="CN215" s="158">
        <v>0</v>
      </c>
      <c r="CO215" s="310">
        <f t="shared" si="274"/>
        <v>0.94336417498402669</v>
      </c>
      <c r="CP215" s="40">
        <v>272089.21000000002</v>
      </c>
      <c r="CQ215" s="40">
        <v>0</v>
      </c>
      <c r="CR215" s="40">
        <v>0</v>
      </c>
      <c r="CS215" s="40">
        <v>0</v>
      </c>
      <c r="CT215" s="40">
        <v>0</v>
      </c>
      <c r="CU215" s="40">
        <v>0</v>
      </c>
      <c r="CV215" s="40">
        <v>0</v>
      </c>
      <c r="CW215" s="40">
        <v>276675</v>
      </c>
      <c r="CX215" s="17"/>
    </row>
    <row r="216" spans="1:102" hidden="1" x14ac:dyDescent="0.25">
      <c r="A216" s="55" t="s">
        <v>33</v>
      </c>
      <c r="B216" s="55" t="s">
        <v>34</v>
      </c>
      <c r="C216" s="81" t="s">
        <v>562</v>
      </c>
      <c r="D216" s="55">
        <v>1</v>
      </c>
      <c r="E216" s="55" t="s">
        <v>35</v>
      </c>
      <c r="F216" s="55" t="s">
        <v>5</v>
      </c>
      <c r="G216" s="131" t="s">
        <v>1311</v>
      </c>
      <c r="H216" s="43">
        <f>SUBTOTAL(103, $CI$16:$CI216)*1</f>
        <v>149</v>
      </c>
      <c r="I216" s="43" t="s">
        <v>106</v>
      </c>
      <c r="J216" s="124" t="s">
        <v>111</v>
      </c>
      <c r="K216" s="124" t="s">
        <v>118</v>
      </c>
      <c r="L216" s="41">
        <v>0</v>
      </c>
      <c r="M216" s="41">
        <v>0</v>
      </c>
      <c r="N216" s="41">
        <v>0</v>
      </c>
      <c r="O216" s="41">
        <v>0</v>
      </c>
      <c r="P216" s="41">
        <v>0</v>
      </c>
      <c r="Q216" s="41">
        <f t="shared" si="233"/>
        <v>0</v>
      </c>
      <c r="R216" s="197" t="str">
        <f t="shared" si="234"/>
        <v>nebija plānots</v>
      </c>
      <c r="S216" s="41">
        <v>0</v>
      </c>
      <c r="T216" s="41">
        <v>0</v>
      </c>
      <c r="U216" s="41">
        <f t="shared" si="225"/>
        <v>0</v>
      </c>
      <c r="V216" s="41">
        <f t="shared" si="235"/>
        <v>0</v>
      </c>
      <c r="W216" s="41">
        <f t="shared" si="236"/>
        <v>0</v>
      </c>
      <c r="X216" s="41">
        <f t="shared" si="237"/>
        <v>0</v>
      </c>
      <c r="Y216" s="197" t="str">
        <f t="shared" si="238"/>
        <v>nebija plānots</v>
      </c>
      <c r="Z216" s="41">
        <v>0</v>
      </c>
      <c r="AA216" s="41">
        <v>0</v>
      </c>
      <c r="AB216" s="41">
        <f t="shared" si="226"/>
        <v>0</v>
      </c>
      <c r="AC216" s="41">
        <f t="shared" si="239"/>
        <v>0</v>
      </c>
      <c r="AD216" s="41">
        <f t="shared" si="240"/>
        <v>0</v>
      </c>
      <c r="AE216" s="41">
        <f t="shared" si="241"/>
        <v>0</v>
      </c>
      <c r="AF216" s="109" t="str">
        <f t="shared" si="242"/>
        <v>nebija plānots</v>
      </c>
      <c r="AG216" s="41">
        <v>123689.54999999999</v>
      </c>
      <c r="AH216" s="41">
        <v>123689.54999999999</v>
      </c>
      <c r="AI216" s="41">
        <f t="shared" si="227"/>
        <v>0</v>
      </c>
      <c r="AJ216" s="41">
        <f t="shared" si="243"/>
        <v>123689.54999999999</v>
      </c>
      <c r="AK216" s="41">
        <f t="shared" si="244"/>
        <v>123689.54999999999</v>
      </c>
      <c r="AL216" s="41">
        <f t="shared" si="245"/>
        <v>0</v>
      </c>
      <c r="AM216" s="109">
        <f t="shared" si="246"/>
        <v>0</v>
      </c>
      <c r="AN216" s="41">
        <v>0</v>
      </c>
      <c r="AO216" s="41">
        <v>0</v>
      </c>
      <c r="AP216" s="41">
        <f t="shared" si="228"/>
        <v>0</v>
      </c>
      <c r="AQ216" s="41">
        <f t="shared" si="247"/>
        <v>123689.54999999999</v>
      </c>
      <c r="AR216" s="41">
        <f t="shared" si="248"/>
        <v>123689.54999999999</v>
      </c>
      <c r="AS216" s="41">
        <f t="shared" si="249"/>
        <v>0</v>
      </c>
      <c r="AT216" s="109">
        <f t="shared" si="250"/>
        <v>0</v>
      </c>
      <c r="AU216" s="35">
        <v>404441.56</v>
      </c>
      <c r="AV216" s="41">
        <v>148863.31</v>
      </c>
      <c r="AW216" s="41">
        <f t="shared" si="229"/>
        <v>-255578.25</v>
      </c>
      <c r="AX216" s="41">
        <f t="shared" si="251"/>
        <v>528131.11</v>
      </c>
      <c r="AY216" s="41">
        <f t="shared" si="252"/>
        <v>272552.86</v>
      </c>
      <c r="AZ216" s="41">
        <f t="shared" si="253"/>
        <v>-255578</v>
      </c>
      <c r="BA216" s="109">
        <f t="shared" si="254"/>
        <v>0.48392954923636289</v>
      </c>
      <c r="BB216" s="41">
        <v>0</v>
      </c>
      <c r="BC216" s="41">
        <v>0</v>
      </c>
      <c r="BD216" s="41">
        <f t="shared" si="230"/>
        <v>0</v>
      </c>
      <c r="BE216" s="41">
        <f t="shared" si="255"/>
        <v>528131.11</v>
      </c>
      <c r="BF216" s="41">
        <f t="shared" si="256"/>
        <v>272552.86</v>
      </c>
      <c r="BG216" s="41">
        <f t="shared" si="257"/>
        <v>-255578</v>
      </c>
      <c r="BH216" s="109">
        <f t="shared" si="258"/>
        <v>0.48392954923636289</v>
      </c>
      <c r="BI216" s="41">
        <v>0</v>
      </c>
      <c r="BJ216" s="41">
        <v>0</v>
      </c>
      <c r="BK216" s="41">
        <f t="shared" si="231"/>
        <v>0</v>
      </c>
      <c r="BL216" s="41">
        <f t="shared" si="259"/>
        <v>528131.11</v>
      </c>
      <c r="BM216" s="41">
        <f t="shared" si="260"/>
        <v>272552.86</v>
      </c>
      <c r="BN216" s="41">
        <f t="shared" si="261"/>
        <v>-255578</v>
      </c>
      <c r="BO216" s="109">
        <f t="shared" si="262"/>
        <v>0.48392954923636289</v>
      </c>
      <c r="BP216" s="41">
        <v>0</v>
      </c>
      <c r="BQ216" s="41">
        <v>230206.23</v>
      </c>
      <c r="BR216" s="41">
        <f t="shared" si="232"/>
        <v>230206.23</v>
      </c>
      <c r="BS216" s="41">
        <f t="shared" si="263"/>
        <v>528131.11</v>
      </c>
      <c r="BT216" s="41">
        <f t="shared" si="264"/>
        <v>502759.08999999997</v>
      </c>
      <c r="BU216" s="41">
        <f t="shared" si="265"/>
        <v>-25372</v>
      </c>
      <c r="BV216" s="109">
        <f t="shared" si="266"/>
        <v>4.8041138875534184E-2</v>
      </c>
      <c r="BW216" s="41">
        <v>0</v>
      </c>
      <c r="BX216" s="41">
        <v>0</v>
      </c>
      <c r="BY216" s="41">
        <f t="shared" si="267"/>
        <v>0</v>
      </c>
      <c r="BZ216" s="41">
        <f t="shared" si="275"/>
        <v>528131.11</v>
      </c>
      <c r="CA216" s="41">
        <f>BQ216+BJ216+BC216+AV216+AO216+AH216+AA216+T216+P216+BX216</f>
        <v>502759.09</v>
      </c>
      <c r="CB216" s="41">
        <f t="shared" si="218"/>
        <v>-25372</v>
      </c>
      <c r="CC216" s="109">
        <f t="shared" si="268"/>
        <v>4.8041138875534073E-2</v>
      </c>
      <c r="CD216" s="41">
        <v>0</v>
      </c>
      <c r="CE216" s="41">
        <v>0</v>
      </c>
      <c r="CF216" s="41">
        <f t="shared" si="269"/>
        <v>0</v>
      </c>
      <c r="CG216" s="41">
        <f t="shared" si="270"/>
        <v>528131.11</v>
      </c>
      <c r="CH216" s="41">
        <f t="shared" si="271"/>
        <v>502759.09</v>
      </c>
      <c r="CI216" s="40">
        <f t="shared" si="272"/>
        <v>-25372</v>
      </c>
      <c r="CJ216" s="282">
        <f t="shared" si="273"/>
        <v>0.95195886112446593</v>
      </c>
      <c r="CK216" s="37">
        <v>326964.44</v>
      </c>
      <c r="CL216" s="40">
        <f t="shared" si="215"/>
        <v>855095.55</v>
      </c>
      <c r="CM216" s="40">
        <v>812475.5</v>
      </c>
      <c r="CN216" s="158">
        <f t="shared" ref="CN216:CN247" si="276">CM216-CL216</f>
        <v>-42620.050000000047</v>
      </c>
      <c r="CO216" s="310">
        <f t="shared" si="274"/>
        <v>0.95015755841554783</v>
      </c>
      <c r="CP216" s="40">
        <v>292316.93000000005</v>
      </c>
      <c r="CQ216" s="40">
        <v>0</v>
      </c>
      <c r="CR216" s="40">
        <v>0</v>
      </c>
      <c r="CS216" s="40">
        <v>0</v>
      </c>
      <c r="CT216" s="40">
        <v>0</v>
      </c>
      <c r="CU216" s="40">
        <v>0</v>
      </c>
      <c r="CV216" s="40">
        <v>0</v>
      </c>
      <c r="CW216" s="40">
        <v>577773.65</v>
      </c>
      <c r="CX216" s="17"/>
    </row>
    <row r="217" spans="1:102" ht="51.75" hidden="1" x14ac:dyDescent="0.25">
      <c r="A217" s="11" t="s">
        <v>485</v>
      </c>
      <c r="B217" s="11" t="s">
        <v>486</v>
      </c>
      <c r="C217" s="14" t="s">
        <v>606</v>
      </c>
      <c r="D217" s="11">
        <v>1</v>
      </c>
      <c r="E217" s="11" t="s">
        <v>454</v>
      </c>
      <c r="F217" s="11" t="s">
        <v>5</v>
      </c>
      <c r="G217" s="44" t="s">
        <v>529</v>
      </c>
      <c r="H217" s="43">
        <f>SUBTOTAL(103, $CI$16:$CI217)*1</f>
        <v>149</v>
      </c>
      <c r="I217" s="43" t="s">
        <v>485</v>
      </c>
      <c r="J217" s="124" t="s">
        <v>494</v>
      </c>
      <c r="K217" s="124" t="s">
        <v>495</v>
      </c>
      <c r="L217" s="41">
        <v>0</v>
      </c>
      <c r="M217" s="41">
        <v>0</v>
      </c>
      <c r="N217" s="41">
        <v>88328.93</v>
      </c>
      <c r="O217" s="41">
        <v>35989.31</v>
      </c>
      <c r="P217" s="41">
        <v>35989.31</v>
      </c>
      <c r="Q217" s="41">
        <f t="shared" si="233"/>
        <v>0</v>
      </c>
      <c r="R217" s="197">
        <f t="shared" si="234"/>
        <v>0</v>
      </c>
      <c r="S217" s="41">
        <v>0</v>
      </c>
      <c r="T217" s="41">
        <v>0</v>
      </c>
      <c r="U217" s="41">
        <f t="shared" si="225"/>
        <v>0</v>
      </c>
      <c r="V217" s="41">
        <f t="shared" si="235"/>
        <v>35989.31</v>
      </c>
      <c r="W217" s="41">
        <f t="shared" si="236"/>
        <v>35989.31</v>
      </c>
      <c r="X217" s="41">
        <f t="shared" si="237"/>
        <v>0</v>
      </c>
      <c r="Y217" s="197">
        <f t="shared" si="238"/>
        <v>0</v>
      </c>
      <c r="Z217" s="41">
        <v>0</v>
      </c>
      <c r="AA217" s="41">
        <v>0</v>
      </c>
      <c r="AB217" s="41">
        <f t="shared" si="226"/>
        <v>0</v>
      </c>
      <c r="AC217" s="41">
        <f t="shared" si="239"/>
        <v>35989.31</v>
      </c>
      <c r="AD217" s="41">
        <f t="shared" si="240"/>
        <v>35989.31</v>
      </c>
      <c r="AE217" s="41">
        <f t="shared" si="241"/>
        <v>0</v>
      </c>
      <c r="AF217" s="109">
        <f t="shared" si="242"/>
        <v>0</v>
      </c>
      <c r="AG217" s="41">
        <v>34708.050000000003</v>
      </c>
      <c r="AH217" s="41">
        <v>26436.84</v>
      </c>
      <c r="AI217" s="41">
        <f t="shared" si="227"/>
        <v>-8271.2100000000028</v>
      </c>
      <c r="AJ217" s="41">
        <f t="shared" si="243"/>
        <v>70697.36</v>
      </c>
      <c r="AK217" s="41">
        <f t="shared" si="244"/>
        <v>62426.149999999994</v>
      </c>
      <c r="AL217" s="41">
        <f t="shared" si="245"/>
        <v>-8271</v>
      </c>
      <c r="AM217" s="109">
        <f t="shared" si="246"/>
        <v>0.11699460913391968</v>
      </c>
      <c r="AN217" s="41">
        <v>0</v>
      </c>
      <c r="AO217" s="41">
        <v>0</v>
      </c>
      <c r="AP217" s="41">
        <f t="shared" si="228"/>
        <v>0</v>
      </c>
      <c r="AQ217" s="41">
        <f t="shared" si="247"/>
        <v>70697.36</v>
      </c>
      <c r="AR217" s="41">
        <f t="shared" si="248"/>
        <v>62426.149999999994</v>
      </c>
      <c r="AS217" s="41">
        <f t="shared" si="249"/>
        <v>-8271</v>
      </c>
      <c r="AT217" s="109">
        <f t="shared" si="250"/>
        <v>0.11699460913391968</v>
      </c>
      <c r="AU217" s="41">
        <v>0</v>
      </c>
      <c r="AV217" s="41">
        <v>0</v>
      </c>
      <c r="AW217" s="41">
        <f t="shared" si="229"/>
        <v>0</v>
      </c>
      <c r="AX217" s="41">
        <f t="shared" si="251"/>
        <v>70697.36</v>
      </c>
      <c r="AY217" s="41">
        <f t="shared" si="252"/>
        <v>62426.149999999994</v>
      </c>
      <c r="AZ217" s="41">
        <f t="shared" si="253"/>
        <v>-8271</v>
      </c>
      <c r="BA217" s="109">
        <f t="shared" si="254"/>
        <v>0.11699460913391968</v>
      </c>
      <c r="BB217" s="41">
        <v>34708.050000000003</v>
      </c>
      <c r="BC217" s="41">
        <v>37785.75</v>
      </c>
      <c r="BD217" s="41">
        <f t="shared" si="230"/>
        <v>3077.6999999999971</v>
      </c>
      <c r="BE217" s="41">
        <f t="shared" si="255"/>
        <v>105405.41</v>
      </c>
      <c r="BF217" s="41">
        <f t="shared" si="256"/>
        <v>100211.9</v>
      </c>
      <c r="BG217" s="41">
        <f t="shared" si="257"/>
        <v>-5193</v>
      </c>
      <c r="BH217" s="109">
        <f t="shared" si="258"/>
        <v>4.9271759390718262E-2</v>
      </c>
      <c r="BI217" s="41">
        <v>0</v>
      </c>
      <c r="BJ217" s="41">
        <v>0</v>
      </c>
      <c r="BK217" s="41">
        <f t="shared" si="231"/>
        <v>0</v>
      </c>
      <c r="BL217" s="41">
        <f t="shared" si="259"/>
        <v>105405.41</v>
      </c>
      <c r="BM217" s="41">
        <f t="shared" si="260"/>
        <v>100211.9</v>
      </c>
      <c r="BN217" s="41">
        <f t="shared" si="261"/>
        <v>-5193</v>
      </c>
      <c r="BO217" s="109">
        <f t="shared" si="262"/>
        <v>4.9271759390718262E-2</v>
      </c>
      <c r="BP217" s="41">
        <v>0</v>
      </c>
      <c r="BQ217" s="41">
        <v>0</v>
      </c>
      <c r="BR217" s="41">
        <f t="shared" si="232"/>
        <v>0</v>
      </c>
      <c r="BS217" s="41">
        <f t="shared" si="263"/>
        <v>105405.41</v>
      </c>
      <c r="BT217" s="41">
        <f t="shared" si="264"/>
        <v>100211.9</v>
      </c>
      <c r="BU217" s="41">
        <f t="shared" si="265"/>
        <v>-5193</v>
      </c>
      <c r="BV217" s="109">
        <f t="shared" si="266"/>
        <v>4.9271759390718262E-2</v>
      </c>
      <c r="BW217" s="41">
        <v>34708.050000000003</v>
      </c>
      <c r="BX217" s="41">
        <v>33570.67</v>
      </c>
      <c r="BY217" s="41">
        <f t="shared" si="267"/>
        <v>-1137.3800000000047</v>
      </c>
      <c r="BZ217" s="41">
        <f t="shared" si="275"/>
        <v>140113.46000000002</v>
      </c>
      <c r="CA217" s="41">
        <f>BQ217+BJ217+BC217+AV217+AO217+AH217+AA217+T217+P217+BX217</f>
        <v>133782.57</v>
      </c>
      <c r="CB217" s="41">
        <f t="shared" si="218"/>
        <v>-6330</v>
      </c>
      <c r="CC217" s="109">
        <f t="shared" si="268"/>
        <v>4.5184024432770475E-2</v>
      </c>
      <c r="CD217" s="41">
        <v>0</v>
      </c>
      <c r="CE217" s="41">
        <v>0</v>
      </c>
      <c r="CF217" s="41">
        <f t="shared" si="269"/>
        <v>0</v>
      </c>
      <c r="CG217" s="41">
        <f t="shared" si="270"/>
        <v>140113.46000000002</v>
      </c>
      <c r="CH217" s="41">
        <f t="shared" si="271"/>
        <v>133782.57</v>
      </c>
      <c r="CI217" s="40">
        <f t="shared" si="272"/>
        <v>-6330</v>
      </c>
      <c r="CJ217" s="282">
        <f t="shared" si="273"/>
        <v>0.95481597556722952</v>
      </c>
      <c r="CK217" s="40">
        <v>0</v>
      </c>
      <c r="CL217" s="40">
        <f t="shared" si="215"/>
        <v>140113.46000000002</v>
      </c>
      <c r="CM217" s="40">
        <v>133782.57</v>
      </c>
      <c r="CN217" s="158">
        <f t="shared" si="276"/>
        <v>-6330.890000000014</v>
      </c>
      <c r="CO217" s="310">
        <f t="shared" si="274"/>
        <v>0.95481597556722952</v>
      </c>
      <c r="CP217" s="40">
        <v>138833.05000000002</v>
      </c>
      <c r="CQ217" s="40">
        <v>49224.56</v>
      </c>
      <c r="CR217" s="40">
        <v>0</v>
      </c>
      <c r="CS217" s="40">
        <v>0</v>
      </c>
      <c r="CT217" s="40">
        <v>0</v>
      </c>
      <c r="CU217" s="40">
        <v>0</v>
      </c>
      <c r="CV217" s="40">
        <v>0</v>
      </c>
      <c r="CW217" s="40">
        <v>416500.00000000006</v>
      </c>
      <c r="CX217" s="17"/>
    </row>
    <row r="218" spans="1:102" ht="39" hidden="1" x14ac:dyDescent="0.25">
      <c r="A218" s="11" t="s">
        <v>57</v>
      </c>
      <c r="B218" s="11" t="s">
        <v>58</v>
      </c>
      <c r="C218" s="14" t="s">
        <v>565</v>
      </c>
      <c r="D218" s="11">
        <v>3</v>
      </c>
      <c r="E218" s="11" t="s">
        <v>35</v>
      </c>
      <c r="F218" s="11" t="s">
        <v>5</v>
      </c>
      <c r="G218" s="44" t="s">
        <v>683</v>
      </c>
      <c r="H218" s="43">
        <f>SUBTOTAL(103, $CI$16:$CI218)*1</f>
        <v>149</v>
      </c>
      <c r="I218" s="43" t="s">
        <v>537</v>
      </c>
      <c r="J218" s="124" t="s">
        <v>461</v>
      </c>
      <c r="K218" s="124" t="s">
        <v>546</v>
      </c>
      <c r="L218" s="41">
        <v>0</v>
      </c>
      <c r="M218" s="41">
        <v>0</v>
      </c>
      <c r="N218" s="41">
        <v>1775102.13</v>
      </c>
      <c r="O218" s="41">
        <v>0</v>
      </c>
      <c r="P218" s="41">
        <v>0</v>
      </c>
      <c r="Q218" s="41">
        <f t="shared" si="233"/>
        <v>0</v>
      </c>
      <c r="R218" s="197" t="str">
        <f t="shared" si="234"/>
        <v>nebija plānots</v>
      </c>
      <c r="S218" s="41">
        <v>887265.39</v>
      </c>
      <c r="T218" s="41">
        <v>887265.39</v>
      </c>
      <c r="U218" s="41">
        <f t="shared" si="225"/>
        <v>0</v>
      </c>
      <c r="V218" s="41">
        <f t="shared" si="235"/>
        <v>887265.39</v>
      </c>
      <c r="W218" s="41">
        <f t="shared" si="236"/>
        <v>887265.39</v>
      </c>
      <c r="X218" s="41">
        <f t="shared" si="237"/>
        <v>0</v>
      </c>
      <c r="Y218" s="197">
        <f t="shared" si="238"/>
        <v>0</v>
      </c>
      <c r="Z218" s="41">
        <v>0</v>
      </c>
      <c r="AA218" s="41">
        <v>0</v>
      </c>
      <c r="AB218" s="41">
        <f t="shared" si="226"/>
        <v>0</v>
      </c>
      <c r="AC218" s="41">
        <f t="shared" si="239"/>
        <v>887265.39</v>
      </c>
      <c r="AD218" s="41">
        <f t="shared" si="240"/>
        <v>887265.39</v>
      </c>
      <c r="AE218" s="41">
        <f t="shared" si="241"/>
        <v>0</v>
      </c>
      <c r="AF218" s="109">
        <f t="shared" si="242"/>
        <v>0</v>
      </c>
      <c r="AG218" s="41">
        <v>0</v>
      </c>
      <c r="AH218" s="41">
        <v>0</v>
      </c>
      <c r="AI218" s="41">
        <f t="shared" si="227"/>
        <v>0</v>
      </c>
      <c r="AJ218" s="41">
        <f t="shared" si="243"/>
        <v>887265.39</v>
      </c>
      <c r="AK218" s="41">
        <f t="shared" si="244"/>
        <v>887265.39</v>
      </c>
      <c r="AL218" s="41">
        <f t="shared" si="245"/>
        <v>0</v>
      </c>
      <c r="AM218" s="109">
        <f t="shared" si="246"/>
        <v>0</v>
      </c>
      <c r="AN218" s="41">
        <v>771600.25</v>
      </c>
      <c r="AO218" s="41">
        <v>624965.24</v>
      </c>
      <c r="AP218" s="41">
        <f t="shared" si="228"/>
        <v>-146635.01</v>
      </c>
      <c r="AQ218" s="41">
        <f t="shared" si="247"/>
        <v>1658865.6400000001</v>
      </c>
      <c r="AR218" s="41">
        <f t="shared" si="248"/>
        <v>1512230.63</v>
      </c>
      <c r="AS218" s="41">
        <f t="shared" si="249"/>
        <v>-146635</v>
      </c>
      <c r="AT218" s="109">
        <f t="shared" si="250"/>
        <v>8.8394747871202051E-2</v>
      </c>
      <c r="AU218" s="41">
        <v>0</v>
      </c>
      <c r="AV218" s="41">
        <v>0</v>
      </c>
      <c r="AW218" s="41">
        <f t="shared" si="229"/>
        <v>0</v>
      </c>
      <c r="AX218" s="41">
        <f t="shared" si="251"/>
        <v>1658865.6400000001</v>
      </c>
      <c r="AY218" s="41">
        <f t="shared" si="252"/>
        <v>1512230.63</v>
      </c>
      <c r="AZ218" s="41">
        <f t="shared" si="253"/>
        <v>-146635</v>
      </c>
      <c r="BA218" s="109">
        <f t="shared" si="254"/>
        <v>8.8394747871202051E-2</v>
      </c>
      <c r="BB218" s="41">
        <v>0</v>
      </c>
      <c r="BC218" s="41">
        <v>0</v>
      </c>
      <c r="BD218" s="41">
        <f t="shared" si="230"/>
        <v>0</v>
      </c>
      <c r="BE218" s="41">
        <f t="shared" si="255"/>
        <v>1658865.6400000001</v>
      </c>
      <c r="BF218" s="41">
        <f t="shared" si="256"/>
        <v>1512230.63</v>
      </c>
      <c r="BG218" s="41">
        <f t="shared" si="257"/>
        <v>-146635</v>
      </c>
      <c r="BH218" s="109">
        <f t="shared" si="258"/>
        <v>8.8394747871202051E-2</v>
      </c>
      <c r="BI218" s="41">
        <v>969625.59999999998</v>
      </c>
      <c r="BJ218" s="41">
        <v>946656.82</v>
      </c>
      <c r="BK218" s="41">
        <f t="shared" si="231"/>
        <v>-22968.780000000028</v>
      </c>
      <c r="BL218" s="41">
        <f t="shared" si="259"/>
        <v>2628491.2400000002</v>
      </c>
      <c r="BM218" s="41">
        <f t="shared" si="260"/>
        <v>2458887.4499999997</v>
      </c>
      <c r="BN218" s="41">
        <f t="shared" si="261"/>
        <v>-169604</v>
      </c>
      <c r="BO218" s="109">
        <f t="shared" si="262"/>
        <v>6.4525149416134409E-2</v>
      </c>
      <c r="BP218" s="41">
        <v>0</v>
      </c>
      <c r="BQ218" s="41">
        <v>0</v>
      </c>
      <c r="BR218" s="41">
        <f t="shared" si="232"/>
        <v>0</v>
      </c>
      <c r="BS218" s="41">
        <f t="shared" si="263"/>
        <v>2628491.2400000002</v>
      </c>
      <c r="BT218" s="41">
        <f t="shared" si="264"/>
        <v>2458887.4499999997</v>
      </c>
      <c r="BU218" s="41">
        <f t="shared" si="265"/>
        <v>-169604</v>
      </c>
      <c r="BV218" s="109">
        <f t="shared" si="266"/>
        <v>6.4525149416134409E-2</v>
      </c>
      <c r="BW218" s="41">
        <v>0</v>
      </c>
      <c r="BX218" s="41">
        <v>0</v>
      </c>
      <c r="BY218" s="41">
        <f t="shared" si="267"/>
        <v>0</v>
      </c>
      <c r="BZ218" s="41">
        <f t="shared" si="275"/>
        <v>2628491.2400000002</v>
      </c>
      <c r="CA218" s="41">
        <f>BQ218+BJ218+BC218+AV218+AO218+-AH218+AA218+T218+P218+BX218</f>
        <v>2458887.4500000002</v>
      </c>
      <c r="CB218" s="41">
        <f t="shared" si="218"/>
        <v>-169604</v>
      </c>
      <c r="CC218" s="109">
        <f t="shared" si="268"/>
        <v>6.4525149416134298E-2</v>
      </c>
      <c r="CD218" s="41">
        <v>1083455.8999999999</v>
      </c>
      <c r="CE218" s="41">
        <v>1091138.23</v>
      </c>
      <c r="CF218" s="41">
        <f t="shared" si="269"/>
        <v>7682.3300000000745</v>
      </c>
      <c r="CG218" s="41">
        <f t="shared" si="270"/>
        <v>3711947.14</v>
      </c>
      <c r="CH218" s="41">
        <f t="shared" si="271"/>
        <v>3550025.68</v>
      </c>
      <c r="CI218" s="40">
        <f t="shared" si="272"/>
        <v>-161921.66999999993</v>
      </c>
      <c r="CJ218" s="282">
        <f t="shared" si="273"/>
        <v>0.95637829583963307</v>
      </c>
      <c r="CK218" s="40">
        <v>0</v>
      </c>
      <c r="CL218" s="40">
        <f t="shared" si="215"/>
        <v>3711947.14</v>
      </c>
      <c r="CM218" s="40">
        <v>3550025.6799999997</v>
      </c>
      <c r="CN218" s="158">
        <f t="shared" si="276"/>
        <v>-161921.46000000043</v>
      </c>
      <c r="CO218" s="310">
        <f t="shared" si="274"/>
        <v>0.95637829583963296</v>
      </c>
      <c r="CP218" s="40">
        <v>5076433.37</v>
      </c>
      <c r="CQ218" s="40">
        <v>1618636.61</v>
      </c>
      <c r="CR218" s="40">
        <v>0</v>
      </c>
      <c r="CS218" s="40">
        <v>0</v>
      </c>
      <c r="CT218" s="40">
        <v>0</v>
      </c>
      <c r="CU218" s="40">
        <v>0</v>
      </c>
      <c r="CV218" s="40">
        <v>0</v>
      </c>
      <c r="CW218" s="40">
        <v>12182119.25</v>
      </c>
      <c r="CX218" s="17"/>
    </row>
    <row r="219" spans="1:102" ht="31.5" hidden="1" x14ac:dyDescent="0.25">
      <c r="A219" s="55" t="s">
        <v>33</v>
      </c>
      <c r="B219" s="55" t="s">
        <v>34</v>
      </c>
      <c r="C219" s="81" t="s">
        <v>562</v>
      </c>
      <c r="D219" s="55">
        <v>1</v>
      </c>
      <c r="E219" s="55" t="s">
        <v>35</v>
      </c>
      <c r="F219" s="55" t="s">
        <v>5</v>
      </c>
      <c r="G219" s="99" t="s">
        <v>1502</v>
      </c>
      <c r="H219" s="43">
        <f>SUBTOTAL(103, $CI$16:$CI219)*1</f>
        <v>149</v>
      </c>
      <c r="I219" s="43" t="s">
        <v>406</v>
      </c>
      <c r="J219" s="126" t="s">
        <v>881</v>
      </c>
      <c r="K219" s="126" t="s">
        <v>882</v>
      </c>
      <c r="L219" s="94"/>
      <c r="M219" s="38">
        <v>0</v>
      </c>
      <c r="N219" s="38">
        <v>0</v>
      </c>
      <c r="O219" s="37">
        <v>0</v>
      </c>
      <c r="P219" s="37"/>
      <c r="Q219" s="41">
        <f t="shared" si="233"/>
        <v>0</v>
      </c>
      <c r="R219" s="197" t="str">
        <f t="shared" si="234"/>
        <v>nebija plānots</v>
      </c>
      <c r="S219" s="38">
        <v>0</v>
      </c>
      <c r="T219" s="38"/>
      <c r="U219" s="38"/>
      <c r="V219" s="41">
        <f t="shared" si="235"/>
        <v>0</v>
      </c>
      <c r="W219" s="41">
        <f t="shared" si="236"/>
        <v>0</v>
      </c>
      <c r="X219" s="41">
        <f t="shared" si="237"/>
        <v>0</v>
      </c>
      <c r="Y219" s="197" t="str">
        <f t="shared" si="238"/>
        <v>nebija plānots</v>
      </c>
      <c r="Z219" s="38">
        <v>0</v>
      </c>
      <c r="AA219" s="38"/>
      <c r="AB219" s="38"/>
      <c r="AC219" s="41">
        <f t="shared" si="239"/>
        <v>0</v>
      </c>
      <c r="AD219" s="41">
        <f t="shared" si="240"/>
        <v>0</v>
      </c>
      <c r="AE219" s="41">
        <f t="shared" si="241"/>
        <v>0</v>
      </c>
      <c r="AF219" s="109" t="str">
        <f t="shared" si="242"/>
        <v>nebija plānots</v>
      </c>
      <c r="AG219" s="38">
        <v>0</v>
      </c>
      <c r="AH219" s="38"/>
      <c r="AI219" s="38"/>
      <c r="AJ219" s="41">
        <f t="shared" si="243"/>
        <v>0</v>
      </c>
      <c r="AK219" s="41">
        <f t="shared" si="244"/>
        <v>0</v>
      </c>
      <c r="AL219" s="41">
        <f t="shared" si="245"/>
        <v>0</v>
      </c>
      <c r="AM219" s="109" t="str">
        <f t="shared" si="246"/>
        <v>nebija plānots</v>
      </c>
      <c r="AN219" s="38">
        <v>0</v>
      </c>
      <c r="AO219" s="38"/>
      <c r="AP219" s="38"/>
      <c r="AQ219" s="41">
        <f t="shared" si="247"/>
        <v>0</v>
      </c>
      <c r="AR219" s="41">
        <f t="shared" si="248"/>
        <v>0</v>
      </c>
      <c r="AS219" s="41">
        <f t="shared" si="249"/>
        <v>0</v>
      </c>
      <c r="AT219" s="109" t="str">
        <f t="shared" si="250"/>
        <v>nebija plānots</v>
      </c>
      <c r="AU219" s="38">
        <v>0</v>
      </c>
      <c r="AV219" s="38"/>
      <c r="AW219" s="38"/>
      <c r="AX219" s="41">
        <f t="shared" si="251"/>
        <v>0</v>
      </c>
      <c r="AY219" s="41">
        <f t="shared" si="252"/>
        <v>0</v>
      </c>
      <c r="AZ219" s="41">
        <f t="shared" si="253"/>
        <v>0</v>
      </c>
      <c r="BA219" s="109" t="str">
        <f t="shared" si="254"/>
        <v>nebija plānots</v>
      </c>
      <c r="BB219" s="38">
        <v>9875.14</v>
      </c>
      <c r="BC219" s="41">
        <v>0</v>
      </c>
      <c r="BD219" s="41">
        <f t="shared" si="230"/>
        <v>-9875.14</v>
      </c>
      <c r="BE219" s="41">
        <f t="shared" si="255"/>
        <v>9875.14</v>
      </c>
      <c r="BF219" s="41">
        <f t="shared" si="256"/>
        <v>0</v>
      </c>
      <c r="BG219" s="41">
        <f t="shared" si="257"/>
        <v>-9875</v>
      </c>
      <c r="BH219" s="109">
        <f t="shared" si="258"/>
        <v>1</v>
      </c>
      <c r="BI219" s="38">
        <v>0</v>
      </c>
      <c r="BJ219" s="41">
        <v>3081.18</v>
      </c>
      <c r="BK219" s="41">
        <f t="shared" si="231"/>
        <v>3081.18</v>
      </c>
      <c r="BL219" s="41">
        <f t="shared" si="259"/>
        <v>9875.14</v>
      </c>
      <c r="BM219" s="41">
        <f t="shared" si="260"/>
        <v>3081.18</v>
      </c>
      <c r="BN219" s="41">
        <f t="shared" si="261"/>
        <v>-6794</v>
      </c>
      <c r="BO219" s="109">
        <f t="shared" si="262"/>
        <v>0.68798619563874541</v>
      </c>
      <c r="BP219" s="38">
        <v>0</v>
      </c>
      <c r="BQ219" s="41">
        <v>0</v>
      </c>
      <c r="BR219" s="41">
        <f t="shared" si="232"/>
        <v>0</v>
      </c>
      <c r="BS219" s="41">
        <f t="shared" si="263"/>
        <v>9875.14</v>
      </c>
      <c r="BT219" s="41">
        <f t="shared" si="264"/>
        <v>3081.18</v>
      </c>
      <c r="BU219" s="41">
        <f t="shared" si="265"/>
        <v>-6794</v>
      </c>
      <c r="BV219" s="109">
        <f t="shared" si="266"/>
        <v>0.68798619563874541</v>
      </c>
      <c r="BW219" s="38">
        <v>48346.5</v>
      </c>
      <c r="BX219" s="41">
        <v>53074.53</v>
      </c>
      <c r="BY219" s="41">
        <f t="shared" si="267"/>
        <v>4728.0299999999988</v>
      </c>
      <c r="BZ219" s="41">
        <f t="shared" si="275"/>
        <v>58221.64</v>
      </c>
      <c r="CA219" s="41">
        <f>BQ219+BJ219+BC219+AV219+AO219+-AH219+AA219+T219+P219+BX219</f>
        <v>56155.71</v>
      </c>
      <c r="CB219" s="41">
        <f t="shared" si="218"/>
        <v>-2066</v>
      </c>
      <c r="CC219" s="109">
        <f t="shared" si="268"/>
        <v>3.5483885373204904E-2</v>
      </c>
      <c r="CD219" s="38">
        <v>0</v>
      </c>
      <c r="CE219" s="41">
        <v>0</v>
      </c>
      <c r="CF219" s="41">
        <f t="shared" si="269"/>
        <v>0</v>
      </c>
      <c r="CG219" s="41">
        <f t="shared" si="270"/>
        <v>58221.64</v>
      </c>
      <c r="CH219" s="41">
        <f t="shared" si="271"/>
        <v>56155.71</v>
      </c>
      <c r="CI219" s="40">
        <f t="shared" si="272"/>
        <v>-2066</v>
      </c>
      <c r="CJ219" s="282">
        <f t="shared" si="273"/>
        <v>0.9645161146267951</v>
      </c>
      <c r="CK219" s="38">
        <v>0</v>
      </c>
      <c r="CL219" s="40">
        <f t="shared" si="215"/>
        <v>58221.64</v>
      </c>
      <c r="CM219" s="40">
        <v>95043.75</v>
      </c>
      <c r="CN219" s="158">
        <f t="shared" si="276"/>
        <v>36822.11</v>
      </c>
      <c r="CO219" s="310">
        <f t="shared" si="274"/>
        <v>1.6324471450821378</v>
      </c>
      <c r="CP219" s="38">
        <v>155482.93000000002</v>
      </c>
      <c r="CQ219" s="38">
        <v>151588.88</v>
      </c>
      <c r="CR219" s="38">
        <v>0</v>
      </c>
      <c r="CS219" s="38">
        <v>0</v>
      </c>
      <c r="CT219" s="38">
        <v>0</v>
      </c>
      <c r="CU219" s="38">
        <v>0</v>
      </c>
      <c r="CV219" s="38">
        <v>0</v>
      </c>
      <c r="CW219" s="38">
        <v>365293.45</v>
      </c>
      <c r="CX219" s="17"/>
    </row>
    <row r="220" spans="1:102" ht="31.5" hidden="1" x14ac:dyDescent="0.25">
      <c r="A220" s="55" t="s">
        <v>33</v>
      </c>
      <c r="B220" s="55" t="s">
        <v>34</v>
      </c>
      <c r="C220" s="81" t="s">
        <v>562</v>
      </c>
      <c r="D220" s="55">
        <v>1</v>
      </c>
      <c r="E220" s="55" t="s">
        <v>35</v>
      </c>
      <c r="F220" s="55" t="s">
        <v>5</v>
      </c>
      <c r="G220" s="99" t="s">
        <v>1503</v>
      </c>
      <c r="H220" s="43">
        <f>SUBTOTAL(103, $CI$16:$CI220)*1</f>
        <v>149</v>
      </c>
      <c r="I220" s="43" t="s">
        <v>350</v>
      </c>
      <c r="J220" s="124" t="s">
        <v>358</v>
      </c>
      <c r="K220" s="124" t="s">
        <v>359</v>
      </c>
      <c r="L220" s="41">
        <v>0</v>
      </c>
      <c r="M220" s="41">
        <v>0</v>
      </c>
      <c r="N220" s="41">
        <v>26833.629999999997</v>
      </c>
      <c r="O220" s="41">
        <v>21623.71</v>
      </c>
      <c r="P220" s="41">
        <v>21639.370000000003</v>
      </c>
      <c r="Q220" s="41">
        <f t="shared" si="233"/>
        <v>16</v>
      </c>
      <c r="R220" s="197">
        <f t="shared" si="234"/>
        <v>-7.2420505084491715E-4</v>
      </c>
      <c r="S220" s="41">
        <v>0</v>
      </c>
      <c r="T220" s="41">
        <v>0</v>
      </c>
      <c r="U220" s="41">
        <f t="shared" ref="U220:U229" si="277">T220-S220</f>
        <v>0</v>
      </c>
      <c r="V220" s="41">
        <f t="shared" si="235"/>
        <v>21623.71</v>
      </c>
      <c r="W220" s="41">
        <f t="shared" si="236"/>
        <v>21639.370000000003</v>
      </c>
      <c r="X220" s="41">
        <f t="shared" si="237"/>
        <v>16</v>
      </c>
      <c r="Y220" s="197">
        <f t="shared" si="238"/>
        <v>-7.2420505084491715E-4</v>
      </c>
      <c r="Z220" s="41">
        <v>0</v>
      </c>
      <c r="AA220" s="41">
        <v>0</v>
      </c>
      <c r="AB220" s="41">
        <f t="shared" ref="AB220:AB229" si="278">AA220-Z220</f>
        <v>0</v>
      </c>
      <c r="AC220" s="41">
        <f t="shared" si="239"/>
        <v>21623.71</v>
      </c>
      <c r="AD220" s="41">
        <f t="shared" si="240"/>
        <v>21639.370000000003</v>
      </c>
      <c r="AE220" s="41">
        <f t="shared" si="241"/>
        <v>16</v>
      </c>
      <c r="AF220" s="109">
        <f t="shared" si="242"/>
        <v>-7.2420505084491715E-4</v>
      </c>
      <c r="AG220" s="41">
        <v>18295.400000000001</v>
      </c>
      <c r="AH220" s="41">
        <v>18295.71</v>
      </c>
      <c r="AI220" s="41">
        <f t="shared" ref="AI220:AI229" si="279">AH220-AG220</f>
        <v>0.30999999999767169</v>
      </c>
      <c r="AJ220" s="41">
        <f t="shared" si="243"/>
        <v>39919.11</v>
      </c>
      <c r="AK220" s="41">
        <f t="shared" si="244"/>
        <v>39935.08</v>
      </c>
      <c r="AL220" s="41">
        <f t="shared" si="245"/>
        <v>16</v>
      </c>
      <c r="AM220" s="109">
        <f t="shared" si="246"/>
        <v>-4.000590193518061E-4</v>
      </c>
      <c r="AN220" s="41">
        <v>0</v>
      </c>
      <c r="AO220" s="41">
        <v>0</v>
      </c>
      <c r="AP220" s="41">
        <f t="shared" ref="AP220:AP229" si="280">AO220-AN220</f>
        <v>0</v>
      </c>
      <c r="AQ220" s="41">
        <f t="shared" si="247"/>
        <v>39919.11</v>
      </c>
      <c r="AR220" s="41">
        <f t="shared" si="248"/>
        <v>39935.08</v>
      </c>
      <c r="AS220" s="41">
        <f t="shared" si="249"/>
        <v>16</v>
      </c>
      <c r="AT220" s="109">
        <f t="shared" si="250"/>
        <v>-4.000590193518061E-4</v>
      </c>
      <c r="AU220" s="41">
        <v>0</v>
      </c>
      <c r="AV220" s="41">
        <v>0</v>
      </c>
      <c r="AW220" s="41">
        <f t="shared" ref="AW220:AW229" si="281">AV220-AU220</f>
        <v>0</v>
      </c>
      <c r="AX220" s="41">
        <f t="shared" si="251"/>
        <v>39919.11</v>
      </c>
      <c r="AY220" s="41">
        <f t="shared" si="252"/>
        <v>39935.08</v>
      </c>
      <c r="AZ220" s="41">
        <f t="shared" si="253"/>
        <v>16</v>
      </c>
      <c r="BA220" s="109">
        <f t="shared" si="254"/>
        <v>-4.000590193518061E-4</v>
      </c>
      <c r="BB220" s="41">
        <v>24650</v>
      </c>
      <c r="BC220" s="41">
        <v>30887.5</v>
      </c>
      <c r="BD220" s="41">
        <f t="shared" si="230"/>
        <v>6237.5</v>
      </c>
      <c r="BE220" s="41">
        <f t="shared" si="255"/>
        <v>64569.11</v>
      </c>
      <c r="BF220" s="41">
        <f t="shared" si="256"/>
        <v>70822.58</v>
      </c>
      <c r="BG220" s="41">
        <f t="shared" si="257"/>
        <v>6254</v>
      </c>
      <c r="BH220" s="109">
        <f t="shared" si="258"/>
        <v>-9.6849251910085199E-2</v>
      </c>
      <c r="BI220" s="41">
        <v>0</v>
      </c>
      <c r="BJ220" s="41">
        <v>0</v>
      </c>
      <c r="BK220" s="41">
        <f t="shared" si="231"/>
        <v>0</v>
      </c>
      <c r="BL220" s="41">
        <f t="shared" si="259"/>
        <v>64569.11</v>
      </c>
      <c r="BM220" s="41">
        <f t="shared" si="260"/>
        <v>70822.58</v>
      </c>
      <c r="BN220" s="41">
        <f t="shared" si="261"/>
        <v>6254</v>
      </c>
      <c r="BO220" s="109">
        <f t="shared" si="262"/>
        <v>-9.6849251910085199E-2</v>
      </c>
      <c r="BP220" s="41">
        <v>0</v>
      </c>
      <c r="BQ220" s="41">
        <v>0</v>
      </c>
      <c r="BR220" s="41">
        <f t="shared" si="232"/>
        <v>0</v>
      </c>
      <c r="BS220" s="41">
        <f t="shared" si="263"/>
        <v>64569.11</v>
      </c>
      <c r="BT220" s="41">
        <f t="shared" si="264"/>
        <v>70822.58</v>
      </c>
      <c r="BU220" s="41">
        <f t="shared" si="265"/>
        <v>6254</v>
      </c>
      <c r="BV220" s="109">
        <f t="shared" si="266"/>
        <v>-9.6849251910085199E-2</v>
      </c>
      <c r="BW220" s="41">
        <v>25330.85</v>
      </c>
      <c r="BX220" s="41">
        <v>16063.09</v>
      </c>
      <c r="BY220" s="41">
        <f t="shared" si="267"/>
        <v>-9267.7599999999984</v>
      </c>
      <c r="BZ220" s="41">
        <f t="shared" si="275"/>
        <v>89899.959999999992</v>
      </c>
      <c r="CA220" s="41">
        <f>BQ220+BJ220+BC220+AV220+AO220+AH220+AA220+T220+P220+BX220</f>
        <v>86885.67</v>
      </c>
      <c r="CB220" s="41">
        <f t="shared" ref="CB220:CB251" si="282">ROUND(BU220+BY220,0)</f>
        <v>-3014</v>
      </c>
      <c r="CC220" s="109">
        <f t="shared" si="268"/>
        <v>3.3529380880703341E-2</v>
      </c>
      <c r="CD220" s="41">
        <v>0</v>
      </c>
      <c r="CE220" s="41">
        <v>0</v>
      </c>
      <c r="CF220" s="41">
        <f t="shared" si="269"/>
        <v>0</v>
      </c>
      <c r="CG220" s="41">
        <f t="shared" si="270"/>
        <v>89899.959999999992</v>
      </c>
      <c r="CH220" s="41">
        <f t="shared" si="271"/>
        <v>86885.67</v>
      </c>
      <c r="CI220" s="40">
        <f t="shared" si="272"/>
        <v>-3014</v>
      </c>
      <c r="CJ220" s="282">
        <f t="shared" si="273"/>
        <v>0.96647061911929666</v>
      </c>
      <c r="CK220" s="40">
        <v>0</v>
      </c>
      <c r="CL220" s="40">
        <f t="shared" si="215"/>
        <v>89899.959999999992</v>
      </c>
      <c r="CM220" s="40">
        <v>86870.22</v>
      </c>
      <c r="CN220" s="158">
        <f t="shared" si="276"/>
        <v>-3029.7399999999907</v>
      </c>
      <c r="CO220" s="310">
        <f t="shared" si="274"/>
        <v>0.96629876142325322</v>
      </c>
      <c r="CP220" s="40">
        <v>431562</v>
      </c>
      <c r="CQ220" s="40">
        <v>379203.7</v>
      </c>
      <c r="CR220" s="40">
        <v>226687.32</v>
      </c>
      <c r="CS220" s="40">
        <v>0</v>
      </c>
      <c r="CT220" s="40">
        <v>0</v>
      </c>
      <c r="CU220" s="40">
        <v>0</v>
      </c>
      <c r="CV220" s="40">
        <v>0</v>
      </c>
      <c r="CW220" s="40">
        <v>1124780</v>
      </c>
      <c r="CX220" s="29"/>
    </row>
    <row r="221" spans="1:102" ht="39" hidden="1" x14ac:dyDescent="0.25">
      <c r="A221" s="11" t="s">
        <v>368</v>
      </c>
      <c r="B221" s="11" t="s">
        <v>372</v>
      </c>
      <c r="C221" s="14" t="s">
        <v>598</v>
      </c>
      <c r="D221" s="11" t="s">
        <v>3</v>
      </c>
      <c r="E221" s="11" t="s">
        <v>210</v>
      </c>
      <c r="F221" s="11" t="s">
        <v>77</v>
      </c>
      <c r="G221" s="44" t="s">
        <v>374</v>
      </c>
      <c r="H221" s="43">
        <f>SUBTOTAL(103, $CI$16:$CI221)*1</f>
        <v>149</v>
      </c>
      <c r="I221" s="43" t="s">
        <v>400</v>
      </c>
      <c r="J221" s="124" t="s">
        <v>404</v>
      </c>
      <c r="K221" s="124" t="s">
        <v>405</v>
      </c>
      <c r="L221" s="41">
        <v>0</v>
      </c>
      <c r="M221" s="41">
        <v>0</v>
      </c>
      <c r="N221" s="41">
        <v>614156.56999999995</v>
      </c>
      <c r="O221" s="41">
        <v>772229.99</v>
      </c>
      <c r="P221" s="41">
        <v>772229.99</v>
      </c>
      <c r="Q221" s="41">
        <f t="shared" si="233"/>
        <v>0</v>
      </c>
      <c r="R221" s="197">
        <f t="shared" si="234"/>
        <v>0</v>
      </c>
      <c r="S221" s="41">
        <v>0</v>
      </c>
      <c r="T221" s="41">
        <v>0</v>
      </c>
      <c r="U221" s="41">
        <f t="shared" si="277"/>
        <v>0</v>
      </c>
      <c r="V221" s="41">
        <f t="shared" si="235"/>
        <v>772229.99</v>
      </c>
      <c r="W221" s="41">
        <f t="shared" si="236"/>
        <v>772229.99</v>
      </c>
      <c r="X221" s="41">
        <f t="shared" si="237"/>
        <v>0</v>
      </c>
      <c r="Y221" s="197">
        <f t="shared" si="238"/>
        <v>0</v>
      </c>
      <c r="Z221" s="41">
        <v>0</v>
      </c>
      <c r="AA221" s="41">
        <v>0</v>
      </c>
      <c r="AB221" s="41">
        <f t="shared" si="278"/>
        <v>0</v>
      </c>
      <c r="AC221" s="41">
        <f t="shared" si="239"/>
        <v>772229.99</v>
      </c>
      <c r="AD221" s="41">
        <f t="shared" si="240"/>
        <v>772229.99</v>
      </c>
      <c r="AE221" s="41">
        <f t="shared" si="241"/>
        <v>0</v>
      </c>
      <c r="AF221" s="109">
        <f t="shared" si="242"/>
        <v>0</v>
      </c>
      <c r="AG221" s="41">
        <v>10505.5</v>
      </c>
      <c r="AH221" s="41">
        <v>10505.5</v>
      </c>
      <c r="AI221" s="41">
        <f t="shared" si="279"/>
        <v>0</v>
      </c>
      <c r="AJ221" s="41">
        <f t="shared" si="243"/>
        <v>782735.49</v>
      </c>
      <c r="AK221" s="41">
        <f t="shared" si="244"/>
        <v>782735.49</v>
      </c>
      <c r="AL221" s="41">
        <f t="shared" si="245"/>
        <v>0</v>
      </c>
      <c r="AM221" s="109">
        <f t="shared" si="246"/>
        <v>0</v>
      </c>
      <c r="AN221" s="41">
        <v>0</v>
      </c>
      <c r="AO221" s="41">
        <v>0</v>
      </c>
      <c r="AP221" s="41">
        <f t="shared" si="280"/>
        <v>0</v>
      </c>
      <c r="AQ221" s="41">
        <f t="shared" si="247"/>
        <v>782735.49</v>
      </c>
      <c r="AR221" s="41">
        <f t="shared" si="248"/>
        <v>782735.49</v>
      </c>
      <c r="AS221" s="41">
        <f t="shared" si="249"/>
        <v>0</v>
      </c>
      <c r="AT221" s="109">
        <f t="shared" si="250"/>
        <v>0</v>
      </c>
      <c r="AU221" s="41">
        <v>0</v>
      </c>
      <c r="AV221" s="41">
        <v>0</v>
      </c>
      <c r="AW221" s="41">
        <f t="shared" si="281"/>
        <v>0</v>
      </c>
      <c r="AX221" s="41">
        <f t="shared" si="251"/>
        <v>782735.49</v>
      </c>
      <c r="AY221" s="41">
        <f t="shared" si="252"/>
        <v>782735.49</v>
      </c>
      <c r="AZ221" s="41">
        <f t="shared" si="253"/>
        <v>0</v>
      </c>
      <c r="BA221" s="109">
        <f t="shared" si="254"/>
        <v>0</v>
      </c>
      <c r="BB221" s="41">
        <v>8058</v>
      </c>
      <c r="BC221" s="41">
        <v>10305.1</v>
      </c>
      <c r="BD221" s="41">
        <f t="shared" si="230"/>
        <v>2247.1000000000004</v>
      </c>
      <c r="BE221" s="41">
        <f t="shared" si="255"/>
        <v>790793.49</v>
      </c>
      <c r="BF221" s="41">
        <f t="shared" si="256"/>
        <v>793040.59</v>
      </c>
      <c r="BG221" s="41">
        <f t="shared" si="257"/>
        <v>2247</v>
      </c>
      <c r="BH221" s="109">
        <f t="shared" si="258"/>
        <v>-2.841576250204092E-3</v>
      </c>
      <c r="BI221" s="41">
        <v>0</v>
      </c>
      <c r="BJ221" s="41">
        <v>0</v>
      </c>
      <c r="BK221" s="41">
        <f t="shared" si="231"/>
        <v>0</v>
      </c>
      <c r="BL221" s="41">
        <f t="shared" si="259"/>
        <v>790793.49</v>
      </c>
      <c r="BM221" s="41">
        <f t="shared" si="260"/>
        <v>793040.59</v>
      </c>
      <c r="BN221" s="41">
        <f t="shared" si="261"/>
        <v>2247</v>
      </c>
      <c r="BO221" s="109">
        <f t="shared" si="262"/>
        <v>-2.841576250204092E-3</v>
      </c>
      <c r="BP221" s="41">
        <v>0</v>
      </c>
      <c r="BQ221" s="41">
        <v>0</v>
      </c>
      <c r="BR221" s="41">
        <f t="shared" si="232"/>
        <v>0</v>
      </c>
      <c r="BS221" s="41">
        <f t="shared" si="263"/>
        <v>790793.49</v>
      </c>
      <c r="BT221" s="41">
        <f t="shared" si="264"/>
        <v>793040.59</v>
      </c>
      <c r="BU221" s="41">
        <f t="shared" si="265"/>
        <v>2247</v>
      </c>
      <c r="BV221" s="109">
        <f t="shared" si="266"/>
        <v>-2.841576250204092E-3</v>
      </c>
      <c r="BW221" s="41">
        <v>40553.5</v>
      </c>
      <c r="BX221" s="41">
        <v>0</v>
      </c>
      <c r="BY221" s="41">
        <f t="shared" si="267"/>
        <v>-40553.5</v>
      </c>
      <c r="BZ221" s="41">
        <f t="shared" si="275"/>
        <v>831346.99</v>
      </c>
      <c r="CA221" s="41">
        <f>BQ221+BJ221+BC221+AV221+AO221+AH221+AA221+T221+P221+BX221</f>
        <v>793040.59</v>
      </c>
      <c r="CB221" s="41">
        <f t="shared" si="282"/>
        <v>-38307</v>
      </c>
      <c r="CC221" s="109">
        <f t="shared" si="268"/>
        <v>4.607751090793033E-2</v>
      </c>
      <c r="CD221" s="41">
        <v>0</v>
      </c>
      <c r="CE221" s="41">
        <v>16068.76</v>
      </c>
      <c r="CF221" s="41">
        <f t="shared" si="269"/>
        <v>16068.76</v>
      </c>
      <c r="CG221" s="41">
        <f t="shared" si="270"/>
        <v>831346.99</v>
      </c>
      <c r="CH221" s="41">
        <f t="shared" si="271"/>
        <v>809109.35</v>
      </c>
      <c r="CI221" s="40">
        <f t="shared" si="272"/>
        <v>-22238.239999999998</v>
      </c>
      <c r="CJ221" s="282">
        <f t="shared" si="273"/>
        <v>0.97325107293646418</v>
      </c>
      <c r="CK221" s="40">
        <v>0</v>
      </c>
      <c r="CL221" s="40">
        <f t="shared" si="215"/>
        <v>831346.99</v>
      </c>
      <c r="CM221" s="40">
        <v>786800.13</v>
      </c>
      <c r="CN221" s="158">
        <f t="shared" si="276"/>
        <v>-44546.859999999986</v>
      </c>
      <c r="CO221" s="310">
        <f t="shared" si="274"/>
        <v>0.94641604464099882</v>
      </c>
      <c r="CP221" s="40">
        <v>1005354.5</v>
      </c>
      <c r="CQ221" s="40">
        <v>1467451.94</v>
      </c>
      <c r="CR221" s="40">
        <v>0</v>
      </c>
      <c r="CS221" s="40">
        <v>0</v>
      </c>
      <c r="CT221" s="40">
        <v>0</v>
      </c>
      <c r="CU221" s="40">
        <v>0</v>
      </c>
      <c r="CV221" s="40">
        <v>0</v>
      </c>
      <c r="CW221" s="40">
        <v>3918310</v>
      </c>
      <c r="CX221" s="29"/>
    </row>
    <row r="222" spans="1:102" ht="36.75" hidden="1" customHeight="1" x14ac:dyDescent="0.25">
      <c r="A222" s="121" t="s">
        <v>350</v>
      </c>
      <c r="B222" s="121" t="s">
        <v>356</v>
      </c>
      <c r="C222" s="122" t="s">
        <v>594</v>
      </c>
      <c r="D222" s="121" t="s">
        <v>3</v>
      </c>
      <c r="E222" s="121" t="s">
        <v>210</v>
      </c>
      <c r="F222" s="121" t="s">
        <v>77</v>
      </c>
      <c r="G222" s="123" t="s">
        <v>357</v>
      </c>
      <c r="H222" s="43">
        <f>SUBTOTAL(103, $CI$16:$CI222)*1</f>
        <v>149</v>
      </c>
      <c r="I222" s="43" t="s">
        <v>368</v>
      </c>
      <c r="J222" s="124" t="s">
        <v>40</v>
      </c>
      <c r="K222" s="124" t="s">
        <v>373</v>
      </c>
      <c r="L222" s="41">
        <v>0</v>
      </c>
      <c r="M222" s="41">
        <v>6924.37</v>
      </c>
      <c r="N222" s="41">
        <v>52082.48</v>
      </c>
      <c r="O222" s="41">
        <v>0</v>
      </c>
      <c r="P222" s="41">
        <v>0</v>
      </c>
      <c r="Q222" s="41">
        <f t="shared" si="233"/>
        <v>0</v>
      </c>
      <c r="R222" s="197" t="str">
        <f t="shared" si="234"/>
        <v>nebija plānots</v>
      </c>
      <c r="S222" s="41">
        <v>0</v>
      </c>
      <c r="T222" s="41">
        <v>0</v>
      </c>
      <c r="U222" s="41">
        <f t="shared" si="277"/>
        <v>0</v>
      </c>
      <c r="V222" s="41">
        <f t="shared" si="235"/>
        <v>0</v>
      </c>
      <c r="W222" s="41">
        <f t="shared" si="236"/>
        <v>0</v>
      </c>
      <c r="X222" s="41">
        <f t="shared" si="237"/>
        <v>0</v>
      </c>
      <c r="Y222" s="197" t="str">
        <f t="shared" si="238"/>
        <v>nebija plānots</v>
      </c>
      <c r="Z222" s="41">
        <v>54589.77</v>
      </c>
      <c r="AA222" s="41">
        <v>54589.77</v>
      </c>
      <c r="AB222" s="41">
        <f t="shared" si="278"/>
        <v>0</v>
      </c>
      <c r="AC222" s="41">
        <f t="shared" si="239"/>
        <v>54589.77</v>
      </c>
      <c r="AD222" s="41">
        <f t="shared" si="240"/>
        <v>54589.77</v>
      </c>
      <c r="AE222" s="41">
        <f t="shared" si="241"/>
        <v>0</v>
      </c>
      <c r="AF222" s="109">
        <f t="shared" si="242"/>
        <v>0</v>
      </c>
      <c r="AG222" s="41">
        <v>0</v>
      </c>
      <c r="AH222" s="41">
        <v>0</v>
      </c>
      <c r="AI222" s="41">
        <f t="shared" si="279"/>
        <v>0</v>
      </c>
      <c r="AJ222" s="41">
        <f t="shared" si="243"/>
        <v>54589.77</v>
      </c>
      <c r="AK222" s="41">
        <f t="shared" si="244"/>
        <v>54589.77</v>
      </c>
      <c r="AL222" s="41">
        <f t="shared" si="245"/>
        <v>0</v>
      </c>
      <c r="AM222" s="109">
        <f t="shared" si="246"/>
        <v>0</v>
      </c>
      <c r="AN222" s="41">
        <v>0</v>
      </c>
      <c r="AO222" s="41">
        <v>0</v>
      </c>
      <c r="AP222" s="41">
        <f t="shared" si="280"/>
        <v>0</v>
      </c>
      <c r="AQ222" s="41">
        <f t="shared" si="247"/>
        <v>54589.77</v>
      </c>
      <c r="AR222" s="41">
        <f t="shared" si="248"/>
        <v>54589.77</v>
      </c>
      <c r="AS222" s="41">
        <f t="shared" si="249"/>
        <v>0</v>
      </c>
      <c r="AT222" s="109">
        <f t="shared" si="250"/>
        <v>0</v>
      </c>
      <c r="AU222" s="41">
        <v>39100</v>
      </c>
      <c r="AV222" s="41">
        <v>24271.08</v>
      </c>
      <c r="AW222" s="41">
        <f t="shared" si="281"/>
        <v>-14828.919999999998</v>
      </c>
      <c r="AX222" s="41">
        <f t="shared" si="251"/>
        <v>93689.76999999999</v>
      </c>
      <c r="AY222" s="41">
        <f t="shared" si="252"/>
        <v>78860.850000000006</v>
      </c>
      <c r="AZ222" s="41">
        <f t="shared" si="253"/>
        <v>-14829</v>
      </c>
      <c r="BA222" s="109">
        <f t="shared" si="254"/>
        <v>0.1582768321450676</v>
      </c>
      <c r="BB222" s="41">
        <v>0</v>
      </c>
      <c r="BC222" s="41">
        <v>0</v>
      </c>
      <c r="BD222" s="41">
        <f t="shared" si="230"/>
        <v>0</v>
      </c>
      <c r="BE222" s="41">
        <f t="shared" si="255"/>
        <v>93689.76999999999</v>
      </c>
      <c r="BF222" s="41">
        <f t="shared" si="256"/>
        <v>78860.850000000006</v>
      </c>
      <c r="BG222" s="41">
        <f t="shared" si="257"/>
        <v>-14829</v>
      </c>
      <c r="BH222" s="109">
        <f t="shared" si="258"/>
        <v>0.1582768321450676</v>
      </c>
      <c r="BI222" s="41">
        <v>0</v>
      </c>
      <c r="BJ222" s="41">
        <v>0</v>
      </c>
      <c r="BK222" s="41">
        <f t="shared" si="231"/>
        <v>0</v>
      </c>
      <c r="BL222" s="41">
        <f t="shared" si="259"/>
        <v>93689.76999999999</v>
      </c>
      <c r="BM222" s="41">
        <f t="shared" si="260"/>
        <v>78860.850000000006</v>
      </c>
      <c r="BN222" s="41">
        <f t="shared" si="261"/>
        <v>-14829</v>
      </c>
      <c r="BO222" s="109">
        <f t="shared" si="262"/>
        <v>0.1582768321450676</v>
      </c>
      <c r="BP222" s="41">
        <v>44656.56</v>
      </c>
      <c r="BQ222" s="41">
        <v>56165.26</v>
      </c>
      <c r="BR222" s="41">
        <f t="shared" si="232"/>
        <v>11508.700000000004</v>
      </c>
      <c r="BS222" s="41">
        <f t="shared" si="263"/>
        <v>138346.32999999999</v>
      </c>
      <c r="BT222" s="41">
        <f t="shared" si="264"/>
        <v>135026.11000000002</v>
      </c>
      <c r="BU222" s="41">
        <f t="shared" si="265"/>
        <v>-3320</v>
      </c>
      <c r="BV222" s="109">
        <f t="shared" si="266"/>
        <v>2.3999335580495496E-2</v>
      </c>
      <c r="BW222" s="41">
        <v>0</v>
      </c>
      <c r="BX222" s="41">
        <v>0</v>
      </c>
      <c r="BY222" s="41">
        <f t="shared" si="267"/>
        <v>0</v>
      </c>
      <c r="BZ222" s="41">
        <f t="shared" si="275"/>
        <v>138346.32999999999</v>
      </c>
      <c r="CA222" s="41">
        <f>BQ222+BJ222+BC222+AV222+AO222+-AH222+AA222+T222+P222+BX222</f>
        <v>135026.10999999999</v>
      </c>
      <c r="CB222" s="41">
        <f t="shared" si="282"/>
        <v>-3320</v>
      </c>
      <c r="CC222" s="109">
        <f t="shared" si="268"/>
        <v>2.3999335580495718E-2</v>
      </c>
      <c r="CD222" s="41">
        <v>0</v>
      </c>
      <c r="CE222" s="41">
        <v>0</v>
      </c>
      <c r="CF222" s="41">
        <f t="shared" si="269"/>
        <v>0</v>
      </c>
      <c r="CG222" s="41">
        <f t="shared" si="270"/>
        <v>138346.32999999999</v>
      </c>
      <c r="CH222" s="41">
        <f t="shared" si="271"/>
        <v>135026.10999999999</v>
      </c>
      <c r="CI222" s="40">
        <f t="shared" si="272"/>
        <v>-3320</v>
      </c>
      <c r="CJ222" s="282">
        <f t="shared" si="273"/>
        <v>0.97600066441950428</v>
      </c>
      <c r="CK222" s="40">
        <v>39360.720000000001</v>
      </c>
      <c r="CL222" s="40">
        <f t="shared" si="215"/>
        <v>177707.05</v>
      </c>
      <c r="CM222" s="40">
        <v>189169.58</v>
      </c>
      <c r="CN222" s="158">
        <f t="shared" si="276"/>
        <v>11462.529999999999</v>
      </c>
      <c r="CO222" s="310">
        <f t="shared" si="274"/>
        <v>1.0645023931239643</v>
      </c>
      <c r="CP222" s="40">
        <v>288666.86000000004</v>
      </c>
      <c r="CQ222" s="40">
        <v>200277.66</v>
      </c>
      <c r="CR222" s="40">
        <v>47254.619999999995</v>
      </c>
      <c r="CS222" s="40">
        <v>45665.81</v>
      </c>
      <c r="CT222" s="40">
        <v>45665.8</v>
      </c>
      <c r="CU222" s="40">
        <v>53721.35</v>
      </c>
      <c r="CV222" s="40">
        <v>0</v>
      </c>
      <c r="CW222" s="40">
        <v>917711</v>
      </c>
      <c r="CX222" s="17"/>
    </row>
    <row r="223" spans="1:102" ht="26.25" hidden="1" x14ac:dyDescent="0.25">
      <c r="A223" s="11" t="s">
        <v>406</v>
      </c>
      <c r="B223" s="11" t="s">
        <v>411</v>
      </c>
      <c r="C223" s="14" t="s">
        <v>602</v>
      </c>
      <c r="D223" s="11">
        <v>1</v>
      </c>
      <c r="E223" s="11" t="s">
        <v>402</v>
      </c>
      <c r="F223" s="11" t="s">
        <v>77</v>
      </c>
      <c r="G223" s="44" t="s">
        <v>445</v>
      </c>
      <c r="H223" s="43">
        <f>SUBTOTAL(103, $CI$16:$CI223)*1</f>
        <v>149</v>
      </c>
      <c r="I223" s="43" t="s">
        <v>330</v>
      </c>
      <c r="J223" s="124" t="s">
        <v>212</v>
      </c>
      <c r="K223" s="124" t="s">
        <v>333</v>
      </c>
      <c r="L223" s="41">
        <v>0</v>
      </c>
      <c r="M223" s="41">
        <v>279718.15000000002</v>
      </c>
      <c r="N223" s="41">
        <v>2850352.76</v>
      </c>
      <c r="O223" s="41">
        <v>1177618.43</v>
      </c>
      <c r="P223" s="41">
        <v>1116651.8799999999</v>
      </c>
      <c r="Q223" s="41">
        <f t="shared" si="233"/>
        <v>-60967</v>
      </c>
      <c r="R223" s="197">
        <f t="shared" si="234"/>
        <v>5.1771056266502247E-2</v>
      </c>
      <c r="S223" s="41">
        <v>0</v>
      </c>
      <c r="T223" s="41">
        <v>0</v>
      </c>
      <c r="U223" s="41">
        <f t="shared" si="277"/>
        <v>0</v>
      </c>
      <c r="V223" s="41">
        <f t="shared" si="235"/>
        <v>1177618.43</v>
      </c>
      <c r="W223" s="41">
        <f t="shared" si="236"/>
        <v>1116651.8799999999</v>
      </c>
      <c r="X223" s="41">
        <f t="shared" si="237"/>
        <v>-60967</v>
      </c>
      <c r="Y223" s="197">
        <f t="shared" si="238"/>
        <v>5.1771056266502247E-2</v>
      </c>
      <c r="Z223" s="41">
        <v>0</v>
      </c>
      <c r="AA223" s="41">
        <v>0</v>
      </c>
      <c r="AB223" s="41">
        <f t="shared" si="278"/>
        <v>0</v>
      </c>
      <c r="AC223" s="41">
        <f t="shared" si="239"/>
        <v>1177618.43</v>
      </c>
      <c r="AD223" s="41">
        <f t="shared" si="240"/>
        <v>1116651.8799999999</v>
      </c>
      <c r="AE223" s="41">
        <f t="shared" si="241"/>
        <v>-60967</v>
      </c>
      <c r="AF223" s="109">
        <f t="shared" si="242"/>
        <v>5.1771056266502247E-2</v>
      </c>
      <c r="AG223" s="41">
        <v>1013567</v>
      </c>
      <c r="AH223" s="41">
        <v>999220.74</v>
      </c>
      <c r="AI223" s="41">
        <f t="shared" si="279"/>
        <v>-14346.260000000009</v>
      </c>
      <c r="AJ223" s="41">
        <f t="shared" si="243"/>
        <v>2191185.4299999997</v>
      </c>
      <c r="AK223" s="41">
        <f t="shared" si="244"/>
        <v>2115872.62</v>
      </c>
      <c r="AL223" s="41">
        <f t="shared" si="245"/>
        <v>-75313</v>
      </c>
      <c r="AM223" s="109">
        <f t="shared" si="246"/>
        <v>3.437080630825462E-2</v>
      </c>
      <c r="AN223" s="41">
        <v>0</v>
      </c>
      <c r="AO223" s="41">
        <v>0</v>
      </c>
      <c r="AP223" s="41">
        <f t="shared" si="280"/>
        <v>0</v>
      </c>
      <c r="AQ223" s="41">
        <f t="shared" si="247"/>
        <v>2191185.4299999997</v>
      </c>
      <c r="AR223" s="41">
        <f t="shared" si="248"/>
        <v>2115872.62</v>
      </c>
      <c r="AS223" s="41">
        <f t="shared" si="249"/>
        <v>-75313</v>
      </c>
      <c r="AT223" s="109">
        <f t="shared" si="250"/>
        <v>3.437080630825462E-2</v>
      </c>
      <c r="AU223" s="41">
        <v>0</v>
      </c>
      <c r="AV223" s="41">
        <v>0</v>
      </c>
      <c r="AW223" s="41">
        <f t="shared" si="281"/>
        <v>0</v>
      </c>
      <c r="AX223" s="41">
        <f t="shared" si="251"/>
        <v>2191185.4299999997</v>
      </c>
      <c r="AY223" s="41">
        <f t="shared" si="252"/>
        <v>2115872.62</v>
      </c>
      <c r="AZ223" s="41">
        <f t="shared" si="253"/>
        <v>-75313</v>
      </c>
      <c r="BA223" s="109">
        <f t="shared" si="254"/>
        <v>3.437080630825462E-2</v>
      </c>
      <c r="BB223" s="41">
        <v>1278821.6000000001</v>
      </c>
      <c r="BC223" s="41">
        <v>0</v>
      </c>
      <c r="BD223" s="41">
        <f t="shared" si="230"/>
        <v>-1278821.6000000001</v>
      </c>
      <c r="BE223" s="41">
        <f t="shared" si="255"/>
        <v>3470007.03</v>
      </c>
      <c r="BF223" s="41">
        <f t="shared" si="256"/>
        <v>2115872.62</v>
      </c>
      <c r="BG223" s="41">
        <f t="shared" si="257"/>
        <v>-1354135</v>
      </c>
      <c r="BH223" s="109">
        <f t="shared" si="258"/>
        <v>0.39023967337610832</v>
      </c>
      <c r="BI223" s="41">
        <v>0</v>
      </c>
      <c r="BJ223" s="40">
        <v>1036469.08</v>
      </c>
      <c r="BK223" s="40">
        <f t="shared" si="231"/>
        <v>1036469.08</v>
      </c>
      <c r="BL223" s="41">
        <f t="shared" si="259"/>
        <v>3470007.03</v>
      </c>
      <c r="BM223" s="41">
        <f t="shared" si="260"/>
        <v>3152341.7</v>
      </c>
      <c r="BN223" s="41">
        <f t="shared" si="261"/>
        <v>-317666</v>
      </c>
      <c r="BO223" s="109">
        <f t="shared" si="262"/>
        <v>9.1546019144520208E-2</v>
      </c>
      <c r="BP223" s="41">
        <v>0</v>
      </c>
      <c r="BQ223" s="41">
        <v>0</v>
      </c>
      <c r="BR223" s="41">
        <f t="shared" si="232"/>
        <v>0</v>
      </c>
      <c r="BS223" s="41">
        <f t="shared" si="263"/>
        <v>3470007.03</v>
      </c>
      <c r="BT223" s="41">
        <f t="shared" si="264"/>
        <v>3152341.7</v>
      </c>
      <c r="BU223" s="41">
        <f t="shared" si="265"/>
        <v>-317666</v>
      </c>
      <c r="BV223" s="109">
        <f t="shared" si="266"/>
        <v>9.1546019144520208E-2</v>
      </c>
      <c r="BW223" s="41">
        <v>1106004.33</v>
      </c>
      <c r="BX223" s="41">
        <v>1316944.43</v>
      </c>
      <c r="BY223" s="41">
        <f t="shared" si="267"/>
        <v>210940.09999999986</v>
      </c>
      <c r="BZ223" s="41">
        <f t="shared" si="275"/>
        <v>4576011.3600000003</v>
      </c>
      <c r="CA223" s="41">
        <f>BQ223+BJ223+BC223+AV223+AO223+AH223+AA223+T223+P223+BX223</f>
        <v>4469286.13</v>
      </c>
      <c r="CB223" s="41">
        <f t="shared" si="282"/>
        <v>-106726</v>
      </c>
      <c r="CC223" s="109">
        <f t="shared" si="268"/>
        <v>2.3322763342091046E-2</v>
      </c>
      <c r="CD223" s="41">
        <v>0</v>
      </c>
      <c r="CE223" s="41">
        <v>0</v>
      </c>
      <c r="CF223" s="41">
        <f t="shared" si="269"/>
        <v>0</v>
      </c>
      <c r="CG223" s="41">
        <f t="shared" si="270"/>
        <v>4576011.3600000003</v>
      </c>
      <c r="CH223" s="41">
        <f t="shared" si="271"/>
        <v>4469286.13</v>
      </c>
      <c r="CI223" s="40">
        <f t="shared" si="272"/>
        <v>-106726</v>
      </c>
      <c r="CJ223" s="282">
        <f t="shared" si="273"/>
        <v>0.97667723665790895</v>
      </c>
      <c r="CK223" s="40">
        <v>0</v>
      </c>
      <c r="CL223" s="40">
        <f t="shared" si="215"/>
        <v>4576011.3600000003</v>
      </c>
      <c r="CM223" s="40">
        <v>4469288.09</v>
      </c>
      <c r="CN223" s="158">
        <f t="shared" si="276"/>
        <v>-106723.27000000048</v>
      </c>
      <c r="CO223" s="310">
        <f t="shared" si="274"/>
        <v>0.97667766497852393</v>
      </c>
      <c r="CP223" s="40">
        <v>4166905</v>
      </c>
      <c r="CQ223" s="40">
        <v>3355323.83</v>
      </c>
      <c r="CR223" s="40">
        <v>2994653.74</v>
      </c>
      <c r="CS223" s="40">
        <v>2967804.25</v>
      </c>
      <c r="CT223" s="40">
        <v>1996888.09</v>
      </c>
      <c r="CU223" s="40">
        <v>450669.52</v>
      </c>
      <c r="CV223" s="40">
        <v>0</v>
      </c>
      <c r="CW223" s="40">
        <v>30449858.300000001</v>
      </c>
      <c r="CX223" s="17"/>
    </row>
    <row r="224" spans="1:102" ht="26.25" hidden="1" x14ac:dyDescent="0.25">
      <c r="A224" s="11" t="s">
        <v>406</v>
      </c>
      <c r="B224" s="11" t="s">
        <v>411</v>
      </c>
      <c r="C224" s="14" t="s">
        <v>602</v>
      </c>
      <c r="D224" s="11">
        <v>1</v>
      </c>
      <c r="E224" s="11" t="s">
        <v>402</v>
      </c>
      <c r="F224" s="11" t="s">
        <v>77</v>
      </c>
      <c r="G224" s="44" t="s">
        <v>427</v>
      </c>
      <c r="H224" s="43">
        <f>SUBTOTAL(103, $CI$16:$CI224)*1</f>
        <v>149</v>
      </c>
      <c r="I224" s="43" t="s">
        <v>208</v>
      </c>
      <c r="J224" s="124" t="s">
        <v>212</v>
      </c>
      <c r="K224" s="124" t="s">
        <v>213</v>
      </c>
      <c r="L224" s="41">
        <v>0</v>
      </c>
      <c r="M224" s="41">
        <v>4864051.6399999997</v>
      </c>
      <c r="N224" s="41">
        <v>13006349.909999998</v>
      </c>
      <c r="O224" s="41">
        <v>0</v>
      </c>
      <c r="P224" s="41">
        <v>0</v>
      </c>
      <c r="Q224" s="41">
        <f t="shared" si="233"/>
        <v>0</v>
      </c>
      <c r="R224" s="197" t="str">
        <f t="shared" si="234"/>
        <v>nebija plānots</v>
      </c>
      <c r="S224" s="41">
        <v>3455343.62</v>
      </c>
      <c r="T224" s="41">
        <v>3455344.39</v>
      </c>
      <c r="U224" s="41">
        <f t="shared" si="277"/>
        <v>0.77000000001862645</v>
      </c>
      <c r="V224" s="41">
        <f t="shared" si="235"/>
        <v>3455343.62</v>
      </c>
      <c r="W224" s="41">
        <f t="shared" si="236"/>
        <v>3455344.39</v>
      </c>
      <c r="X224" s="41">
        <f t="shared" si="237"/>
        <v>1</v>
      </c>
      <c r="Y224" s="197">
        <f t="shared" si="238"/>
        <v>-2.2284324940891054E-7</v>
      </c>
      <c r="Z224" s="41">
        <v>0</v>
      </c>
      <c r="AA224" s="41">
        <v>0</v>
      </c>
      <c r="AB224" s="41">
        <f t="shared" si="278"/>
        <v>0</v>
      </c>
      <c r="AC224" s="41">
        <f t="shared" si="239"/>
        <v>3455343.62</v>
      </c>
      <c r="AD224" s="41">
        <f t="shared" si="240"/>
        <v>3455344.39</v>
      </c>
      <c r="AE224" s="41">
        <f t="shared" si="241"/>
        <v>1</v>
      </c>
      <c r="AF224" s="109">
        <f t="shared" si="242"/>
        <v>-2.2284324940891054E-7</v>
      </c>
      <c r="AG224" s="41">
        <v>1683885.4</v>
      </c>
      <c r="AH224" s="41">
        <v>1683856.38</v>
      </c>
      <c r="AI224" s="41">
        <f t="shared" si="279"/>
        <v>-29.020000000018626</v>
      </c>
      <c r="AJ224" s="41">
        <f t="shared" si="243"/>
        <v>5139229.0199999996</v>
      </c>
      <c r="AK224" s="41">
        <f t="shared" si="244"/>
        <v>5139200.7699999996</v>
      </c>
      <c r="AL224" s="41">
        <f t="shared" si="245"/>
        <v>-28</v>
      </c>
      <c r="AM224" s="109">
        <f t="shared" si="246"/>
        <v>5.4969334680743387E-6</v>
      </c>
      <c r="AN224" s="41">
        <v>0</v>
      </c>
      <c r="AO224" s="41">
        <v>0</v>
      </c>
      <c r="AP224" s="41">
        <f t="shared" si="280"/>
        <v>0</v>
      </c>
      <c r="AQ224" s="41">
        <f t="shared" si="247"/>
        <v>5139229.0199999996</v>
      </c>
      <c r="AR224" s="41">
        <f t="shared" si="248"/>
        <v>5139200.7699999996</v>
      </c>
      <c r="AS224" s="41">
        <f t="shared" si="249"/>
        <v>-28</v>
      </c>
      <c r="AT224" s="109">
        <f t="shared" si="250"/>
        <v>5.4969334680743387E-6</v>
      </c>
      <c r="AU224" s="41">
        <v>0</v>
      </c>
      <c r="AV224" s="41">
        <v>0</v>
      </c>
      <c r="AW224" s="41">
        <f t="shared" si="281"/>
        <v>0</v>
      </c>
      <c r="AX224" s="41">
        <f t="shared" si="251"/>
        <v>5139229.0199999996</v>
      </c>
      <c r="AY224" s="41">
        <f t="shared" si="252"/>
        <v>5139200.7699999996</v>
      </c>
      <c r="AZ224" s="41">
        <f t="shared" si="253"/>
        <v>-28</v>
      </c>
      <c r="BA224" s="109">
        <f t="shared" si="254"/>
        <v>5.4969334680743387E-6</v>
      </c>
      <c r="BB224" s="41">
        <v>3158128.7</v>
      </c>
      <c r="BC224" s="40">
        <v>0</v>
      </c>
      <c r="BD224" s="41">
        <f t="shared" si="230"/>
        <v>-3158128.7</v>
      </c>
      <c r="BE224" s="41">
        <f t="shared" si="255"/>
        <v>8297357.7199999997</v>
      </c>
      <c r="BF224" s="41">
        <f t="shared" si="256"/>
        <v>5139200.7699999996</v>
      </c>
      <c r="BG224" s="41">
        <f t="shared" si="257"/>
        <v>-3158157</v>
      </c>
      <c r="BH224" s="109">
        <f t="shared" si="258"/>
        <v>0.3806220072189439</v>
      </c>
      <c r="BI224" s="41">
        <v>0</v>
      </c>
      <c r="BJ224" s="41">
        <v>2682615.2799999998</v>
      </c>
      <c r="BK224" s="41">
        <f t="shared" si="231"/>
        <v>2682615.2799999998</v>
      </c>
      <c r="BL224" s="41">
        <f t="shared" si="259"/>
        <v>8297357.7199999997</v>
      </c>
      <c r="BM224" s="41">
        <f t="shared" si="260"/>
        <v>7821816.0499999989</v>
      </c>
      <c r="BN224" s="41">
        <f t="shared" si="261"/>
        <v>-475542</v>
      </c>
      <c r="BO224" s="109">
        <f t="shared" si="262"/>
        <v>5.7312422345459746E-2</v>
      </c>
      <c r="BP224" s="41">
        <v>0</v>
      </c>
      <c r="BQ224" s="41">
        <v>0</v>
      </c>
      <c r="BR224" s="41">
        <f t="shared" si="232"/>
        <v>0</v>
      </c>
      <c r="BS224" s="41">
        <f t="shared" si="263"/>
        <v>8297357.7199999997</v>
      </c>
      <c r="BT224" s="41">
        <f t="shared" si="264"/>
        <v>7821816.0499999989</v>
      </c>
      <c r="BU224" s="41">
        <f t="shared" si="265"/>
        <v>-475542</v>
      </c>
      <c r="BV224" s="109">
        <f t="shared" si="266"/>
        <v>5.7312422345459746E-2</v>
      </c>
      <c r="BW224" s="41">
        <v>3158128.7</v>
      </c>
      <c r="BX224" s="41">
        <v>3481807.26</v>
      </c>
      <c r="BY224" s="41">
        <f t="shared" si="267"/>
        <v>323678.55999999959</v>
      </c>
      <c r="BZ224" s="41">
        <f t="shared" si="275"/>
        <v>11455486.42</v>
      </c>
      <c r="CA224" s="41">
        <f>BQ224+BJ224+BC224+AV224+AO224+AH224+AA224+T224+P224+BX224</f>
        <v>11303623.310000001</v>
      </c>
      <c r="CB224" s="41">
        <f t="shared" si="282"/>
        <v>-151863</v>
      </c>
      <c r="CC224" s="109">
        <f t="shared" si="268"/>
        <v>1.3256801538768626E-2</v>
      </c>
      <c r="CD224" s="41">
        <v>0</v>
      </c>
      <c r="CE224" s="41">
        <v>0</v>
      </c>
      <c r="CF224" s="41">
        <f t="shared" si="269"/>
        <v>0</v>
      </c>
      <c r="CG224" s="41">
        <f t="shared" si="270"/>
        <v>11455486.42</v>
      </c>
      <c r="CH224" s="41">
        <f t="shared" si="271"/>
        <v>11303623.310000001</v>
      </c>
      <c r="CI224" s="40">
        <f t="shared" si="272"/>
        <v>-151863</v>
      </c>
      <c r="CJ224" s="282">
        <f t="shared" si="273"/>
        <v>0.98674319846123137</v>
      </c>
      <c r="CK224" s="40">
        <v>0</v>
      </c>
      <c r="CL224" s="40">
        <f t="shared" si="215"/>
        <v>11455486.420000002</v>
      </c>
      <c r="CM224" s="40">
        <v>11303623.309999999</v>
      </c>
      <c r="CN224" s="158">
        <f t="shared" si="276"/>
        <v>-151863.11000000313</v>
      </c>
      <c r="CO224" s="310">
        <f t="shared" si="274"/>
        <v>0.98674319846123104</v>
      </c>
      <c r="CP224" s="40">
        <v>12362969.690000001</v>
      </c>
      <c r="CQ224" s="40">
        <v>11931082.07</v>
      </c>
      <c r="CR224" s="40">
        <v>11249549.100000001</v>
      </c>
      <c r="CS224" s="40">
        <v>9707930.4900000002</v>
      </c>
      <c r="CT224" s="40">
        <v>3179752.56</v>
      </c>
      <c r="CU224" s="40">
        <v>0</v>
      </c>
      <c r="CV224" s="40">
        <v>0</v>
      </c>
      <c r="CW224" s="40">
        <v>77759609.510000005</v>
      </c>
      <c r="CX224" s="17"/>
    </row>
    <row r="225" spans="1:102" ht="51.75" hidden="1" x14ac:dyDescent="0.25">
      <c r="A225" s="11" t="s">
        <v>485</v>
      </c>
      <c r="B225" s="11" t="s">
        <v>486</v>
      </c>
      <c r="C225" s="14" t="s">
        <v>606</v>
      </c>
      <c r="D225" s="11">
        <v>1</v>
      </c>
      <c r="E225" s="11" t="s">
        <v>454</v>
      </c>
      <c r="F225" s="11" t="s">
        <v>5</v>
      </c>
      <c r="G225" s="44" t="s">
        <v>498</v>
      </c>
      <c r="H225" s="43">
        <f>SUBTOTAL(103, $CI$16:$CI225)*1</f>
        <v>149</v>
      </c>
      <c r="I225" s="43" t="s">
        <v>74</v>
      </c>
      <c r="J225" s="124" t="s">
        <v>79</v>
      </c>
      <c r="K225" s="124" t="s">
        <v>82</v>
      </c>
      <c r="L225" s="41">
        <v>0</v>
      </c>
      <c r="M225" s="41">
        <v>0</v>
      </c>
      <c r="N225" s="41">
        <v>110962.13</v>
      </c>
      <c r="O225" s="41">
        <v>0</v>
      </c>
      <c r="P225" s="41">
        <v>0</v>
      </c>
      <c r="Q225" s="41">
        <f t="shared" si="233"/>
        <v>0</v>
      </c>
      <c r="R225" s="197" t="str">
        <f t="shared" si="234"/>
        <v>nebija plānots</v>
      </c>
      <c r="S225" s="41">
        <v>97597.98</v>
      </c>
      <c r="T225" s="41">
        <v>97597.98</v>
      </c>
      <c r="U225" s="41">
        <f t="shared" si="277"/>
        <v>0</v>
      </c>
      <c r="V225" s="41">
        <f t="shared" si="235"/>
        <v>97597.98</v>
      </c>
      <c r="W225" s="41">
        <f t="shared" si="236"/>
        <v>97597.98</v>
      </c>
      <c r="X225" s="41">
        <f t="shared" si="237"/>
        <v>0</v>
      </c>
      <c r="Y225" s="197">
        <f t="shared" si="238"/>
        <v>0</v>
      </c>
      <c r="Z225" s="41">
        <v>0</v>
      </c>
      <c r="AA225" s="41">
        <v>0</v>
      </c>
      <c r="AB225" s="41">
        <f t="shared" si="278"/>
        <v>0</v>
      </c>
      <c r="AC225" s="41">
        <f t="shared" si="239"/>
        <v>97597.98</v>
      </c>
      <c r="AD225" s="41">
        <f t="shared" si="240"/>
        <v>97597.98</v>
      </c>
      <c r="AE225" s="41">
        <f t="shared" si="241"/>
        <v>0</v>
      </c>
      <c r="AF225" s="109">
        <f t="shared" si="242"/>
        <v>0</v>
      </c>
      <c r="AG225" s="41">
        <v>0</v>
      </c>
      <c r="AH225" s="41">
        <v>0</v>
      </c>
      <c r="AI225" s="41">
        <f t="shared" si="279"/>
        <v>0</v>
      </c>
      <c r="AJ225" s="41">
        <f t="shared" si="243"/>
        <v>97597.98</v>
      </c>
      <c r="AK225" s="41">
        <f t="shared" si="244"/>
        <v>97597.98</v>
      </c>
      <c r="AL225" s="41">
        <f t="shared" si="245"/>
        <v>0</v>
      </c>
      <c r="AM225" s="109">
        <f t="shared" si="246"/>
        <v>0</v>
      </c>
      <c r="AN225" s="41">
        <v>54272.12</v>
      </c>
      <c r="AO225" s="41">
        <v>56521.27</v>
      </c>
      <c r="AP225" s="41">
        <f t="shared" si="280"/>
        <v>2249.1499999999942</v>
      </c>
      <c r="AQ225" s="41">
        <f t="shared" si="247"/>
        <v>151870.1</v>
      </c>
      <c r="AR225" s="41">
        <f t="shared" si="248"/>
        <v>154119.25</v>
      </c>
      <c r="AS225" s="41">
        <f t="shared" si="249"/>
        <v>2249</v>
      </c>
      <c r="AT225" s="109">
        <f t="shared" si="250"/>
        <v>-1.4809695917761267E-2</v>
      </c>
      <c r="AU225" s="41">
        <v>0</v>
      </c>
      <c r="AV225" s="41">
        <v>0</v>
      </c>
      <c r="AW225" s="41">
        <f t="shared" si="281"/>
        <v>0</v>
      </c>
      <c r="AX225" s="41">
        <f t="shared" si="251"/>
        <v>151870.1</v>
      </c>
      <c r="AY225" s="41">
        <f t="shared" si="252"/>
        <v>154119.25</v>
      </c>
      <c r="AZ225" s="41">
        <f t="shared" si="253"/>
        <v>2249</v>
      </c>
      <c r="BA225" s="109">
        <f t="shared" si="254"/>
        <v>-1.4809695917761267E-2</v>
      </c>
      <c r="BB225" s="41">
        <v>0</v>
      </c>
      <c r="BC225" s="41">
        <v>68361.399999999994</v>
      </c>
      <c r="BD225" s="41">
        <f t="shared" si="230"/>
        <v>68361.399999999994</v>
      </c>
      <c r="BE225" s="41">
        <f t="shared" si="255"/>
        <v>151870.1</v>
      </c>
      <c r="BF225" s="41">
        <f t="shared" si="256"/>
        <v>222480.65</v>
      </c>
      <c r="BG225" s="41">
        <f t="shared" si="257"/>
        <v>70610</v>
      </c>
      <c r="BH225" s="109">
        <f t="shared" si="258"/>
        <v>-0.46494043264605733</v>
      </c>
      <c r="BI225" s="41">
        <v>116879.25</v>
      </c>
      <c r="BJ225" s="41">
        <v>0</v>
      </c>
      <c r="BK225" s="41">
        <f t="shared" si="231"/>
        <v>-116879.25</v>
      </c>
      <c r="BL225" s="41">
        <f t="shared" si="259"/>
        <v>268749.34999999998</v>
      </c>
      <c r="BM225" s="41">
        <f t="shared" si="260"/>
        <v>222480.65</v>
      </c>
      <c r="BN225" s="41">
        <f t="shared" si="261"/>
        <v>-46269</v>
      </c>
      <c r="BO225" s="109">
        <f t="shared" si="262"/>
        <v>0.17216302104544623</v>
      </c>
      <c r="BP225" s="41">
        <v>0</v>
      </c>
      <c r="BQ225" s="41">
        <v>0</v>
      </c>
      <c r="BR225" s="41">
        <f t="shared" si="232"/>
        <v>0</v>
      </c>
      <c r="BS225" s="41">
        <f t="shared" si="263"/>
        <v>268749.34999999998</v>
      </c>
      <c r="BT225" s="41">
        <f t="shared" si="264"/>
        <v>222480.65</v>
      </c>
      <c r="BU225" s="41">
        <f t="shared" si="265"/>
        <v>-46269</v>
      </c>
      <c r="BV225" s="109">
        <f t="shared" si="266"/>
        <v>0.17216302104544623</v>
      </c>
      <c r="BW225" s="41">
        <v>0</v>
      </c>
      <c r="BX225" s="41">
        <v>90839.12</v>
      </c>
      <c r="BY225" s="41">
        <f t="shared" si="267"/>
        <v>90839.12</v>
      </c>
      <c r="BZ225" s="41">
        <f t="shared" si="275"/>
        <v>268749.34999999998</v>
      </c>
      <c r="CA225" s="41">
        <f>BQ225+BJ225+BC225+AV225+AO225+-AH225+AA225+T225+P225+BX225</f>
        <v>313319.76999999996</v>
      </c>
      <c r="CB225" s="41">
        <f t="shared" si="282"/>
        <v>44570</v>
      </c>
      <c r="CC225" s="109">
        <f t="shared" si="268"/>
        <v>-0.16584382436645884</v>
      </c>
      <c r="CD225" s="41">
        <v>128378.05</v>
      </c>
      <c r="CE225" s="41">
        <v>79057.48</v>
      </c>
      <c r="CF225" s="41">
        <f t="shared" si="269"/>
        <v>-49320.570000000007</v>
      </c>
      <c r="CG225" s="41">
        <f t="shared" si="270"/>
        <v>397127.39999999997</v>
      </c>
      <c r="CH225" s="41">
        <f t="shared" si="271"/>
        <v>392377.24999999994</v>
      </c>
      <c r="CI225" s="40">
        <f t="shared" si="272"/>
        <v>-4750.570000000007</v>
      </c>
      <c r="CJ225" s="282">
        <f t="shared" si="273"/>
        <v>0.98803872510433677</v>
      </c>
      <c r="CK225" s="40">
        <v>0</v>
      </c>
      <c r="CL225" s="40">
        <f t="shared" si="215"/>
        <v>397127.39999999997</v>
      </c>
      <c r="CM225" s="40">
        <v>389913.27</v>
      </c>
      <c r="CN225" s="158">
        <f t="shared" si="276"/>
        <v>-7214.1299999999464</v>
      </c>
      <c r="CO225" s="310">
        <f t="shared" si="274"/>
        <v>0.98183421743249155</v>
      </c>
      <c r="CP225" s="40">
        <v>805342.77</v>
      </c>
      <c r="CQ225" s="40">
        <v>447681.39</v>
      </c>
      <c r="CR225" s="40">
        <v>479530.92</v>
      </c>
      <c r="CS225" s="40">
        <v>179192.8</v>
      </c>
      <c r="CT225" s="40">
        <v>183777.72</v>
      </c>
      <c r="CU225" s="40">
        <v>0</v>
      </c>
      <c r="CV225" s="40">
        <v>0</v>
      </c>
      <c r="CW225" s="40">
        <v>2603615.13</v>
      </c>
      <c r="CX225" s="17"/>
    </row>
    <row r="226" spans="1:102" hidden="1" x14ac:dyDescent="0.25">
      <c r="A226" s="18" t="s">
        <v>33</v>
      </c>
      <c r="B226" s="18" t="s">
        <v>34</v>
      </c>
      <c r="C226" s="19" t="s">
        <v>562</v>
      </c>
      <c r="D226" s="55">
        <v>1</v>
      </c>
      <c r="E226" s="55" t="s">
        <v>35</v>
      </c>
      <c r="F226" s="55" t="s">
        <v>5</v>
      </c>
      <c r="G226" s="55" t="s">
        <v>1485</v>
      </c>
      <c r="H226" s="43">
        <f>SUBTOTAL(103, $CI$16:$CI226)*1</f>
        <v>149</v>
      </c>
      <c r="I226" s="43" t="s">
        <v>33</v>
      </c>
      <c r="J226" s="128" t="s">
        <v>740</v>
      </c>
      <c r="K226" s="128" t="s">
        <v>741</v>
      </c>
      <c r="L226" s="35">
        <v>0</v>
      </c>
      <c r="M226" s="35">
        <v>0</v>
      </c>
      <c r="N226" s="35">
        <v>0</v>
      </c>
      <c r="O226" s="35">
        <v>0</v>
      </c>
      <c r="P226" s="35"/>
      <c r="Q226" s="41">
        <f t="shared" si="233"/>
        <v>0</v>
      </c>
      <c r="R226" s="197" t="str">
        <f t="shared" si="234"/>
        <v>nebija plānots</v>
      </c>
      <c r="S226" s="35"/>
      <c r="T226" s="35"/>
      <c r="U226" s="41">
        <f t="shared" si="277"/>
        <v>0</v>
      </c>
      <c r="V226" s="41">
        <f t="shared" si="235"/>
        <v>0</v>
      </c>
      <c r="W226" s="41">
        <f t="shared" si="236"/>
        <v>0</v>
      </c>
      <c r="X226" s="41">
        <f t="shared" si="237"/>
        <v>0</v>
      </c>
      <c r="Y226" s="197" t="str">
        <f t="shared" si="238"/>
        <v>nebija plānots</v>
      </c>
      <c r="Z226" s="35"/>
      <c r="AA226" s="35"/>
      <c r="AB226" s="41">
        <f t="shared" si="278"/>
        <v>0</v>
      </c>
      <c r="AC226" s="41">
        <f t="shared" si="239"/>
        <v>0</v>
      </c>
      <c r="AD226" s="41">
        <f t="shared" si="240"/>
        <v>0</v>
      </c>
      <c r="AE226" s="41">
        <f t="shared" si="241"/>
        <v>0</v>
      </c>
      <c r="AF226" s="109" t="str">
        <f t="shared" si="242"/>
        <v>nebija plānots</v>
      </c>
      <c r="AG226" s="35"/>
      <c r="AH226" s="35"/>
      <c r="AI226" s="41">
        <f t="shared" si="279"/>
        <v>0</v>
      </c>
      <c r="AJ226" s="41">
        <f t="shared" si="243"/>
        <v>0</v>
      </c>
      <c r="AK226" s="41">
        <f t="shared" si="244"/>
        <v>0</v>
      </c>
      <c r="AL226" s="41">
        <f t="shared" si="245"/>
        <v>0</v>
      </c>
      <c r="AM226" s="109" t="str">
        <f t="shared" si="246"/>
        <v>nebija plānots</v>
      </c>
      <c r="AN226" s="35"/>
      <c r="AO226" s="35"/>
      <c r="AP226" s="41">
        <f t="shared" si="280"/>
        <v>0</v>
      </c>
      <c r="AQ226" s="41">
        <f t="shared" si="247"/>
        <v>0</v>
      </c>
      <c r="AR226" s="41">
        <f t="shared" si="248"/>
        <v>0</v>
      </c>
      <c r="AS226" s="41">
        <f t="shared" si="249"/>
        <v>0</v>
      </c>
      <c r="AT226" s="109" t="str">
        <f t="shared" si="250"/>
        <v>nebija plānots</v>
      </c>
      <c r="AU226" s="35">
        <v>363507.6</v>
      </c>
      <c r="AV226" s="41">
        <v>362102.65</v>
      </c>
      <c r="AW226" s="41">
        <f t="shared" si="281"/>
        <v>-1404.9499999999534</v>
      </c>
      <c r="AX226" s="41">
        <f t="shared" si="251"/>
        <v>363507.6</v>
      </c>
      <c r="AY226" s="41">
        <f t="shared" si="252"/>
        <v>362102.65</v>
      </c>
      <c r="AZ226" s="41">
        <f t="shared" si="253"/>
        <v>-1405</v>
      </c>
      <c r="BA226" s="109">
        <f t="shared" si="254"/>
        <v>3.8649810898038206E-3</v>
      </c>
      <c r="BB226" s="35">
        <v>0</v>
      </c>
      <c r="BC226" s="41">
        <v>0</v>
      </c>
      <c r="BD226" s="41">
        <f t="shared" si="230"/>
        <v>0</v>
      </c>
      <c r="BE226" s="41">
        <f t="shared" si="255"/>
        <v>363507.6</v>
      </c>
      <c r="BF226" s="41">
        <f t="shared" si="256"/>
        <v>362102.65</v>
      </c>
      <c r="BG226" s="41">
        <f t="shared" si="257"/>
        <v>-1405</v>
      </c>
      <c r="BH226" s="109">
        <f t="shared" si="258"/>
        <v>3.8649810898038206E-3</v>
      </c>
      <c r="BI226" s="35">
        <v>0</v>
      </c>
      <c r="BJ226" s="41">
        <v>0</v>
      </c>
      <c r="BK226" s="41">
        <f t="shared" si="231"/>
        <v>0</v>
      </c>
      <c r="BL226" s="41">
        <f t="shared" si="259"/>
        <v>363507.6</v>
      </c>
      <c r="BM226" s="41">
        <f t="shared" si="260"/>
        <v>362102.65</v>
      </c>
      <c r="BN226" s="41">
        <f t="shared" si="261"/>
        <v>-1405</v>
      </c>
      <c r="BO226" s="109">
        <f t="shared" si="262"/>
        <v>3.8649810898038206E-3</v>
      </c>
      <c r="BP226" s="41">
        <v>164169.85</v>
      </c>
      <c r="BQ226" s="41">
        <v>0</v>
      </c>
      <c r="BR226" s="41">
        <f t="shared" si="232"/>
        <v>-164169.85</v>
      </c>
      <c r="BS226" s="41">
        <f t="shared" si="263"/>
        <v>527677.44999999995</v>
      </c>
      <c r="BT226" s="41">
        <f t="shared" si="264"/>
        <v>362102.65</v>
      </c>
      <c r="BU226" s="41">
        <f t="shared" si="265"/>
        <v>-165575</v>
      </c>
      <c r="BV226" s="109">
        <f t="shared" si="266"/>
        <v>0.31378032167188485</v>
      </c>
      <c r="BW226" s="35">
        <v>0</v>
      </c>
      <c r="BX226" s="41">
        <v>162761.07999999999</v>
      </c>
      <c r="BY226" s="41">
        <f t="shared" si="267"/>
        <v>162761.07999999999</v>
      </c>
      <c r="BZ226" s="41">
        <f t="shared" si="275"/>
        <v>527677.44999999995</v>
      </c>
      <c r="CA226" s="41">
        <f>BQ226+BJ226+BC226+AV226+AO226+AH226+AA226+T226+P226+BX226</f>
        <v>524863.73</v>
      </c>
      <c r="CB226" s="41">
        <f t="shared" si="282"/>
        <v>-2814</v>
      </c>
      <c r="CC226" s="109">
        <f t="shared" si="268"/>
        <v>5.3322725843220065E-3</v>
      </c>
      <c r="CD226" s="35">
        <v>224053.2</v>
      </c>
      <c r="CE226" s="41">
        <v>222716.54</v>
      </c>
      <c r="CF226" s="41">
        <f t="shared" si="269"/>
        <v>-1336.6600000000035</v>
      </c>
      <c r="CG226" s="41">
        <f t="shared" si="270"/>
        <v>751730.64999999991</v>
      </c>
      <c r="CH226" s="41">
        <f t="shared" si="271"/>
        <v>747580.27</v>
      </c>
      <c r="CI226" s="40">
        <f t="shared" si="272"/>
        <v>-4150.6600000000035</v>
      </c>
      <c r="CJ226" s="282">
        <f t="shared" si="273"/>
        <v>0.99447890012200524</v>
      </c>
      <c r="CK226" s="37">
        <v>0</v>
      </c>
      <c r="CL226" s="40">
        <f t="shared" si="215"/>
        <v>751730.65</v>
      </c>
      <c r="CM226" s="40">
        <v>747580.27</v>
      </c>
      <c r="CN226" s="158">
        <f t="shared" si="276"/>
        <v>-4150.3800000000047</v>
      </c>
      <c r="CO226" s="310">
        <f t="shared" si="274"/>
        <v>0.99447890012200513</v>
      </c>
      <c r="CP226" s="37">
        <v>515465.53</v>
      </c>
      <c r="CQ226" s="37">
        <v>432803.82</v>
      </c>
      <c r="CR226" s="37">
        <v>0</v>
      </c>
      <c r="CS226" s="37">
        <v>0</v>
      </c>
      <c r="CT226" s="37">
        <v>0</v>
      </c>
      <c r="CU226" s="37">
        <v>0</v>
      </c>
      <c r="CV226" s="37">
        <v>0</v>
      </c>
      <c r="CW226" s="37">
        <v>1700000</v>
      </c>
      <c r="CX226" s="17"/>
    </row>
    <row r="227" spans="1:102" ht="39" hidden="1" x14ac:dyDescent="0.25">
      <c r="A227" s="11" t="s">
        <v>368</v>
      </c>
      <c r="B227" s="11" t="s">
        <v>375</v>
      </c>
      <c r="C227" s="14" t="s">
        <v>599</v>
      </c>
      <c r="D227" s="11" t="s">
        <v>3</v>
      </c>
      <c r="E227" s="11" t="s">
        <v>210</v>
      </c>
      <c r="F227" s="11" t="s">
        <v>77</v>
      </c>
      <c r="G227" s="44" t="s">
        <v>376</v>
      </c>
      <c r="H227" s="43">
        <f>SUBTOTAL(103, $CI$16:$CI227)*1</f>
        <v>149</v>
      </c>
      <c r="I227" s="43" t="s">
        <v>368</v>
      </c>
      <c r="J227" s="124" t="s">
        <v>377</v>
      </c>
      <c r="K227" s="124" t="s">
        <v>378</v>
      </c>
      <c r="L227" s="41">
        <v>0</v>
      </c>
      <c r="M227" s="41">
        <v>0</v>
      </c>
      <c r="N227" s="41">
        <v>126706.43000000001</v>
      </c>
      <c r="O227" s="41">
        <v>0</v>
      </c>
      <c r="P227" s="41">
        <v>0</v>
      </c>
      <c r="Q227" s="41">
        <f t="shared" si="233"/>
        <v>0</v>
      </c>
      <c r="R227" s="197" t="str">
        <f t="shared" si="234"/>
        <v>nebija plānots</v>
      </c>
      <c r="S227" s="41">
        <v>75960.740000000005</v>
      </c>
      <c r="T227" s="41">
        <v>75599.66</v>
      </c>
      <c r="U227" s="41">
        <f t="shared" si="277"/>
        <v>-361.08000000000175</v>
      </c>
      <c r="V227" s="41">
        <f t="shared" si="235"/>
        <v>75960.740000000005</v>
      </c>
      <c r="W227" s="41">
        <f t="shared" si="236"/>
        <v>75599.66</v>
      </c>
      <c r="X227" s="41">
        <f t="shared" si="237"/>
        <v>-361</v>
      </c>
      <c r="Y227" s="197">
        <f t="shared" si="238"/>
        <v>4.7535081938380186E-3</v>
      </c>
      <c r="Z227" s="41">
        <v>0</v>
      </c>
      <c r="AA227" s="41">
        <v>0</v>
      </c>
      <c r="AB227" s="41">
        <f t="shared" si="278"/>
        <v>0</v>
      </c>
      <c r="AC227" s="41">
        <f t="shared" si="239"/>
        <v>75960.740000000005</v>
      </c>
      <c r="AD227" s="41">
        <f t="shared" si="240"/>
        <v>75599.66</v>
      </c>
      <c r="AE227" s="41">
        <f t="shared" si="241"/>
        <v>-361</v>
      </c>
      <c r="AF227" s="109">
        <f t="shared" si="242"/>
        <v>4.7535081938380186E-3</v>
      </c>
      <c r="AG227" s="41">
        <v>0</v>
      </c>
      <c r="AH227" s="41">
        <v>0</v>
      </c>
      <c r="AI227" s="41">
        <f t="shared" si="279"/>
        <v>0</v>
      </c>
      <c r="AJ227" s="41">
        <f t="shared" si="243"/>
        <v>75960.740000000005</v>
      </c>
      <c r="AK227" s="41">
        <f t="shared" si="244"/>
        <v>75599.66</v>
      </c>
      <c r="AL227" s="41">
        <f t="shared" si="245"/>
        <v>-361</v>
      </c>
      <c r="AM227" s="109">
        <f t="shared" si="246"/>
        <v>4.7535081938380186E-3</v>
      </c>
      <c r="AN227" s="41">
        <v>81920.45</v>
      </c>
      <c r="AO227" s="41">
        <v>80076.83</v>
      </c>
      <c r="AP227" s="41">
        <f t="shared" si="280"/>
        <v>-1843.6199999999953</v>
      </c>
      <c r="AQ227" s="41">
        <f t="shared" si="247"/>
        <v>157881.19</v>
      </c>
      <c r="AR227" s="41">
        <f t="shared" si="248"/>
        <v>155676.49</v>
      </c>
      <c r="AS227" s="41">
        <f t="shared" si="249"/>
        <v>-2205</v>
      </c>
      <c r="AT227" s="109">
        <f t="shared" si="250"/>
        <v>1.3964298090228588E-2</v>
      </c>
      <c r="AU227" s="41">
        <v>0</v>
      </c>
      <c r="AV227" s="41">
        <v>0</v>
      </c>
      <c r="AW227" s="41">
        <f t="shared" si="281"/>
        <v>0</v>
      </c>
      <c r="AX227" s="41">
        <f t="shared" si="251"/>
        <v>157881.19</v>
      </c>
      <c r="AY227" s="41">
        <f t="shared" si="252"/>
        <v>155676.49</v>
      </c>
      <c r="AZ227" s="41">
        <f t="shared" si="253"/>
        <v>-2205</v>
      </c>
      <c r="BA227" s="109">
        <f t="shared" si="254"/>
        <v>1.3964298090228588E-2</v>
      </c>
      <c r="BB227" s="41">
        <v>0</v>
      </c>
      <c r="BC227" s="41">
        <v>0</v>
      </c>
      <c r="BD227" s="41">
        <f t="shared" si="230"/>
        <v>0</v>
      </c>
      <c r="BE227" s="41">
        <f t="shared" si="255"/>
        <v>157881.19</v>
      </c>
      <c r="BF227" s="41">
        <f t="shared" si="256"/>
        <v>155676.49</v>
      </c>
      <c r="BG227" s="41">
        <f t="shared" si="257"/>
        <v>-2205</v>
      </c>
      <c r="BH227" s="109">
        <f t="shared" si="258"/>
        <v>1.3964298090228588E-2</v>
      </c>
      <c r="BI227" s="41">
        <v>133064.95000000001</v>
      </c>
      <c r="BJ227" s="41">
        <v>131277.06</v>
      </c>
      <c r="BK227" s="41">
        <f t="shared" si="231"/>
        <v>-1787.890000000014</v>
      </c>
      <c r="BL227" s="41">
        <f t="shared" si="259"/>
        <v>290946.14</v>
      </c>
      <c r="BM227" s="41">
        <f t="shared" si="260"/>
        <v>286953.55</v>
      </c>
      <c r="BN227" s="41">
        <f t="shared" si="261"/>
        <v>-3993</v>
      </c>
      <c r="BO227" s="109">
        <f t="shared" si="262"/>
        <v>1.3722780443143234E-2</v>
      </c>
      <c r="BP227" s="41">
        <v>0</v>
      </c>
      <c r="BQ227" s="41">
        <v>0</v>
      </c>
      <c r="BR227" s="41">
        <f t="shared" si="232"/>
        <v>0</v>
      </c>
      <c r="BS227" s="41">
        <f t="shared" si="263"/>
        <v>290946.14</v>
      </c>
      <c r="BT227" s="41">
        <f t="shared" si="264"/>
        <v>286953.55</v>
      </c>
      <c r="BU227" s="41">
        <f t="shared" si="265"/>
        <v>-3993</v>
      </c>
      <c r="BV227" s="109">
        <f t="shared" si="266"/>
        <v>1.3722780443143234E-2</v>
      </c>
      <c r="BW227" s="41">
        <v>0</v>
      </c>
      <c r="BX227" s="41">
        <v>0</v>
      </c>
      <c r="BY227" s="41">
        <f t="shared" si="267"/>
        <v>0</v>
      </c>
      <c r="BZ227" s="41">
        <f t="shared" si="275"/>
        <v>290946.14</v>
      </c>
      <c r="CA227" s="41">
        <f>BQ227+BJ227+BC227+AV227+AO227+-AH227+AA227+T227+P227+BX227</f>
        <v>286953.55000000005</v>
      </c>
      <c r="CB227" s="41">
        <f t="shared" si="282"/>
        <v>-3993</v>
      </c>
      <c r="CC227" s="109">
        <f t="shared" si="268"/>
        <v>1.3722780443143123E-2</v>
      </c>
      <c r="CD227" s="41">
        <v>87709.8</v>
      </c>
      <c r="CE227" s="41">
        <v>89635.12</v>
      </c>
      <c r="CF227" s="41">
        <f t="shared" si="269"/>
        <v>1925.3199999999924</v>
      </c>
      <c r="CG227" s="41">
        <f t="shared" si="270"/>
        <v>378655.94</v>
      </c>
      <c r="CH227" s="41">
        <f t="shared" si="271"/>
        <v>376588.67000000004</v>
      </c>
      <c r="CI227" s="40">
        <f t="shared" si="272"/>
        <v>-2067.6800000000076</v>
      </c>
      <c r="CJ227" s="282">
        <f t="shared" si="273"/>
        <v>0.99454050555763118</v>
      </c>
      <c r="CK227" s="40">
        <v>0</v>
      </c>
      <c r="CL227" s="40">
        <f t="shared" si="215"/>
        <v>378655.94</v>
      </c>
      <c r="CM227" s="40">
        <v>376588.67000000004</v>
      </c>
      <c r="CN227" s="158">
        <f t="shared" si="276"/>
        <v>-2067.2699999999604</v>
      </c>
      <c r="CO227" s="310">
        <f t="shared" si="274"/>
        <v>0.99454050555763118</v>
      </c>
      <c r="CP227" s="40">
        <v>416662.93000000005</v>
      </c>
      <c r="CQ227" s="40">
        <v>420350.97</v>
      </c>
      <c r="CR227" s="40">
        <v>438387.72</v>
      </c>
      <c r="CS227" s="40">
        <v>200798.34</v>
      </c>
      <c r="CT227" s="40">
        <v>0</v>
      </c>
      <c r="CU227" s="40">
        <v>0</v>
      </c>
      <c r="CV227" s="40">
        <v>0</v>
      </c>
      <c r="CW227" s="40">
        <v>1981562.33</v>
      </c>
      <c r="CX227" s="17"/>
    </row>
    <row r="228" spans="1:102" ht="31.5" hidden="1" x14ac:dyDescent="0.25">
      <c r="A228" s="20" t="s">
        <v>406</v>
      </c>
      <c r="B228" s="20" t="s">
        <v>411</v>
      </c>
      <c r="C228" s="21" t="s">
        <v>602</v>
      </c>
      <c r="D228" s="22">
        <v>1</v>
      </c>
      <c r="E228" s="20" t="s">
        <v>402</v>
      </c>
      <c r="F228" s="20" t="s">
        <v>77</v>
      </c>
      <c r="G228" s="20" t="s">
        <v>880</v>
      </c>
      <c r="H228" s="43">
        <f>SUBTOTAL(103, $CI$16:$CI228)*1</f>
        <v>149</v>
      </c>
      <c r="I228" s="43" t="s">
        <v>458</v>
      </c>
      <c r="J228" s="124" t="s">
        <v>468</v>
      </c>
      <c r="K228" s="124" t="s">
        <v>469</v>
      </c>
      <c r="L228" s="41">
        <v>0</v>
      </c>
      <c r="M228" s="41">
        <v>0</v>
      </c>
      <c r="N228" s="41">
        <v>5968.66</v>
      </c>
      <c r="O228" s="41">
        <v>2534.79</v>
      </c>
      <c r="P228" s="41">
        <v>2539.3200000000002</v>
      </c>
      <c r="Q228" s="41">
        <f t="shared" si="233"/>
        <v>5</v>
      </c>
      <c r="R228" s="197">
        <f t="shared" si="234"/>
        <v>-1.7871302948173629E-3</v>
      </c>
      <c r="S228" s="41">
        <v>0</v>
      </c>
      <c r="T228" s="41">
        <v>0</v>
      </c>
      <c r="U228" s="41">
        <f t="shared" si="277"/>
        <v>0</v>
      </c>
      <c r="V228" s="41">
        <f t="shared" si="235"/>
        <v>2534.79</v>
      </c>
      <c r="W228" s="41">
        <f t="shared" si="236"/>
        <v>2539.3200000000002</v>
      </c>
      <c r="X228" s="41">
        <f t="shared" si="237"/>
        <v>5</v>
      </c>
      <c r="Y228" s="197">
        <f t="shared" si="238"/>
        <v>-1.7871302948173629E-3</v>
      </c>
      <c r="Z228" s="41">
        <v>0</v>
      </c>
      <c r="AA228" s="41">
        <v>0</v>
      </c>
      <c r="AB228" s="41">
        <f t="shared" si="278"/>
        <v>0</v>
      </c>
      <c r="AC228" s="41">
        <f t="shared" si="239"/>
        <v>2534.79</v>
      </c>
      <c r="AD228" s="41">
        <f t="shared" si="240"/>
        <v>2539.3200000000002</v>
      </c>
      <c r="AE228" s="41">
        <f t="shared" si="241"/>
        <v>5</v>
      </c>
      <c r="AF228" s="109">
        <f t="shared" si="242"/>
        <v>-1.7871302948173629E-3</v>
      </c>
      <c r="AG228" s="41">
        <v>1784.01</v>
      </c>
      <c r="AH228" s="41">
        <v>1784.01</v>
      </c>
      <c r="AI228" s="41">
        <f t="shared" si="279"/>
        <v>0</v>
      </c>
      <c r="AJ228" s="41">
        <f t="shared" si="243"/>
        <v>4318.8</v>
      </c>
      <c r="AK228" s="41">
        <f t="shared" si="244"/>
        <v>4323.33</v>
      </c>
      <c r="AL228" s="41">
        <f t="shared" si="245"/>
        <v>5</v>
      </c>
      <c r="AM228" s="109">
        <f t="shared" si="246"/>
        <v>-1.048902472909008E-3</v>
      </c>
      <c r="AN228" s="41">
        <v>0</v>
      </c>
      <c r="AO228" s="41">
        <v>0</v>
      </c>
      <c r="AP228" s="41">
        <f t="shared" si="280"/>
        <v>0</v>
      </c>
      <c r="AQ228" s="41">
        <f t="shared" si="247"/>
        <v>4318.8</v>
      </c>
      <c r="AR228" s="41">
        <f t="shared" si="248"/>
        <v>4323.33</v>
      </c>
      <c r="AS228" s="41">
        <f t="shared" si="249"/>
        <v>5</v>
      </c>
      <c r="AT228" s="109">
        <f t="shared" si="250"/>
        <v>-1.048902472909008E-3</v>
      </c>
      <c r="AU228" s="41">
        <v>0</v>
      </c>
      <c r="AV228" s="41">
        <v>0</v>
      </c>
      <c r="AW228" s="41">
        <f t="shared" si="281"/>
        <v>0</v>
      </c>
      <c r="AX228" s="41">
        <f t="shared" si="251"/>
        <v>4318.8</v>
      </c>
      <c r="AY228" s="41">
        <f t="shared" si="252"/>
        <v>4323.33</v>
      </c>
      <c r="AZ228" s="41">
        <f t="shared" si="253"/>
        <v>5</v>
      </c>
      <c r="BA228" s="109">
        <f t="shared" si="254"/>
        <v>-1.048902472909008E-3</v>
      </c>
      <c r="BB228" s="41">
        <v>2387.0500000000002</v>
      </c>
      <c r="BC228" s="41">
        <v>2060.36</v>
      </c>
      <c r="BD228" s="41">
        <f t="shared" si="230"/>
        <v>-326.69000000000005</v>
      </c>
      <c r="BE228" s="41">
        <f t="shared" si="255"/>
        <v>6705.85</v>
      </c>
      <c r="BF228" s="41">
        <f t="shared" si="256"/>
        <v>6383.6900000000005</v>
      </c>
      <c r="BG228" s="41">
        <f t="shared" si="257"/>
        <v>-322</v>
      </c>
      <c r="BH228" s="109">
        <f t="shared" si="258"/>
        <v>4.8041635288591289E-2</v>
      </c>
      <c r="BI228" s="41">
        <v>0</v>
      </c>
      <c r="BJ228" s="41">
        <v>0</v>
      </c>
      <c r="BK228" s="41">
        <f t="shared" si="231"/>
        <v>0</v>
      </c>
      <c r="BL228" s="41">
        <f t="shared" si="259"/>
        <v>6705.85</v>
      </c>
      <c r="BM228" s="41">
        <f t="shared" si="260"/>
        <v>6383.6900000000005</v>
      </c>
      <c r="BN228" s="41">
        <f t="shared" si="261"/>
        <v>-322</v>
      </c>
      <c r="BO228" s="109">
        <f t="shared" si="262"/>
        <v>4.8041635288591289E-2</v>
      </c>
      <c r="BP228" s="41">
        <v>0</v>
      </c>
      <c r="BQ228" s="41">
        <v>0</v>
      </c>
      <c r="BR228" s="41">
        <f t="shared" si="232"/>
        <v>0</v>
      </c>
      <c r="BS228" s="41">
        <f t="shared" si="263"/>
        <v>6705.85</v>
      </c>
      <c r="BT228" s="41">
        <f t="shared" si="264"/>
        <v>6383.6900000000005</v>
      </c>
      <c r="BU228" s="41">
        <f t="shared" si="265"/>
        <v>-322</v>
      </c>
      <c r="BV228" s="109">
        <f t="shared" si="266"/>
        <v>4.8041635288591289E-2</v>
      </c>
      <c r="BW228" s="41">
        <v>2387.0500000000002</v>
      </c>
      <c r="BX228" s="41">
        <v>2684.05</v>
      </c>
      <c r="BY228" s="41">
        <f t="shared" si="267"/>
        <v>297</v>
      </c>
      <c r="BZ228" s="41">
        <f t="shared" si="275"/>
        <v>9092.9000000000015</v>
      </c>
      <c r="CA228" s="41">
        <f>BQ228+BJ228+BC228+AV228+AO228+AH228+AA228+T228+P228+BX228</f>
        <v>9067.7400000000016</v>
      </c>
      <c r="CB228" s="41">
        <f t="shared" si="282"/>
        <v>-25</v>
      </c>
      <c r="CC228" s="109">
        <f t="shared" si="268"/>
        <v>2.7669940283078232E-3</v>
      </c>
      <c r="CD228" s="41">
        <v>0</v>
      </c>
      <c r="CE228" s="41">
        <v>0</v>
      </c>
      <c r="CF228" s="41">
        <f t="shared" si="269"/>
        <v>0</v>
      </c>
      <c r="CG228" s="41">
        <f t="shared" si="270"/>
        <v>9092.9000000000015</v>
      </c>
      <c r="CH228" s="41">
        <f t="shared" si="271"/>
        <v>9067.7400000000016</v>
      </c>
      <c r="CI228" s="40">
        <f t="shared" si="272"/>
        <v>-25</v>
      </c>
      <c r="CJ228" s="282">
        <f t="shared" si="273"/>
        <v>0.99723300597169218</v>
      </c>
      <c r="CK228" s="40">
        <v>0</v>
      </c>
      <c r="CL228" s="40">
        <f t="shared" si="215"/>
        <v>9092.9000000000015</v>
      </c>
      <c r="CM228" s="40">
        <v>9063.2099999999991</v>
      </c>
      <c r="CN228" s="158">
        <f t="shared" si="276"/>
        <v>-29.690000000002328</v>
      </c>
      <c r="CO228" s="310">
        <f t="shared" si="274"/>
        <v>0.99673481507549822</v>
      </c>
      <c r="CP228" s="40">
        <v>9548.2000000000007</v>
      </c>
      <c r="CQ228" s="40">
        <v>4026.19</v>
      </c>
      <c r="CR228" s="40">
        <v>0</v>
      </c>
      <c r="CS228" s="40">
        <v>0</v>
      </c>
      <c r="CT228" s="40">
        <v>0</v>
      </c>
      <c r="CU228" s="40">
        <v>0</v>
      </c>
      <c r="CV228" s="40">
        <v>0</v>
      </c>
      <c r="CW228" s="40">
        <v>28645</v>
      </c>
      <c r="CX228" s="17"/>
    </row>
    <row r="229" spans="1:102" ht="51" hidden="1" x14ac:dyDescent="0.25">
      <c r="A229" s="20" t="s">
        <v>485</v>
      </c>
      <c r="B229" s="20" t="s">
        <v>486</v>
      </c>
      <c r="C229" s="21" t="s">
        <v>606</v>
      </c>
      <c r="D229" s="20">
        <v>1</v>
      </c>
      <c r="E229" s="20" t="s">
        <v>454</v>
      </c>
      <c r="F229" s="20" t="s">
        <v>5</v>
      </c>
      <c r="G229" s="20" t="s">
        <v>883</v>
      </c>
      <c r="H229" s="43">
        <f>SUBTOTAL(103, $CI$16:$CI229)*1</f>
        <v>149</v>
      </c>
      <c r="I229" s="43" t="s">
        <v>485</v>
      </c>
      <c r="J229" s="124" t="s">
        <v>527</v>
      </c>
      <c r="K229" s="124" t="s">
        <v>528</v>
      </c>
      <c r="L229" s="41">
        <v>0</v>
      </c>
      <c r="M229" s="41">
        <v>0</v>
      </c>
      <c r="N229" s="41">
        <v>14041.929999999998</v>
      </c>
      <c r="O229" s="41">
        <v>3724.39</v>
      </c>
      <c r="P229" s="41">
        <v>3724.39</v>
      </c>
      <c r="Q229" s="41">
        <f t="shared" si="233"/>
        <v>0</v>
      </c>
      <c r="R229" s="197">
        <f t="shared" si="234"/>
        <v>0</v>
      </c>
      <c r="S229" s="41">
        <v>0</v>
      </c>
      <c r="T229" s="41">
        <v>0</v>
      </c>
      <c r="U229" s="41">
        <f t="shared" si="277"/>
        <v>0</v>
      </c>
      <c r="V229" s="41">
        <f t="shared" si="235"/>
        <v>3724.39</v>
      </c>
      <c r="W229" s="41">
        <f t="shared" si="236"/>
        <v>3724.39</v>
      </c>
      <c r="X229" s="41">
        <f t="shared" si="237"/>
        <v>0</v>
      </c>
      <c r="Y229" s="197">
        <f t="shared" si="238"/>
        <v>0</v>
      </c>
      <c r="Z229" s="41">
        <v>0</v>
      </c>
      <c r="AA229" s="41">
        <v>0</v>
      </c>
      <c r="AB229" s="41">
        <f t="shared" si="278"/>
        <v>0</v>
      </c>
      <c r="AC229" s="41">
        <f t="shared" si="239"/>
        <v>3724.39</v>
      </c>
      <c r="AD229" s="41">
        <f t="shared" si="240"/>
        <v>3724.39</v>
      </c>
      <c r="AE229" s="41">
        <f t="shared" si="241"/>
        <v>0</v>
      </c>
      <c r="AF229" s="109">
        <f t="shared" si="242"/>
        <v>0</v>
      </c>
      <c r="AG229" s="41">
        <v>2644.49</v>
      </c>
      <c r="AH229" s="41">
        <v>2644.49</v>
      </c>
      <c r="AI229" s="41">
        <f t="shared" si="279"/>
        <v>0</v>
      </c>
      <c r="AJ229" s="41">
        <f t="shared" si="243"/>
        <v>6368.8799999999992</v>
      </c>
      <c r="AK229" s="41">
        <f t="shared" si="244"/>
        <v>6368.8799999999992</v>
      </c>
      <c r="AL229" s="41">
        <f t="shared" si="245"/>
        <v>0</v>
      </c>
      <c r="AM229" s="109">
        <f t="shared" si="246"/>
        <v>0</v>
      </c>
      <c r="AN229" s="41">
        <v>0</v>
      </c>
      <c r="AO229" s="41">
        <v>0</v>
      </c>
      <c r="AP229" s="41">
        <f t="shared" si="280"/>
        <v>0</v>
      </c>
      <c r="AQ229" s="41">
        <f t="shared" si="247"/>
        <v>6368.8799999999992</v>
      </c>
      <c r="AR229" s="41">
        <f t="shared" si="248"/>
        <v>6368.8799999999992</v>
      </c>
      <c r="AS229" s="41">
        <f t="shared" si="249"/>
        <v>0</v>
      </c>
      <c r="AT229" s="109">
        <f t="shared" si="250"/>
        <v>0</v>
      </c>
      <c r="AU229" s="41">
        <v>0</v>
      </c>
      <c r="AV229" s="41">
        <v>0</v>
      </c>
      <c r="AW229" s="41">
        <f t="shared" si="281"/>
        <v>0</v>
      </c>
      <c r="AX229" s="41">
        <f t="shared" si="251"/>
        <v>6368.8799999999992</v>
      </c>
      <c r="AY229" s="41">
        <f t="shared" si="252"/>
        <v>6368.8799999999992</v>
      </c>
      <c r="AZ229" s="41">
        <f t="shared" si="253"/>
        <v>0</v>
      </c>
      <c r="BA229" s="109">
        <f t="shared" si="254"/>
        <v>0</v>
      </c>
      <c r="BB229" s="41">
        <v>2990.01</v>
      </c>
      <c r="BC229" s="41">
        <v>2974.46</v>
      </c>
      <c r="BD229" s="41">
        <f t="shared" si="230"/>
        <v>-15.550000000000182</v>
      </c>
      <c r="BE229" s="41">
        <f t="shared" si="255"/>
        <v>9358.89</v>
      </c>
      <c r="BF229" s="41">
        <f t="shared" si="256"/>
        <v>9343.34</v>
      </c>
      <c r="BG229" s="41">
        <f t="shared" si="257"/>
        <v>-16</v>
      </c>
      <c r="BH229" s="109">
        <f t="shared" si="258"/>
        <v>1.66152182577195E-3</v>
      </c>
      <c r="BI229" s="41">
        <v>0</v>
      </c>
      <c r="BJ229" s="41">
        <v>0</v>
      </c>
      <c r="BK229" s="41">
        <f t="shared" si="231"/>
        <v>0</v>
      </c>
      <c r="BL229" s="41">
        <f t="shared" si="259"/>
        <v>9358.89</v>
      </c>
      <c r="BM229" s="41">
        <f t="shared" si="260"/>
        <v>9343.34</v>
      </c>
      <c r="BN229" s="41">
        <f t="shared" si="261"/>
        <v>-16</v>
      </c>
      <c r="BO229" s="109">
        <f t="shared" si="262"/>
        <v>1.66152182577195E-3</v>
      </c>
      <c r="BP229" s="41">
        <v>0</v>
      </c>
      <c r="BQ229" s="41">
        <v>0</v>
      </c>
      <c r="BR229" s="41">
        <f t="shared" si="232"/>
        <v>0</v>
      </c>
      <c r="BS229" s="41">
        <f t="shared" si="263"/>
        <v>9358.89</v>
      </c>
      <c r="BT229" s="41">
        <f t="shared" si="264"/>
        <v>9343.34</v>
      </c>
      <c r="BU229" s="41">
        <f t="shared" si="265"/>
        <v>-16</v>
      </c>
      <c r="BV229" s="109">
        <f t="shared" si="266"/>
        <v>1.66152182577195E-3</v>
      </c>
      <c r="BW229" s="41">
        <v>2990.01</v>
      </c>
      <c r="BX229" s="41">
        <v>2978.24</v>
      </c>
      <c r="BY229" s="41">
        <f t="shared" si="267"/>
        <v>-11.770000000000437</v>
      </c>
      <c r="BZ229" s="41">
        <f t="shared" si="275"/>
        <v>12348.9</v>
      </c>
      <c r="CA229" s="41">
        <f>BQ229+BJ229+BC229+AV229+AO229+AH229+AA229+T229+P229+BX229</f>
        <v>12321.58</v>
      </c>
      <c r="CB229" s="41">
        <f t="shared" si="282"/>
        <v>-28</v>
      </c>
      <c r="CC229" s="109">
        <f t="shared" si="268"/>
        <v>2.212342799763567E-3</v>
      </c>
      <c r="CD229" s="41">
        <v>0</v>
      </c>
      <c r="CE229" s="41">
        <v>0</v>
      </c>
      <c r="CF229" s="41">
        <f t="shared" si="269"/>
        <v>0</v>
      </c>
      <c r="CG229" s="41">
        <f t="shared" si="270"/>
        <v>12348.9</v>
      </c>
      <c r="CH229" s="41">
        <f t="shared" si="271"/>
        <v>12321.58</v>
      </c>
      <c r="CI229" s="40">
        <f t="shared" si="272"/>
        <v>-28</v>
      </c>
      <c r="CJ229" s="282">
        <f t="shared" si="273"/>
        <v>0.99778765720023643</v>
      </c>
      <c r="CK229" s="40">
        <v>0</v>
      </c>
      <c r="CL229" s="40">
        <f t="shared" si="215"/>
        <v>12348.9</v>
      </c>
      <c r="CM229" s="40">
        <v>12321.58</v>
      </c>
      <c r="CN229" s="158">
        <f t="shared" si="276"/>
        <v>-27.319999999999709</v>
      </c>
      <c r="CO229" s="310">
        <f t="shared" si="274"/>
        <v>0.99778765720023643</v>
      </c>
      <c r="CP229" s="40">
        <v>11960.04</v>
      </c>
      <c r="CQ229" s="40">
        <v>5648.63</v>
      </c>
      <c r="CR229" s="40">
        <v>0</v>
      </c>
      <c r="CS229" s="40">
        <v>0</v>
      </c>
      <c r="CT229" s="40">
        <v>0</v>
      </c>
      <c r="CU229" s="40">
        <v>0</v>
      </c>
      <c r="CV229" s="40">
        <v>0</v>
      </c>
      <c r="CW229" s="40">
        <v>39666.1</v>
      </c>
      <c r="CX229" s="17"/>
    </row>
    <row r="230" spans="1:102" ht="39" hidden="1" x14ac:dyDescent="0.25">
      <c r="A230" s="11" t="s">
        <v>57</v>
      </c>
      <c r="B230" s="11" t="s">
        <v>58</v>
      </c>
      <c r="C230" s="14" t="s">
        <v>565</v>
      </c>
      <c r="D230" s="11">
        <v>3</v>
      </c>
      <c r="E230" s="11" t="s">
        <v>35</v>
      </c>
      <c r="F230" s="11" t="s">
        <v>5</v>
      </c>
      <c r="G230" s="44" t="s">
        <v>672</v>
      </c>
      <c r="H230" s="43">
        <f>SUBTOTAL(103, $CI$16:$CI230)*1</f>
        <v>149</v>
      </c>
      <c r="I230" s="43" t="s">
        <v>838</v>
      </c>
      <c r="J230" s="128" t="s">
        <v>148</v>
      </c>
      <c r="K230" s="128" t="s">
        <v>1028</v>
      </c>
      <c r="L230" s="79">
        <v>0</v>
      </c>
      <c r="M230" s="79">
        <v>0</v>
      </c>
      <c r="N230" s="79">
        <v>0</v>
      </c>
      <c r="O230" s="79">
        <v>0</v>
      </c>
      <c r="P230" s="79"/>
      <c r="Q230" s="41">
        <f t="shared" si="233"/>
        <v>0</v>
      </c>
      <c r="R230" s="197" t="str">
        <f t="shared" si="234"/>
        <v>nebija plānots</v>
      </c>
      <c r="S230" s="79">
        <v>0</v>
      </c>
      <c r="T230" s="79"/>
      <c r="U230" s="79"/>
      <c r="V230" s="41">
        <f t="shared" si="235"/>
        <v>0</v>
      </c>
      <c r="W230" s="41">
        <f t="shared" si="236"/>
        <v>0</v>
      </c>
      <c r="X230" s="41">
        <f t="shared" si="237"/>
        <v>0</v>
      </c>
      <c r="Y230" s="197" t="str">
        <f t="shared" si="238"/>
        <v>nebija plānots</v>
      </c>
      <c r="Z230" s="79">
        <v>0</v>
      </c>
      <c r="AA230" s="79"/>
      <c r="AB230" s="79"/>
      <c r="AC230" s="41">
        <f t="shared" si="239"/>
        <v>0</v>
      </c>
      <c r="AD230" s="41">
        <f t="shared" si="240"/>
        <v>0</v>
      </c>
      <c r="AE230" s="41">
        <f t="shared" si="241"/>
        <v>0</v>
      </c>
      <c r="AF230" s="109" t="str">
        <f t="shared" si="242"/>
        <v>nebija plānots</v>
      </c>
      <c r="AG230" s="79">
        <v>0</v>
      </c>
      <c r="AH230" s="79"/>
      <c r="AI230" s="79"/>
      <c r="AJ230" s="41">
        <f t="shared" si="243"/>
        <v>0</v>
      </c>
      <c r="AK230" s="41">
        <f t="shared" si="244"/>
        <v>0</v>
      </c>
      <c r="AL230" s="41">
        <f t="shared" si="245"/>
        <v>0</v>
      </c>
      <c r="AM230" s="109" t="str">
        <f t="shared" si="246"/>
        <v>nebija plānots</v>
      </c>
      <c r="AN230" s="79">
        <v>0</v>
      </c>
      <c r="AO230" s="79"/>
      <c r="AP230" s="79"/>
      <c r="AQ230" s="41">
        <f t="shared" si="247"/>
        <v>0</v>
      </c>
      <c r="AR230" s="41">
        <f t="shared" si="248"/>
        <v>0</v>
      </c>
      <c r="AS230" s="41">
        <f t="shared" si="249"/>
        <v>0</v>
      </c>
      <c r="AT230" s="109" t="str">
        <f t="shared" si="250"/>
        <v>nebija plānots</v>
      </c>
      <c r="AU230" s="79">
        <v>0</v>
      </c>
      <c r="AV230" s="79"/>
      <c r="AW230" s="79"/>
      <c r="AX230" s="41">
        <f t="shared" si="251"/>
        <v>0</v>
      </c>
      <c r="AY230" s="41">
        <f t="shared" si="252"/>
        <v>0</v>
      </c>
      <c r="AZ230" s="41">
        <f t="shared" si="253"/>
        <v>0</v>
      </c>
      <c r="BA230" s="109" t="str">
        <f t="shared" si="254"/>
        <v>nebija plānots</v>
      </c>
      <c r="BB230" s="79">
        <v>0</v>
      </c>
      <c r="BC230" s="79"/>
      <c r="BD230" s="79"/>
      <c r="BE230" s="41">
        <f t="shared" si="255"/>
        <v>0</v>
      </c>
      <c r="BF230" s="41">
        <f t="shared" si="256"/>
        <v>0</v>
      </c>
      <c r="BG230" s="41">
        <f t="shared" si="257"/>
        <v>0</v>
      </c>
      <c r="BH230" s="109" t="str">
        <f t="shared" si="258"/>
        <v>nebija plānots</v>
      </c>
      <c r="BI230" s="79">
        <v>0</v>
      </c>
      <c r="BJ230" s="79"/>
      <c r="BK230" s="79"/>
      <c r="BL230" s="41">
        <f t="shared" si="259"/>
        <v>0</v>
      </c>
      <c r="BM230" s="41">
        <f t="shared" si="260"/>
        <v>0</v>
      </c>
      <c r="BN230" s="41">
        <f t="shared" si="261"/>
        <v>0</v>
      </c>
      <c r="BO230" s="109" t="str">
        <f t="shared" si="262"/>
        <v>nebija plānots</v>
      </c>
      <c r="BP230" s="79">
        <v>0</v>
      </c>
      <c r="BQ230" s="41">
        <v>194078.65</v>
      </c>
      <c r="BR230" s="41">
        <f t="shared" si="232"/>
        <v>194078.65</v>
      </c>
      <c r="BS230" s="41">
        <f t="shared" si="263"/>
        <v>0</v>
      </c>
      <c r="BT230" s="41">
        <f t="shared" si="264"/>
        <v>194078.65</v>
      </c>
      <c r="BU230" s="41">
        <f t="shared" si="265"/>
        <v>194079</v>
      </c>
      <c r="BV230" s="109" t="str">
        <f t="shared" si="266"/>
        <v>nebija plānots</v>
      </c>
      <c r="BW230" s="79">
        <v>0</v>
      </c>
      <c r="BX230" s="41">
        <v>0</v>
      </c>
      <c r="BY230" s="41">
        <f t="shared" si="267"/>
        <v>0</v>
      </c>
      <c r="BZ230" s="41">
        <f t="shared" si="275"/>
        <v>0</v>
      </c>
      <c r="CA230" s="41">
        <f t="shared" ref="CA230:CA237" si="283">BQ230+BJ230+BC230+AV230+AO230+-AH230+AA230+T230+P230+BX230</f>
        <v>194078.65</v>
      </c>
      <c r="CB230" s="41">
        <f t="shared" si="282"/>
        <v>194079</v>
      </c>
      <c r="CC230" s="109" t="str">
        <f t="shared" si="268"/>
        <v>nebija plānots</v>
      </c>
      <c r="CD230" s="79">
        <v>194079</v>
      </c>
      <c r="CE230" s="41">
        <v>0</v>
      </c>
      <c r="CF230" s="41">
        <f t="shared" si="269"/>
        <v>-194079</v>
      </c>
      <c r="CG230" s="41">
        <f t="shared" si="270"/>
        <v>194079</v>
      </c>
      <c r="CH230" s="41">
        <f t="shared" si="271"/>
        <v>194078.65</v>
      </c>
      <c r="CI230" s="40">
        <f t="shared" si="272"/>
        <v>0</v>
      </c>
      <c r="CJ230" s="282">
        <f t="shared" si="273"/>
        <v>0.99999819661065847</v>
      </c>
      <c r="CK230" s="83">
        <v>0</v>
      </c>
      <c r="CL230" s="40">
        <f t="shared" si="215"/>
        <v>194079</v>
      </c>
      <c r="CM230" s="40">
        <v>409721.58999999997</v>
      </c>
      <c r="CN230" s="158">
        <f t="shared" si="276"/>
        <v>215642.58999999997</v>
      </c>
      <c r="CO230" s="310">
        <f t="shared" si="274"/>
        <v>2.1111072810556526</v>
      </c>
      <c r="CP230" s="83">
        <v>21564</v>
      </c>
      <c r="CQ230" s="83">
        <v>0</v>
      </c>
      <c r="CR230" s="83">
        <v>0</v>
      </c>
      <c r="CS230" s="83">
        <v>0</v>
      </c>
      <c r="CT230" s="83">
        <v>0</v>
      </c>
      <c r="CU230" s="83">
        <v>0</v>
      </c>
      <c r="CV230" s="83">
        <v>0</v>
      </c>
      <c r="CW230" s="83">
        <v>215643</v>
      </c>
      <c r="CX230" s="112"/>
    </row>
    <row r="231" spans="1:102" ht="51.75" hidden="1" x14ac:dyDescent="0.25">
      <c r="A231" s="11" t="s">
        <v>485</v>
      </c>
      <c r="B231" s="11" t="s">
        <v>486</v>
      </c>
      <c r="C231" s="14" t="s">
        <v>606</v>
      </c>
      <c r="D231" s="11">
        <v>1</v>
      </c>
      <c r="E231" s="11" t="s">
        <v>454</v>
      </c>
      <c r="F231" s="11" t="s">
        <v>5</v>
      </c>
      <c r="G231" s="44" t="s">
        <v>526</v>
      </c>
      <c r="H231" s="43">
        <f>SUBTOTAL(103, $CI$16:$CI231)*1</f>
        <v>149</v>
      </c>
      <c r="I231" s="43" t="s">
        <v>838</v>
      </c>
      <c r="J231" s="128" t="s">
        <v>148</v>
      </c>
      <c r="K231" s="128" t="s">
        <v>1029</v>
      </c>
      <c r="L231" s="79">
        <v>0</v>
      </c>
      <c r="M231" s="79">
        <v>0</v>
      </c>
      <c r="N231" s="79">
        <v>0</v>
      </c>
      <c r="O231" s="79">
        <v>0</v>
      </c>
      <c r="P231" s="79"/>
      <c r="Q231" s="41">
        <f t="shared" si="233"/>
        <v>0</v>
      </c>
      <c r="R231" s="197" t="str">
        <f t="shared" si="234"/>
        <v>nebija plānots</v>
      </c>
      <c r="S231" s="79">
        <v>0</v>
      </c>
      <c r="T231" s="79"/>
      <c r="U231" s="79"/>
      <c r="V231" s="41">
        <f t="shared" si="235"/>
        <v>0</v>
      </c>
      <c r="W231" s="41">
        <f t="shared" si="236"/>
        <v>0</v>
      </c>
      <c r="X231" s="41">
        <f t="shared" si="237"/>
        <v>0</v>
      </c>
      <c r="Y231" s="197" t="str">
        <f t="shared" si="238"/>
        <v>nebija plānots</v>
      </c>
      <c r="Z231" s="79">
        <v>0</v>
      </c>
      <c r="AA231" s="79"/>
      <c r="AB231" s="79"/>
      <c r="AC231" s="41">
        <f t="shared" si="239"/>
        <v>0</v>
      </c>
      <c r="AD231" s="41">
        <f t="shared" si="240"/>
        <v>0</v>
      </c>
      <c r="AE231" s="41">
        <f t="shared" si="241"/>
        <v>0</v>
      </c>
      <c r="AF231" s="109" t="str">
        <f t="shared" si="242"/>
        <v>nebija plānots</v>
      </c>
      <c r="AG231" s="79">
        <v>0</v>
      </c>
      <c r="AH231" s="79"/>
      <c r="AI231" s="79"/>
      <c r="AJ231" s="41">
        <f t="shared" si="243"/>
        <v>0</v>
      </c>
      <c r="AK231" s="41">
        <f t="shared" si="244"/>
        <v>0</v>
      </c>
      <c r="AL231" s="41">
        <f t="shared" si="245"/>
        <v>0</v>
      </c>
      <c r="AM231" s="109" t="str">
        <f t="shared" si="246"/>
        <v>nebija plānots</v>
      </c>
      <c r="AN231" s="79">
        <v>0</v>
      </c>
      <c r="AO231" s="79"/>
      <c r="AP231" s="79"/>
      <c r="AQ231" s="41">
        <f t="shared" si="247"/>
        <v>0</v>
      </c>
      <c r="AR231" s="41">
        <f t="shared" si="248"/>
        <v>0</v>
      </c>
      <c r="AS231" s="41">
        <f t="shared" si="249"/>
        <v>0</v>
      </c>
      <c r="AT231" s="109" t="str">
        <f t="shared" si="250"/>
        <v>nebija plānots</v>
      </c>
      <c r="AU231" s="79">
        <v>0</v>
      </c>
      <c r="AV231" s="79"/>
      <c r="AW231" s="79"/>
      <c r="AX231" s="41">
        <f t="shared" si="251"/>
        <v>0</v>
      </c>
      <c r="AY231" s="41">
        <f t="shared" si="252"/>
        <v>0</v>
      </c>
      <c r="AZ231" s="41">
        <f t="shared" si="253"/>
        <v>0</v>
      </c>
      <c r="BA231" s="109" t="str">
        <f t="shared" si="254"/>
        <v>nebija plānots</v>
      </c>
      <c r="BB231" s="79">
        <v>0</v>
      </c>
      <c r="BC231" s="79"/>
      <c r="BD231" s="79"/>
      <c r="BE231" s="41">
        <f t="shared" si="255"/>
        <v>0</v>
      </c>
      <c r="BF231" s="41">
        <f t="shared" si="256"/>
        <v>0</v>
      </c>
      <c r="BG231" s="41">
        <f t="shared" si="257"/>
        <v>0</v>
      </c>
      <c r="BH231" s="109" t="str">
        <f t="shared" si="258"/>
        <v>nebija plānots</v>
      </c>
      <c r="BI231" s="79">
        <v>0</v>
      </c>
      <c r="BJ231" s="79"/>
      <c r="BK231" s="79"/>
      <c r="BL231" s="41">
        <f t="shared" si="259"/>
        <v>0</v>
      </c>
      <c r="BM231" s="41">
        <f t="shared" si="260"/>
        <v>0</v>
      </c>
      <c r="BN231" s="41">
        <f t="shared" si="261"/>
        <v>0</v>
      </c>
      <c r="BO231" s="109" t="str">
        <f t="shared" si="262"/>
        <v>nebija plānots</v>
      </c>
      <c r="BP231" s="79">
        <v>0</v>
      </c>
      <c r="BQ231" s="41">
        <v>194078.65</v>
      </c>
      <c r="BR231" s="41">
        <f t="shared" si="232"/>
        <v>194078.65</v>
      </c>
      <c r="BS231" s="41">
        <f t="shared" si="263"/>
        <v>0</v>
      </c>
      <c r="BT231" s="41">
        <f t="shared" si="264"/>
        <v>194078.65</v>
      </c>
      <c r="BU231" s="41">
        <f t="shared" si="265"/>
        <v>194079</v>
      </c>
      <c r="BV231" s="109" t="str">
        <f t="shared" si="266"/>
        <v>nebija plānots</v>
      </c>
      <c r="BW231" s="79">
        <v>0</v>
      </c>
      <c r="BX231" s="41">
        <v>0</v>
      </c>
      <c r="BY231" s="41">
        <f t="shared" si="267"/>
        <v>0</v>
      </c>
      <c r="BZ231" s="41">
        <f t="shared" si="275"/>
        <v>0</v>
      </c>
      <c r="CA231" s="41">
        <f t="shared" si="283"/>
        <v>194078.65</v>
      </c>
      <c r="CB231" s="41">
        <f t="shared" si="282"/>
        <v>194079</v>
      </c>
      <c r="CC231" s="109" t="str">
        <f t="shared" si="268"/>
        <v>nebija plānots</v>
      </c>
      <c r="CD231" s="79">
        <v>194079</v>
      </c>
      <c r="CE231" s="41">
        <v>0</v>
      </c>
      <c r="CF231" s="41">
        <f t="shared" si="269"/>
        <v>-194079</v>
      </c>
      <c r="CG231" s="41">
        <f t="shared" si="270"/>
        <v>194079</v>
      </c>
      <c r="CH231" s="41">
        <f t="shared" si="271"/>
        <v>194078.65</v>
      </c>
      <c r="CI231" s="40">
        <f t="shared" si="272"/>
        <v>0</v>
      </c>
      <c r="CJ231" s="282">
        <f t="shared" si="273"/>
        <v>0.99999819661065847</v>
      </c>
      <c r="CK231" s="83">
        <v>0</v>
      </c>
      <c r="CL231" s="40">
        <f t="shared" si="215"/>
        <v>194079</v>
      </c>
      <c r="CM231" s="40">
        <v>409721.58999999997</v>
      </c>
      <c r="CN231" s="158">
        <f t="shared" si="276"/>
        <v>215642.58999999997</v>
      </c>
      <c r="CO231" s="310">
        <f t="shared" si="274"/>
        <v>2.1111072810556526</v>
      </c>
      <c r="CP231" s="83">
        <v>21564</v>
      </c>
      <c r="CQ231" s="83">
        <v>0</v>
      </c>
      <c r="CR231" s="83">
        <v>0</v>
      </c>
      <c r="CS231" s="83">
        <v>0</v>
      </c>
      <c r="CT231" s="83">
        <v>0</v>
      </c>
      <c r="CU231" s="83">
        <v>0</v>
      </c>
      <c r="CV231" s="83">
        <v>0</v>
      </c>
      <c r="CW231" s="83">
        <v>215643</v>
      </c>
      <c r="CX231" s="112"/>
    </row>
    <row r="232" spans="1:102" ht="31.5" hidden="1" x14ac:dyDescent="0.25">
      <c r="A232" s="11" t="s">
        <v>458</v>
      </c>
      <c r="B232" s="11" t="s">
        <v>459</v>
      </c>
      <c r="C232" s="14" t="s">
        <v>605</v>
      </c>
      <c r="D232" s="11">
        <v>1</v>
      </c>
      <c r="E232" s="11" t="s">
        <v>454</v>
      </c>
      <c r="F232" s="11" t="s">
        <v>77</v>
      </c>
      <c r="G232" s="44" t="s">
        <v>467</v>
      </c>
      <c r="H232" s="43">
        <f>SUBTOTAL(103, $CI$16:$CI232)*1</f>
        <v>149</v>
      </c>
      <c r="I232" s="43" t="s">
        <v>838</v>
      </c>
      <c r="J232" s="128" t="s">
        <v>148</v>
      </c>
      <c r="K232" s="128" t="s">
        <v>1030</v>
      </c>
      <c r="L232" s="79">
        <v>0</v>
      </c>
      <c r="M232" s="79">
        <v>0</v>
      </c>
      <c r="N232" s="79">
        <v>0</v>
      </c>
      <c r="O232" s="79">
        <v>0</v>
      </c>
      <c r="P232" s="79"/>
      <c r="Q232" s="41">
        <f t="shared" si="233"/>
        <v>0</v>
      </c>
      <c r="R232" s="197" t="str">
        <f t="shared" si="234"/>
        <v>nebija plānots</v>
      </c>
      <c r="S232" s="79">
        <v>0</v>
      </c>
      <c r="T232" s="79"/>
      <c r="U232" s="79"/>
      <c r="V232" s="41">
        <f t="shared" si="235"/>
        <v>0</v>
      </c>
      <c r="W232" s="41">
        <f t="shared" si="236"/>
        <v>0</v>
      </c>
      <c r="X232" s="41">
        <f t="shared" si="237"/>
        <v>0</v>
      </c>
      <c r="Y232" s="197" t="str">
        <f t="shared" si="238"/>
        <v>nebija plānots</v>
      </c>
      <c r="Z232" s="79">
        <v>0</v>
      </c>
      <c r="AA232" s="79"/>
      <c r="AB232" s="79"/>
      <c r="AC232" s="41">
        <f t="shared" si="239"/>
        <v>0</v>
      </c>
      <c r="AD232" s="41">
        <f t="shared" si="240"/>
        <v>0</v>
      </c>
      <c r="AE232" s="41">
        <f t="shared" si="241"/>
        <v>0</v>
      </c>
      <c r="AF232" s="109" t="str">
        <f t="shared" si="242"/>
        <v>nebija plānots</v>
      </c>
      <c r="AG232" s="79">
        <v>0</v>
      </c>
      <c r="AH232" s="79"/>
      <c r="AI232" s="79"/>
      <c r="AJ232" s="41">
        <f t="shared" si="243"/>
        <v>0</v>
      </c>
      <c r="AK232" s="41">
        <f t="shared" si="244"/>
        <v>0</v>
      </c>
      <c r="AL232" s="41">
        <f t="shared" si="245"/>
        <v>0</v>
      </c>
      <c r="AM232" s="109" t="str">
        <f t="shared" si="246"/>
        <v>nebija plānots</v>
      </c>
      <c r="AN232" s="79">
        <v>0</v>
      </c>
      <c r="AO232" s="79"/>
      <c r="AP232" s="79"/>
      <c r="AQ232" s="41">
        <f t="shared" si="247"/>
        <v>0</v>
      </c>
      <c r="AR232" s="41">
        <f t="shared" si="248"/>
        <v>0</v>
      </c>
      <c r="AS232" s="41">
        <f t="shared" si="249"/>
        <v>0</v>
      </c>
      <c r="AT232" s="109" t="str">
        <f t="shared" si="250"/>
        <v>nebija plānots</v>
      </c>
      <c r="AU232" s="79">
        <v>0</v>
      </c>
      <c r="AV232" s="79"/>
      <c r="AW232" s="79"/>
      <c r="AX232" s="41">
        <f t="shared" si="251"/>
        <v>0</v>
      </c>
      <c r="AY232" s="41">
        <f t="shared" si="252"/>
        <v>0</v>
      </c>
      <c r="AZ232" s="41">
        <f t="shared" si="253"/>
        <v>0</v>
      </c>
      <c r="BA232" s="109" t="str">
        <f t="shared" si="254"/>
        <v>nebija plānots</v>
      </c>
      <c r="BB232" s="79">
        <v>0</v>
      </c>
      <c r="BC232" s="79"/>
      <c r="BD232" s="79"/>
      <c r="BE232" s="41">
        <f t="shared" si="255"/>
        <v>0</v>
      </c>
      <c r="BF232" s="41">
        <f t="shared" si="256"/>
        <v>0</v>
      </c>
      <c r="BG232" s="41">
        <f t="shared" si="257"/>
        <v>0</v>
      </c>
      <c r="BH232" s="109" t="str">
        <f t="shared" si="258"/>
        <v>nebija plānots</v>
      </c>
      <c r="BI232" s="79">
        <v>0</v>
      </c>
      <c r="BJ232" s="79"/>
      <c r="BK232" s="79"/>
      <c r="BL232" s="41">
        <f t="shared" si="259"/>
        <v>0</v>
      </c>
      <c r="BM232" s="41">
        <f t="shared" si="260"/>
        <v>0</v>
      </c>
      <c r="BN232" s="41">
        <f t="shared" si="261"/>
        <v>0</v>
      </c>
      <c r="BO232" s="109" t="str">
        <f t="shared" si="262"/>
        <v>nebija plānots</v>
      </c>
      <c r="BP232" s="79">
        <v>0</v>
      </c>
      <c r="BQ232" s="41">
        <v>194078.66</v>
      </c>
      <c r="BR232" s="41">
        <f t="shared" si="232"/>
        <v>194078.66</v>
      </c>
      <c r="BS232" s="41">
        <f t="shared" si="263"/>
        <v>0</v>
      </c>
      <c r="BT232" s="41">
        <f t="shared" si="264"/>
        <v>194078.66</v>
      </c>
      <c r="BU232" s="41">
        <f t="shared" si="265"/>
        <v>194079</v>
      </c>
      <c r="BV232" s="109" t="str">
        <f t="shared" si="266"/>
        <v>nebija plānots</v>
      </c>
      <c r="BW232" s="79">
        <v>0</v>
      </c>
      <c r="BX232" s="41">
        <v>0</v>
      </c>
      <c r="BY232" s="41">
        <f t="shared" si="267"/>
        <v>0</v>
      </c>
      <c r="BZ232" s="41">
        <f t="shared" si="275"/>
        <v>0</v>
      </c>
      <c r="CA232" s="41">
        <f t="shared" si="283"/>
        <v>194078.66</v>
      </c>
      <c r="CB232" s="41">
        <f t="shared" si="282"/>
        <v>194079</v>
      </c>
      <c r="CC232" s="109" t="str">
        <f t="shared" si="268"/>
        <v>nebija plānots</v>
      </c>
      <c r="CD232" s="79">
        <v>194079</v>
      </c>
      <c r="CE232" s="41">
        <v>0</v>
      </c>
      <c r="CF232" s="41">
        <f t="shared" si="269"/>
        <v>-194079</v>
      </c>
      <c r="CG232" s="41">
        <f t="shared" si="270"/>
        <v>194079</v>
      </c>
      <c r="CH232" s="41">
        <f t="shared" si="271"/>
        <v>194078.66</v>
      </c>
      <c r="CI232" s="40">
        <f t="shared" si="272"/>
        <v>0</v>
      </c>
      <c r="CJ232" s="282">
        <f t="shared" si="273"/>
        <v>0.9999982481360683</v>
      </c>
      <c r="CK232" s="83">
        <v>0</v>
      </c>
      <c r="CL232" s="40">
        <f t="shared" si="215"/>
        <v>194079</v>
      </c>
      <c r="CM232" s="40">
        <v>409721.61</v>
      </c>
      <c r="CN232" s="158">
        <f t="shared" si="276"/>
        <v>215642.61</v>
      </c>
      <c r="CO232" s="310">
        <f t="shared" si="274"/>
        <v>2.111107384106472</v>
      </c>
      <c r="CP232" s="83">
        <v>21564</v>
      </c>
      <c r="CQ232" s="83">
        <v>0</v>
      </c>
      <c r="CR232" s="83">
        <v>0</v>
      </c>
      <c r="CS232" s="83">
        <v>0</v>
      </c>
      <c r="CT232" s="83">
        <v>0</v>
      </c>
      <c r="CU232" s="83">
        <v>0</v>
      </c>
      <c r="CV232" s="83">
        <v>0</v>
      </c>
      <c r="CW232" s="83">
        <v>215643</v>
      </c>
      <c r="CX232" s="112"/>
    </row>
    <row r="233" spans="1:102" ht="31.5" hidden="1" x14ac:dyDescent="0.25">
      <c r="A233" s="55" t="s">
        <v>838</v>
      </c>
      <c r="B233" s="55" t="s">
        <v>839</v>
      </c>
      <c r="C233" s="81" t="s">
        <v>840</v>
      </c>
      <c r="D233" s="55">
        <v>1</v>
      </c>
      <c r="E233" s="55" t="s">
        <v>35</v>
      </c>
      <c r="F233" s="55" t="s">
        <v>5</v>
      </c>
      <c r="G233" s="55" t="s">
        <v>1359</v>
      </c>
      <c r="H233" s="43">
        <f>SUBTOTAL(103, $CI$16:$CI233)*1</f>
        <v>149</v>
      </c>
      <c r="I233" s="43" t="s">
        <v>838</v>
      </c>
      <c r="J233" s="128" t="s">
        <v>148</v>
      </c>
      <c r="K233" s="128" t="s">
        <v>1031</v>
      </c>
      <c r="L233" s="79">
        <v>0</v>
      </c>
      <c r="M233" s="79">
        <v>0</v>
      </c>
      <c r="N233" s="79">
        <v>0</v>
      </c>
      <c r="O233" s="79">
        <v>0</v>
      </c>
      <c r="P233" s="79"/>
      <c r="Q233" s="41">
        <f t="shared" si="233"/>
        <v>0</v>
      </c>
      <c r="R233" s="197" t="str">
        <f t="shared" si="234"/>
        <v>nebija plānots</v>
      </c>
      <c r="S233" s="79">
        <v>0</v>
      </c>
      <c r="T233" s="79"/>
      <c r="U233" s="79"/>
      <c r="V233" s="41">
        <f t="shared" si="235"/>
        <v>0</v>
      </c>
      <c r="W233" s="41">
        <f t="shared" si="236"/>
        <v>0</v>
      </c>
      <c r="X233" s="41">
        <f t="shared" si="237"/>
        <v>0</v>
      </c>
      <c r="Y233" s="197" t="str">
        <f t="shared" si="238"/>
        <v>nebija plānots</v>
      </c>
      <c r="Z233" s="79">
        <v>0</v>
      </c>
      <c r="AA233" s="79"/>
      <c r="AB233" s="79"/>
      <c r="AC233" s="41">
        <f t="shared" si="239"/>
        <v>0</v>
      </c>
      <c r="AD233" s="41">
        <f t="shared" si="240"/>
        <v>0</v>
      </c>
      <c r="AE233" s="41">
        <f t="shared" si="241"/>
        <v>0</v>
      </c>
      <c r="AF233" s="109" t="str">
        <f t="shared" si="242"/>
        <v>nebija plānots</v>
      </c>
      <c r="AG233" s="79">
        <v>0</v>
      </c>
      <c r="AH233" s="79"/>
      <c r="AI233" s="79"/>
      <c r="AJ233" s="41">
        <f t="shared" si="243"/>
        <v>0</v>
      </c>
      <c r="AK233" s="41">
        <f t="shared" si="244"/>
        <v>0</v>
      </c>
      <c r="AL233" s="41">
        <f t="shared" si="245"/>
        <v>0</v>
      </c>
      <c r="AM233" s="109" t="str">
        <f t="shared" si="246"/>
        <v>nebija plānots</v>
      </c>
      <c r="AN233" s="79">
        <v>0</v>
      </c>
      <c r="AO233" s="79"/>
      <c r="AP233" s="79"/>
      <c r="AQ233" s="41">
        <f t="shared" si="247"/>
        <v>0</v>
      </c>
      <c r="AR233" s="41">
        <f t="shared" si="248"/>
        <v>0</v>
      </c>
      <c r="AS233" s="41">
        <f t="shared" si="249"/>
        <v>0</v>
      </c>
      <c r="AT233" s="109" t="str">
        <f t="shared" si="250"/>
        <v>nebija plānots</v>
      </c>
      <c r="AU233" s="79">
        <v>0</v>
      </c>
      <c r="AV233" s="79"/>
      <c r="AW233" s="79"/>
      <c r="AX233" s="41">
        <f t="shared" si="251"/>
        <v>0</v>
      </c>
      <c r="AY233" s="41">
        <f t="shared" si="252"/>
        <v>0</v>
      </c>
      <c r="AZ233" s="41">
        <f t="shared" si="253"/>
        <v>0</v>
      </c>
      <c r="BA233" s="109" t="str">
        <f t="shared" si="254"/>
        <v>nebija plānots</v>
      </c>
      <c r="BB233" s="79">
        <v>0</v>
      </c>
      <c r="BC233" s="79"/>
      <c r="BD233" s="79"/>
      <c r="BE233" s="41">
        <f t="shared" si="255"/>
        <v>0</v>
      </c>
      <c r="BF233" s="41">
        <f t="shared" si="256"/>
        <v>0</v>
      </c>
      <c r="BG233" s="41">
        <f t="shared" si="257"/>
        <v>0</v>
      </c>
      <c r="BH233" s="109" t="str">
        <f t="shared" si="258"/>
        <v>nebija plānots</v>
      </c>
      <c r="BI233" s="79">
        <v>0</v>
      </c>
      <c r="BJ233" s="79"/>
      <c r="BK233" s="79"/>
      <c r="BL233" s="41">
        <f t="shared" si="259"/>
        <v>0</v>
      </c>
      <c r="BM233" s="41">
        <f t="shared" si="260"/>
        <v>0</v>
      </c>
      <c r="BN233" s="41">
        <f t="shared" si="261"/>
        <v>0</v>
      </c>
      <c r="BO233" s="109" t="str">
        <f t="shared" si="262"/>
        <v>nebija plānots</v>
      </c>
      <c r="BP233" s="79">
        <v>0</v>
      </c>
      <c r="BQ233" s="41">
        <v>194078.66</v>
      </c>
      <c r="BR233" s="41">
        <f t="shared" si="232"/>
        <v>194078.66</v>
      </c>
      <c r="BS233" s="41">
        <f t="shared" si="263"/>
        <v>0</v>
      </c>
      <c r="BT233" s="41">
        <f t="shared" si="264"/>
        <v>194078.66</v>
      </c>
      <c r="BU233" s="41">
        <f t="shared" si="265"/>
        <v>194079</v>
      </c>
      <c r="BV233" s="109" t="str">
        <f t="shared" si="266"/>
        <v>nebija plānots</v>
      </c>
      <c r="BW233" s="79">
        <v>0</v>
      </c>
      <c r="BX233" s="41">
        <v>0</v>
      </c>
      <c r="BY233" s="41">
        <f t="shared" si="267"/>
        <v>0</v>
      </c>
      <c r="BZ233" s="41">
        <f t="shared" si="275"/>
        <v>0</v>
      </c>
      <c r="CA233" s="41">
        <f t="shared" si="283"/>
        <v>194078.66</v>
      </c>
      <c r="CB233" s="41">
        <f t="shared" si="282"/>
        <v>194079</v>
      </c>
      <c r="CC233" s="109" t="str">
        <f t="shared" si="268"/>
        <v>nebija plānots</v>
      </c>
      <c r="CD233" s="79">
        <v>194079</v>
      </c>
      <c r="CE233" s="41">
        <v>0</v>
      </c>
      <c r="CF233" s="41">
        <f t="shared" si="269"/>
        <v>-194079</v>
      </c>
      <c r="CG233" s="41">
        <f t="shared" si="270"/>
        <v>194079</v>
      </c>
      <c r="CH233" s="41">
        <f t="shared" si="271"/>
        <v>194078.66</v>
      </c>
      <c r="CI233" s="40">
        <f t="shared" si="272"/>
        <v>0</v>
      </c>
      <c r="CJ233" s="282">
        <f t="shared" si="273"/>
        <v>0.9999982481360683</v>
      </c>
      <c r="CK233" s="83">
        <v>0</v>
      </c>
      <c r="CL233" s="40">
        <f t="shared" si="215"/>
        <v>194079</v>
      </c>
      <c r="CM233" s="40">
        <v>409721.61</v>
      </c>
      <c r="CN233" s="158">
        <f t="shared" si="276"/>
        <v>215642.61</v>
      </c>
      <c r="CO233" s="310">
        <f t="shared" si="274"/>
        <v>2.111107384106472</v>
      </c>
      <c r="CP233" s="83">
        <v>21564</v>
      </c>
      <c r="CQ233" s="83">
        <v>0</v>
      </c>
      <c r="CR233" s="83">
        <v>0</v>
      </c>
      <c r="CS233" s="83">
        <v>0</v>
      </c>
      <c r="CT233" s="83">
        <v>0</v>
      </c>
      <c r="CU233" s="83">
        <v>0</v>
      </c>
      <c r="CV233" s="83">
        <v>0</v>
      </c>
      <c r="CW233" s="83">
        <v>215643</v>
      </c>
      <c r="CX233" s="112"/>
    </row>
    <row r="234" spans="1:102" ht="31.5" hidden="1" x14ac:dyDescent="0.25">
      <c r="A234" s="55" t="s">
        <v>838</v>
      </c>
      <c r="B234" s="55" t="s">
        <v>839</v>
      </c>
      <c r="C234" s="81" t="s">
        <v>840</v>
      </c>
      <c r="D234" s="55">
        <v>1</v>
      </c>
      <c r="E234" s="55" t="s">
        <v>35</v>
      </c>
      <c r="F234" s="55" t="s">
        <v>5</v>
      </c>
      <c r="G234" s="55" t="s">
        <v>1354</v>
      </c>
      <c r="H234" s="43">
        <f>SUBTOTAL(103, $CI$16:$CI234)*1</f>
        <v>149</v>
      </c>
      <c r="I234" s="43" t="s">
        <v>838</v>
      </c>
      <c r="J234" s="128" t="s">
        <v>148</v>
      </c>
      <c r="K234" s="128" t="s">
        <v>1032</v>
      </c>
      <c r="L234" s="79">
        <v>0</v>
      </c>
      <c r="M234" s="79">
        <v>0</v>
      </c>
      <c r="N234" s="79">
        <v>0</v>
      </c>
      <c r="O234" s="79">
        <v>0</v>
      </c>
      <c r="P234" s="79"/>
      <c r="Q234" s="41">
        <f t="shared" si="233"/>
        <v>0</v>
      </c>
      <c r="R234" s="197" t="str">
        <f t="shared" si="234"/>
        <v>nebija plānots</v>
      </c>
      <c r="S234" s="79">
        <v>0</v>
      </c>
      <c r="T234" s="79"/>
      <c r="U234" s="79"/>
      <c r="V234" s="41">
        <f t="shared" si="235"/>
        <v>0</v>
      </c>
      <c r="W234" s="41">
        <f t="shared" si="236"/>
        <v>0</v>
      </c>
      <c r="X234" s="41">
        <f t="shared" si="237"/>
        <v>0</v>
      </c>
      <c r="Y234" s="197" t="str">
        <f t="shared" si="238"/>
        <v>nebija plānots</v>
      </c>
      <c r="Z234" s="79">
        <v>0</v>
      </c>
      <c r="AA234" s="79"/>
      <c r="AB234" s="79"/>
      <c r="AC234" s="41">
        <f t="shared" si="239"/>
        <v>0</v>
      </c>
      <c r="AD234" s="41">
        <f t="shared" si="240"/>
        <v>0</v>
      </c>
      <c r="AE234" s="41">
        <f t="shared" si="241"/>
        <v>0</v>
      </c>
      <c r="AF234" s="109" t="str">
        <f t="shared" si="242"/>
        <v>nebija plānots</v>
      </c>
      <c r="AG234" s="79">
        <v>0</v>
      </c>
      <c r="AH234" s="79"/>
      <c r="AI234" s="79"/>
      <c r="AJ234" s="41">
        <f t="shared" si="243"/>
        <v>0</v>
      </c>
      <c r="AK234" s="41">
        <f t="shared" si="244"/>
        <v>0</v>
      </c>
      <c r="AL234" s="41">
        <f t="shared" si="245"/>
        <v>0</v>
      </c>
      <c r="AM234" s="109" t="str">
        <f t="shared" si="246"/>
        <v>nebija plānots</v>
      </c>
      <c r="AN234" s="79">
        <v>0</v>
      </c>
      <c r="AO234" s="79"/>
      <c r="AP234" s="79"/>
      <c r="AQ234" s="41">
        <f t="shared" si="247"/>
        <v>0</v>
      </c>
      <c r="AR234" s="41">
        <f t="shared" si="248"/>
        <v>0</v>
      </c>
      <c r="AS234" s="41">
        <f t="shared" si="249"/>
        <v>0</v>
      </c>
      <c r="AT234" s="109" t="str">
        <f t="shared" si="250"/>
        <v>nebija plānots</v>
      </c>
      <c r="AU234" s="79">
        <v>0</v>
      </c>
      <c r="AV234" s="79"/>
      <c r="AW234" s="79"/>
      <c r="AX234" s="41">
        <f t="shared" si="251"/>
        <v>0</v>
      </c>
      <c r="AY234" s="41">
        <f t="shared" si="252"/>
        <v>0</v>
      </c>
      <c r="AZ234" s="41">
        <f t="shared" si="253"/>
        <v>0</v>
      </c>
      <c r="BA234" s="109" t="str">
        <f t="shared" si="254"/>
        <v>nebija plānots</v>
      </c>
      <c r="BB234" s="79">
        <v>0</v>
      </c>
      <c r="BC234" s="79"/>
      <c r="BD234" s="79"/>
      <c r="BE234" s="41">
        <f t="shared" si="255"/>
        <v>0</v>
      </c>
      <c r="BF234" s="41">
        <f t="shared" si="256"/>
        <v>0</v>
      </c>
      <c r="BG234" s="41">
        <f t="shared" si="257"/>
        <v>0</v>
      </c>
      <c r="BH234" s="109" t="str">
        <f t="shared" si="258"/>
        <v>nebija plānots</v>
      </c>
      <c r="BI234" s="79">
        <v>0</v>
      </c>
      <c r="BJ234" s="79"/>
      <c r="BK234" s="79"/>
      <c r="BL234" s="41">
        <f t="shared" si="259"/>
        <v>0</v>
      </c>
      <c r="BM234" s="41">
        <f t="shared" si="260"/>
        <v>0</v>
      </c>
      <c r="BN234" s="41">
        <f t="shared" si="261"/>
        <v>0</v>
      </c>
      <c r="BO234" s="109" t="str">
        <f t="shared" si="262"/>
        <v>nebija plānots</v>
      </c>
      <c r="BP234" s="79">
        <v>0</v>
      </c>
      <c r="BQ234" s="41">
        <v>194078.66</v>
      </c>
      <c r="BR234" s="41">
        <f t="shared" si="232"/>
        <v>194078.66</v>
      </c>
      <c r="BS234" s="41">
        <f t="shared" si="263"/>
        <v>0</v>
      </c>
      <c r="BT234" s="41">
        <f t="shared" si="264"/>
        <v>194078.66</v>
      </c>
      <c r="BU234" s="41">
        <f t="shared" si="265"/>
        <v>194079</v>
      </c>
      <c r="BV234" s="109" t="str">
        <f t="shared" si="266"/>
        <v>nebija plānots</v>
      </c>
      <c r="BW234" s="79">
        <v>0</v>
      </c>
      <c r="BX234" s="41">
        <v>0</v>
      </c>
      <c r="BY234" s="41">
        <f t="shared" si="267"/>
        <v>0</v>
      </c>
      <c r="BZ234" s="41">
        <f t="shared" si="275"/>
        <v>0</v>
      </c>
      <c r="CA234" s="41">
        <f t="shared" si="283"/>
        <v>194078.66</v>
      </c>
      <c r="CB234" s="41">
        <f t="shared" si="282"/>
        <v>194079</v>
      </c>
      <c r="CC234" s="109" t="str">
        <f t="shared" si="268"/>
        <v>nebija plānots</v>
      </c>
      <c r="CD234" s="79">
        <v>194079</v>
      </c>
      <c r="CE234" s="41">
        <v>0</v>
      </c>
      <c r="CF234" s="41">
        <f t="shared" si="269"/>
        <v>-194079</v>
      </c>
      <c r="CG234" s="41">
        <f t="shared" si="270"/>
        <v>194079</v>
      </c>
      <c r="CH234" s="41">
        <f t="shared" si="271"/>
        <v>194078.66</v>
      </c>
      <c r="CI234" s="40">
        <f t="shared" si="272"/>
        <v>0</v>
      </c>
      <c r="CJ234" s="282">
        <f t="shared" si="273"/>
        <v>0.9999982481360683</v>
      </c>
      <c r="CK234" s="83">
        <v>0</v>
      </c>
      <c r="CL234" s="40">
        <f t="shared" si="215"/>
        <v>194079</v>
      </c>
      <c r="CM234" s="40">
        <v>409721.61</v>
      </c>
      <c r="CN234" s="158">
        <f t="shared" si="276"/>
        <v>215642.61</v>
      </c>
      <c r="CO234" s="310">
        <f t="shared" si="274"/>
        <v>2.111107384106472</v>
      </c>
      <c r="CP234" s="83">
        <v>21564</v>
      </c>
      <c r="CQ234" s="83">
        <v>0</v>
      </c>
      <c r="CR234" s="83">
        <v>0</v>
      </c>
      <c r="CS234" s="83">
        <v>0</v>
      </c>
      <c r="CT234" s="83">
        <v>0</v>
      </c>
      <c r="CU234" s="83">
        <v>0</v>
      </c>
      <c r="CV234" s="83">
        <v>0</v>
      </c>
      <c r="CW234" s="83">
        <v>215643</v>
      </c>
      <c r="CX234" s="112"/>
    </row>
    <row r="235" spans="1:102" ht="31.5" hidden="1" x14ac:dyDescent="0.25">
      <c r="A235" s="55" t="s">
        <v>838</v>
      </c>
      <c r="B235" s="55" t="s">
        <v>839</v>
      </c>
      <c r="C235" s="81" t="s">
        <v>840</v>
      </c>
      <c r="D235" s="55">
        <v>1</v>
      </c>
      <c r="E235" s="55" t="s">
        <v>35</v>
      </c>
      <c r="F235" s="55" t="s">
        <v>5</v>
      </c>
      <c r="G235" s="55" t="s">
        <v>1358</v>
      </c>
      <c r="H235" s="43">
        <f>SUBTOTAL(103, $CI$16:$CI235)*1</f>
        <v>149</v>
      </c>
      <c r="I235" s="43" t="s">
        <v>838</v>
      </c>
      <c r="J235" s="128" t="s">
        <v>148</v>
      </c>
      <c r="K235" s="128" t="s">
        <v>1033</v>
      </c>
      <c r="L235" s="79">
        <v>0</v>
      </c>
      <c r="M235" s="79">
        <v>0</v>
      </c>
      <c r="N235" s="79">
        <v>0</v>
      </c>
      <c r="O235" s="79">
        <v>0</v>
      </c>
      <c r="P235" s="79"/>
      <c r="Q235" s="41">
        <f t="shared" si="233"/>
        <v>0</v>
      </c>
      <c r="R235" s="197" t="str">
        <f t="shared" si="234"/>
        <v>nebija plānots</v>
      </c>
      <c r="S235" s="79">
        <v>0</v>
      </c>
      <c r="T235" s="79"/>
      <c r="U235" s="79"/>
      <c r="V235" s="41">
        <f t="shared" si="235"/>
        <v>0</v>
      </c>
      <c r="W235" s="41">
        <f t="shared" si="236"/>
        <v>0</v>
      </c>
      <c r="X235" s="41">
        <f t="shared" si="237"/>
        <v>0</v>
      </c>
      <c r="Y235" s="197" t="str">
        <f t="shared" si="238"/>
        <v>nebija plānots</v>
      </c>
      <c r="Z235" s="79">
        <v>0</v>
      </c>
      <c r="AA235" s="79"/>
      <c r="AB235" s="79"/>
      <c r="AC235" s="41">
        <f t="shared" si="239"/>
        <v>0</v>
      </c>
      <c r="AD235" s="41">
        <f t="shared" si="240"/>
        <v>0</v>
      </c>
      <c r="AE235" s="41">
        <f t="shared" si="241"/>
        <v>0</v>
      </c>
      <c r="AF235" s="109" t="str">
        <f t="shared" si="242"/>
        <v>nebija plānots</v>
      </c>
      <c r="AG235" s="79">
        <v>0</v>
      </c>
      <c r="AH235" s="79"/>
      <c r="AI235" s="79"/>
      <c r="AJ235" s="41">
        <f t="shared" si="243"/>
        <v>0</v>
      </c>
      <c r="AK235" s="41">
        <f t="shared" si="244"/>
        <v>0</v>
      </c>
      <c r="AL235" s="41">
        <f t="shared" si="245"/>
        <v>0</v>
      </c>
      <c r="AM235" s="109" t="str">
        <f t="shared" si="246"/>
        <v>nebija plānots</v>
      </c>
      <c r="AN235" s="79">
        <v>0</v>
      </c>
      <c r="AO235" s="79"/>
      <c r="AP235" s="79"/>
      <c r="AQ235" s="41">
        <f t="shared" si="247"/>
        <v>0</v>
      </c>
      <c r="AR235" s="41">
        <f t="shared" si="248"/>
        <v>0</v>
      </c>
      <c r="AS235" s="41">
        <f t="shared" si="249"/>
        <v>0</v>
      </c>
      <c r="AT235" s="109" t="str">
        <f t="shared" si="250"/>
        <v>nebija plānots</v>
      </c>
      <c r="AU235" s="79">
        <v>0</v>
      </c>
      <c r="AV235" s="79"/>
      <c r="AW235" s="79"/>
      <c r="AX235" s="41">
        <f t="shared" si="251"/>
        <v>0</v>
      </c>
      <c r="AY235" s="41">
        <f t="shared" si="252"/>
        <v>0</v>
      </c>
      <c r="AZ235" s="41">
        <f t="shared" si="253"/>
        <v>0</v>
      </c>
      <c r="BA235" s="109" t="str">
        <f t="shared" si="254"/>
        <v>nebija plānots</v>
      </c>
      <c r="BB235" s="79">
        <v>0</v>
      </c>
      <c r="BC235" s="79"/>
      <c r="BD235" s="79"/>
      <c r="BE235" s="41">
        <f t="shared" si="255"/>
        <v>0</v>
      </c>
      <c r="BF235" s="41">
        <f t="shared" si="256"/>
        <v>0</v>
      </c>
      <c r="BG235" s="41">
        <f t="shared" si="257"/>
        <v>0</v>
      </c>
      <c r="BH235" s="109" t="str">
        <f t="shared" si="258"/>
        <v>nebija plānots</v>
      </c>
      <c r="BI235" s="79">
        <v>0</v>
      </c>
      <c r="BJ235" s="79"/>
      <c r="BK235" s="79"/>
      <c r="BL235" s="41">
        <f t="shared" si="259"/>
        <v>0</v>
      </c>
      <c r="BM235" s="41">
        <f t="shared" si="260"/>
        <v>0</v>
      </c>
      <c r="BN235" s="41">
        <f t="shared" si="261"/>
        <v>0</v>
      </c>
      <c r="BO235" s="109" t="str">
        <f t="shared" si="262"/>
        <v>nebija plānots</v>
      </c>
      <c r="BP235" s="79">
        <v>0</v>
      </c>
      <c r="BQ235" s="41">
        <v>194078.66</v>
      </c>
      <c r="BR235" s="41">
        <f t="shared" si="232"/>
        <v>194078.66</v>
      </c>
      <c r="BS235" s="41">
        <f t="shared" si="263"/>
        <v>0</v>
      </c>
      <c r="BT235" s="41">
        <f t="shared" si="264"/>
        <v>194078.66</v>
      </c>
      <c r="BU235" s="41">
        <f t="shared" si="265"/>
        <v>194079</v>
      </c>
      <c r="BV235" s="109" t="str">
        <f t="shared" si="266"/>
        <v>nebija plānots</v>
      </c>
      <c r="BW235" s="79">
        <v>0</v>
      </c>
      <c r="BX235" s="41">
        <v>0</v>
      </c>
      <c r="BY235" s="41">
        <f t="shared" si="267"/>
        <v>0</v>
      </c>
      <c r="BZ235" s="41">
        <f t="shared" si="275"/>
        <v>0</v>
      </c>
      <c r="CA235" s="41">
        <f t="shared" si="283"/>
        <v>194078.66</v>
      </c>
      <c r="CB235" s="41">
        <f t="shared" si="282"/>
        <v>194079</v>
      </c>
      <c r="CC235" s="109" t="str">
        <f t="shared" si="268"/>
        <v>nebija plānots</v>
      </c>
      <c r="CD235" s="79">
        <v>194079</v>
      </c>
      <c r="CE235" s="41">
        <v>0</v>
      </c>
      <c r="CF235" s="41">
        <f t="shared" si="269"/>
        <v>-194079</v>
      </c>
      <c r="CG235" s="41">
        <f t="shared" si="270"/>
        <v>194079</v>
      </c>
      <c r="CH235" s="41">
        <f t="shared" si="271"/>
        <v>194078.66</v>
      </c>
      <c r="CI235" s="40">
        <f t="shared" si="272"/>
        <v>0</v>
      </c>
      <c r="CJ235" s="282">
        <f t="shared" si="273"/>
        <v>0.9999982481360683</v>
      </c>
      <c r="CK235" s="83">
        <v>0</v>
      </c>
      <c r="CL235" s="40">
        <f t="shared" si="215"/>
        <v>194079</v>
      </c>
      <c r="CM235" s="40">
        <v>409721.61</v>
      </c>
      <c r="CN235" s="158">
        <f t="shared" si="276"/>
        <v>215642.61</v>
      </c>
      <c r="CO235" s="310">
        <f t="shared" si="274"/>
        <v>2.111107384106472</v>
      </c>
      <c r="CP235" s="83">
        <v>21564</v>
      </c>
      <c r="CQ235" s="83">
        <v>0</v>
      </c>
      <c r="CR235" s="83">
        <v>0</v>
      </c>
      <c r="CS235" s="83">
        <v>0</v>
      </c>
      <c r="CT235" s="83">
        <v>0</v>
      </c>
      <c r="CU235" s="83">
        <v>0</v>
      </c>
      <c r="CV235" s="83">
        <v>0</v>
      </c>
      <c r="CW235" s="83">
        <v>215643</v>
      </c>
      <c r="CX235" s="112"/>
    </row>
    <row r="236" spans="1:102" ht="31.5" hidden="1" x14ac:dyDescent="0.25">
      <c r="A236" s="55" t="s">
        <v>838</v>
      </c>
      <c r="B236" s="55" t="s">
        <v>839</v>
      </c>
      <c r="C236" s="81" t="s">
        <v>840</v>
      </c>
      <c r="D236" s="55">
        <v>1</v>
      </c>
      <c r="E236" s="55" t="s">
        <v>35</v>
      </c>
      <c r="F236" s="55" t="s">
        <v>5</v>
      </c>
      <c r="G236" s="55" t="s">
        <v>1355</v>
      </c>
      <c r="H236" s="43">
        <f>SUBTOTAL(103, $CI$16:$CI236)*1</f>
        <v>149</v>
      </c>
      <c r="I236" s="43" t="s">
        <v>838</v>
      </c>
      <c r="J236" s="128" t="s">
        <v>148</v>
      </c>
      <c r="K236" s="128" t="s">
        <v>1058</v>
      </c>
      <c r="L236" s="79">
        <v>0</v>
      </c>
      <c r="M236" s="79">
        <v>0</v>
      </c>
      <c r="N236" s="79">
        <v>0</v>
      </c>
      <c r="O236" s="79">
        <v>0</v>
      </c>
      <c r="P236" s="79"/>
      <c r="Q236" s="41">
        <f t="shared" si="233"/>
        <v>0</v>
      </c>
      <c r="R236" s="197" t="str">
        <f t="shared" si="234"/>
        <v>nebija plānots</v>
      </c>
      <c r="S236" s="79">
        <v>0</v>
      </c>
      <c r="T236" s="79"/>
      <c r="U236" s="79"/>
      <c r="V236" s="41">
        <f t="shared" si="235"/>
        <v>0</v>
      </c>
      <c r="W236" s="41">
        <f t="shared" si="236"/>
        <v>0</v>
      </c>
      <c r="X236" s="41">
        <f t="shared" si="237"/>
        <v>0</v>
      </c>
      <c r="Y236" s="197" t="str">
        <f t="shared" si="238"/>
        <v>nebija plānots</v>
      </c>
      <c r="Z236" s="79">
        <v>0</v>
      </c>
      <c r="AA236" s="79"/>
      <c r="AB236" s="79"/>
      <c r="AC236" s="41">
        <f t="shared" si="239"/>
        <v>0</v>
      </c>
      <c r="AD236" s="41">
        <f t="shared" si="240"/>
        <v>0</v>
      </c>
      <c r="AE236" s="41">
        <f t="shared" si="241"/>
        <v>0</v>
      </c>
      <c r="AF236" s="109" t="str">
        <f t="shared" si="242"/>
        <v>nebija plānots</v>
      </c>
      <c r="AG236" s="79">
        <v>0</v>
      </c>
      <c r="AH236" s="79"/>
      <c r="AI236" s="79"/>
      <c r="AJ236" s="41">
        <f t="shared" si="243"/>
        <v>0</v>
      </c>
      <c r="AK236" s="41">
        <f t="shared" si="244"/>
        <v>0</v>
      </c>
      <c r="AL236" s="41">
        <f t="shared" si="245"/>
        <v>0</v>
      </c>
      <c r="AM236" s="109" t="str">
        <f t="shared" si="246"/>
        <v>nebija plānots</v>
      </c>
      <c r="AN236" s="79">
        <v>0</v>
      </c>
      <c r="AO236" s="79"/>
      <c r="AP236" s="79"/>
      <c r="AQ236" s="41">
        <f t="shared" si="247"/>
        <v>0</v>
      </c>
      <c r="AR236" s="41">
        <f t="shared" si="248"/>
        <v>0</v>
      </c>
      <c r="AS236" s="41">
        <f t="shared" si="249"/>
        <v>0</v>
      </c>
      <c r="AT236" s="109" t="str">
        <f t="shared" si="250"/>
        <v>nebija plānots</v>
      </c>
      <c r="AU236" s="79">
        <v>0</v>
      </c>
      <c r="AV236" s="79"/>
      <c r="AW236" s="79"/>
      <c r="AX236" s="41">
        <f t="shared" si="251"/>
        <v>0</v>
      </c>
      <c r="AY236" s="41">
        <f t="shared" si="252"/>
        <v>0</v>
      </c>
      <c r="AZ236" s="41">
        <f t="shared" si="253"/>
        <v>0</v>
      </c>
      <c r="BA236" s="109" t="str">
        <f t="shared" si="254"/>
        <v>nebija plānots</v>
      </c>
      <c r="BB236" s="79">
        <v>0</v>
      </c>
      <c r="BC236" s="79"/>
      <c r="BD236" s="79"/>
      <c r="BE236" s="41">
        <f t="shared" si="255"/>
        <v>0</v>
      </c>
      <c r="BF236" s="41">
        <f t="shared" si="256"/>
        <v>0</v>
      </c>
      <c r="BG236" s="41">
        <f t="shared" si="257"/>
        <v>0</v>
      </c>
      <c r="BH236" s="109" t="str">
        <f t="shared" si="258"/>
        <v>nebija plānots</v>
      </c>
      <c r="BI236" s="79">
        <v>0</v>
      </c>
      <c r="BJ236" s="79"/>
      <c r="BK236" s="79"/>
      <c r="BL236" s="41">
        <f t="shared" si="259"/>
        <v>0</v>
      </c>
      <c r="BM236" s="41">
        <f t="shared" si="260"/>
        <v>0</v>
      </c>
      <c r="BN236" s="41">
        <f t="shared" si="261"/>
        <v>0</v>
      </c>
      <c r="BO236" s="109" t="str">
        <f t="shared" si="262"/>
        <v>nebija plānots</v>
      </c>
      <c r="BP236" s="79">
        <v>0</v>
      </c>
      <c r="BQ236" s="41">
        <v>162689.85</v>
      </c>
      <c r="BR236" s="41">
        <f t="shared" si="232"/>
        <v>162689.85</v>
      </c>
      <c r="BS236" s="41">
        <f t="shared" si="263"/>
        <v>0</v>
      </c>
      <c r="BT236" s="41">
        <f t="shared" si="264"/>
        <v>162689.85</v>
      </c>
      <c r="BU236" s="41">
        <f t="shared" si="265"/>
        <v>162690</v>
      </c>
      <c r="BV236" s="109" t="str">
        <f t="shared" si="266"/>
        <v>nebija plānots</v>
      </c>
      <c r="BW236" s="79">
        <v>0</v>
      </c>
      <c r="BX236" s="41">
        <v>0</v>
      </c>
      <c r="BY236" s="41">
        <f t="shared" si="267"/>
        <v>0</v>
      </c>
      <c r="BZ236" s="41">
        <f t="shared" si="275"/>
        <v>0</v>
      </c>
      <c r="CA236" s="41">
        <f t="shared" si="283"/>
        <v>162689.85</v>
      </c>
      <c r="CB236" s="41">
        <f t="shared" si="282"/>
        <v>162690</v>
      </c>
      <c r="CC236" s="109" t="str">
        <f t="shared" si="268"/>
        <v>nebija plānots</v>
      </c>
      <c r="CD236" s="79">
        <v>162690</v>
      </c>
      <c r="CE236" s="41">
        <v>0</v>
      </c>
      <c r="CF236" s="41">
        <f t="shared" si="269"/>
        <v>-162690</v>
      </c>
      <c r="CG236" s="41">
        <f t="shared" si="270"/>
        <v>162690</v>
      </c>
      <c r="CH236" s="41">
        <f t="shared" si="271"/>
        <v>162689.85</v>
      </c>
      <c r="CI236" s="40">
        <f t="shared" si="272"/>
        <v>0</v>
      </c>
      <c r="CJ236" s="282">
        <f t="shared" si="273"/>
        <v>0.99999907800110643</v>
      </c>
      <c r="CK236" s="83">
        <v>0</v>
      </c>
      <c r="CL236" s="40">
        <f t="shared" si="215"/>
        <v>162690</v>
      </c>
      <c r="CM236" s="40">
        <v>343456.35</v>
      </c>
      <c r="CN236" s="158">
        <f t="shared" si="276"/>
        <v>180766.34999999998</v>
      </c>
      <c r="CO236" s="310">
        <f t="shared" si="274"/>
        <v>2.1111091646690023</v>
      </c>
      <c r="CP236" s="83">
        <v>18077</v>
      </c>
      <c r="CQ236" s="83">
        <v>0</v>
      </c>
      <c r="CR236" s="83">
        <v>0</v>
      </c>
      <c r="CS236" s="83">
        <v>0</v>
      </c>
      <c r="CT236" s="83">
        <v>0</v>
      </c>
      <c r="CU236" s="83">
        <v>0</v>
      </c>
      <c r="CV236" s="83">
        <v>0</v>
      </c>
      <c r="CW236" s="83">
        <v>180766.5</v>
      </c>
      <c r="CX236" s="29"/>
    </row>
    <row r="237" spans="1:102" ht="31.5" hidden="1" x14ac:dyDescent="0.25">
      <c r="A237" s="55" t="s">
        <v>838</v>
      </c>
      <c r="B237" s="55" t="s">
        <v>839</v>
      </c>
      <c r="C237" s="81" t="s">
        <v>840</v>
      </c>
      <c r="D237" s="55">
        <v>1</v>
      </c>
      <c r="E237" s="55" t="s">
        <v>35</v>
      </c>
      <c r="F237" s="55" t="s">
        <v>5</v>
      </c>
      <c r="G237" s="55" t="s">
        <v>1356</v>
      </c>
      <c r="H237" s="43">
        <f>SUBTOTAL(103, $CI$16:$CI237)*1</f>
        <v>149</v>
      </c>
      <c r="I237" s="43" t="s">
        <v>172</v>
      </c>
      <c r="J237" s="124" t="s">
        <v>98</v>
      </c>
      <c r="K237" s="124" t="s">
        <v>185</v>
      </c>
      <c r="L237" s="41">
        <v>0</v>
      </c>
      <c r="M237" s="41">
        <v>0</v>
      </c>
      <c r="N237" s="41">
        <v>9869613.2200000007</v>
      </c>
      <c r="O237" s="41">
        <v>0</v>
      </c>
      <c r="P237" s="41">
        <v>0</v>
      </c>
      <c r="Q237" s="41">
        <f t="shared" si="233"/>
        <v>0</v>
      </c>
      <c r="R237" s="197" t="str">
        <f t="shared" si="234"/>
        <v>nebija plānots</v>
      </c>
      <c r="S237" s="41">
        <v>0</v>
      </c>
      <c r="T237" s="41">
        <v>0</v>
      </c>
      <c r="U237" s="41">
        <f t="shared" ref="U237:U245" si="284">T237-S237</f>
        <v>0</v>
      </c>
      <c r="V237" s="41">
        <f t="shared" si="235"/>
        <v>0</v>
      </c>
      <c r="W237" s="41">
        <f t="shared" si="236"/>
        <v>0</v>
      </c>
      <c r="X237" s="41">
        <f t="shared" si="237"/>
        <v>0</v>
      </c>
      <c r="Y237" s="197" t="str">
        <f t="shared" si="238"/>
        <v>nebija plānots</v>
      </c>
      <c r="Z237" s="41">
        <v>205473.04</v>
      </c>
      <c r="AA237" s="41">
        <v>205473.03</v>
      </c>
      <c r="AB237" s="41">
        <f t="shared" ref="AB237:AB245" si="285">AA237-Z237</f>
        <v>-1.0000000009313226E-2</v>
      </c>
      <c r="AC237" s="41">
        <f t="shared" si="239"/>
        <v>205473.04</v>
      </c>
      <c r="AD237" s="41">
        <f t="shared" si="240"/>
        <v>205473.03</v>
      </c>
      <c r="AE237" s="41">
        <f t="shared" si="241"/>
        <v>0</v>
      </c>
      <c r="AF237" s="109">
        <f t="shared" si="242"/>
        <v>4.8668185370637218E-8</v>
      </c>
      <c r="AG237" s="41">
        <v>0</v>
      </c>
      <c r="AH237" s="41">
        <v>0</v>
      </c>
      <c r="AI237" s="41">
        <f t="shared" ref="AI237:AI245" si="286">AH237-AG237</f>
        <v>0</v>
      </c>
      <c r="AJ237" s="41">
        <f t="shared" si="243"/>
        <v>205473.04</v>
      </c>
      <c r="AK237" s="41">
        <f t="shared" si="244"/>
        <v>205473.03</v>
      </c>
      <c r="AL237" s="41">
        <f t="shared" si="245"/>
        <v>0</v>
      </c>
      <c r="AM237" s="109">
        <f t="shared" si="246"/>
        <v>4.8668185370637218E-8</v>
      </c>
      <c r="AN237" s="41">
        <v>0</v>
      </c>
      <c r="AO237" s="41">
        <v>0</v>
      </c>
      <c r="AP237" s="41">
        <f t="shared" ref="AP237:AP245" si="287">AO237-AN237</f>
        <v>0</v>
      </c>
      <c r="AQ237" s="41">
        <f t="shared" si="247"/>
        <v>205473.04</v>
      </c>
      <c r="AR237" s="41">
        <f t="shared" si="248"/>
        <v>205473.03</v>
      </c>
      <c r="AS237" s="41">
        <f t="shared" si="249"/>
        <v>0</v>
      </c>
      <c r="AT237" s="109">
        <f t="shared" si="250"/>
        <v>4.8668185370637218E-8</v>
      </c>
      <c r="AU237" s="41">
        <v>0</v>
      </c>
      <c r="AV237" s="41">
        <v>0</v>
      </c>
      <c r="AW237" s="41">
        <f t="shared" ref="AW237:AW245" si="288">AV237-AU237</f>
        <v>0</v>
      </c>
      <c r="AX237" s="41">
        <f t="shared" si="251"/>
        <v>205473.04</v>
      </c>
      <c r="AY237" s="41">
        <f t="shared" si="252"/>
        <v>205473.03</v>
      </c>
      <c r="AZ237" s="41">
        <f t="shared" si="253"/>
        <v>0</v>
      </c>
      <c r="BA237" s="109">
        <f t="shared" si="254"/>
        <v>4.8668185370637218E-8</v>
      </c>
      <c r="BB237" s="41">
        <v>0</v>
      </c>
      <c r="BC237" s="41">
        <v>0</v>
      </c>
      <c r="BD237" s="41">
        <f t="shared" ref="BD237:BD245" si="289">BC237-BB237</f>
        <v>0</v>
      </c>
      <c r="BE237" s="41">
        <f t="shared" si="255"/>
        <v>205473.04</v>
      </c>
      <c r="BF237" s="41">
        <f t="shared" si="256"/>
        <v>205473.03</v>
      </c>
      <c r="BG237" s="41">
        <f t="shared" si="257"/>
        <v>0</v>
      </c>
      <c r="BH237" s="109">
        <f t="shared" si="258"/>
        <v>4.8668185370637218E-8</v>
      </c>
      <c r="BI237" s="41">
        <v>0</v>
      </c>
      <c r="BJ237" s="41">
        <v>0</v>
      </c>
      <c r="BK237" s="41">
        <f t="shared" ref="BK237:BK245" si="290">BJ237-BI237</f>
        <v>0</v>
      </c>
      <c r="BL237" s="41">
        <f t="shared" si="259"/>
        <v>205473.04</v>
      </c>
      <c r="BM237" s="41">
        <f t="shared" si="260"/>
        <v>205473.03</v>
      </c>
      <c r="BN237" s="41">
        <f t="shared" si="261"/>
        <v>0</v>
      </c>
      <c r="BO237" s="109">
        <f t="shared" si="262"/>
        <v>4.8668185370637218E-8</v>
      </c>
      <c r="BP237" s="41">
        <v>0</v>
      </c>
      <c r="BQ237" s="41">
        <v>0</v>
      </c>
      <c r="BR237" s="41">
        <f t="shared" si="232"/>
        <v>0</v>
      </c>
      <c r="BS237" s="41">
        <f t="shared" si="263"/>
        <v>205473.04</v>
      </c>
      <c r="BT237" s="41">
        <f t="shared" si="264"/>
        <v>205473.03</v>
      </c>
      <c r="BU237" s="41">
        <f t="shared" si="265"/>
        <v>0</v>
      </c>
      <c r="BV237" s="109">
        <f t="shared" si="266"/>
        <v>4.8668185370637218E-8</v>
      </c>
      <c r="BW237" s="41">
        <v>0</v>
      </c>
      <c r="BX237" s="41">
        <v>0</v>
      </c>
      <c r="BY237" s="41">
        <f t="shared" si="267"/>
        <v>0</v>
      </c>
      <c r="BZ237" s="41">
        <f t="shared" si="275"/>
        <v>205473.04</v>
      </c>
      <c r="CA237" s="41">
        <f t="shared" si="283"/>
        <v>205473.03</v>
      </c>
      <c r="CB237" s="41">
        <f t="shared" si="282"/>
        <v>0</v>
      </c>
      <c r="CC237" s="109">
        <f t="shared" si="268"/>
        <v>4.8668185370637218E-8</v>
      </c>
      <c r="CD237" s="41">
        <v>0</v>
      </c>
      <c r="CE237" s="41">
        <v>0</v>
      </c>
      <c r="CF237" s="41">
        <f t="shared" si="269"/>
        <v>0</v>
      </c>
      <c r="CG237" s="41">
        <f t="shared" si="270"/>
        <v>205473.04</v>
      </c>
      <c r="CH237" s="41">
        <f t="shared" si="271"/>
        <v>205473.03</v>
      </c>
      <c r="CI237" s="40">
        <f t="shared" si="272"/>
        <v>0</v>
      </c>
      <c r="CJ237" s="282">
        <f t="shared" si="273"/>
        <v>0.99999995133181463</v>
      </c>
      <c r="CK237" s="40">
        <v>0</v>
      </c>
      <c r="CL237" s="40">
        <f t="shared" si="215"/>
        <v>205473.04</v>
      </c>
      <c r="CM237" s="40">
        <v>205473.04</v>
      </c>
      <c r="CN237" s="158">
        <f t="shared" si="276"/>
        <v>0</v>
      </c>
      <c r="CO237" s="310">
        <f t="shared" si="274"/>
        <v>1</v>
      </c>
      <c r="CP237" s="40">
        <v>0</v>
      </c>
      <c r="CQ237" s="40">
        <v>0</v>
      </c>
      <c r="CR237" s="40">
        <v>0</v>
      </c>
      <c r="CS237" s="40">
        <v>0</v>
      </c>
      <c r="CT237" s="40">
        <v>0</v>
      </c>
      <c r="CU237" s="40">
        <v>0</v>
      </c>
      <c r="CV237" s="40">
        <v>0</v>
      </c>
      <c r="CW237" s="40">
        <v>10075086.26</v>
      </c>
      <c r="CX237" s="17"/>
    </row>
    <row r="238" spans="1:102" ht="25.5" hidden="1" x14ac:dyDescent="0.25">
      <c r="A238" s="55" t="s">
        <v>838</v>
      </c>
      <c r="B238" s="55" t="s">
        <v>839</v>
      </c>
      <c r="C238" s="81" t="s">
        <v>840</v>
      </c>
      <c r="D238" s="55">
        <v>1</v>
      </c>
      <c r="E238" s="55" t="s">
        <v>35</v>
      </c>
      <c r="F238" s="55" t="s">
        <v>5</v>
      </c>
      <c r="G238" s="55" t="s">
        <v>1357</v>
      </c>
      <c r="H238" s="43">
        <f>SUBTOTAL(103, $CI$16:$CI238)*1</f>
        <v>149</v>
      </c>
      <c r="I238" s="43" t="s">
        <v>57</v>
      </c>
      <c r="J238" s="124" t="s">
        <v>69</v>
      </c>
      <c r="K238" s="124" t="s">
        <v>70</v>
      </c>
      <c r="L238" s="41">
        <v>0</v>
      </c>
      <c r="M238" s="41">
        <v>0</v>
      </c>
      <c r="N238" s="41">
        <v>0</v>
      </c>
      <c r="O238" s="41">
        <v>0</v>
      </c>
      <c r="P238" s="41">
        <v>0</v>
      </c>
      <c r="Q238" s="41">
        <f t="shared" si="233"/>
        <v>0</v>
      </c>
      <c r="R238" s="197" t="str">
        <f t="shared" si="234"/>
        <v>nebija plānots</v>
      </c>
      <c r="S238" s="41">
        <v>0</v>
      </c>
      <c r="T238" s="41">
        <v>0</v>
      </c>
      <c r="U238" s="41">
        <f t="shared" si="284"/>
        <v>0</v>
      </c>
      <c r="V238" s="41">
        <f t="shared" si="235"/>
        <v>0</v>
      </c>
      <c r="W238" s="41">
        <f t="shared" si="236"/>
        <v>0</v>
      </c>
      <c r="X238" s="41">
        <f t="shared" si="237"/>
        <v>0</v>
      </c>
      <c r="Y238" s="197" t="str">
        <f t="shared" si="238"/>
        <v>nebija plānots</v>
      </c>
      <c r="Z238" s="41">
        <v>0</v>
      </c>
      <c r="AA238" s="41">
        <v>0</v>
      </c>
      <c r="AB238" s="41">
        <f t="shared" si="285"/>
        <v>0</v>
      </c>
      <c r="AC238" s="41">
        <f t="shared" si="239"/>
        <v>0</v>
      </c>
      <c r="AD238" s="41">
        <f t="shared" si="240"/>
        <v>0</v>
      </c>
      <c r="AE238" s="41">
        <f t="shared" si="241"/>
        <v>0</v>
      </c>
      <c r="AF238" s="109" t="str">
        <f t="shared" si="242"/>
        <v>nebija plānots</v>
      </c>
      <c r="AG238" s="41">
        <v>384496.25</v>
      </c>
      <c r="AH238" s="41">
        <v>384496.25</v>
      </c>
      <c r="AI238" s="41">
        <f t="shared" si="286"/>
        <v>0</v>
      </c>
      <c r="AJ238" s="41">
        <f t="shared" si="243"/>
        <v>384496.25</v>
      </c>
      <c r="AK238" s="41">
        <f t="shared" si="244"/>
        <v>384496.25</v>
      </c>
      <c r="AL238" s="41">
        <f t="shared" si="245"/>
        <v>0</v>
      </c>
      <c r="AM238" s="109">
        <f t="shared" si="246"/>
        <v>0</v>
      </c>
      <c r="AN238" s="41">
        <v>0</v>
      </c>
      <c r="AO238" s="41">
        <v>0</v>
      </c>
      <c r="AP238" s="41">
        <f t="shared" si="287"/>
        <v>0</v>
      </c>
      <c r="AQ238" s="41">
        <f t="shared" si="247"/>
        <v>384496.25</v>
      </c>
      <c r="AR238" s="41">
        <f t="shared" si="248"/>
        <v>384496.25</v>
      </c>
      <c r="AS238" s="41">
        <f t="shared" si="249"/>
        <v>0</v>
      </c>
      <c r="AT238" s="109">
        <f t="shared" si="250"/>
        <v>0</v>
      </c>
      <c r="AU238" s="41">
        <v>0</v>
      </c>
      <c r="AV238" s="41">
        <v>0</v>
      </c>
      <c r="AW238" s="41">
        <f t="shared" si="288"/>
        <v>0</v>
      </c>
      <c r="AX238" s="41">
        <f t="shared" si="251"/>
        <v>384496.25</v>
      </c>
      <c r="AY238" s="41">
        <f t="shared" si="252"/>
        <v>384496.25</v>
      </c>
      <c r="AZ238" s="41">
        <f t="shared" si="253"/>
        <v>0</v>
      </c>
      <c r="BA238" s="109">
        <f t="shared" si="254"/>
        <v>0</v>
      </c>
      <c r="BB238" s="41">
        <v>384496.25</v>
      </c>
      <c r="BC238" s="41">
        <v>290835.68</v>
      </c>
      <c r="BD238" s="41">
        <f t="shared" si="289"/>
        <v>-93660.57</v>
      </c>
      <c r="BE238" s="41">
        <f t="shared" si="255"/>
        <v>768992.5</v>
      </c>
      <c r="BF238" s="41">
        <f t="shared" si="256"/>
        <v>675331.92999999993</v>
      </c>
      <c r="BG238" s="41">
        <f t="shared" si="257"/>
        <v>-93661</v>
      </c>
      <c r="BH238" s="109">
        <f t="shared" si="258"/>
        <v>0.12179646745579453</v>
      </c>
      <c r="BI238" s="41">
        <v>0</v>
      </c>
      <c r="BJ238" s="41">
        <v>0</v>
      </c>
      <c r="BK238" s="41">
        <f t="shared" si="290"/>
        <v>0</v>
      </c>
      <c r="BL238" s="41">
        <f t="shared" si="259"/>
        <v>768992.5</v>
      </c>
      <c r="BM238" s="41">
        <f t="shared" si="260"/>
        <v>675331.92999999993</v>
      </c>
      <c r="BN238" s="41">
        <f t="shared" si="261"/>
        <v>-93661</v>
      </c>
      <c r="BO238" s="109">
        <f t="shared" si="262"/>
        <v>0.12179646745579453</v>
      </c>
      <c r="BP238" s="41">
        <v>42721.81</v>
      </c>
      <c r="BQ238" s="41">
        <v>0</v>
      </c>
      <c r="BR238" s="41">
        <f t="shared" ref="BR238:BR269" si="291">BQ238-BP238</f>
        <v>-42721.81</v>
      </c>
      <c r="BS238" s="41">
        <f t="shared" si="263"/>
        <v>811714.31</v>
      </c>
      <c r="BT238" s="41">
        <f t="shared" si="264"/>
        <v>675331.92999999993</v>
      </c>
      <c r="BU238" s="41">
        <f t="shared" si="265"/>
        <v>-136383</v>
      </c>
      <c r="BV238" s="109">
        <f t="shared" si="266"/>
        <v>0.1680177105661721</v>
      </c>
      <c r="BW238" s="41">
        <v>0</v>
      </c>
      <c r="BX238" s="41">
        <v>0</v>
      </c>
      <c r="BY238" s="41">
        <f t="shared" si="267"/>
        <v>0</v>
      </c>
      <c r="BZ238" s="41">
        <f t="shared" si="275"/>
        <v>811714.31</v>
      </c>
      <c r="CA238" s="41">
        <f>BQ238+BJ238+BC238+AV238+AO238+AH238+AA238+T238+P238+BX238</f>
        <v>675331.92999999993</v>
      </c>
      <c r="CB238" s="41">
        <f t="shared" si="282"/>
        <v>-136383</v>
      </c>
      <c r="CC238" s="109">
        <f t="shared" si="268"/>
        <v>0.1680177105661721</v>
      </c>
      <c r="CD238" s="41">
        <v>0</v>
      </c>
      <c r="CE238" s="41">
        <v>136382.38</v>
      </c>
      <c r="CF238" s="41">
        <f t="shared" si="269"/>
        <v>136382.38</v>
      </c>
      <c r="CG238" s="41">
        <f t="shared" si="270"/>
        <v>811714.31</v>
      </c>
      <c r="CH238" s="41">
        <f t="shared" si="271"/>
        <v>811714.30999999994</v>
      </c>
      <c r="CI238" s="40">
        <f t="shared" si="272"/>
        <v>-0.61999999999534339</v>
      </c>
      <c r="CJ238" s="282">
        <f t="shared" si="273"/>
        <v>0.99999999999999989</v>
      </c>
      <c r="CK238" s="40">
        <v>0</v>
      </c>
      <c r="CL238" s="40">
        <f t="shared" si="215"/>
        <v>811714.31</v>
      </c>
      <c r="CM238" s="40">
        <v>811714.30999999994</v>
      </c>
      <c r="CN238" s="158">
        <f t="shared" si="276"/>
        <v>0</v>
      </c>
      <c r="CO238" s="310">
        <f t="shared" si="274"/>
        <v>0.99999999999999989</v>
      </c>
      <c r="CP238" s="40">
        <v>0</v>
      </c>
      <c r="CQ238" s="40">
        <v>0</v>
      </c>
      <c r="CR238" s="40">
        <v>0</v>
      </c>
      <c r="CS238" s="40">
        <v>0</v>
      </c>
      <c r="CT238" s="40">
        <v>0</v>
      </c>
      <c r="CU238" s="40">
        <v>0</v>
      </c>
      <c r="CV238" s="40">
        <v>0</v>
      </c>
      <c r="CW238" s="40">
        <v>427218.06</v>
      </c>
      <c r="CX238" s="17"/>
    </row>
    <row r="239" spans="1:102" ht="31.5" hidden="1" x14ac:dyDescent="0.25">
      <c r="A239" s="55" t="s">
        <v>838</v>
      </c>
      <c r="B239" s="55" t="s">
        <v>839</v>
      </c>
      <c r="C239" s="81" t="s">
        <v>840</v>
      </c>
      <c r="D239" s="55">
        <v>1</v>
      </c>
      <c r="E239" s="55" t="s">
        <v>35</v>
      </c>
      <c r="F239" s="55" t="s">
        <v>5</v>
      </c>
      <c r="G239" s="55" t="s">
        <v>1367</v>
      </c>
      <c r="H239" s="43">
        <f>SUBTOTAL(103, $CI$16:$CI239)*1</f>
        <v>149</v>
      </c>
      <c r="I239" s="43" t="s">
        <v>150</v>
      </c>
      <c r="J239" s="136" t="s">
        <v>98</v>
      </c>
      <c r="K239" s="136" t="s">
        <v>155</v>
      </c>
      <c r="L239" s="40">
        <v>0</v>
      </c>
      <c r="M239" s="40">
        <v>2929854.4</v>
      </c>
      <c r="N239" s="40">
        <v>8704224.8099999987</v>
      </c>
      <c r="O239" s="40">
        <v>0</v>
      </c>
      <c r="P239" s="40">
        <v>0</v>
      </c>
      <c r="Q239" s="41">
        <f t="shared" si="233"/>
        <v>0</v>
      </c>
      <c r="R239" s="197" t="str">
        <f t="shared" si="234"/>
        <v>nebija plānots</v>
      </c>
      <c r="S239" s="40">
        <v>0</v>
      </c>
      <c r="T239" s="40">
        <v>0</v>
      </c>
      <c r="U239" s="41">
        <f t="shared" si="284"/>
        <v>0</v>
      </c>
      <c r="V239" s="41">
        <f t="shared" si="235"/>
        <v>0</v>
      </c>
      <c r="W239" s="41">
        <f t="shared" si="236"/>
        <v>0</v>
      </c>
      <c r="X239" s="41">
        <f t="shared" si="237"/>
        <v>0</v>
      </c>
      <c r="Y239" s="197" t="str">
        <f t="shared" si="238"/>
        <v>nebija plānots</v>
      </c>
      <c r="Z239" s="40">
        <v>470789.33</v>
      </c>
      <c r="AA239" s="40">
        <v>0</v>
      </c>
      <c r="AB239" s="41">
        <f t="shared" si="285"/>
        <v>-470789.33</v>
      </c>
      <c r="AC239" s="41">
        <f t="shared" si="239"/>
        <v>470789.33</v>
      </c>
      <c r="AD239" s="41">
        <f t="shared" si="240"/>
        <v>0</v>
      </c>
      <c r="AE239" s="41">
        <f t="shared" si="241"/>
        <v>-470789</v>
      </c>
      <c r="AF239" s="109">
        <f t="shared" si="242"/>
        <v>1</v>
      </c>
      <c r="AG239" s="40">
        <v>0</v>
      </c>
      <c r="AH239" s="40">
        <v>0</v>
      </c>
      <c r="AI239" s="41">
        <f t="shared" si="286"/>
        <v>0</v>
      </c>
      <c r="AJ239" s="41">
        <f t="shared" si="243"/>
        <v>470789.33</v>
      </c>
      <c r="AK239" s="41">
        <f t="shared" si="244"/>
        <v>0</v>
      </c>
      <c r="AL239" s="41">
        <f t="shared" si="245"/>
        <v>-470789</v>
      </c>
      <c r="AM239" s="109">
        <f t="shared" si="246"/>
        <v>1</v>
      </c>
      <c r="AN239" s="40">
        <v>0</v>
      </c>
      <c r="AO239" s="40">
        <v>0</v>
      </c>
      <c r="AP239" s="41">
        <f t="shared" si="287"/>
        <v>0</v>
      </c>
      <c r="AQ239" s="41">
        <f t="shared" si="247"/>
        <v>470789.33</v>
      </c>
      <c r="AR239" s="41">
        <f t="shared" si="248"/>
        <v>0</v>
      </c>
      <c r="AS239" s="41">
        <f t="shared" si="249"/>
        <v>-470789</v>
      </c>
      <c r="AT239" s="109">
        <f t="shared" si="250"/>
        <v>1</v>
      </c>
      <c r="AU239" s="40">
        <v>0</v>
      </c>
      <c r="AV239" s="41">
        <v>0</v>
      </c>
      <c r="AW239" s="41">
        <f t="shared" si="288"/>
        <v>0</v>
      </c>
      <c r="AX239" s="41">
        <f t="shared" si="251"/>
        <v>470789.33</v>
      </c>
      <c r="AY239" s="41">
        <f t="shared" si="252"/>
        <v>0</v>
      </c>
      <c r="AZ239" s="41">
        <f t="shared" si="253"/>
        <v>-470789</v>
      </c>
      <c r="BA239" s="109">
        <f t="shared" si="254"/>
        <v>1</v>
      </c>
      <c r="BB239" s="40">
        <v>0</v>
      </c>
      <c r="BC239" s="41">
        <v>0</v>
      </c>
      <c r="BD239" s="41">
        <f t="shared" si="289"/>
        <v>0</v>
      </c>
      <c r="BE239" s="41">
        <f t="shared" si="255"/>
        <v>470789.33</v>
      </c>
      <c r="BF239" s="41">
        <f t="shared" si="256"/>
        <v>0</v>
      </c>
      <c r="BG239" s="41">
        <f t="shared" si="257"/>
        <v>-470789</v>
      </c>
      <c r="BH239" s="109">
        <f t="shared" si="258"/>
        <v>1</v>
      </c>
      <c r="BI239" s="40">
        <v>0</v>
      </c>
      <c r="BJ239" s="41">
        <v>0</v>
      </c>
      <c r="BK239" s="41">
        <f t="shared" si="290"/>
        <v>0</v>
      </c>
      <c r="BL239" s="41">
        <f t="shared" si="259"/>
        <v>470789.33</v>
      </c>
      <c r="BM239" s="41">
        <f t="shared" si="260"/>
        <v>0</v>
      </c>
      <c r="BN239" s="41">
        <f t="shared" si="261"/>
        <v>-470789</v>
      </c>
      <c r="BO239" s="109">
        <f t="shared" si="262"/>
        <v>1</v>
      </c>
      <c r="BP239" s="40">
        <v>0</v>
      </c>
      <c r="BQ239" s="41">
        <v>0</v>
      </c>
      <c r="BR239" s="41">
        <f t="shared" si="291"/>
        <v>0</v>
      </c>
      <c r="BS239" s="41">
        <f t="shared" si="263"/>
        <v>470789.33</v>
      </c>
      <c r="BT239" s="41">
        <f t="shared" si="264"/>
        <v>0</v>
      </c>
      <c r="BU239" s="41">
        <f t="shared" si="265"/>
        <v>-470789</v>
      </c>
      <c r="BV239" s="109">
        <f t="shared" si="266"/>
        <v>1</v>
      </c>
      <c r="BW239" s="40">
        <v>0</v>
      </c>
      <c r="BX239" s="41">
        <v>0</v>
      </c>
      <c r="BY239" s="41">
        <f t="shared" si="267"/>
        <v>0</v>
      </c>
      <c r="BZ239" s="41">
        <f t="shared" si="275"/>
        <v>470789.33</v>
      </c>
      <c r="CA239" s="41">
        <f t="shared" ref="CA239:CA270" si="292">BQ239+BJ239+BC239+AV239+AO239+-AH239+AA239+T239+P239+BX239</f>
        <v>0</v>
      </c>
      <c r="CB239" s="41">
        <f t="shared" si="282"/>
        <v>-470789</v>
      </c>
      <c r="CC239" s="109">
        <f t="shared" si="268"/>
        <v>1</v>
      </c>
      <c r="CD239" s="40">
        <v>0</v>
      </c>
      <c r="CE239" s="41">
        <v>470789.33</v>
      </c>
      <c r="CF239" s="41">
        <f t="shared" si="269"/>
        <v>470789.33</v>
      </c>
      <c r="CG239" s="41">
        <f t="shared" si="270"/>
        <v>470789.33</v>
      </c>
      <c r="CH239" s="41">
        <f t="shared" si="271"/>
        <v>470789.33</v>
      </c>
      <c r="CI239" s="40">
        <f t="shared" si="272"/>
        <v>0.33000000001629815</v>
      </c>
      <c r="CJ239" s="282">
        <f t="shared" si="273"/>
        <v>1</v>
      </c>
      <c r="CK239" s="40">
        <v>0</v>
      </c>
      <c r="CL239" s="40">
        <f t="shared" si="215"/>
        <v>470789.33</v>
      </c>
      <c r="CM239" s="40">
        <v>470789.33</v>
      </c>
      <c r="CN239" s="158">
        <f t="shared" si="276"/>
        <v>0</v>
      </c>
      <c r="CO239" s="310">
        <f t="shared" si="274"/>
        <v>1</v>
      </c>
      <c r="CP239" s="40">
        <v>0</v>
      </c>
      <c r="CQ239" s="40">
        <v>0</v>
      </c>
      <c r="CR239" s="40">
        <v>0</v>
      </c>
      <c r="CS239" s="40">
        <v>0</v>
      </c>
      <c r="CT239" s="40">
        <v>0</v>
      </c>
      <c r="CU239" s="40">
        <v>0</v>
      </c>
      <c r="CV239" s="40">
        <v>0</v>
      </c>
      <c r="CW239" s="40">
        <v>13600000</v>
      </c>
      <c r="CX239" s="29"/>
    </row>
    <row r="240" spans="1:102" ht="31.5" hidden="1" x14ac:dyDescent="0.25">
      <c r="A240" s="11" t="s">
        <v>172</v>
      </c>
      <c r="B240" s="11" t="s">
        <v>173</v>
      </c>
      <c r="C240" s="14" t="s">
        <v>575</v>
      </c>
      <c r="D240" s="11" t="s">
        <v>3</v>
      </c>
      <c r="E240" s="11" t="s">
        <v>29</v>
      </c>
      <c r="F240" s="11" t="s">
        <v>5</v>
      </c>
      <c r="G240" s="44" t="s">
        <v>184</v>
      </c>
      <c r="H240" s="43">
        <f>SUBTOTAL(103, $CI$16:$CI240)*1</f>
        <v>149</v>
      </c>
      <c r="I240" s="43" t="s">
        <v>150</v>
      </c>
      <c r="J240" s="124" t="s">
        <v>98</v>
      </c>
      <c r="K240" s="124" t="s">
        <v>163</v>
      </c>
      <c r="L240" s="41">
        <v>0</v>
      </c>
      <c r="M240" s="41">
        <v>3623071.21</v>
      </c>
      <c r="N240" s="41">
        <v>7980164.3499999996</v>
      </c>
      <c r="O240" s="41">
        <v>0</v>
      </c>
      <c r="P240" s="41">
        <v>985867.58</v>
      </c>
      <c r="Q240" s="41">
        <f t="shared" si="233"/>
        <v>985868</v>
      </c>
      <c r="R240" s="197" t="str">
        <f t="shared" si="234"/>
        <v>nebija plānots</v>
      </c>
      <c r="S240" s="41">
        <v>0</v>
      </c>
      <c r="T240" s="41">
        <v>0</v>
      </c>
      <c r="U240" s="41">
        <f t="shared" si="284"/>
        <v>0</v>
      </c>
      <c r="V240" s="41">
        <f t="shared" si="235"/>
        <v>0</v>
      </c>
      <c r="W240" s="41">
        <f t="shared" si="236"/>
        <v>985867.58</v>
      </c>
      <c r="X240" s="41">
        <f t="shared" si="237"/>
        <v>985868</v>
      </c>
      <c r="Y240" s="197" t="str">
        <f t="shared" si="238"/>
        <v>nebija plānots</v>
      </c>
      <c r="Z240" s="41">
        <v>985867.58</v>
      </c>
      <c r="AA240" s="41">
        <v>0</v>
      </c>
      <c r="AB240" s="41">
        <f t="shared" si="285"/>
        <v>-985867.58</v>
      </c>
      <c r="AC240" s="41">
        <f t="shared" si="239"/>
        <v>985867.58</v>
      </c>
      <c r="AD240" s="41">
        <f t="shared" si="240"/>
        <v>985867.58</v>
      </c>
      <c r="AE240" s="41">
        <f t="shared" si="241"/>
        <v>0</v>
      </c>
      <c r="AF240" s="109">
        <f t="shared" si="242"/>
        <v>0</v>
      </c>
      <c r="AG240" s="41">
        <v>0</v>
      </c>
      <c r="AH240" s="41">
        <v>0</v>
      </c>
      <c r="AI240" s="41">
        <f t="shared" si="286"/>
        <v>0</v>
      </c>
      <c r="AJ240" s="41">
        <f t="shared" si="243"/>
        <v>985867.58</v>
      </c>
      <c r="AK240" s="41">
        <f t="shared" si="244"/>
        <v>985867.58</v>
      </c>
      <c r="AL240" s="41">
        <f t="shared" si="245"/>
        <v>0</v>
      </c>
      <c r="AM240" s="109">
        <f t="shared" si="246"/>
        <v>0</v>
      </c>
      <c r="AN240" s="41">
        <v>0</v>
      </c>
      <c r="AO240" s="41">
        <v>0</v>
      </c>
      <c r="AP240" s="41">
        <f t="shared" si="287"/>
        <v>0</v>
      </c>
      <c r="AQ240" s="41">
        <f t="shared" si="247"/>
        <v>985867.58</v>
      </c>
      <c r="AR240" s="41">
        <f t="shared" si="248"/>
        <v>985867.58</v>
      </c>
      <c r="AS240" s="41">
        <f t="shared" si="249"/>
        <v>0</v>
      </c>
      <c r="AT240" s="109">
        <f t="shared" si="250"/>
        <v>0</v>
      </c>
      <c r="AU240" s="41">
        <v>0</v>
      </c>
      <c r="AV240" s="41">
        <v>0</v>
      </c>
      <c r="AW240" s="41">
        <f t="shared" si="288"/>
        <v>0</v>
      </c>
      <c r="AX240" s="41">
        <f t="shared" si="251"/>
        <v>985867.58</v>
      </c>
      <c r="AY240" s="41">
        <f t="shared" si="252"/>
        <v>985867.58</v>
      </c>
      <c r="AZ240" s="41">
        <f t="shared" si="253"/>
        <v>0</v>
      </c>
      <c r="BA240" s="109">
        <f t="shared" si="254"/>
        <v>0</v>
      </c>
      <c r="BB240" s="41">
        <v>0</v>
      </c>
      <c r="BC240" s="41">
        <v>0</v>
      </c>
      <c r="BD240" s="41">
        <f t="shared" si="289"/>
        <v>0</v>
      </c>
      <c r="BE240" s="41">
        <f t="shared" si="255"/>
        <v>985867.58</v>
      </c>
      <c r="BF240" s="41">
        <f t="shared" si="256"/>
        <v>985867.58</v>
      </c>
      <c r="BG240" s="41">
        <f t="shared" si="257"/>
        <v>0</v>
      </c>
      <c r="BH240" s="109">
        <f t="shared" si="258"/>
        <v>0</v>
      </c>
      <c r="BI240" s="41">
        <v>0</v>
      </c>
      <c r="BJ240" s="41">
        <v>0</v>
      </c>
      <c r="BK240" s="41">
        <f t="shared" si="290"/>
        <v>0</v>
      </c>
      <c r="BL240" s="41">
        <f t="shared" si="259"/>
        <v>985867.58</v>
      </c>
      <c r="BM240" s="41">
        <f t="shared" si="260"/>
        <v>985867.58</v>
      </c>
      <c r="BN240" s="41">
        <f t="shared" si="261"/>
        <v>0</v>
      </c>
      <c r="BO240" s="109">
        <f t="shared" si="262"/>
        <v>0</v>
      </c>
      <c r="BP240" s="41">
        <v>0</v>
      </c>
      <c r="BQ240" s="41">
        <v>0</v>
      </c>
      <c r="BR240" s="41">
        <f t="shared" si="291"/>
        <v>0</v>
      </c>
      <c r="BS240" s="41">
        <f t="shared" si="263"/>
        <v>985867.58</v>
      </c>
      <c r="BT240" s="41">
        <f t="shared" si="264"/>
        <v>985867.58</v>
      </c>
      <c r="BU240" s="41">
        <f t="shared" si="265"/>
        <v>0</v>
      </c>
      <c r="BV240" s="109">
        <f t="shared" si="266"/>
        <v>0</v>
      </c>
      <c r="BW240" s="41">
        <v>0</v>
      </c>
      <c r="BX240" s="41">
        <v>0</v>
      </c>
      <c r="BY240" s="41">
        <f t="shared" si="267"/>
        <v>0</v>
      </c>
      <c r="BZ240" s="41">
        <f t="shared" si="275"/>
        <v>985867.58</v>
      </c>
      <c r="CA240" s="41">
        <f t="shared" si="292"/>
        <v>985867.58</v>
      </c>
      <c r="CB240" s="41">
        <f t="shared" si="282"/>
        <v>0</v>
      </c>
      <c r="CC240" s="109">
        <f t="shared" si="268"/>
        <v>0</v>
      </c>
      <c r="CD240" s="41">
        <v>0</v>
      </c>
      <c r="CE240" s="41">
        <v>0</v>
      </c>
      <c r="CF240" s="41">
        <f t="shared" si="269"/>
        <v>0</v>
      </c>
      <c r="CG240" s="41">
        <f t="shared" si="270"/>
        <v>985867.58</v>
      </c>
      <c r="CH240" s="41">
        <f t="shared" si="271"/>
        <v>985867.58</v>
      </c>
      <c r="CI240" s="40">
        <f t="shared" si="272"/>
        <v>0</v>
      </c>
      <c r="CJ240" s="282">
        <f t="shared" si="273"/>
        <v>1</v>
      </c>
      <c r="CK240" s="40">
        <v>0</v>
      </c>
      <c r="CL240" s="40">
        <f t="shared" si="215"/>
        <v>985867.58</v>
      </c>
      <c r="CM240" s="40">
        <v>985867.58</v>
      </c>
      <c r="CN240" s="158">
        <f t="shared" si="276"/>
        <v>0</v>
      </c>
      <c r="CO240" s="310">
        <f t="shared" si="274"/>
        <v>1</v>
      </c>
      <c r="CP240" s="40">
        <v>0</v>
      </c>
      <c r="CQ240" s="40">
        <v>0</v>
      </c>
      <c r="CR240" s="40">
        <v>0</v>
      </c>
      <c r="CS240" s="40">
        <v>0</v>
      </c>
      <c r="CT240" s="40">
        <v>0</v>
      </c>
      <c r="CU240" s="40">
        <v>0</v>
      </c>
      <c r="CV240" s="40">
        <v>0</v>
      </c>
      <c r="CW240" s="40">
        <v>12591748.25</v>
      </c>
      <c r="CX240" s="29"/>
    </row>
    <row r="241" spans="1:102" ht="39" hidden="1" x14ac:dyDescent="0.25">
      <c r="A241" s="11" t="s">
        <v>57</v>
      </c>
      <c r="B241" s="11" t="s">
        <v>58</v>
      </c>
      <c r="C241" s="14" t="s">
        <v>565</v>
      </c>
      <c r="D241" s="11">
        <v>2</v>
      </c>
      <c r="E241" s="11" t="s">
        <v>35</v>
      </c>
      <c r="F241" s="11" t="s">
        <v>5</v>
      </c>
      <c r="G241" s="44" t="s">
        <v>68</v>
      </c>
      <c r="H241" s="43">
        <f>SUBTOTAL(103, $CI$16:$CI241)*1</f>
        <v>149</v>
      </c>
      <c r="I241" s="43" t="s">
        <v>150</v>
      </c>
      <c r="J241" s="124" t="s">
        <v>98</v>
      </c>
      <c r="K241" s="124" t="s">
        <v>157</v>
      </c>
      <c r="L241" s="41">
        <v>0</v>
      </c>
      <c r="M241" s="41">
        <v>5541172.3200000003</v>
      </c>
      <c r="N241" s="41">
        <v>3789226.8700000006</v>
      </c>
      <c r="O241" s="41">
        <v>0</v>
      </c>
      <c r="P241" s="41">
        <v>426006.22</v>
      </c>
      <c r="Q241" s="41">
        <f t="shared" si="233"/>
        <v>426006</v>
      </c>
      <c r="R241" s="197" t="str">
        <f t="shared" si="234"/>
        <v>nebija plānots</v>
      </c>
      <c r="S241" s="41">
        <v>0</v>
      </c>
      <c r="T241" s="41">
        <v>0</v>
      </c>
      <c r="U241" s="41">
        <f t="shared" si="284"/>
        <v>0</v>
      </c>
      <c r="V241" s="41">
        <f t="shared" si="235"/>
        <v>0</v>
      </c>
      <c r="W241" s="41">
        <f t="shared" si="236"/>
        <v>426006.22</v>
      </c>
      <c r="X241" s="41">
        <f t="shared" si="237"/>
        <v>426006</v>
      </c>
      <c r="Y241" s="197" t="str">
        <f t="shared" si="238"/>
        <v>nebija plānots</v>
      </c>
      <c r="Z241" s="41">
        <v>426006.22</v>
      </c>
      <c r="AA241" s="41">
        <v>0</v>
      </c>
      <c r="AB241" s="41">
        <f t="shared" si="285"/>
        <v>-426006.22</v>
      </c>
      <c r="AC241" s="41">
        <f t="shared" si="239"/>
        <v>426006.22</v>
      </c>
      <c r="AD241" s="41">
        <f t="shared" si="240"/>
        <v>426006.22</v>
      </c>
      <c r="AE241" s="41">
        <f t="shared" si="241"/>
        <v>0</v>
      </c>
      <c r="AF241" s="109">
        <f t="shared" si="242"/>
        <v>0</v>
      </c>
      <c r="AG241" s="41">
        <v>0</v>
      </c>
      <c r="AH241" s="41">
        <v>0</v>
      </c>
      <c r="AI241" s="41">
        <f t="shared" si="286"/>
        <v>0</v>
      </c>
      <c r="AJ241" s="41">
        <f t="shared" si="243"/>
        <v>426006.22</v>
      </c>
      <c r="AK241" s="41">
        <f t="shared" si="244"/>
        <v>426006.22</v>
      </c>
      <c r="AL241" s="41">
        <f t="shared" si="245"/>
        <v>0</v>
      </c>
      <c r="AM241" s="109">
        <f t="shared" si="246"/>
        <v>0</v>
      </c>
      <c r="AN241" s="41">
        <v>0</v>
      </c>
      <c r="AO241" s="41">
        <v>0</v>
      </c>
      <c r="AP241" s="41">
        <f t="shared" si="287"/>
        <v>0</v>
      </c>
      <c r="AQ241" s="41">
        <f t="shared" si="247"/>
        <v>426006.22</v>
      </c>
      <c r="AR241" s="41">
        <f t="shared" si="248"/>
        <v>426006.22</v>
      </c>
      <c r="AS241" s="41">
        <f t="shared" si="249"/>
        <v>0</v>
      </c>
      <c r="AT241" s="109">
        <f t="shared" si="250"/>
        <v>0</v>
      </c>
      <c r="AU241" s="41">
        <v>0</v>
      </c>
      <c r="AV241" s="41">
        <v>0</v>
      </c>
      <c r="AW241" s="41">
        <f t="shared" si="288"/>
        <v>0</v>
      </c>
      <c r="AX241" s="41">
        <f t="shared" si="251"/>
        <v>426006.22</v>
      </c>
      <c r="AY241" s="41">
        <f t="shared" si="252"/>
        <v>426006.22</v>
      </c>
      <c r="AZ241" s="41">
        <f t="shared" si="253"/>
        <v>0</v>
      </c>
      <c r="BA241" s="109">
        <f t="shared" si="254"/>
        <v>0</v>
      </c>
      <c r="BB241" s="41">
        <v>0</v>
      </c>
      <c r="BC241" s="41">
        <v>0</v>
      </c>
      <c r="BD241" s="41">
        <f t="shared" si="289"/>
        <v>0</v>
      </c>
      <c r="BE241" s="41">
        <f t="shared" si="255"/>
        <v>426006.22</v>
      </c>
      <c r="BF241" s="41">
        <f t="shared" si="256"/>
        <v>426006.22</v>
      </c>
      <c r="BG241" s="41">
        <f t="shared" si="257"/>
        <v>0</v>
      </c>
      <c r="BH241" s="109">
        <f t="shared" si="258"/>
        <v>0</v>
      </c>
      <c r="BI241" s="41">
        <v>0</v>
      </c>
      <c r="BJ241" s="41">
        <v>0</v>
      </c>
      <c r="BK241" s="41">
        <f t="shared" si="290"/>
        <v>0</v>
      </c>
      <c r="BL241" s="41">
        <f t="shared" si="259"/>
        <v>426006.22</v>
      </c>
      <c r="BM241" s="41">
        <f t="shared" si="260"/>
        <v>426006.22</v>
      </c>
      <c r="BN241" s="41">
        <f t="shared" si="261"/>
        <v>0</v>
      </c>
      <c r="BO241" s="109">
        <f t="shared" si="262"/>
        <v>0</v>
      </c>
      <c r="BP241" s="41">
        <v>0</v>
      </c>
      <c r="BQ241" s="41">
        <v>0</v>
      </c>
      <c r="BR241" s="41">
        <f t="shared" si="291"/>
        <v>0</v>
      </c>
      <c r="BS241" s="41">
        <f t="shared" si="263"/>
        <v>426006.22</v>
      </c>
      <c r="BT241" s="41">
        <f t="shared" si="264"/>
        <v>426006.22</v>
      </c>
      <c r="BU241" s="41">
        <f t="shared" si="265"/>
        <v>0</v>
      </c>
      <c r="BV241" s="109">
        <f t="shared" si="266"/>
        <v>0</v>
      </c>
      <c r="BW241" s="41">
        <v>0</v>
      </c>
      <c r="BX241" s="41">
        <v>0</v>
      </c>
      <c r="BY241" s="41">
        <f t="shared" si="267"/>
        <v>0</v>
      </c>
      <c r="BZ241" s="41">
        <f t="shared" si="275"/>
        <v>426006.22</v>
      </c>
      <c r="CA241" s="41">
        <f t="shared" si="292"/>
        <v>426006.22</v>
      </c>
      <c r="CB241" s="41">
        <f t="shared" si="282"/>
        <v>0</v>
      </c>
      <c r="CC241" s="109">
        <f t="shared" si="268"/>
        <v>0</v>
      </c>
      <c r="CD241" s="41">
        <v>0</v>
      </c>
      <c r="CE241" s="41">
        <v>0</v>
      </c>
      <c r="CF241" s="41">
        <f t="shared" si="269"/>
        <v>0</v>
      </c>
      <c r="CG241" s="41">
        <f t="shared" si="270"/>
        <v>426006.22</v>
      </c>
      <c r="CH241" s="41">
        <f t="shared" si="271"/>
        <v>426006.22</v>
      </c>
      <c r="CI241" s="40">
        <f t="shared" si="272"/>
        <v>0</v>
      </c>
      <c r="CJ241" s="282">
        <f t="shared" si="273"/>
        <v>1</v>
      </c>
      <c r="CK241" s="40">
        <v>0</v>
      </c>
      <c r="CL241" s="40">
        <f t="shared" si="215"/>
        <v>426006.22</v>
      </c>
      <c r="CM241" s="40">
        <v>426006.22</v>
      </c>
      <c r="CN241" s="158">
        <f t="shared" si="276"/>
        <v>0</v>
      </c>
      <c r="CO241" s="310">
        <f t="shared" si="274"/>
        <v>1</v>
      </c>
      <c r="CP241" s="40">
        <v>0</v>
      </c>
      <c r="CQ241" s="40">
        <v>0</v>
      </c>
      <c r="CR241" s="40">
        <v>0</v>
      </c>
      <c r="CS241" s="40">
        <v>0</v>
      </c>
      <c r="CT241" s="40">
        <v>0</v>
      </c>
      <c r="CU241" s="40">
        <v>0</v>
      </c>
      <c r="CV241" s="40">
        <v>0</v>
      </c>
      <c r="CW241" s="40">
        <v>9787233.5199999996</v>
      </c>
      <c r="CX241" s="29"/>
    </row>
    <row r="242" spans="1:102" s="29" customFormat="1" ht="39" hidden="1" x14ac:dyDescent="0.25">
      <c r="A242" s="11" t="s">
        <v>57</v>
      </c>
      <c r="B242" s="11" t="s">
        <v>58</v>
      </c>
      <c r="C242" s="14" t="s">
        <v>565</v>
      </c>
      <c r="D242" s="11">
        <v>2</v>
      </c>
      <c r="E242" s="11" t="s">
        <v>35</v>
      </c>
      <c r="F242" s="11" t="s">
        <v>5</v>
      </c>
      <c r="G242" s="44" t="s">
        <v>71</v>
      </c>
      <c r="H242" s="43">
        <f>SUBTOTAL(103, $CI$16:$CI242)*1</f>
        <v>149</v>
      </c>
      <c r="I242" s="43" t="s">
        <v>150</v>
      </c>
      <c r="J242" s="124" t="s">
        <v>98</v>
      </c>
      <c r="K242" s="124" t="s">
        <v>161</v>
      </c>
      <c r="L242" s="41">
        <v>0</v>
      </c>
      <c r="M242" s="41">
        <v>1914185.88</v>
      </c>
      <c r="N242" s="41">
        <v>2615029.0300000003</v>
      </c>
      <c r="O242" s="41">
        <v>0</v>
      </c>
      <c r="P242" s="41">
        <v>210085.6</v>
      </c>
      <c r="Q242" s="41">
        <f t="shared" si="233"/>
        <v>210086</v>
      </c>
      <c r="R242" s="197" t="str">
        <f t="shared" si="234"/>
        <v>nebija plānots</v>
      </c>
      <c r="S242" s="41">
        <v>0</v>
      </c>
      <c r="T242" s="41">
        <v>0</v>
      </c>
      <c r="U242" s="41">
        <f t="shared" si="284"/>
        <v>0</v>
      </c>
      <c r="V242" s="41">
        <f t="shared" si="235"/>
        <v>0</v>
      </c>
      <c r="W242" s="41">
        <f t="shared" si="236"/>
        <v>210085.6</v>
      </c>
      <c r="X242" s="41">
        <f t="shared" si="237"/>
        <v>210086</v>
      </c>
      <c r="Y242" s="197" t="str">
        <f t="shared" si="238"/>
        <v>nebija plānots</v>
      </c>
      <c r="Z242" s="41">
        <v>210085.6</v>
      </c>
      <c r="AA242" s="41">
        <v>0</v>
      </c>
      <c r="AB242" s="41">
        <f t="shared" si="285"/>
        <v>-210085.6</v>
      </c>
      <c r="AC242" s="41">
        <f t="shared" si="239"/>
        <v>210085.6</v>
      </c>
      <c r="AD242" s="41">
        <f t="shared" si="240"/>
        <v>210085.6</v>
      </c>
      <c r="AE242" s="41">
        <f t="shared" si="241"/>
        <v>0</v>
      </c>
      <c r="AF242" s="109">
        <f t="shared" si="242"/>
        <v>0</v>
      </c>
      <c r="AG242" s="41">
        <v>0</v>
      </c>
      <c r="AH242" s="41">
        <v>0</v>
      </c>
      <c r="AI242" s="41">
        <f t="shared" si="286"/>
        <v>0</v>
      </c>
      <c r="AJ242" s="41">
        <f t="shared" si="243"/>
        <v>210085.6</v>
      </c>
      <c r="AK242" s="41">
        <f t="shared" si="244"/>
        <v>210085.6</v>
      </c>
      <c r="AL242" s="41">
        <f t="shared" si="245"/>
        <v>0</v>
      </c>
      <c r="AM242" s="109">
        <f t="shared" si="246"/>
        <v>0</v>
      </c>
      <c r="AN242" s="41">
        <v>0</v>
      </c>
      <c r="AO242" s="41">
        <v>0</v>
      </c>
      <c r="AP242" s="41">
        <f t="shared" si="287"/>
        <v>0</v>
      </c>
      <c r="AQ242" s="41">
        <f t="shared" si="247"/>
        <v>210085.6</v>
      </c>
      <c r="AR242" s="41">
        <f t="shared" si="248"/>
        <v>210085.6</v>
      </c>
      <c r="AS242" s="41">
        <f t="shared" si="249"/>
        <v>0</v>
      </c>
      <c r="AT242" s="109">
        <f t="shared" si="250"/>
        <v>0</v>
      </c>
      <c r="AU242" s="41">
        <v>0</v>
      </c>
      <c r="AV242" s="41">
        <v>0</v>
      </c>
      <c r="AW242" s="41">
        <f t="shared" si="288"/>
        <v>0</v>
      </c>
      <c r="AX242" s="41">
        <f t="shared" si="251"/>
        <v>210085.6</v>
      </c>
      <c r="AY242" s="41">
        <f t="shared" si="252"/>
        <v>210085.6</v>
      </c>
      <c r="AZ242" s="41">
        <f t="shared" si="253"/>
        <v>0</v>
      </c>
      <c r="BA242" s="109">
        <f t="shared" si="254"/>
        <v>0</v>
      </c>
      <c r="BB242" s="41">
        <v>0</v>
      </c>
      <c r="BC242" s="41">
        <v>0</v>
      </c>
      <c r="BD242" s="41">
        <f t="shared" si="289"/>
        <v>0</v>
      </c>
      <c r="BE242" s="41">
        <f t="shared" si="255"/>
        <v>210085.6</v>
      </c>
      <c r="BF242" s="41">
        <f t="shared" si="256"/>
        <v>210085.6</v>
      </c>
      <c r="BG242" s="41">
        <f t="shared" si="257"/>
        <v>0</v>
      </c>
      <c r="BH242" s="109">
        <f t="shared" si="258"/>
        <v>0</v>
      </c>
      <c r="BI242" s="41">
        <v>0</v>
      </c>
      <c r="BJ242" s="41">
        <v>0</v>
      </c>
      <c r="BK242" s="41">
        <f t="shared" si="290"/>
        <v>0</v>
      </c>
      <c r="BL242" s="41">
        <f t="shared" si="259"/>
        <v>210085.6</v>
      </c>
      <c r="BM242" s="41">
        <f t="shared" si="260"/>
        <v>210085.6</v>
      </c>
      <c r="BN242" s="41">
        <f t="shared" si="261"/>
        <v>0</v>
      </c>
      <c r="BO242" s="109">
        <f t="shared" si="262"/>
        <v>0</v>
      </c>
      <c r="BP242" s="41">
        <v>0</v>
      </c>
      <c r="BQ242" s="41">
        <v>0</v>
      </c>
      <c r="BR242" s="41">
        <f t="shared" si="291"/>
        <v>0</v>
      </c>
      <c r="BS242" s="41">
        <f t="shared" si="263"/>
        <v>210085.6</v>
      </c>
      <c r="BT242" s="41">
        <f t="shared" si="264"/>
        <v>210085.6</v>
      </c>
      <c r="BU242" s="41">
        <f t="shared" si="265"/>
        <v>0</v>
      </c>
      <c r="BV242" s="109">
        <f t="shared" si="266"/>
        <v>0</v>
      </c>
      <c r="BW242" s="41">
        <v>0</v>
      </c>
      <c r="BX242" s="41">
        <v>0</v>
      </c>
      <c r="BY242" s="41">
        <f t="shared" si="267"/>
        <v>0</v>
      </c>
      <c r="BZ242" s="41">
        <f t="shared" si="275"/>
        <v>210085.6</v>
      </c>
      <c r="CA242" s="41">
        <f t="shared" si="292"/>
        <v>210085.6</v>
      </c>
      <c r="CB242" s="41">
        <f t="shared" si="282"/>
        <v>0</v>
      </c>
      <c r="CC242" s="109">
        <f t="shared" si="268"/>
        <v>0</v>
      </c>
      <c r="CD242" s="41">
        <v>0</v>
      </c>
      <c r="CE242" s="41">
        <v>0</v>
      </c>
      <c r="CF242" s="41">
        <f t="shared" si="269"/>
        <v>0</v>
      </c>
      <c r="CG242" s="41">
        <f t="shared" si="270"/>
        <v>210085.6</v>
      </c>
      <c r="CH242" s="41">
        <f t="shared" si="271"/>
        <v>210085.6</v>
      </c>
      <c r="CI242" s="40">
        <f t="shared" si="272"/>
        <v>0</v>
      </c>
      <c r="CJ242" s="282">
        <f t="shared" si="273"/>
        <v>1</v>
      </c>
      <c r="CK242" s="40">
        <v>0</v>
      </c>
      <c r="CL242" s="40">
        <f t="shared" si="215"/>
        <v>210085.6</v>
      </c>
      <c r="CM242" s="40">
        <v>210085.6</v>
      </c>
      <c r="CN242" s="158">
        <f t="shared" si="276"/>
        <v>0</v>
      </c>
      <c r="CO242" s="310">
        <f t="shared" si="274"/>
        <v>1</v>
      </c>
      <c r="CP242" s="40">
        <v>0</v>
      </c>
      <c r="CQ242" s="40">
        <v>0</v>
      </c>
      <c r="CR242" s="40">
        <v>0</v>
      </c>
      <c r="CS242" s="40">
        <v>0</v>
      </c>
      <c r="CT242" s="40">
        <v>0</v>
      </c>
      <c r="CU242" s="40">
        <v>0</v>
      </c>
      <c r="CV242" s="40">
        <v>0</v>
      </c>
      <c r="CW242" s="40">
        <v>4789223.96</v>
      </c>
    </row>
    <row r="243" spans="1:102" ht="39" hidden="1" x14ac:dyDescent="0.25">
      <c r="A243" s="11" t="s">
        <v>614</v>
      </c>
      <c r="B243" s="11" t="s">
        <v>615</v>
      </c>
      <c r="C243" s="14" t="s">
        <v>616</v>
      </c>
      <c r="D243" s="11">
        <v>1</v>
      </c>
      <c r="E243" s="11" t="s">
        <v>35</v>
      </c>
      <c r="F243" s="11" t="s">
        <v>5</v>
      </c>
      <c r="G243" s="44" t="s">
        <v>617</v>
      </c>
      <c r="H243" s="43">
        <f>SUBTOTAL(103, $CI$16:$CI243)*1</f>
        <v>149</v>
      </c>
      <c r="I243" s="43" t="s">
        <v>150</v>
      </c>
      <c r="J243" s="124" t="s">
        <v>98</v>
      </c>
      <c r="K243" s="124" t="s">
        <v>153</v>
      </c>
      <c r="L243" s="41">
        <v>0</v>
      </c>
      <c r="M243" s="41">
        <v>0</v>
      </c>
      <c r="N243" s="41">
        <v>10323791.960000001</v>
      </c>
      <c r="O243" s="41">
        <v>0</v>
      </c>
      <c r="P243" s="41">
        <v>579756.30000000005</v>
      </c>
      <c r="Q243" s="41">
        <f t="shared" si="233"/>
        <v>579756</v>
      </c>
      <c r="R243" s="197" t="str">
        <f t="shared" si="234"/>
        <v>nebija plānots</v>
      </c>
      <c r="S243" s="41">
        <v>0</v>
      </c>
      <c r="T243" s="41">
        <v>0</v>
      </c>
      <c r="U243" s="41">
        <f t="shared" si="284"/>
        <v>0</v>
      </c>
      <c r="V243" s="41">
        <f t="shared" si="235"/>
        <v>0</v>
      </c>
      <c r="W243" s="41">
        <f t="shared" si="236"/>
        <v>579756.30000000005</v>
      </c>
      <c r="X243" s="41">
        <f t="shared" si="237"/>
        <v>579756</v>
      </c>
      <c r="Y243" s="197" t="str">
        <f t="shared" si="238"/>
        <v>nebija plānots</v>
      </c>
      <c r="Z243" s="41">
        <v>579756.30000000005</v>
      </c>
      <c r="AA243" s="41">
        <v>0</v>
      </c>
      <c r="AB243" s="41">
        <f t="shared" si="285"/>
        <v>-579756.30000000005</v>
      </c>
      <c r="AC243" s="41">
        <f t="shared" si="239"/>
        <v>579756.30000000005</v>
      </c>
      <c r="AD243" s="41">
        <f t="shared" si="240"/>
        <v>579756.30000000005</v>
      </c>
      <c r="AE243" s="41">
        <f t="shared" si="241"/>
        <v>0</v>
      </c>
      <c r="AF243" s="109">
        <f t="shared" si="242"/>
        <v>0</v>
      </c>
      <c r="AG243" s="41">
        <v>0</v>
      </c>
      <c r="AH243" s="41">
        <v>0</v>
      </c>
      <c r="AI243" s="41">
        <f t="shared" si="286"/>
        <v>0</v>
      </c>
      <c r="AJ243" s="41">
        <f t="shared" si="243"/>
        <v>579756.30000000005</v>
      </c>
      <c r="AK243" s="41">
        <f t="shared" si="244"/>
        <v>579756.30000000005</v>
      </c>
      <c r="AL243" s="41">
        <f t="shared" si="245"/>
        <v>0</v>
      </c>
      <c r="AM243" s="109">
        <f t="shared" si="246"/>
        <v>0</v>
      </c>
      <c r="AN243" s="41">
        <v>0</v>
      </c>
      <c r="AO243" s="41">
        <v>0</v>
      </c>
      <c r="AP243" s="41">
        <f t="shared" si="287"/>
        <v>0</v>
      </c>
      <c r="AQ243" s="41">
        <f t="shared" si="247"/>
        <v>579756.30000000005</v>
      </c>
      <c r="AR243" s="41">
        <f t="shared" si="248"/>
        <v>579756.30000000005</v>
      </c>
      <c r="AS243" s="41">
        <f t="shared" si="249"/>
        <v>0</v>
      </c>
      <c r="AT243" s="109">
        <f t="shared" si="250"/>
        <v>0</v>
      </c>
      <c r="AU243" s="41">
        <v>0</v>
      </c>
      <c r="AV243" s="41">
        <v>0</v>
      </c>
      <c r="AW243" s="41">
        <f t="shared" si="288"/>
        <v>0</v>
      </c>
      <c r="AX243" s="41">
        <f t="shared" si="251"/>
        <v>579756.30000000005</v>
      </c>
      <c r="AY243" s="41">
        <f t="shared" si="252"/>
        <v>579756.30000000005</v>
      </c>
      <c r="AZ243" s="41">
        <f t="shared" si="253"/>
        <v>0</v>
      </c>
      <c r="BA243" s="109">
        <f t="shared" si="254"/>
        <v>0</v>
      </c>
      <c r="BB243" s="41">
        <v>0</v>
      </c>
      <c r="BC243" s="41">
        <v>0</v>
      </c>
      <c r="BD243" s="41">
        <f t="shared" si="289"/>
        <v>0</v>
      </c>
      <c r="BE243" s="41">
        <f t="shared" si="255"/>
        <v>579756.30000000005</v>
      </c>
      <c r="BF243" s="41">
        <f t="shared" si="256"/>
        <v>579756.30000000005</v>
      </c>
      <c r="BG243" s="41">
        <f t="shared" si="257"/>
        <v>0</v>
      </c>
      <c r="BH243" s="109">
        <f t="shared" si="258"/>
        <v>0</v>
      </c>
      <c r="BI243" s="41">
        <v>0</v>
      </c>
      <c r="BJ243" s="41">
        <v>0</v>
      </c>
      <c r="BK243" s="41">
        <f t="shared" si="290"/>
        <v>0</v>
      </c>
      <c r="BL243" s="41">
        <f t="shared" si="259"/>
        <v>579756.30000000005</v>
      </c>
      <c r="BM243" s="41">
        <f t="shared" si="260"/>
        <v>579756.30000000005</v>
      </c>
      <c r="BN243" s="41">
        <f t="shared" si="261"/>
        <v>0</v>
      </c>
      <c r="BO243" s="109">
        <f t="shared" si="262"/>
        <v>0</v>
      </c>
      <c r="BP243" s="41">
        <v>0</v>
      </c>
      <c r="BQ243" s="41">
        <v>0</v>
      </c>
      <c r="BR243" s="41">
        <f t="shared" si="291"/>
        <v>0</v>
      </c>
      <c r="BS243" s="41">
        <f t="shared" si="263"/>
        <v>579756.30000000005</v>
      </c>
      <c r="BT243" s="41">
        <f t="shared" si="264"/>
        <v>579756.30000000005</v>
      </c>
      <c r="BU243" s="41">
        <f t="shared" si="265"/>
        <v>0</v>
      </c>
      <c r="BV243" s="109">
        <f t="shared" si="266"/>
        <v>0</v>
      </c>
      <c r="BW243" s="41">
        <v>0</v>
      </c>
      <c r="BX243" s="41">
        <v>0</v>
      </c>
      <c r="BY243" s="41">
        <f t="shared" si="267"/>
        <v>0</v>
      </c>
      <c r="BZ243" s="41">
        <f t="shared" si="275"/>
        <v>579756.30000000005</v>
      </c>
      <c r="CA243" s="41">
        <f t="shared" si="292"/>
        <v>579756.30000000005</v>
      </c>
      <c r="CB243" s="41">
        <f t="shared" si="282"/>
        <v>0</v>
      </c>
      <c r="CC243" s="109">
        <f t="shared" si="268"/>
        <v>0</v>
      </c>
      <c r="CD243" s="41">
        <v>0</v>
      </c>
      <c r="CE243" s="41">
        <v>0</v>
      </c>
      <c r="CF243" s="41">
        <f t="shared" si="269"/>
        <v>0</v>
      </c>
      <c r="CG243" s="41">
        <f t="shared" si="270"/>
        <v>579756.30000000005</v>
      </c>
      <c r="CH243" s="41">
        <f t="shared" si="271"/>
        <v>579756.30000000005</v>
      </c>
      <c r="CI243" s="40">
        <f t="shared" si="272"/>
        <v>0</v>
      </c>
      <c r="CJ243" s="282">
        <f t="shared" si="273"/>
        <v>1</v>
      </c>
      <c r="CK243" s="40">
        <v>0</v>
      </c>
      <c r="CL243" s="40">
        <f t="shared" si="215"/>
        <v>579756.30000000005</v>
      </c>
      <c r="CM243" s="40">
        <v>579756.30000000005</v>
      </c>
      <c r="CN243" s="158">
        <f t="shared" si="276"/>
        <v>0</v>
      </c>
      <c r="CO243" s="310">
        <f t="shared" si="274"/>
        <v>1</v>
      </c>
      <c r="CP243" s="40">
        <v>0</v>
      </c>
      <c r="CQ243" s="40">
        <v>0</v>
      </c>
      <c r="CR243" s="40">
        <v>0</v>
      </c>
      <c r="CS243" s="40">
        <v>0</v>
      </c>
      <c r="CT243" s="40">
        <v>0</v>
      </c>
      <c r="CU243" s="40">
        <v>0</v>
      </c>
      <c r="CV243" s="40">
        <v>0</v>
      </c>
      <c r="CW243" s="40">
        <v>10903548.260000002</v>
      </c>
      <c r="CX243" s="29"/>
    </row>
    <row r="244" spans="1:102" ht="31.5" hidden="1" x14ac:dyDescent="0.25">
      <c r="A244" s="15" t="s">
        <v>150</v>
      </c>
      <c r="B244" s="15" t="s">
        <v>151</v>
      </c>
      <c r="C244" s="16" t="s">
        <v>574</v>
      </c>
      <c r="D244" s="15" t="s">
        <v>3</v>
      </c>
      <c r="E244" s="15" t="s">
        <v>29</v>
      </c>
      <c r="F244" s="15" t="s">
        <v>102</v>
      </c>
      <c r="G244" s="47" t="s">
        <v>154</v>
      </c>
      <c r="H244" s="43">
        <f>SUBTOTAL(103, $CI$16:$CI244)*1</f>
        <v>149</v>
      </c>
      <c r="I244" s="43" t="s">
        <v>172</v>
      </c>
      <c r="J244" s="124" t="s">
        <v>98</v>
      </c>
      <c r="K244" s="124" t="s">
        <v>175</v>
      </c>
      <c r="L244" s="41">
        <v>0</v>
      </c>
      <c r="M244" s="41">
        <v>0</v>
      </c>
      <c r="N244" s="41">
        <v>3400304.68</v>
      </c>
      <c r="O244" s="41">
        <v>0</v>
      </c>
      <c r="P244" s="41">
        <v>0</v>
      </c>
      <c r="Q244" s="41">
        <f t="shared" si="233"/>
        <v>0</v>
      </c>
      <c r="R244" s="197" t="str">
        <f t="shared" si="234"/>
        <v>nebija plānots</v>
      </c>
      <c r="S244" s="41">
        <v>0</v>
      </c>
      <c r="T244" s="41">
        <v>0</v>
      </c>
      <c r="U244" s="41">
        <f t="shared" si="284"/>
        <v>0</v>
      </c>
      <c r="V244" s="41">
        <f t="shared" si="235"/>
        <v>0</v>
      </c>
      <c r="W244" s="41">
        <f t="shared" si="236"/>
        <v>0</v>
      </c>
      <c r="X244" s="41">
        <f t="shared" si="237"/>
        <v>0</v>
      </c>
      <c r="Y244" s="197" t="str">
        <f t="shared" si="238"/>
        <v>nebija plānots</v>
      </c>
      <c r="Z244" s="41">
        <v>9909.7800000000007</v>
      </c>
      <c r="AA244" s="41">
        <v>9909.7800000000007</v>
      </c>
      <c r="AB244" s="41">
        <f t="shared" si="285"/>
        <v>0</v>
      </c>
      <c r="AC244" s="41">
        <f t="shared" si="239"/>
        <v>9909.7800000000007</v>
      </c>
      <c r="AD244" s="41">
        <f t="shared" si="240"/>
        <v>9909.7800000000007</v>
      </c>
      <c r="AE244" s="41">
        <f t="shared" si="241"/>
        <v>0</v>
      </c>
      <c r="AF244" s="109">
        <f t="shared" si="242"/>
        <v>0</v>
      </c>
      <c r="AG244" s="41">
        <v>0</v>
      </c>
      <c r="AH244" s="41">
        <v>0</v>
      </c>
      <c r="AI244" s="41">
        <f t="shared" si="286"/>
        <v>0</v>
      </c>
      <c r="AJ244" s="41">
        <f t="shared" si="243"/>
        <v>9909.7800000000007</v>
      </c>
      <c r="AK244" s="41">
        <f t="shared" si="244"/>
        <v>9909.7800000000007</v>
      </c>
      <c r="AL244" s="41">
        <f t="shared" si="245"/>
        <v>0</v>
      </c>
      <c r="AM244" s="109">
        <f t="shared" si="246"/>
        <v>0</v>
      </c>
      <c r="AN244" s="41">
        <v>0</v>
      </c>
      <c r="AO244" s="41">
        <v>0</v>
      </c>
      <c r="AP244" s="41">
        <f t="shared" si="287"/>
        <v>0</v>
      </c>
      <c r="AQ244" s="41">
        <f t="shared" si="247"/>
        <v>9909.7800000000007</v>
      </c>
      <c r="AR244" s="41">
        <f t="shared" si="248"/>
        <v>9909.7800000000007</v>
      </c>
      <c r="AS244" s="41">
        <f t="shared" si="249"/>
        <v>0</v>
      </c>
      <c r="AT244" s="109">
        <f t="shared" si="250"/>
        <v>0</v>
      </c>
      <c r="AU244" s="41">
        <v>73450.06</v>
      </c>
      <c r="AV244" s="41">
        <v>73450.06</v>
      </c>
      <c r="AW244" s="41">
        <f t="shared" si="288"/>
        <v>0</v>
      </c>
      <c r="AX244" s="41">
        <f t="shared" si="251"/>
        <v>83359.839999999997</v>
      </c>
      <c r="AY244" s="41">
        <f t="shared" si="252"/>
        <v>83359.839999999997</v>
      </c>
      <c r="AZ244" s="41">
        <f t="shared" si="253"/>
        <v>0</v>
      </c>
      <c r="BA244" s="109">
        <f t="shared" si="254"/>
        <v>0</v>
      </c>
      <c r="BB244" s="41">
        <v>0</v>
      </c>
      <c r="BC244" s="41">
        <v>0</v>
      </c>
      <c r="BD244" s="41">
        <f t="shared" si="289"/>
        <v>0</v>
      </c>
      <c r="BE244" s="41">
        <f t="shared" si="255"/>
        <v>83359.839999999997</v>
      </c>
      <c r="BF244" s="41">
        <f t="shared" si="256"/>
        <v>83359.839999999997</v>
      </c>
      <c r="BG244" s="41">
        <f t="shared" si="257"/>
        <v>0</v>
      </c>
      <c r="BH244" s="109">
        <f t="shared" si="258"/>
        <v>0</v>
      </c>
      <c r="BI244" s="41">
        <v>0</v>
      </c>
      <c r="BJ244" s="41">
        <v>0</v>
      </c>
      <c r="BK244" s="41">
        <f t="shared" si="290"/>
        <v>0</v>
      </c>
      <c r="BL244" s="41">
        <f t="shared" si="259"/>
        <v>83359.839999999997</v>
      </c>
      <c r="BM244" s="41">
        <f t="shared" si="260"/>
        <v>83359.839999999997</v>
      </c>
      <c r="BN244" s="41">
        <f t="shared" si="261"/>
        <v>0</v>
      </c>
      <c r="BO244" s="109">
        <f t="shared" si="262"/>
        <v>0</v>
      </c>
      <c r="BP244" s="41">
        <v>0</v>
      </c>
      <c r="BQ244" s="41">
        <v>0</v>
      </c>
      <c r="BR244" s="41">
        <f t="shared" si="291"/>
        <v>0</v>
      </c>
      <c r="BS244" s="41">
        <f t="shared" si="263"/>
        <v>83359.839999999997</v>
      </c>
      <c r="BT244" s="41">
        <f t="shared" si="264"/>
        <v>83359.839999999997</v>
      </c>
      <c r="BU244" s="41">
        <f t="shared" si="265"/>
        <v>0</v>
      </c>
      <c r="BV244" s="109">
        <f t="shared" si="266"/>
        <v>0</v>
      </c>
      <c r="BW244" s="41">
        <v>0</v>
      </c>
      <c r="BX244" s="41">
        <v>0</v>
      </c>
      <c r="BY244" s="41">
        <f t="shared" si="267"/>
        <v>0</v>
      </c>
      <c r="BZ244" s="41">
        <f t="shared" si="275"/>
        <v>83359.839999999997</v>
      </c>
      <c r="CA244" s="41">
        <f t="shared" si="292"/>
        <v>83359.839999999997</v>
      </c>
      <c r="CB244" s="41">
        <f t="shared" si="282"/>
        <v>0</v>
      </c>
      <c r="CC244" s="109">
        <f t="shared" si="268"/>
        <v>0</v>
      </c>
      <c r="CD244" s="41">
        <v>0</v>
      </c>
      <c r="CE244" s="41">
        <v>0</v>
      </c>
      <c r="CF244" s="41">
        <f t="shared" si="269"/>
        <v>0</v>
      </c>
      <c r="CG244" s="41">
        <f t="shared" si="270"/>
        <v>83359.839999999997</v>
      </c>
      <c r="CH244" s="41">
        <f t="shared" si="271"/>
        <v>83359.839999999997</v>
      </c>
      <c r="CI244" s="40">
        <f t="shared" si="272"/>
        <v>0</v>
      </c>
      <c r="CJ244" s="282">
        <f t="shared" si="273"/>
        <v>1</v>
      </c>
      <c r="CK244" s="40">
        <v>74288.28</v>
      </c>
      <c r="CL244" s="40">
        <f t="shared" si="215"/>
        <v>157648.12</v>
      </c>
      <c r="CM244" s="40">
        <v>157648.12</v>
      </c>
      <c r="CN244" s="158">
        <f t="shared" si="276"/>
        <v>0</v>
      </c>
      <c r="CO244" s="310">
        <f t="shared" si="274"/>
        <v>1</v>
      </c>
      <c r="CP244" s="40">
        <v>0</v>
      </c>
      <c r="CQ244" s="40">
        <v>0</v>
      </c>
      <c r="CR244" s="40">
        <v>0</v>
      </c>
      <c r="CS244" s="40">
        <v>0</v>
      </c>
      <c r="CT244" s="40">
        <v>0</v>
      </c>
      <c r="CU244" s="40">
        <v>0</v>
      </c>
      <c r="CV244" s="40">
        <v>0</v>
      </c>
      <c r="CW244" s="40">
        <v>3916053.54</v>
      </c>
      <c r="CX244" s="29"/>
    </row>
    <row r="245" spans="1:102" ht="31.5" hidden="1" x14ac:dyDescent="0.25">
      <c r="A245" s="11" t="s">
        <v>150</v>
      </c>
      <c r="B245" s="11" t="s">
        <v>151</v>
      </c>
      <c r="C245" s="14" t="s">
        <v>574</v>
      </c>
      <c r="D245" s="11" t="s">
        <v>3</v>
      </c>
      <c r="E245" s="11" t="s">
        <v>29</v>
      </c>
      <c r="F245" s="11" t="s">
        <v>102</v>
      </c>
      <c r="G245" s="44" t="s">
        <v>162</v>
      </c>
      <c r="H245" s="43">
        <f>SUBTOTAL(103, $CI$16:$CI245)*1</f>
        <v>149</v>
      </c>
      <c r="I245" s="43" t="s">
        <v>172</v>
      </c>
      <c r="J245" s="124" t="s">
        <v>98</v>
      </c>
      <c r="K245" s="124" t="s">
        <v>189</v>
      </c>
      <c r="L245" s="41">
        <v>0</v>
      </c>
      <c r="M245" s="41">
        <v>0</v>
      </c>
      <c r="N245" s="41">
        <v>7322373.2699999996</v>
      </c>
      <c r="O245" s="41">
        <v>0</v>
      </c>
      <c r="P245" s="41">
        <v>0</v>
      </c>
      <c r="Q245" s="41">
        <f t="shared" si="233"/>
        <v>0</v>
      </c>
      <c r="R245" s="197" t="str">
        <f t="shared" si="234"/>
        <v>nebija plānots</v>
      </c>
      <c r="S245" s="41">
        <v>0</v>
      </c>
      <c r="T245" s="41">
        <v>0</v>
      </c>
      <c r="U245" s="41">
        <f t="shared" si="284"/>
        <v>0</v>
      </c>
      <c r="V245" s="41">
        <f t="shared" si="235"/>
        <v>0</v>
      </c>
      <c r="W245" s="41">
        <f t="shared" si="236"/>
        <v>0</v>
      </c>
      <c r="X245" s="41">
        <f t="shared" si="237"/>
        <v>0</v>
      </c>
      <c r="Y245" s="197" t="str">
        <f t="shared" si="238"/>
        <v>nebija plānots</v>
      </c>
      <c r="Z245" s="41">
        <v>314032.11</v>
      </c>
      <c r="AA245" s="41">
        <v>0</v>
      </c>
      <c r="AB245" s="41">
        <f t="shared" si="285"/>
        <v>-314032.11</v>
      </c>
      <c r="AC245" s="41">
        <f t="shared" si="239"/>
        <v>314032.11</v>
      </c>
      <c r="AD245" s="41">
        <f t="shared" si="240"/>
        <v>0</v>
      </c>
      <c r="AE245" s="41">
        <f t="shared" si="241"/>
        <v>-314032</v>
      </c>
      <c r="AF245" s="109">
        <f t="shared" si="242"/>
        <v>1</v>
      </c>
      <c r="AG245" s="41">
        <v>0</v>
      </c>
      <c r="AH245" s="41">
        <v>0</v>
      </c>
      <c r="AI245" s="41">
        <f t="shared" si="286"/>
        <v>0</v>
      </c>
      <c r="AJ245" s="41">
        <f t="shared" si="243"/>
        <v>314032.11</v>
      </c>
      <c r="AK245" s="41">
        <f t="shared" si="244"/>
        <v>0</v>
      </c>
      <c r="AL245" s="41">
        <f t="shared" si="245"/>
        <v>-314032</v>
      </c>
      <c r="AM245" s="109">
        <f t="shared" si="246"/>
        <v>1</v>
      </c>
      <c r="AN245" s="41">
        <v>0</v>
      </c>
      <c r="AO245" s="41">
        <v>314032.11</v>
      </c>
      <c r="AP245" s="41">
        <f t="shared" si="287"/>
        <v>314032.11</v>
      </c>
      <c r="AQ245" s="41">
        <f t="shared" si="247"/>
        <v>314032.11</v>
      </c>
      <c r="AR245" s="41">
        <f t="shared" si="248"/>
        <v>314032.11</v>
      </c>
      <c r="AS245" s="41">
        <f t="shared" si="249"/>
        <v>0</v>
      </c>
      <c r="AT245" s="109">
        <f t="shared" si="250"/>
        <v>0</v>
      </c>
      <c r="AU245" s="41">
        <v>0</v>
      </c>
      <c r="AV245" s="41">
        <v>0</v>
      </c>
      <c r="AW245" s="41">
        <f t="shared" si="288"/>
        <v>0</v>
      </c>
      <c r="AX245" s="41">
        <f t="shared" si="251"/>
        <v>314032.11</v>
      </c>
      <c r="AY245" s="41">
        <f t="shared" si="252"/>
        <v>314032.11</v>
      </c>
      <c r="AZ245" s="41">
        <f t="shared" si="253"/>
        <v>0</v>
      </c>
      <c r="BA245" s="109">
        <f t="shared" si="254"/>
        <v>0</v>
      </c>
      <c r="BB245" s="41">
        <v>0</v>
      </c>
      <c r="BC245" s="41">
        <v>0</v>
      </c>
      <c r="BD245" s="41">
        <f t="shared" si="289"/>
        <v>0</v>
      </c>
      <c r="BE245" s="41">
        <f t="shared" si="255"/>
        <v>314032.11</v>
      </c>
      <c r="BF245" s="41">
        <f t="shared" si="256"/>
        <v>314032.11</v>
      </c>
      <c r="BG245" s="41">
        <f t="shared" si="257"/>
        <v>0</v>
      </c>
      <c r="BH245" s="109">
        <f t="shared" si="258"/>
        <v>0</v>
      </c>
      <c r="BI245" s="41">
        <v>0</v>
      </c>
      <c r="BJ245" s="41">
        <v>0</v>
      </c>
      <c r="BK245" s="41">
        <f t="shared" si="290"/>
        <v>0</v>
      </c>
      <c r="BL245" s="41">
        <f t="shared" si="259"/>
        <v>314032.11</v>
      </c>
      <c r="BM245" s="41">
        <f t="shared" si="260"/>
        <v>314032.11</v>
      </c>
      <c r="BN245" s="41">
        <f t="shared" si="261"/>
        <v>0</v>
      </c>
      <c r="BO245" s="109">
        <f t="shared" si="262"/>
        <v>0</v>
      </c>
      <c r="BP245" s="41">
        <v>0</v>
      </c>
      <c r="BQ245" s="41">
        <v>0</v>
      </c>
      <c r="BR245" s="41">
        <f t="shared" si="291"/>
        <v>0</v>
      </c>
      <c r="BS245" s="41">
        <f t="shared" si="263"/>
        <v>314032.11</v>
      </c>
      <c r="BT245" s="41">
        <f t="shared" si="264"/>
        <v>314032.11</v>
      </c>
      <c r="BU245" s="41">
        <f t="shared" si="265"/>
        <v>0</v>
      </c>
      <c r="BV245" s="109">
        <f t="shared" si="266"/>
        <v>0</v>
      </c>
      <c r="BW245" s="41">
        <v>0</v>
      </c>
      <c r="BX245" s="41">
        <v>0</v>
      </c>
      <c r="BY245" s="41">
        <f t="shared" si="267"/>
        <v>0</v>
      </c>
      <c r="BZ245" s="41">
        <f t="shared" si="275"/>
        <v>314032.11</v>
      </c>
      <c r="CA245" s="41">
        <f t="shared" si="292"/>
        <v>314032.11</v>
      </c>
      <c r="CB245" s="41">
        <f t="shared" si="282"/>
        <v>0</v>
      </c>
      <c r="CC245" s="109">
        <f t="shared" si="268"/>
        <v>0</v>
      </c>
      <c r="CD245" s="41">
        <v>0</v>
      </c>
      <c r="CE245" s="41">
        <v>0</v>
      </c>
      <c r="CF245" s="41">
        <f t="shared" si="269"/>
        <v>0</v>
      </c>
      <c r="CG245" s="41">
        <f t="shared" si="270"/>
        <v>314032.11</v>
      </c>
      <c r="CH245" s="41">
        <f t="shared" si="271"/>
        <v>314032.11</v>
      </c>
      <c r="CI245" s="40">
        <f t="shared" si="272"/>
        <v>0</v>
      </c>
      <c r="CJ245" s="282">
        <f t="shared" si="273"/>
        <v>1</v>
      </c>
      <c r="CK245" s="40">
        <v>0</v>
      </c>
      <c r="CL245" s="40">
        <f t="shared" si="215"/>
        <v>314032.11</v>
      </c>
      <c r="CM245" s="40">
        <v>314032.11</v>
      </c>
      <c r="CN245" s="158">
        <f t="shared" si="276"/>
        <v>0</v>
      </c>
      <c r="CO245" s="310">
        <f t="shared" si="274"/>
        <v>1</v>
      </c>
      <c r="CP245" s="40">
        <v>0</v>
      </c>
      <c r="CQ245" s="40">
        <v>0</v>
      </c>
      <c r="CR245" s="40">
        <v>0</v>
      </c>
      <c r="CS245" s="40">
        <v>0</v>
      </c>
      <c r="CT245" s="40">
        <v>0</v>
      </c>
      <c r="CU245" s="40">
        <v>0</v>
      </c>
      <c r="CV245" s="40">
        <v>0</v>
      </c>
      <c r="CW245" s="40">
        <v>7636405.3799999999</v>
      </c>
      <c r="CX245" s="112"/>
    </row>
    <row r="246" spans="1:102" ht="31.5" hidden="1" x14ac:dyDescent="0.25">
      <c r="A246" s="11" t="s">
        <v>150</v>
      </c>
      <c r="B246" s="11" t="s">
        <v>151</v>
      </c>
      <c r="C246" s="14" t="s">
        <v>574</v>
      </c>
      <c r="D246" s="11" t="s">
        <v>3</v>
      </c>
      <c r="E246" s="11" t="s">
        <v>29</v>
      </c>
      <c r="F246" s="11" t="s">
        <v>102</v>
      </c>
      <c r="G246" s="44" t="s">
        <v>156</v>
      </c>
      <c r="H246" s="43">
        <f>SUBTOTAL(103, $CI$16:$CI246)*1</f>
        <v>149</v>
      </c>
      <c r="I246" s="43" t="s">
        <v>838</v>
      </c>
      <c r="J246" s="128" t="s">
        <v>148</v>
      </c>
      <c r="K246" s="128" t="s">
        <v>1034</v>
      </c>
      <c r="L246" s="79">
        <v>0</v>
      </c>
      <c r="M246" s="79">
        <v>0</v>
      </c>
      <c r="N246" s="79">
        <v>0</v>
      </c>
      <c r="O246" s="79">
        <v>0</v>
      </c>
      <c r="P246" s="79"/>
      <c r="Q246" s="41">
        <f t="shared" si="233"/>
        <v>0</v>
      </c>
      <c r="R246" s="197" t="str">
        <f t="shared" si="234"/>
        <v>nebija plānots</v>
      </c>
      <c r="S246" s="79">
        <v>0</v>
      </c>
      <c r="T246" s="79"/>
      <c r="U246" s="79"/>
      <c r="V246" s="41">
        <f t="shared" si="235"/>
        <v>0</v>
      </c>
      <c r="W246" s="41">
        <f t="shared" si="236"/>
        <v>0</v>
      </c>
      <c r="X246" s="41">
        <f t="shared" si="237"/>
        <v>0</v>
      </c>
      <c r="Y246" s="197" t="str">
        <f t="shared" si="238"/>
        <v>nebija plānots</v>
      </c>
      <c r="Z246" s="79">
        <v>0</v>
      </c>
      <c r="AA246" s="79"/>
      <c r="AB246" s="79"/>
      <c r="AC246" s="41">
        <f t="shared" si="239"/>
        <v>0</v>
      </c>
      <c r="AD246" s="41">
        <f t="shared" si="240"/>
        <v>0</v>
      </c>
      <c r="AE246" s="41">
        <f t="shared" si="241"/>
        <v>0</v>
      </c>
      <c r="AF246" s="109" t="str">
        <f t="shared" si="242"/>
        <v>nebija plānots</v>
      </c>
      <c r="AG246" s="79">
        <v>0</v>
      </c>
      <c r="AH246" s="79"/>
      <c r="AI246" s="79"/>
      <c r="AJ246" s="41">
        <f t="shared" si="243"/>
        <v>0</v>
      </c>
      <c r="AK246" s="41">
        <f t="shared" si="244"/>
        <v>0</v>
      </c>
      <c r="AL246" s="41">
        <f t="shared" si="245"/>
        <v>0</v>
      </c>
      <c r="AM246" s="109" t="str">
        <f t="shared" si="246"/>
        <v>nebija plānots</v>
      </c>
      <c r="AN246" s="79">
        <v>0</v>
      </c>
      <c r="AO246" s="79"/>
      <c r="AP246" s="79"/>
      <c r="AQ246" s="41">
        <f t="shared" si="247"/>
        <v>0</v>
      </c>
      <c r="AR246" s="41">
        <f t="shared" si="248"/>
        <v>0</v>
      </c>
      <c r="AS246" s="41">
        <f t="shared" si="249"/>
        <v>0</v>
      </c>
      <c r="AT246" s="109" t="str">
        <f t="shared" si="250"/>
        <v>nebija plānots</v>
      </c>
      <c r="AU246" s="79">
        <v>0</v>
      </c>
      <c r="AV246" s="79"/>
      <c r="AW246" s="79"/>
      <c r="AX246" s="41">
        <f t="shared" si="251"/>
        <v>0</v>
      </c>
      <c r="AY246" s="41">
        <f t="shared" si="252"/>
        <v>0</v>
      </c>
      <c r="AZ246" s="41">
        <f t="shared" si="253"/>
        <v>0</v>
      </c>
      <c r="BA246" s="109" t="str">
        <f t="shared" si="254"/>
        <v>nebija plānots</v>
      </c>
      <c r="BB246" s="79">
        <v>0</v>
      </c>
      <c r="BC246" s="79"/>
      <c r="BD246" s="79"/>
      <c r="BE246" s="41">
        <f t="shared" si="255"/>
        <v>0</v>
      </c>
      <c r="BF246" s="41">
        <f t="shared" si="256"/>
        <v>0</v>
      </c>
      <c r="BG246" s="41">
        <f t="shared" si="257"/>
        <v>0</v>
      </c>
      <c r="BH246" s="109" t="str">
        <f t="shared" si="258"/>
        <v>nebija plānots</v>
      </c>
      <c r="BI246" s="79">
        <v>0</v>
      </c>
      <c r="BJ246" s="79"/>
      <c r="BK246" s="79"/>
      <c r="BL246" s="41">
        <f t="shared" si="259"/>
        <v>0</v>
      </c>
      <c r="BM246" s="41">
        <f t="shared" si="260"/>
        <v>0</v>
      </c>
      <c r="BN246" s="41">
        <f t="shared" si="261"/>
        <v>0</v>
      </c>
      <c r="BO246" s="109" t="str">
        <f t="shared" si="262"/>
        <v>nebija plānots</v>
      </c>
      <c r="BP246" s="79">
        <v>0</v>
      </c>
      <c r="BQ246" s="41">
        <v>162819</v>
      </c>
      <c r="BR246" s="41">
        <f t="shared" si="291"/>
        <v>162819</v>
      </c>
      <c r="BS246" s="41">
        <f t="shared" si="263"/>
        <v>0</v>
      </c>
      <c r="BT246" s="41">
        <f t="shared" si="264"/>
        <v>162819</v>
      </c>
      <c r="BU246" s="41">
        <f t="shared" si="265"/>
        <v>162819</v>
      </c>
      <c r="BV246" s="109" t="str">
        <f t="shared" si="266"/>
        <v>nebija plānots</v>
      </c>
      <c r="BW246" s="79">
        <v>0</v>
      </c>
      <c r="BX246" s="41">
        <v>0</v>
      </c>
      <c r="BY246" s="41">
        <f t="shared" si="267"/>
        <v>0</v>
      </c>
      <c r="BZ246" s="41">
        <f t="shared" si="275"/>
        <v>0</v>
      </c>
      <c r="CA246" s="41">
        <f t="shared" si="292"/>
        <v>162819</v>
      </c>
      <c r="CB246" s="41">
        <f t="shared" si="282"/>
        <v>162819</v>
      </c>
      <c r="CC246" s="109" t="str">
        <f t="shared" si="268"/>
        <v>nebija plānots</v>
      </c>
      <c r="CD246" s="79">
        <v>162819</v>
      </c>
      <c r="CE246" s="41">
        <v>0</v>
      </c>
      <c r="CF246" s="41">
        <f t="shared" si="269"/>
        <v>-162819</v>
      </c>
      <c r="CG246" s="41">
        <f t="shared" si="270"/>
        <v>162819</v>
      </c>
      <c r="CH246" s="41">
        <f t="shared" si="271"/>
        <v>162819</v>
      </c>
      <c r="CI246" s="40">
        <f t="shared" si="272"/>
        <v>0</v>
      </c>
      <c r="CJ246" s="282">
        <f t="shared" si="273"/>
        <v>1</v>
      </c>
      <c r="CK246" s="83">
        <v>0</v>
      </c>
      <c r="CL246" s="40">
        <f t="shared" si="215"/>
        <v>162819</v>
      </c>
      <c r="CM246" s="40">
        <v>343729</v>
      </c>
      <c r="CN246" s="158">
        <f t="shared" si="276"/>
        <v>180910</v>
      </c>
      <c r="CO246" s="310">
        <f t="shared" si="274"/>
        <v>2.1111111111111112</v>
      </c>
      <c r="CP246" s="83">
        <v>18091</v>
      </c>
      <c r="CQ246" s="83">
        <v>0</v>
      </c>
      <c r="CR246" s="83">
        <v>0</v>
      </c>
      <c r="CS246" s="83">
        <v>0</v>
      </c>
      <c r="CT246" s="83">
        <v>0</v>
      </c>
      <c r="CU246" s="83">
        <v>0</v>
      </c>
      <c r="CV246" s="83">
        <v>0</v>
      </c>
      <c r="CW246" s="83">
        <v>180910</v>
      </c>
      <c r="CX246" s="29"/>
    </row>
    <row r="247" spans="1:102" ht="31.5" hidden="1" x14ac:dyDescent="0.25">
      <c r="A247" s="11" t="s">
        <v>150</v>
      </c>
      <c r="B247" s="11" t="s">
        <v>151</v>
      </c>
      <c r="C247" s="14" t="s">
        <v>574</v>
      </c>
      <c r="D247" s="11" t="s">
        <v>3</v>
      </c>
      <c r="E247" s="11" t="s">
        <v>29</v>
      </c>
      <c r="F247" s="11" t="s">
        <v>102</v>
      </c>
      <c r="G247" s="44" t="s">
        <v>627</v>
      </c>
      <c r="H247" s="43">
        <f>SUBTOTAL(103, $CI$16:$CI247)*1</f>
        <v>149</v>
      </c>
      <c r="I247" s="43" t="s">
        <v>838</v>
      </c>
      <c r="J247" s="128" t="s">
        <v>148</v>
      </c>
      <c r="K247" s="128" t="s">
        <v>1035</v>
      </c>
      <c r="L247" s="79">
        <v>0</v>
      </c>
      <c r="M247" s="79">
        <v>0</v>
      </c>
      <c r="N247" s="79">
        <v>0</v>
      </c>
      <c r="O247" s="79">
        <v>0</v>
      </c>
      <c r="P247" s="79"/>
      <c r="Q247" s="41">
        <f t="shared" si="233"/>
        <v>0</v>
      </c>
      <c r="R247" s="197" t="str">
        <f t="shared" si="234"/>
        <v>nebija plānots</v>
      </c>
      <c r="S247" s="79">
        <v>0</v>
      </c>
      <c r="T247" s="79"/>
      <c r="U247" s="79"/>
      <c r="V247" s="41">
        <f t="shared" si="235"/>
        <v>0</v>
      </c>
      <c r="W247" s="41">
        <f t="shared" si="236"/>
        <v>0</v>
      </c>
      <c r="X247" s="41">
        <f t="shared" si="237"/>
        <v>0</v>
      </c>
      <c r="Y247" s="197" t="str">
        <f t="shared" si="238"/>
        <v>nebija plānots</v>
      </c>
      <c r="Z247" s="79">
        <v>0</v>
      </c>
      <c r="AA247" s="79"/>
      <c r="AB247" s="79"/>
      <c r="AC247" s="41">
        <f t="shared" si="239"/>
        <v>0</v>
      </c>
      <c r="AD247" s="41">
        <f t="shared" si="240"/>
        <v>0</v>
      </c>
      <c r="AE247" s="41">
        <f t="shared" si="241"/>
        <v>0</v>
      </c>
      <c r="AF247" s="109" t="str">
        <f t="shared" si="242"/>
        <v>nebija plānots</v>
      </c>
      <c r="AG247" s="79">
        <v>0</v>
      </c>
      <c r="AH247" s="79"/>
      <c r="AI247" s="79"/>
      <c r="AJ247" s="41">
        <f t="shared" si="243"/>
        <v>0</v>
      </c>
      <c r="AK247" s="41">
        <f t="shared" si="244"/>
        <v>0</v>
      </c>
      <c r="AL247" s="41">
        <f t="shared" si="245"/>
        <v>0</v>
      </c>
      <c r="AM247" s="109" t="str">
        <f t="shared" si="246"/>
        <v>nebija plānots</v>
      </c>
      <c r="AN247" s="79">
        <v>0</v>
      </c>
      <c r="AO247" s="79"/>
      <c r="AP247" s="79"/>
      <c r="AQ247" s="41">
        <f t="shared" si="247"/>
        <v>0</v>
      </c>
      <c r="AR247" s="41">
        <f t="shared" si="248"/>
        <v>0</v>
      </c>
      <c r="AS247" s="41">
        <f t="shared" si="249"/>
        <v>0</v>
      </c>
      <c r="AT247" s="109" t="str">
        <f t="shared" si="250"/>
        <v>nebija plānots</v>
      </c>
      <c r="AU247" s="79">
        <v>0</v>
      </c>
      <c r="AV247" s="79"/>
      <c r="AW247" s="79"/>
      <c r="AX247" s="41">
        <f t="shared" si="251"/>
        <v>0</v>
      </c>
      <c r="AY247" s="41">
        <f t="shared" si="252"/>
        <v>0</v>
      </c>
      <c r="AZ247" s="41">
        <f t="shared" si="253"/>
        <v>0</v>
      </c>
      <c r="BA247" s="109" t="str">
        <f t="shared" si="254"/>
        <v>nebija plānots</v>
      </c>
      <c r="BB247" s="79">
        <v>0</v>
      </c>
      <c r="BC247" s="79"/>
      <c r="BD247" s="79"/>
      <c r="BE247" s="41">
        <f t="shared" si="255"/>
        <v>0</v>
      </c>
      <c r="BF247" s="41">
        <f t="shared" si="256"/>
        <v>0</v>
      </c>
      <c r="BG247" s="41">
        <f t="shared" si="257"/>
        <v>0</v>
      </c>
      <c r="BH247" s="109" t="str">
        <f t="shared" si="258"/>
        <v>nebija plānots</v>
      </c>
      <c r="BI247" s="79">
        <v>0</v>
      </c>
      <c r="BJ247" s="79"/>
      <c r="BK247" s="79"/>
      <c r="BL247" s="41">
        <f t="shared" si="259"/>
        <v>0</v>
      </c>
      <c r="BM247" s="41">
        <f t="shared" si="260"/>
        <v>0</v>
      </c>
      <c r="BN247" s="41">
        <f t="shared" si="261"/>
        <v>0</v>
      </c>
      <c r="BO247" s="109" t="str">
        <f t="shared" si="262"/>
        <v>nebija plānots</v>
      </c>
      <c r="BP247" s="79">
        <v>0</v>
      </c>
      <c r="BQ247" s="41">
        <v>162819</v>
      </c>
      <c r="BR247" s="41">
        <f t="shared" si="291"/>
        <v>162819</v>
      </c>
      <c r="BS247" s="41">
        <f t="shared" si="263"/>
        <v>0</v>
      </c>
      <c r="BT247" s="41">
        <f t="shared" si="264"/>
        <v>162819</v>
      </c>
      <c r="BU247" s="41">
        <f t="shared" si="265"/>
        <v>162819</v>
      </c>
      <c r="BV247" s="109" t="str">
        <f t="shared" si="266"/>
        <v>nebija plānots</v>
      </c>
      <c r="BW247" s="79">
        <v>0</v>
      </c>
      <c r="BX247" s="41">
        <v>0</v>
      </c>
      <c r="BY247" s="41">
        <f t="shared" si="267"/>
        <v>0</v>
      </c>
      <c r="BZ247" s="41">
        <f t="shared" si="275"/>
        <v>0</v>
      </c>
      <c r="CA247" s="41">
        <f t="shared" si="292"/>
        <v>162819</v>
      </c>
      <c r="CB247" s="41">
        <f t="shared" si="282"/>
        <v>162819</v>
      </c>
      <c r="CC247" s="109" t="str">
        <f t="shared" si="268"/>
        <v>nebija plānots</v>
      </c>
      <c r="CD247" s="79">
        <v>162819</v>
      </c>
      <c r="CE247" s="41">
        <v>0</v>
      </c>
      <c r="CF247" s="41">
        <f t="shared" si="269"/>
        <v>-162819</v>
      </c>
      <c r="CG247" s="41">
        <f t="shared" si="270"/>
        <v>162819</v>
      </c>
      <c r="CH247" s="41">
        <f t="shared" si="271"/>
        <v>162819</v>
      </c>
      <c r="CI247" s="40">
        <f t="shared" si="272"/>
        <v>0</v>
      </c>
      <c r="CJ247" s="282">
        <f t="shared" si="273"/>
        <v>1</v>
      </c>
      <c r="CK247" s="83">
        <v>0</v>
      </c>
      <c r="CL247" s="40">
        <f t="shared" ref="CL247:CL291" si="293">CK247+CD247+BW247+BP247+BI247+BB247+AN247+AG247+Z247+S247+O247+AU247</f>
        <v>162819</v>
      </c>
      <c r="CM247" s="40">
        <v>343729</v>
      </c>
      <c r="CN247" s="158">
        <f t="shared" si="276"/>
        <v>180910</v>
      </c>
      <c r="CO247" s="310">
        <f t="shared" si="274"/>
        <v>2.1111111111111112</v>
      </c>
      <c r="CP247" s="83">
        <v>18091</v>
      </c>
      <c r="CQ247" s="83">
        <v>0</v>
      </c>
      <c r="CR247" s="83">
        <v>0</v>
      </c>
      <c r="CS247" s="83">
        <v>0</v>
      </c>
      <c r="CT247" s="83">
        <v>0</v>
      </c>
      <c r="CU247" s="83">
        <v>0</v>
      </c>
      <c r="CV247" s="83">
        <v>0</v>
      </c>
      <c r="CW247" s="83">
        <v>180910</v>
      </c>
      <c r="CX247" s="29"/>
    </row>
    <row r="248" spans="1:102" ht="31.5" hidden="1" x14ac:dyDescent="0.25">
      <c r="A248" s="11" t="s">
        <v>150</v>
      </c>
      <c r="B248" s="11" t="s">
        <v>151</v>
      </c>
      <c r="C248" s="14" t="s">
        <v>574</v>
      </c>
      <c r="D248" s="11" t="s">
        <v>3</v>
      </c>
      <c r="E248" s="11" t="s">
        <v>29</v>
      </c>
      <c r="F248" s="11" t="s">
        <v>102</v>
      </c>
      <c r="G248" s="44" t="s">
        <v>160</v>
      </c>
      <c r="H248" s="43">
        <f>SUBTOTAL(103, $CI$16:$CI248)*1</f>
        <v>149</v>
      </c>
      <c r="I248" s="43" t="s">
        <v>838</v>
      </c>
      <c r="J248" s="128" t="s">
        <v>148</v>
      </c>
      <c r="K248" s="128" t="s">
        <v>1036</v>
      </c>
      <c r="L248" s="79">
        <v>0</v>
      </c>
      <c r="M248" s="79">
        <v>0</v>
      </c>
      <c r="N248" s="79">
        <v>0</v>
      </c>
      <c r="O248" s="79">
        <v>0</v>
      </c>
      <c r="P248" s="79"/>
      <c r="Q248" s="41">
        <f t="shared" si="233"/>
        <v>0</v>
      </c>
      <c r="R248" s="197" t="str">
        <f t="shared" si="234"/>
        <v>nebija plānots</v>
      </c>
      <c r="S248" s="79">
        <v>0</v>
      </c>
      <c r="T248" s="79"/>
      <c r="U248" s="79"/>
      <c r="V248" s="41">
        <f t="shared" si="235"/>
        <v>0</v>
      </c>
      <c r="W248" s="41">
        <f t="shared" si="236"/>
        <v>0</v>
      </c>
      <c r="X248" s="41">
        <f t="shared" si="237"/>
        <v>0</v>
      </c>
      <c r="Y248" s="197" t="str">
        <f t="shared" si="238"/>
        <v>nebija plānots</v>
      </c>
      <c r="Z248" s="79">
        <v>0</v>
      </c>
      <c r="AA248" s="79"/>
      <c r="AB248" s="79"/>
      <c r="AC248" s="41">
        <f t="shared" si="239"/>
        <v>0</v>
      </c>
      <c r="AD248" s="41">
        <f t="shared" si="240"/>
        <v>0</v>
      </c>
      <c r="AE248" s="41">
        <f t="shared" si="241"/>
        <v>0</v>
      </c>
      <c r="AF248" s="109" t="str">
        <f t="shared" si="242"/>
        <v>nebija plānots</v>
      </c>
      <c r="AG248" s="79">
        <v>0</v>
      </c>
      <c r="AH248" s="79"/>
      <c r="AI248" s="79"/>
      <c r="AJ248" s="41">
        <f t="shared" si="243"/>
        <v>0</v>
      </c>
      <c r="AK248" s="41">
        <f t="shared" si="244"/>
        <v>0</v>
      </c>
      <c r="AL248" s="41">
        <f t="shared" si="245"/>
        <v>0</v>
      </c>
      <c r="AM248" s="109" t="str">
        <f t="shared" si="246"/>
        <v>nebija plānots</v>
      </c>
      <c r="AN248" s="79">
        <v>0</v>
      </c>
      <c r="AO248" s="79"/>
      <c r="AP248" s="79"/>
      <c r="AQ248" s="41">
        <f t="shared" si="247"/>
        <v>0</v>
      </c>
      <c r="AR248" s="41">
        <f t="shared" si="248"/>
        <v>0</v>
      </c>
      <c r="AS248" s="41">
        <f t="shared" si="249"/>
        <v>0</v>
      </c>
      <c r="AT248" s="109" t="str">
        <f t="shared" si="250"/>
        <v>nebija plānots</v>
      </c>
      <c r="AU248" s="79">
        <v>0</v>
      </c>
      <c r="AV248" s="79"/>
      <c r="AW248" s="79"/>
      <c r="AX248" s="41">
        <f t="shared" si="251"/>
        <v>0</v>
      </c>
      <c r="AY248" s="41">
        <f t="shared" si="252"/>
        <v>0</v>
      </c>
      <c r="AZ248" s="41">
        <f t="shared" si="253"/>
        <v>0</v>
      </c>
      <c r="BA248" s="109" t="str">
        <f t="shared" si="254"/>
        <v>nebija plānots</v>
      </c>
      <c r="BB248" s="79">
        <v>0</v>
      </c>
      <c r="BC248" s="79"/>
      <c r="BD248" s="79"/>
      <c r="BE248" s="41">
        <f t="shared" si="255"/>
        <v>0</v>
      </c>
      <c r="BF248" s="41">
        <f t="shared" si="256"/>
        <v>0</v>
      </c>
      <c r="BG248" s="41">
        <f t="shared" si="257"/>
        <v>0</v>
      </c>
      <c r="BH248" s="109" t="str">
        <f t="shared" si="258"/>
        <v>nebija plānots</v>
      </c>
      <c r="BI248" s="79">
        <v>0</v>
      </c>
      <c r="BJ248" s="79"/>
      <c r="BK248" s="79"/>
      <c r="BL248" s="41">
        <f t="shared" si="259"/>
        <v>0</v>
      </c>
      <c r="BM248" s="41">
        <f t="shared" si="260"/>
        <v>0</v>
      </c>
      <c r="BN248" s="41">
        <f t="shared" si="261"/>
        <v>0</v>
      </c>
      <c r="BO248" s="109" t="str">
        <f t="shared" si="262"/>
        <v>nebija plānots</v>
      </c>
      <c r="BP248" s="79">
        <v>0</v>
      </c>
      <c r="BQ248" s="41">
        <v>162819</v>
      </c>
      <c r="BR248" s="41">
        <f t="shared" si="291"/>
        <v>162819</v>
      </c>
      <c r="BS248" s="41">
        <f t="shared" si="263"/>
        <v>0</v>
      </c>
      <c r="BT248" s="41">
        <f t="shared" si="264"/>
        <v>162819</v>
      </c>
      <c r="BU248" s="41">
        <f t="shared" si="265"/>
        <v>162819</v>
      </c>
      <c r="BV248" s="109" t="str">
        <f t="shared" si="266"/>
        <v>nebija plānots</v>
      </c>
      <c r="BW248" s="79">
        <v>0</v>
      </c>
      <c r="BX248" s="41">
        <v>0</v>
      </c>
      <c r="BY248" s="41">
        <f t="shared" si="267"/>
        <v>0</v>
      </c>
      <c r="BZ248" s="41">
        <f t="shared" si="275"/>
        <v>0</v>
      </c>
      <c r="CA248" s="41">
        <f t="shared" si="292"/>
        <v>162819</v>
      </c>
      <c r="CB248" s="41">
        <f t="shared" si="282"/>
        <v>162819</v>
      </c>
      <c r="CC248" s="109" t="str">
        <f t="shared" si="268"/>
        <v>nebija plānots</v>
      </c>
      <c r="CD248" s="79">
        <v>162819</v>
      </c>
      <c r="CE248" s="41">
        <v>0</v>
      </c>
      <c r="CF248" s="41">
        <f t="shared" si="269"/>
        <v>-162819</v>
      </c>
      <c r="CG248" s="41">
        <f t="shared" si="270"/>
        <v>162819</v>
      </c>
      <c r="CH248" s="41">
        <f t="shared" si="271"/>
        <v>162819</v>
      </c>
      <c r="CI248" s="40">
        <f t="shared" si="272"/>
        <v>0</v>
      </c>
      <c r="CJ248" s="282">
        <f t="shared" si="273"/>
        <v>1</v>
      </c>
      <c r="CK248" s="83">
        <v>0</v>
      </c>
      <c r="CL248" s="40">
        <f t="shared" si="293"/>
        <v>162819</v>
      </c>
      <c r="CM248" s="40">
        <v>343729</v>
      </c>
      <c r="CN248" s="158">
        <f t="shared" ref="CN248:CN279" si="294">CM248-CL248</f>
        <v>180910</v>
      </c>
      <c r="CO248" s="310">
        <f t="shared" si="274"/>
        <v>2.1111111111111112</v>
      </c>
      <c r="CP248" s="83">
        <v>18091</v>
      </c>
      <c r="CQ248" s="83">
        <v>0</v>
      </c>
      <c r="CR248" s="83">
        <v>0</v>
      </c>
      <c r="CS248" s="83">
        <v>0</v>
      </c>
      <c r="CT248" s="83">
        <v>0</v>
      </c>
      <c r="CU248" s="83">
        <v>0</v>
      </c>
      <c r="CV248" s="83">
        <v>0</v>
      </c>
      <c r="CW248" s="83">
        <v>180910</v>
      </c>
      <c r="CX248" s="29"/>
    </row>
    <row r="249" spans="1:102" ht="31.5" hidden="1" x14ac:dyDescent="0.25">
      <c r="A249" s="11" t="s">
        <v>150</v>
      </c>
      <c r="B249" s="11" t="s">
        <v>151</v>
      </c>
      <c r="C249" s="14" t="s">
        <v>574</v>
      </c>
      <c r="D249" s="11" t="s">
        <v>3</v>
      </c>
      <c r="E249" s="11" t="s">
        <v>29</v>
      </c>
      <c r="F249" s="11" t="s">
        <v>102</v>
      </c>
      <c r="G249" s="44" t="s">
        <v>152</v>
      </c>
      <c r="H249" s="43">
        <f>SUBTOTAL(103, $CI$16:$CI249)*1</f>
        <v>149</v>
      </c>
      <c r="I249" s="43" t="s">
        <v>838</v>
      </c>
      <c r="J249" s="128" t="s">
        <v>148</v>
      </c>
      <c r="K249" s="128" t="s">
        <v>1037</v>
      </c>
      <c r="L249" s="79">
        <v>0</v>
      </c>
      <c r="M249" s="79">
        <v>0</v>
      </c>
      <c r="N249" s="79">
        <v>0</v>
      </c>
      <c r="O249" s="79">
        <v>0</v>
      </c>
      <c r="P249" s="79"/>
      <c r="Q249" s="41">
        <f t="shared" si="233"/>
        <v>0</v>
      </c>
      <c r="R249" s="197" t="str">
        <f t="shared" si="234"/>
        <v>nebija plānots</v>
      </c>
      <c r="S249" s="79">
        <v>0</v>
      </c>
      <c r="T249" s="79"/>
      <c r="U249" s="79"/>
      <c r="V249" s="41">
        <f t="shared" si="235"/>
        <v>0</v>
      </c>
      <c r="W249" s="41">
        <f t="shared" si="236"/>
        <v>0</v>
      </c>
      <c r="X249" s="41">
        <f t="shared" si="237"/>
        <v>0</v>
      </c>
      <c r="Y249" s="197" t="str">
        <f t="shared" si="238"/>
        <v>nebija plānots</v>
      </c>
      <c r="Z249" s="79">
        <v>0</v>
      </c>
      <c r="AA249" s="79"/>
      <c r="AB249" s="79"/>
      <c r="AC249" s="41">
        <f t="shared" si="239"/>
        <v>0</v>
      </c>
      <c r="AD249" s="41">
        <f t="shared" si="240"/>
        <v>0</v>
      </c>
      <c r="AE249" s="41">
        <f t="shared" si="241"/>
        <v>0</v>
      </c>
      <c r="AF249" s="109" t="str">
        <f t="shared" si="242"/>
        <v>nebija plānots</v>
      </c>
      <c r="AG249" s="79">
        <v>0</v>
      </c>
      <c r="AH249" s="79"/>
      <c r="AI249" s="79"/>
      <c r="AJ249" s="41">
        <f t="shared" si="243"/>
        <v>0</v>
      </c>
      <c r="AK249" s="41">
        <f t="shared" si="244"/>
        <v>0</v>
      </c>
      <c r="AL249" s="41">
        <f t="shared" si="245"/>
        <v>0</v>
      </c>
      <c r="AM249" s="109" t="str">
        <f t="shared" si="246"/>
        <v>nebija plānots</v>
      </c>
      <c r="AN249" s="79">
        <v>0</v>
      </c>
      <c r="AO249" s="79"/>
      <c r="AP249" s="79"/>
      <c r="AQ249" s="41">
        <f t="shared" si="247"/>
        <v>0</v>
      </c>
      <c r="AR249" s="41">
        <f t="shared" si="248"/>
        <v>0</v>
      </c>
      <c r="AS249" s="41">
        <f t="shared" si="249"/>
        <v>0</v>
      </c>
      <c r="AT249" s="109" t="str">
        <f t="shared" si="250"/>
        <v>nebija plānots</v>
      </c>
      <c r="AU249" s="79">
        <v>0</v>
      </c>
      <c r="AV249" s="79"/>
      <c r="AW249" s="79"/>
      <c r="AX249" s="41">
        <f t="shared" si="251"/>
        <v>0</v>
      </c>
      <c r="AY249" s="41">
        <f t="shared" si="252"/>
        <v>0</v>
      </c>
      <c r="AZ249" s="41">
        <f t="shared" si="253"/>
        <v>0</v>
      </c>
      <c r="BA249" s="109" t="str">
        <f t="shared" si="254"/>
        <v>nebija plānots</v>
      </c>
      <c r="BB249" s="79">
        <v>0</v>
      </c>
      <c r="BC249" s="79"/>
      <c r="BD249" s="79"/>
      <c r="BE249" s="41">
        <f t="shared" si="255"/>
        <v>0</v>
      </c>
      <c r="BF249" s="41">
        <f t="shared" si="256"/>
        <v>0</v>
      </c>
      <c r="BG249" s="41">
        <f t="shared" si="257"/>
        <v>0</v>
      </c>
      <c r="BH249" s="109" t="str">
        <f t="shared" si="258"/>
        <v>nebija plānots</v>
      </c>
      <c r="BI249" s="79">
        <v>0</v>
      </c>
      <c r="BJ249" s="79"/>
      <c r="BK249" s="79"/>
      <c r="BL249" s="41">
        <f t="shared" si="259"/>
        <v>0</v>
      </c>
      <c r="BM249" s="41">
        <f t="shared" si="260"/>
        <v>0</v>
      </c>
      <c r="BN249" s="41">
        <f t="shared" si="261"/>
        <v>0</v>
      </c>
      <c r="BO249" s="109" t="str">
        <f t="shared" si="262"/>
        <v>nebija plānots</v>
      </c>
      <c r="BP249" s="79">
        <v>0</v>
      </c>
      <c r="BQ249" s="41">
        <v>162819</v>
      </c>
      <c r="BR249" s="41">
        <f t="shared" si="291"/>
        <v>162819</v>
      </c>
      <c r="BS249" s="41">
        <f t="shared" si="263"/>
        <v>0</v>
      </c>
      <c r="BT249" s="41">
        <f t="shared" si="264"/>
        <v>162819</v>
      </c>
      <c r="BU249" s="41">
        <f t="shared" si="265"/>
        <v>162819</v>
      </c>
      <c r="BV249" s="109" t="str">
        <f t="shared" si="266"/>
        <v>nebija plānots</v>
      </c>
      <c r="BW249" s="79">
        <v>0</v>
      </c>
      <c r="BX249" s="41">
        <v>0</v>
      </c>
      <c r="BY249" s="41">
        <f t="shared" si="267"/>
        <v>0</v>
      </c>
      <c r="BZ249" s="41">
        <f t="shared" si="275"/>
        <v>0</v>
      </c>
      <c r="CA249" s="41">
        <f t="shared" si="292"/>
        <v>162819</v>
      </c>
      <c r="CB249" s="41">
        <f t="shared" si="282"/>
        <v>162819</v>
      </c>
      <c r="CC249" s="109" t="str">
        <f t="shared" si="268"/>
        <v>nebija plānots</v>
      </c>
      <c r="CD249" s="79">
        <v>162819</v>
      </c>
      <c r="CE249" s="41">
        <v>0</v>
      </c>
      <c r="CF249" s="41">
        <f t="shared" si="269"/>
        <v>-162819</v>
      </c>
      <c r="CG249" s="41">
        <f t="shared" si="270"/>
        <v>162819</v>
      </c>
      <c r="CH249" s="41">
        <f t="shared" si="271"/>
        <v>162819</v>
      </c>
      <c r="CI249" s="40">
        <f t="shared" si="272"/>
        <v>0</v>
      </c>
      <c r="CJ249" s="282">
        <f t="shared" si="273"/>
        <v>1</v>
      </c>
      <c r="CK249" s="83">
        <v>0</v>
      </c>
      <c r="CL249" s="40">
        <f t="shared" si="293"/>
        <v>162819</v>
      </c>
      <c r="CM249" s="40">
        <v>343729</v>
      </c>
      <c r="CN249" s="158">
        <f t="shared" si="294"/>
        <v>180910</v>
      </c>
      <c r="CO249" s="310">
        <f t="shared" si="274"/>
        <v>2.1111111111111112</v>
      </c>
      <c r="CP249" s="83">
        <v>18091</v>
      </c>
      <c r="CQ249" s="83">
        <v>0</v>
      </c>
      <c r="CR249" s="83">
        <v>0</v>
      </c>
      <c r="CS249" s="83">
        <v>0</v>
      </c>
      <c r="CT249" s="83">
        <v>0</v>
      </c>
      <c r="CU249" s="83">
        <v>0</v>
      </c>
      <c r="CV249" s="83">
        <v>0</v>
      </c>
      <c r="CW249" s="83">
        <v>180910</v>
      </c>
      <c r="CX249" s="29"/>
    </row>
    <row r="250" spans="1:102" ht="31.5" hidden="1" x14ac:dyDescent="0.25">
      <c r="A250" s="11" t="s">
        <v>150</v>
      </c>
      <c r="B250" s="11" t="s">
        <v>151</v>
      </c>
      <c r="C250" s="14" t="s">
        <v>574</v>
      </c>
      <c r="D250" s="11" t="s">
        <v>3</v>
      </c>
      <c r="E250" s="11" t="s">
        <v>29</v>
      </c>
      <c r="F250" s="11" t="s">
        <v>102</v>
      </c>
      <c r="G250" s="44" t="s">
        <v>625</v>
      </c>
      <c r="H250" s="43">
        <f>SUBTOTAL(103, $CI$16:$CI250)*1</f>
        <v>149</v>
      </c>
      <c r="I250" s="43" t="s">
        <v>838</v>
      </c>
      <c r="J250" s="128" t="s">
        <v>148</v>
      </c>
      <c r="K250" s="128" t="s">
        <v>1038</v>
      </c>
      <c r="L250" s="79">
        <v>0</v>
      </c>
      <c r="M250" s="79">
        <v>0</v>
      </c>
      <c r="N250" s="79">
        <v>0</v>
      </c>
      <c r="O250" s="79">
        <v>0</v>
      </c>
      <c r="P250" s="79"/>
      <c r="Q250" s="41">
        <f t="shared" si="233"/>
        <v>0</v>
      </c>
      <c r="R250" s="197" t="str">
        <f t="shared" si="234"/>
        <v>nebija plānots</v>
      </c>
      <c r="S250" s="79">
        <v>0</v>
      </c>
      <c r="T250" s="79"/>
      <c r="U250" s="79"/>
      <c r="V250" s="41">
        <f t="shared" si="235"/>
        <v>0</v>
      </c>
      <c r="W250" s="41">
        <f t="shared" si="236"/>
        <v>0</v>
      </c>
      <c r="X250" s="41">
        <f t="shared" si="237"/>
        <v>0</v>
      </c>
      <c r="Y250" s="197" t="str">
        <f t="shared" si="238"/>
        <v>nebija plānots</v>
      </c>
      <c r="Z250" s="79">
        <v>0</v>
      </c>
      <c r="AA250" s="79"/>
      <c r="AB250" s="79"/>
      <c r="AC250" s="41">
        <f t="shared" si="239"/>
        <v>0</v>
      </c>
      <c r="AD250" s="41">
        <f t="shared" si="240"/>
        <v>0</v>
      </c>
      <c r="AE250" s="41">
        <f t="shared" si="241"/>
        <v>0</v>
      </c>
      <c r="AF250" s="109" t="str">
        <f t="shared" si="242"/>
        <v>nebija plānots</v>
      </c>
      <c r="AG250" s="79">
        <v>0</v>
      </c>
      <c r="AH250" s="79"/>
      <c r="AI250" s="79"/>
      <c r="AJ250" s="41">
        <f t="shared" si="243"/>
        <v>0</v>
      </c>
      <c r="AK250" s="41">
        <f t="shared" si="244"/>
        <v>0</v>
      </c>
      <c r="AL250" s="41">
        <f t="shared" si="245"/>
        <v>0</v>
      </c>
      <c r="AM250" s="109" t="str">
        <f t="shared" si="246"/>
        <v>nebija plānots</v>
      </c>
      <c r="AN250" s="79">
        <v>0</v>
      </c>
      <c r="AO250" s="79"/>
      <c r="AP250" s="79"/>
      <c r="AQ250" s="41">
        <f t="shared" si="247"/>
        <v>0</v>
      </c>
      <c r="AR250" s="41">
        <f t="shared" si="248"/>
        <v>0</v>
      </c>
      <c r="AS250" s="41">
        <f t="shared" si="249"/>
        <v>0</v>
      </c>
      <c r="AT250" s="109" t="str">
        <f t="shared" si="250"/>
        <v>nebija plānots</v>
      </c>
      <c r="AU250" s="79">
        <v>0</v>
      </c>
      <c r="AV250" s="79"/>
      <c r="AW250" s="79"/>
      <c r="AX250" s="41">
        <f t="shared" si="251"/>
        <v>0</v>
      </c>
      <c r="AY250" s="41">
        <f t="shared" si="252"/>
        <v>0</v>
      </c>
      <c r="AZ250" s="41">
        <f t="shared" si="253"/>
        <v>0</v>
      </c>
      <c r="BA250" s="109" t="str">
        <f t="shared" si="254"/>
        <v>nebija plānots</v>
      </c>
      <c r="BB250" s="79">
        <v>0</v>
      </c>
      <c r="BC250" s="79"/>
      <c r="BD250" s="79"/>
      <c r="BE250" s="41">
        <f t="shared" si="255"/>
        <v>0</v>
      </c>
      <c r="BF250" s="41">
        <f t="shared" si="256"/>
        <v>0</v>
      </c>
      <c r="BG250" s="41">
        <f t="shared" si="257"/>
        <v>0</v>
      </c>
      <c r="BH250" s="109" t="str">
        <f t="shared" si="258"/>
        <v>nebija plānots</v>
      </c>
      <c r="BI250" s="79">
        <v>0</v>
      </c>
      <c r="BJ250" s="79"/>
      <c r="BK250" s="79"/>
      <c r="BL250" s="41">
        <f t="shared" si="259"/>
        <v>0</v>
      </c>
      <c r="BM250" s="41">
        <f t="shared" si="260"/>
        <v>0</v>
      </c>
      <c r="BN250" s="41">
        <f t="shared" si="261"/>
        <v>0</v>
      </c>
      <c r="BO250" s="109" t="str">
        <f t="shared" si="262"/>
        <v>nebija plānots</v>
      </c>
      <c r="BP250" s="79">
        <v>0</v>
      </c>
      <c r="BQ250" s="41">
        <v>162819</v>
      </c>
      <c r="BR250" s="41">
        <f t="shared" si="291"/>
        <v>162819</v>
      </c>
      <c r="BS250" s="41">
        <f t="shared" si="263"/>
        <v>0</v>
      </c>
      <c r="BT250" s="41">
        <f t="shared" si="264"/>
        <v>162819</v>
      </c>
      <c r="BU250" s="41">
        <f t="shared" si="265"/>
        <v>162819</v>
      </c>
      <c r="BV250" s="109" t="str">
        <f t="shared" si="266"/>
        <v>nebija plānots</v>
      </c>
      <c r="BW250" s="79">
        <v>0</v>
      </c>
      <c r="BX250" s="41">
        <v>0</v>
      </c>
      <c r="BY250" s="41">
        <f t="shared" si="267"/>
        <v>0</v>
      </c>
      <c r="BZ250" s="41">
        <f t="shared" si="275"/>
        <v>0</v>
      </c>
      <c r="CA250" s="41">
        <f t="shared" si="292"/>
        <v>162819</v>
      </c>
      <c r="CB250" s="41">
        <f t="shared" si="282"/>
        <v>162819</v>
      </c>
      <c r="CC250" s="109" t="str">
        <f t="shared" si="268"/>
        <v>nebija plānots</v>
      </c>
      <c r="CD250" s="79">
        <v>162819</v>
      </c>
      <c r="CE250" s="41">
        <v>0</v>
      </c>
      <c r="CF250" s="41">
        <f t="shared" si="269"/>
        <v>-162819</v>
      </c>
      <c r="CG250" s="41">
        <f t="shared" si="270"/>
        <v>162819</v>
      </c>
      <c r="CH250" s="41">
        <f t="shared" si="271"/>
        <v>162819</v>
      </c>
      <c r="CI250" s="40">
        <f t="shared" si="272"/>
        <v>0</v>
      </c>
      <c r="CJ250" s="282">
        <f t="shared" si="273"/>
        <v>1</v>
      </c>
      <c r="CK250" s="83">
        <v>0</v>
      </c>
      <c r="CL250" s="40">
        <f t="shared" si="293"/>
        <v>162819</v>
      </c>
      <c r="CM250" s="40">
        <v>343729</v>
      </c>
      <c r="CN250" s="158">
        <f t="shared" si="294"/>
        <v>180910</v>
      </c>
      <c r="CO250" s="310">
        <f t="shared" si="274"/>
        <v>2.1111111111111112</v>
      </c>
      <c r="CP250" s="83">
        <v>18091</v>
      </c>
      <c r="CQ250" s="83">
        <v>0</v>
      </c>
      <c r="CR250" s="83">
        <v>0</v>
      </c>
      <c r="CS250" s="83">
        <v>0</v>
      </c>
      <c r="CT250" s="83">
        <v>0</v>
      </c>
      <c r="CU250" s="83">
        <v>0</v>
      </c>
      <c r="CV250" s="83">
        <v>0</v>
      </c>
      <c r="CW250" s="83">
        <v>180910</v>
      </c>
      <c r="CX250" s="29"/>
    </row>
    <row r="251" spans="1:102" ht="31.5" hidden="1" x14ac:dyDescent="0.25">
      <c r="A251" s="15" t="s">
        <v>172</v>
      </c>
      <c r="B251" s="15" t="s">
        <v>173</v>
      </c>
      <c r="C251" s="16" t="s">
        <v>575</v>
      </c>
      <c r="D251" s="15" t="s">
        <v>3</v>
      </c>
      <c r="E251" s="15" t="s">
        <v>29</v>
      </c>
      <c r="F251" s="15" t="s">
        <v>5</v>
      </c>
      <c r="G251" s="47" t="s">
        <v>178</v>
      </c>
      <c r="H251" s="43">
        <f>SUBTOTAL(103, $CI$16:$CI251)*1</f>
        <v>149</v>
      </c>
      <c r="I251" s="43" t="s">
        <v>838</v>
      </c>
      <c r="J251" s="128" t="s">
        <v>148</v>
      </c>
      <c r="K251" s="128" t="s">
        <v>1039</v>
      </c>
      <c r="L251" s="79">
        <v>0</v>
      </c>
      <c r="M251" s="79">
        <v>0</v>
      </c>
      <c r="N251" s="79">
        <v>0</v>
      </c>
      <c r="O251" s="79">
        <v>0</v>
      </c>
      <c r="P251" s="79"/>
      <c r="Q251" s="41">
        <f t="shared" si="233"/>
        <v>0</v>
      </c>
      <c r="R251" s="197" t="str">
        <f t="shared" si="234"/>
        <v>nebija plānots</v>
      </c>
      <c r="S251" s="79">
        <v>0</v>
      </c>
      <c r="T251" s="79"/>
      <c r="U251" s="79"/>
      <c r="V251" s="41">
        <f t="shared" si="235"/>
        <v>0</v>
      </c>
      <c r="W251" s="41">
        <f t="shared" si="236"/>
        <v>0</v>
      </c>
      <c r="X251" s="41">
        <f t="shared" si="237"/>
        <v>0</v>
      </c>
      <c r="Y251" s="197" t="str">
        <f t="shared" si="238"/>
        <v>nebija plānots</v>
      </c>
      <c r="Z251" s="79">
        <v>0</v>
      </c>
      <c r="AA251" s="79"/>
      <c r="AB251" s="79"/>
      <c r="AC251" s="41">
        <f t="shared" si="239"/>
        <v>0</v>
      </c>
      <c r="AD251" s="41">
        <f t="shared" si="240"/>
        <v>0</v>
      </c>
      <c r="AE251" s="41">
        <f t="shared" si="241"/>
        <v>0</v>
      </c>
      <c r="AF251" s="109" t="str">
        <f t="shared" si="242"/>
        <v>nebija plānots</v>
      </c>
      <c r="AG251" s="79">
        <v>0</v>
      </c>
      <c r="AH251" s="79"/>
      <c r="AI251" s="79"/>
      <c r="AJ251" s="41">
        <f t="shared" si="243"/>
        <v>0</v>
      </c>
      <c r="AK251" s="41">
        <f t="shared" si="244"/>
        <v>0</v>
      </c>
      <c r="AL251" s="41">
        <f t="shared" si="245"/>
        <v>0</v>
      </c>
      <c r="AM251" s="109" t="str">
        <f t="shared" si="246"/>
        <v>nebija plānots</v>
      </c>
      <c r="AN251" s="79">
        <v>0</v>
      </c>
      <c r="AO251" s="79"/>
      <c r="AP251" s="79"/>
      <c r="AQ251" s="41">
        <f t="shared" si="247"/>
        <v>0</v>
      </c>
      <c r="AR251" s="41">
        <f t="shared" si="248"/>
        <v>0</v>
      </c>
      <c r="AS251" s="41">
        <f t="shared" si="249"/>
        <v>0</v>
      </c>
      <c r="AT251" s="109" t="str">
        <f t="shared" si="250"/>
        <v>nebija plānots</v>
      </c>
      <c r="AU251" s="79">
        <v>0</v>
      </c>
      <c r="AV251" s="79"/>
      <c r="AW251" s="79"/>
      <c r="AX251" s="41">
        <f t="shared" si="251"/>
        <v>0</v>
      </c>
      <c r="AY251" s="41">
        <f t="shared" si="252"/>
        <v>0</v>
      </c>
      <c r="AZ251" s="41">
        <f t="shared" si="253"/>
        <v>0</v>
      </c>
      <c r="BA251" s="109" t="str">
        <f t="shared" si="254"/>
        <v>nebija plānots</v>
      </c>
      <c r="BB251" s="79">
        <v>0</v>
      </c>
      <c r="BC251" s="79"/>
      <c r="BD251" s="79"/>
      <c r="BE251" s="41">
        <f t="shared" si="255"/>
        <v>0</v>
      </c>
      <c r="BF251" s="41">
        <f t="shared" si="256"/>
        <v>0</v>
      </c>
      <c r="BG251" s="41">
        <f t="shared" si="257"/>
        <v>0</v>
      </c>
      <c r="BH251" s="109" t="str">
        <f t="shared" si="258"/>
        <v>nebija plānots</v>
      </c>
      <c r="BI251" s="79">
        <v>0</v>
      </c>
      <c r="BJ251" s="79"/>
      <c r="BK251" s="79"/>
      <c r="BL251" s="41">
        <f t="shared" si="259"/>
        <v>0</v>
      </c>
      <c r="BM251" s="41">
        <f t="shared" si="260"/>
        <v>0</v>
      </c>
      <c r="BN251" s="41">
        <f t="shared" si="261"/>
        <v>0</v>
      </c>
      <c r="BO251" s="109" t="str">
        <f t="shared" si="262"/>
        <v>nebija plānots</v>
      </c>
      <c r="BP251" s="79">
        <v>0</v>
      </c>
      <c r="BQ251" s="41">
        <v>162819</v>
      </c>
      <c r="BR251" s="41">
        <f t="shared" si="291"/>
        <v>162819</v>
      </c>
      <c r="BS251" s="41">
        <f t="shared" si="263"/>
        <v>0</v>
      </c>
      <c r="BT251" s="41">
        <f t="shared" si="264"/>
        <v>162819</v>
      </c>
      <c r="BU251" s="41">
        <f t="shared" si="265"/>
        <v>162819</v>
      </c>
      <c r="BV251" s="109" t="str">
        <f t="shared" si="266"/>
        <v>nebija plānots</v>
      </c>
      <c r="BW251" s="79">
        <v>0</v>
      </c>
      <c r="BX251" s="41">
        <v>0</v>
      </c>
      <c r="BY251" s="41">
        <f t="shared" si="267"/>
        <v>0</v>
      </c>
      <c r="BZ251" s="41">
        <f t="shared" si="275"/>
        <v>0</v>
      </c>
      <c r="CA251" s="41">
        <f t="shared" si="292"/>
        <v>162819</v>
      </c>
      <c r="CB251" s="41">
        <f t="shared" si="282"/>
        <v>162819</v>
      </c>
      <c r="CC251" s="109" t="str">
        <f t="shared" si="268"/>
        <v>nebija plānots</v>
      </c>
      <c r="CD251" s="79">
        <v>162819</v>
      </c>
      <c r="CE251" s="41">
        <v>0</v>
      </c>
      <c r="CF251" s="41">
        <f t="shared" si="269"/>
        <v>-162819</v>
      </c>
      <c r="CG251" s="41">
        <f t="shared" si="270"/>
        <v>162819</v>
      </c>
      <c r="CH251" s="41">
        <f t="shared" si="271"/>
        <v>162819</v>
      </c>
      <c r="CI251" s="40">
        <f t="shared" si="272"/>
        <v>0</v>
      </c>
      <c r="CJ251" s="282">
        <f t="shared" si="273"/>
        <v>1</v>
      </c>
      <c r="CK251" s="83">
        <v>0</v>
      </c>
      <c r="CL251" s="40">
        <f t="shared" si="293"/>
        <v>162819</v>
      </c>
      <c r="CM251" s="40">
        <v>343729</v>
      </c>
      <c r="CN251" s="158">
        <f t="shared" si="294"/>
        <v>180910</v>
      </c>
      <c r="CO251" s="310">
        <f t="shared" si="274"/>
        <v>2.1111111111111112</v>
      </c>
      <c r="CP251" s="83">
        <v>18091</v>
      </c>
      <c r="CQ251" s="83">
        <v>0</v>
      </c>
      <c r="CR251" s="83">
        <v>0</v>
      </c>
      <c r="CS251" s="83">
        <v>0</v>
      </c>
      <c r="CT251" s="83">
        <v>0</v>
      </c>
      <c r="CU251" s="83">
        <v>0</v>
      </c>
      <c r="CV251" s="83">
        <v>0</v>
      </c>
      <c r="CW251" s="83">
        <v>180910</v>
      </c>
      <c r="CX251" s="29"/>
    </row>
    <row r="252" spans="1:102" ht="31.5" hidden="1" x14ac:dyDescent="0.25">
      <c r="A252" s="11" t="s">
        <v>172</v>
      </c>
      <c r="B252" s="11" t="s">
        <v>173</v>
      </c>
      <c r="C252" s="14" t="s">
        <v>575</v>
      </c>
      <c r="D252" s="11" t="s">
        <v>3</v>
      </c>
      <c r="E252" s="11" t="s">
        <v>29</v>
      </c>
      <c r="F252" s="11" t="s">
        <v>5</v>
      </c>
      <c r="G252" s="44" t="s">
        <v>174</v>
      </c>
      <c r="H252" s="43">
        <f>SUBTOTAL(103, $CI$16:$CI252)*1</f>
        <v>149</v>
      </c>
      <c r="I252" s="43" t="s">
        <v>838</v>
      </c>
      <c r="J252" s="128" t="s">
        <v>148</v>
      </c>
      <c r="K252" s="128" t="s">
        <v>1040</v>
      </c>
      <c r="L252" s="79">
        <v>0</v>
      </c>
      <c r="M252" s="79">
        <v>0</v>
      </c>
      <c r="N252" s="79">
        <v>0</v>
      </c>
      <c r="O252" s="79">
        <v>0</v>
      </c>
      <c r="P252" s="79"/>
      <c r="Q252" s="41">
        <f t="shared" si="233"/>
        <v>0</v>
      </c>
      <c r="R252" s="197" t="str">
        <f t="shared" si="234"/>
        <v>nebija plānots</v>
      </c>
      <c r="S252" s="79">
        <v>0</v>
      </c>
      <c r="T252" s="79"/>
      <c r="U252" s="79"/>
      <c r="V252" s="41">
        <f t="shared" si="235"/>
        <v>0</v>
      </c>
      <c r="W252" s="41">
        <f t="shared" si="236"/>
        <v>0</v>
      </c>
      <c r="X252" s="41">
        <f t="shared" si="237"/>
        <v>0</v>
      </c>
      <c r="Y252" s="197" t="str">
        <f t="shared" si="238"/>
        <v>nebija plānots</v>
      </c>
      <c r="Z252" s="79">
        <v>0</v>
      </c>
      <c r="AA252" s="79"/>
      <c r="AB252" s="79"/>
      <c r="AC252" s="41">
        <f t="shared" si="239"/>
        <v>0</v>
      </c>
      <c r="AD252" s="41">
        <f t="shared" si="240"/>
        <v>0</v>
      </c>
      <c r="AE252" s="41">
        <f t="shared" si="241"/>
        <v>0</v>
      </c>
      <c r="AF252" s="109" t="str">
        <f t="shared" si="242"/>
        <v>nebija plānots</v>
      </c>
      <c r="AG252" s="79">
        <v>0</v>
      </c>
      <c r="AH252" s="79"/>
      <c r="AI252" s="79"/>
      <c r="AJ252" s="41">
        <f t="shared" si="243"/>
        <v>0</v>
      </c>
      <c r="AK252" s="41">
        <f t="shared" si="244"/>
        <v>0</v>
      </c>
      <c r="AL252" s="41">
        <f t="shared" si="245"/>
        <v>0</v>
      </c>
      <c r="AM252" s="109" t="str">
        <f t="shared" si="246"/>
        <v>nebija plānots</v>
      </c>
      <c r="AN252" s="79">
        <v>0</v>
      </c>
      <c r="AO252" s="79"/>
      <c r="AP252" s="79"/>
      <c r="AQ252" s="41">
        <f t="shared" si="247"/>
        <v>0</v>
      </c>
      <c r="AR252" s="41">
        <f t="shared" si="248"/>
        <v>0</v>
      </c>
      <c r="AS252" s="41">
        <f t="shared" si="249"/>
        <v>0</v>
      </c>
      <c r="AT252" s="109" t="str">
        <f t="shared" si="250"/>
        <v>nebija plānots</v>
      </c>
      <c r="AU252" s="79">
        <v>0</v>
      </c>
      <c r="AV252" s="79"/>
      <c r="AW252" s="79"/>
      <c r="AX252" s="41">
        <f t="shared" si="251"/>
        <v>0</v>
      </c>
      <c r="AY252" s="41">
        <f t="shared" si="252"/>
        <v>0</v>
      </c>
      <c r="AZ252" s="41">
        <f t="shared" si="253"/>
        <v>0</v>
      </c>
      <c r="BA252" s="109" t="str">
        <f t="shared" si="254"/>
        <v>nebija plānots</v>
      </c>
      <c r="BB252" s="79">
        <v>0</v>
      </c>
      <c r="BC252" s="79"/>
      <c r="BD252" s="79"/>
      <c r="BE252" s="41">
        <f t="shared" si="255"/>
        <v>0</v>
      </c>
      <c r="BF252" s="41">
        <f t="shared" si="256"/>
        <v>0</v>
      </c>
      <c r="BG252" s="41">
        <f t="shared" si="257"/>
        <v>0</v>
      </c>
      <c r="BH252" s="109" t="str">
        <f t="shared" si="258"/>
        <v>nebija plānots</v>
      </c>
      <c r="BI252" s="79">
        <v>0</v>
      </c>
      <c r="BJ252" s="79"/>
      <c r="BK252" s="79"/>
      <c r="BL252" s="41">
        <f t="shared" si="259"/>
        <v>0</v>
      </c>
      <c r="BM252" s="41">
        <f t="shared" si="260"/>
        <v>0</v>
      </c>
      <c r="BN252" s="41">
        <f t="shared" si="261"/>
        <v>0</v>
      </c>
      <c r="BO252" s="109" t="str">
        <f t="shared" si="262"/>
        <v>nebija plānots</v>
      </c>
      <c r="BP252" s="79">
        <v>0</v>
      </c>
      <c r="BQ252" s="41">
        <v>162819</v>
      </c>
      <c r="BR252" s="41">
        <f t="shared" si="291"/>
        <v>162819</v>
      </c>
      <c r="BS252" s="41">
        <f t="shared" si="263"/>
        <v>0</v>
      </c>
      <c r="BT252" s="41">
        <f t="shared" si="264"/>
        <v>162819</v>
      </c>
      <c r="BU252" s="41">
        <f t="shared" si="265"/>
        <v>162819</v>
      </c>
      <c r="BV252" s="109" t="str">
        <f t="shared" si="266"/>
        <v>nebija plānots</v>
      </c>
      <c r="BW252" s="79">
        <v>0</v>
      </c>
      <c r="BX252" s="41">
        <v>0</v>
      </c>
      <c r="BY252" s="41">
        <f t="shared" si="267"/>
        <v>0</v>
      </c>
      <c r="BZ252" s="41">
        <f t="shared" si="275"/>
        <v>0</v>
      </c>
      <c r="CA252" s="41">
        <f t="shared" si="292"/>
        <v>162819</v>
      </c>
      <c r="CB252" s="41">
        <f t="shared" ref="CB252:CB274" si="295">ROUND(BU252+BY252,0)</f>
        <v>162819</v>
      </c>
      <c r="CC252" s="109" t="str">
        <f t="shared" si="268"/>
        <v>nebija plānots</v>
      </c>
      <c r="CD252" s="79">
        <v>162819</v>
      </c>
      <c r="CE252" s="41">
        <v>0</v>
      </c>
      <c r="CF252" s="41">
        <f t="shared" si="269"/>
        <v>-162819</v>
      </c>
      <c r="CG252" s="41">
        <f t="shared" si="270"/>
        <v>162819</v>
      </c>
      <c r="CH252" s="41">
        <f t="shared" si="271"/>
        <v>162819</v>
      </c>
      <c r="CI252" s="40">
        <f t="shared" si="272"/>
        <v>0</v>
      </c>
      <c r="CJ252" s="282">
        <f t="shared" si="273"/>
        <v>1</v>
      </c>
      <c r="CK252" s="83">
        <v>0</v>
      </c>
      <c r="CL252" s="40">
        <f t="shared" si="293"/>
        <v>162819</v>
      </c>
      <c r="CM252" s="40">
        <v>343729</v>
      </c>
      <c r="CN252" s="158">
        <f t="shared" si="294"/>
        <v>180910</v>
      </c>
      <c r="CO252" s="310">
        <f t="shared" si="274"/>
        <v>2.1111111111111112</v>
      </c>
      <c r="CP252" s="83">
        <v>18091</v>
      </c>
      <c r="CQ252" s="83">
        <v>0</v>
      </c>
      <c r="CR252" s="83">
        <v>0</v>
      </c>
      <c r="CS252" s="83">
        <v>0</v>
      </c>
      <c r="CT252" s="83">
        <v>0</v>
      </c>
      <c r="CU252" s="83">
        <v>0</v>
      </c>
      <c r="CV252" s="83">
        <v>0</v>
      </c>
      <c r="CW252" s="83">
        <v>180910</v>
      </c>
      <c r="CX252" s="29"/>
    </row>
    <row r="253" spans="1:102" ht="31.5" hidden="1" x14ac:dyDescent="0.25">
      <c r="A253" s="11" t="s">
        <v>172</v>
      </c>
      <c r="B253" s="11" t="s">
        <v>173</v>
      </c>
      <c r="C253" s="14" t="s">
        <v>575</v>
      </c>
      <c r="D253" s="11" t="s">
        <v>3</v>
      </c>
      <c r="E253" s="11" t="s">
        <v>29</v>
      </c>
      <c r="F253" s="11" t="s">
        <v>5</v>
      </c>
      <c r="G253" s="44" t="s">
        <v>629</v>
      </c>
      <c r="H253" s="43">
        <f>SUBTOTAL(103, $CI$16:$CI253)*1</f>
        <v>149</v>
      </c>
      <c r="I253" s="43" t="s">
        <v>838</v>
      </c>
      <c r="J253" s="128" t="s">
        <v>148</v>
      </c>
      <c r="K253" s="128" t="s">
        <v>1041</v>
      </c>
      <c r="L253" s="79">
        <v>0</v>
      </c>
      <c r="M253" s="79">
        <v>0</v>
      </c>
      <c r="N253" s="79">
        <v>0</v>
      </c>
      <c r="O253" s="79">
        <v>0</v>
      </c>
      <c r="P253" s="79"/>
      <c r="Q253" s="41">
        <f t="shared" si="233"/>
        <v>0</v>
      </c>
      <c r="R253" s="197" t="str">
        <f t="shared" si="234"/>
        <v>nebija plānots</v>
      </c>
      <c r="S253" s="79">
        <v>0</v>
      </c>
      <c r="T253" s="79"/>
      <c r="U253" s="79"/>
      <c r="V253" s="41">
        <f t="shared" si="235"/>
        <v>0</v>
      </c>
      <c r="W253" s="41">
        <f t="shared" si="236"/>
        <v>0</v>
      </c>
      <c r="X253" s="41">
        <f t="shared" si="237"/>
        <v>0</v>
      </c>
      <c r="Y253" s="197" t="str">
        <f t="shared" si="238"/>
        <v>nebija plānots</v>
      </c>
      <c r="Z253" s="79">
        <v>0</v>
      </c>
      <c r="AA253" s="79"/>
      <c r="AB253" s="79"/>
      <c r="AC253" s="41">
        <f t="shared" si="239"/>
        <v>0</v>
      </c>
      <c r="AD253" s="41">
        <f t="shared" si="240"/>
        <v>0</v>
      </c>
      <c r="AE253" s="41">
        <f t="shared" si="241"/>
        <v>0</v>
      </c>
      <c r="AF253" s="109" t="str">
        <f t="shared" si="242"/>
        <v>nebija plānots</v>
      </c>
      <c r="AG253" s="79">
        <v>0</v>
      </c>
      <c r="AH253" s="79"/>
      <c r="AI253" s="79"/>
      <c r="AJ253" s="41">
        <f t="shared" si="243"/>
        <v>0</v>
      </c>
      <c r="AK253" s="41">
        <f t="shared" si="244"/>
        <v>0</v>
      </c>
      <c r="AL253" s="41">
        <f t="shared" si="245"/>
        <v>0</v>
      </c>
      <c r="AM253" s="109" t="str">
        <f t="shared" si="246"/>
        <v>nebija plānots</v>
      </c>
      <c r="AN253" s="79">
        <v>0</v>
      </c>
      <c r="AO253" s="79"/>
      <c r="AP253" s="79"/>
      <c r="AQ253" s="41">
        <f t="shared" si="247"/>
        <v>0</v>
      </c>
      <c r="AR253" s="41">
        <f t="shared" si="248"/>
        <v>0</v>
      </c>
      <c r="AS253" s="41">
        <f t="shared" si="249"/>
        <v>0</v>
      </c>
      <c r="AT253" s="109" t="str">
        <f t="shared" si="250"/>
        <v>nebija plānots</v>
      </c>
      <c r="AU253" s="79">
        <v>0</v>
      </c>
      <c r="AV253" s="79"/>
      <c r="AW253" s="79"/>
      <c r="AX253" s="41">
        <f t="shared" si="251"/>
        <v>0</v>
      </c>
      <c r="AY253" s="41">
        <f t="shared" si="252"/>
        <v>0</v>
      </c>
      <c r="AZ253" s="41">
        <f t="shared" si="253"/>
        <v>0</v>
      </c>
      <c r="BA253" s="109" t="str">
        <f t="shared" si="254"/>
        <v>nebija plānots</v>
      </c>
      <c r="BB253" s="79">
        <v>0</v>
      </c>
      <c r="BC253" s="79"/>
      <c r="BD253" s="79"/>
      <c r="BE253" s="41">
        <f t="shared" si="255"/>
        <v>0</v>
      </c>
      <c r="BF253" s="41">
        <f t="shared" si="256"/>
        <v>0</v>
      </c>
      <c r="BG253" s="41">
        <f t="shared" si="257"/>
        <v>0</v>
      </c>
      <c r="BH253" s="109" t="str">
        <f t="shared" si="258"/>
        <v>nebija plānots</v>
      </c>
      <c r="BI253" s="79">
        <v>0</v>
      </c>
      <c r="BJ253" s="79"/>
      <c r="BK253" s="79"/>
      <c r="BL253" s="41">
        <f t="shared" si="259"/>
        <v>0</v>
      </c>
      <c r="BM253" s="41">
        <f t="shared" si="260"/>
        <v>0</v>
      </c>
      <c r="BN253" s="41">
        <f t="shared" si="261"/>
        <v>0</v>
      </c>
      <c r="BO253" s="109" t="str">
        <f t="shared" si="262"/>
        <v>nebija plānots</v>
      </c>
      <c r="BP253" s="79">
        <v>0</v>
      </c>
      <c r="BQ253" s="41">
        <v>162819</v>
      </c>
      <c r="BR253" s="41">
        <f t="shared" si="291"/>
        <v>162819</v>
      </c>
      <c r="BS253" s="41">
        <f t="shared" si="263"/>
        <v>0</v>
      </c>
      <c r="BT253" s="41">
        <f t="shared" si="264"/>
        <v>162819</v>
      </c>
      <c r="BU253" s="41">
        <f t="shared" si="265"/>
        <v>162819</v>
      </c>
      <c r="BV253" s="109" t="str">
        <f t="shared" si="266"/>
        <v>nebija plānots</v>
      </c>
      <c r="BW253" s="79">
        <v>0</v>
      </c>
      <c r="BX253" s="41">
        <v>0</v>
      </c>
      <c r="BY253" s="41">
        <f t="shared" si="267"/>
        <v>0</v>
      </c>
      <c r="BZ253" s="41">
        <f t="shared" si="275"/>
        <v>0</v>
      </c>
      <c r="CA253" s="41">
        <f t="shared" si="292"/>
        <v>162819</v>
      </c>
      <c r="CB253" s="41">
        <f t="shared" si="295"/>
        <v>162819</v>
      </c>
      <c r="CC253" s="109" t="str">
        <f t="shared" si="268"/>
        <v>nebija plānots</v>
      </c>
      <c r="CD253" s="79">
        <v>162819</v>
      </c>
      <c r="CE253" s="41">
        <v>0</v>
      </c>
      <c r="CF253" s="41">
        <f t="shared" si="269"/>
        <v>-162819</v>
      </c>
      <c r="CG253" s="41">
        <f t="shared" si="270"/>
        <v>162819</v>
      </c>
      <c r="CH253" s="41">
        <f t="shared" si="271"/>
        <v>162819</v>
      </c>
      <c r="CI253" s="40">
        <f t="shared" si="272"/>
        <v>0</v>
      </c>
      <c r="CJ253" s="282">
        <f t="shared" si="273"/>
        <v>1</v>
      </c>
      <c r="CK253" s="83">
        <v>0</v>
      </c>
      <c r="CL253" s="40">
        <f t="shared" si="293"/>
        <v>162819</v>
      </c>
      <c r="CM253" s="40">
        <v>343729</v>
      </c>
      <c r="CN253" s="158">
        <f t="shared" si="294"/>
        <v>180910</v>
      </c>
      <c r="CO253" s="310">
        <f t="shared" si="274"/>
        <v>2.1111111111111112</v>
      </c>
      <c r="CP253" s="83">
        <v>18091</v>
      </c>
      <c r="CQ253" s="83">
        <v>0</v>
      </c>
      <c r="CR253" s="83">
        <v>0</v>
      </c>
      <c r="CS253" s="83">
        <v>0</v>
      </c>
      <c r="CT253" s="83">
        <v>0</v>
      </c>
      <c r="CU253" s="83">
        <v>0</v>
      </c>
      <c r="CV253" s="83">
        <v>0</v>
      </c>
      <c r="CW253" s="83">
        <v>180910</v>
      </c>
      <c r="CX253" s="29"/>
    </row>
    <row r="254" spans="1:102" ht="31.5" hidden="1" x14ac:dyDescent="0.25">
      <c r="A254" s="119" t="s">
        <v>172</v>
      </c>
      <c r="B254" s="119" t="s">
        <v>173</v>
      </c>
      <c r="C254" s="120" t="s">
        <v>575</v>
      </c>
      <c r="D254" s="119" t="s">
        <v>3</v>
      </c>
      <c r="E254" s="119" t="s">
        <v>29</v>
      </c>
      <c r="F254" s="119" t="s">
        <v>5</v>
      </c>
      <c r="G254" s="43" t="s">
        <v>188</v>
      </c>
      <c r="H254" s="43">
        <f>SUBTOTAL(103, $CI$16:$CI254)*1</f>
        <v>149</v>
      </c>
      <c r="I254" s="43" t="s">
        <v>838</v>
      </c>
      <c r="J254" s="128" t="s">
        <v>148</v>
      </c>
      <c r="K254" s="128" t="s">
        <v>1042</v>
      </c>
      <c r="L254" s="79">
        <v>0</v>
      </c>
      <c r="M254" s="79">
        <v>0</v>
      </c>
      <c r="N254" s="79">
        <v>0</v>
      </c>
      <c r="O254" s="79">
        <v>0</v>
      </c>
      <c r="P254" s="79"/>
      <c r="Q254" s="41">
        <f t="shared" si="233"/>
        <v>0</v>
      </c>
      <c r="R254" s="197" t="str">
        <f t="shared" si="234"/>
        <v>nebija plānots</v>
      </c>
      <c r="S254" s="79">
        <v>0</v>
      </c>
      <c r="T254" s="79"/>
      <c r="U254" s="79"/>
      <c r="V254" s="41">
        <f t="shared" si="235"/>
        <v>0</v>
      </c>
      <c r="W254" s="41">
        <f t="shared" si="236"/>
        <v>0</v>
      </c>
      <c r="X254" s="41">
        <f t="shared" si="237"/>
        <v>0</v>
      </c>
      <c r="Y254" s="197" t="str">
        <f t="shared" si="238"/>
        <v>nebija plānots</v>
      </c>
      <c r="Z254" s="79">
        <v>0</v>
      </c>
      <c r="AA254" s="79"/>
      <c r="AB254" s="79"/>
      <c r="AC254" s="41">
        <f t="shared" si="239"/>
        <v>0</v>
      </c>
      <c r="AD254" s="41">
        <f t="shared" si="240"/>
        <v>0</v>
      </c>
      <c r="AE254" s="41">
        <f t="shared" si="241"/>
        <v>0</v>
      </c>
      <c r="AF254" s="109" t="str">
        <f t="shared" si="242"/>
        <v>nebija plānots</v>
      </c>
      <c r="AG254" s="79">
        <v>0</v>
      </c>
      <c r="AH254" s="79"/>
      <c r="AI254" s="79"/>
      <c r="AJ254" s="41">
        <f t="shared" si="243"/>
        <v>0</v>
      </c>
      <c r="AK254" s="41">
        <f t="shared" si="244"/>
        <v>0</v>
      </c>
      <c r="AL254" s="41">
        <f t="shared" si="245"/>
        <v>0</v>
      </c>
      <c r="AM254" s="109" t="str">
        <f t="shared" si="246"/>
        <v>nebija plānots</v>
      </c>
      <c r="AN254" s="79">
        <v>0</v>
      </c>
      <c r="AO254" s="79"/>
      <c r="AP254" s="79"/>
      <c r="AQ254" s="41">
        <f t="shared" si="247"/>
        <v>0</v>
      </c>
      <c r="AR254" s="41">
        <f t="shared" si="248"/>
        <v>0</v>
      </c>
      <c r="AS254" s="41">
        <f t="shared" si="249"/>
        <v>0</v>
      </c>
      <c r="AT254" s="109" t="str">
        <f t="shared" si="250"/>
        <v>nebija plānots</v>
      </c>
      <c r="AU254" s="79">
        <v>0</v>
      </c>
      <c r="AV254" s="79"/>
      <c r="AW254" s="79"/>
      <c r="AX254" s="41">
        <f t="shared" si="251"/>
        <v>0</v>
      </c>
      <c r="AY254" s="41">
        <f t="shared" si="252"/>
        <v>0</v>
      </c>
      <c r="AZ254" s="41">
        <f t="shared" si="253"/>
        <v>0</v>
      </c>
      <c r="BA254" s="109" t="str">
        <f t="shared" si="254"/>
        <v>nebija plānots</v>
      </c>
      <c r="BB254" s="79">
        <v>0</v>
      </c>
      <c r="BC254" s="79"/>
      <c r="BD254" s="79"/>
      <c r="BE254" s="41">
        <f t="shared" si="255"/>
        <v>0</v>
      </c>
      <c r="BF254" s="41">
        <f t="shared" si="256"/>
        <v>0</v>
      </c>
      <c r="BG254" s="41">
        <f t="shared" si="257"/>
        <v>0</v>
      </c>
      <c r="BH254" s="109" t="str">
        <f t="shared" si="258"/>
        <v>nebija plānots</v>
      </c>
      <c r="BI254" s="79">
        <v>0</v>
      </c>
      <c r="BJ254" s="79"/>
      <c r="BK254" s="79"/>
      <c r="BL254" s="41">
        <f t="shared" si="259"/>
        <v>0</v>
      </c>
      <c r="BM254" s="41">
        <f t="shared" si="260"/>
        <v>0</v>
      </c>
      <c r="BN254" s="41">
        <f t="shared" si="261"/>
        <v>0</v>
      </c>
      <c r="BO254" s="109" t="str">
        <f t="shared" si="262"/>
        <v>nebija plānots</v>
      </c>
      <c r="BP254" s="79">
        <v>0</v>
      </c>
      <c r="BQ254" s="41">
        <v>162819</v>
      </c>
      <c r="BR254" s="41">
        <f t="shared" si="291"/>
        <v>162819</v>
      </c>
      <c r="BS254" s="41">
        <f t="shared" si="263"/>
        <v>0</v>
      </c>
      <c r="BT254" s="41">
        <f t="shared" si="264"/>
        <v>162819</v>
      </c>
      <c r="BU254" s="41">
        <f t="shared" si="265"/>
        <v>162819</v>
      </c>
      <c r="BV254" s="109" t="str">
        <f t="shared" si="266"/>
        <v>nebija plānots</v>
      </c>
      <c r="BW254" s="79">
        <v>0</v>
      </c>
      <c r="BX254" s="41">
        <v>0</v>
      </c>
      <c r="BY254" s="41">
        <f t="shared" si="267"/>
        <v>0</v>
      </c>
      <c r="BZ254" s="41">
        <f t="shared" si="275"/>
        <v>0</v>
      </c>
      <c r="CA254" s="41">
        <f t="shared" si="292"/>
        <v>162819</v>
      </c>
      <c r="CB254" s="41">
        <f t="shared" si="295"/>
        <v>162819</v>
      </c>
      <c r="CC254" s="109" t="str">
        <f t="shared" si="268"/>
        <v>nebija plānots</v>
      </c>
      <c r="CD254" s="79">
        <v>162819</v>
      </c>
      <c r="CE254" s="41">
        <v>0</v>
      </c>
      <c r="CF254" s="41">
        <f t="shared" si="269"/>
        <v>-162819</v>
      </c>
      <c r="CG254" s="41">
        <f t="shared" si="270"/>
        <v>162819</v>
      </c>
      <c r="CH254" s="41">
        <f t="shared" si="271"/>
        <v>162819</v>
      </c>
      <c r="CI254" s="40">
        <f t="shared" si="272"/>
        <v>0</v>
      </c>
      <c r="CJ254" s="282">
        <f t="shared" si="273"/>
        <v>1</v>
      </c>
      <c r="CK254" s="83">
        <v>0</v>
      </c>
      <c r="CL254" s="40">
        <f t="shared" si="293"/>
        <v>162819</v>
      </c>
      <c r="CM254" s="40">
        <v>343729</v>
      </c>
      <c r="CN254" s="158">
        <f t="shared" si="294"/>
        <v>180910</v>
      </c>
      <c r="CO254" s="310">
        <f t="shared" si="274"/>
        <v>2.1111111111111112</v>
      </c>
      <c r="CP254" s="83">
        <v>18091</v>
      </c>
      <c r="CQ254" s="83">
        <v>0</v>
      </c>
      <c r="CR254" s="83">
        <v>0</v>
      </c>
      <c r="CS254" s="83">
        <v>0</v>
      </c>
      <c r="CT254" s="83">
        <v>0</v>
      </c>
      <c r="CU254" s="83">
        <v>0</v>
      </c>
      <c r="CV254" s="83">
        <v>0</v>
      </c>
      <c r="CW254" s="83">
        <v>180910</v>
      </c>
      <c r="CX254" s="29"/>
    </row>
    <row r="255" spans="1:102" ht="31.5" hidden="1" x14ac:dyDescent="0.25">
      <c r="A255" s="18" t="s">
        <v>406</v>
      </c>
      <c r="B255" s="18" t="s">
        <v>411</v>
      </c>
      <c r="C255" s="19" t="s">
        <v>602</v>
      </c>
      <c r="D255" s="22">
        <v>1</v>
      </c>
      <c r="E255" s="18" t="s">
        <v>402</v>
      </c>
      <c r="F255" s="18" t="s">
        <v>77</v>
      </c>
      <c r="G255" s="18" t="s">
        <v>1216</v>
      </c>
      <c r="H255" s="43">
        <f>SUBTOTAL(103, $CI$16:$CI255)*1</f>
        <v>149</v>
      </c>
      <c r="I255" s="43" t="s">
        <v>838</v>
      </c>
      <c r="J255" s="128" t="s">
        <v>148</v>
      </c>
      <c r="K255" s="128" t="s">
        <v>1043</v>
      </c>
      <c r="L255" s="79">
        <v>0</v>
      </c>
      <c r="M255" s="79">
        <v>0</v>
      </c>
      <c r="N255" s="79">
        <v>0</v>
      </c>
      <c r="O255" s="79">
        <v>0</v>
      </c>
      <c r="P255" s="79"/>
      <c r="Q255" s="41">
        <f t="shared" si="233"/>
        <v>0</v>
      </c>
      <c r="R255" s="197" t="str">
        <f t="shared" si="234"/>
        <v>nebija plānots</v>
      </c>
      <c r="S255" s="79">
        <v>0</v>
      </c>
      <c r="T255" s="79"/>
      <c r="U255" s="79"/>
      <c r="V255" s="41">
        <f t="shared" si="235"/>
        <v>0</v>
      </c>
      <c r="W255" s="41">
        <f t="shared" si="236"/>
        <v>0</v>
      </c>
      <c r="X255" s="41">
        <f t="shared" si="237"/>
        <v>0</v>
      </c>
      <c r="Y255" s="197" t="str">
        <f t="shared" si="238"/>
        <v>nebija plānots</v>
      </c>
      <c r="Z255" s="79">
        <v>0</v>
      </c>
      <c r="AA255" s="79"/>
      <c r="AB255" s="79"/>
      <c r="AC255" s="41">
        <f t="shared" si="239"/>
        <v>0</v>
      </c>
      <c r="AD255" s="41">
        <f t="shared" si="240"/>
        <v>0</v>
      </c>
      <c r="AE255" s="41">
        <f t="shared" si="241"/>
        <v>0</v>
      </c>
      <c r="AF255" s="109" t="str">
        <f t="shared" si="242"/>
        <v>nebija plānots</v>
      </c>
      <c r="AG255" s="79">
        <v>0</v>
      </c>
      <c r="AH255" s="79"/>
      <c r="AI255" s="79"/>
      <c r="AJ255" s="41">
        <f t="shared" si="243"/>
        <v>0</v>
      </c>
      <c r="AK255" s="41">
        <f t="shared" si="244"/>
        <v>0</v>
      </c>
      <c r="AL255" s="41">
        <f t="shared" si="245"/>
        <v>0</v>
      </c>
      <c r="AM255" s="109" t="str">
        <f t="shared" si="246"/>
        <v>nebija plānots</v>
      </c>
      <c r="AN255" s="79">
        <v>0</v>
      </c>
      <c r="AO255" s="79"/>
      <c r="AP255" s="79"/>
      <c r="AQ255" s="41">
        <f t="shared" si="247"/>
        <v>0</v>
      </c>
      <c r="AR255" s="41">
        <f t="shared" si="248"/>
        <v>0</v>
      </c>
      <c r="AS255" s="41">
        <f t="shared" si="249"/>
        <v>0</v>
      </c>
      <c r="AT255" s="109" t="str">
        <f t="shared" si="250"/>
        <v>nebija plānots</v>
      </c>
      <c r="AU255" s="79">
        <v>0</v>
      </c>
      <c r="AV255" s="79"/>
      <c r="AW255" s="79"/>
      <c r="AX255" s="41">
        <f t="shared" si="251"/>
        <v>0</v>
      </c>
      <c r="AY255" s="41">
        <f t="shared" si="252"/>
        <v>0</v>
      </c>
      <c r="AZ255" s="41">
        <f t="shared" si="253"/>
        <v>0</v>
      </c>
      <c r="BA255" s="109" t="str">
        <f t="shared" si="254"/>
        <v>nebija plānots</v>
      </c>
      <c r="BB255" s="79">
        <v>0</v>
      </c>
      <c r="BC255" s="79"/>
      <c r="BD255" s="79"/>
      <c r="BE255" s="41">
        <f t="shared" si="255"/>
        <v>0</v>
      </c>
      <c r="BF255" s="41">
        <f t="shared" si="256"/>
        <v>0</v>
      </c>
      <c r="BG255" s="41">
        <f t="shared" si="257"/>
        <v>0</v>
      </c>
      <c r="BH255" s="109" t="str">
        <f t="shared" si="258"/>
        <v>nebija plānots</v>
      </c>
      <c r="BI255" s="79">
        <v>0</v>
      </c>
      <c r="BJ255" s="79"/>
      <c r="BK255" s="79"/>
      <c r="BL255" s="41">
        <f t="shared" si="259"/>
        <v>0</v>
      </c>
      <c r="BM255" s="41">
        <f t="shared" si="260"/>
        <v>0</v>
      </c>
      <c r="BN255" s="41">
        <f t="shared" si="261"/>
        <v>0</v>
      </c>
      <c r="BO255" s="109" t="str">
        <f t="shared" si="262"/>
        <v>nebija plānots</v>
      </c>
      <c r="BP255" s="79">
        <v>0</v>
      </c>
      <c r="BQ255" s="41">
        <v>162819</v>
      </c>
      <c r="BR255" s="41">
        <f t="shared" si="291"/>
        <v>162819</v>
      </c>
      <c r="BS255" s="41">
        <f t="shared" si="263"/>
        <v>0</v>
      </c>
      <c r="BT255" s="41">
        <f t="shared" si="264"/>
        <v>162819</v>
      </c>
      <c r="BU255" s="41">
        <f t="shared" si="265"/>
        <v>162819</v>
      </c>
      <c r="BV255" s="109" t="str">
        <f t="shared" si="266"/>
        <v>nebija plānots</v>
      </c>
      <c r="BW255" s="79">
        <v>0</v>
      </c>
      <c r="BX255" s="41">
        <v>0</v>
      </c>
      <c r="BY255" s="41">
        <f t="shared" si="267"/>
        <v>0</v>
      </c>
      <c r="BZ255" s="41">
        <f t="shared" si="275"/>
        <v>0</v>
      </c>
      <c r="CA255" s="41">
        <f t="shared" si="292"/>
        <v>162819</v>
      </c>
      <c r="CB255" s="41">
        <f t="shared" si="295"/>
        <v>162819</v>
      </c>
      <c r="CC255" s="109" t="str">
        <f t="shared" si="268"/>
        <v>nebija plānots</v>
      </c>
      <c r="CD255" s="79">
        <v>162819</v>
      </c>
      <c r="CE255" s="41">
        <v>0</v>
      </c>
      <c r="CF255" s="41">
        <f t="shared" si="269"/>
        <v>-162819</v>
      </c>
      <c r="CG255" s="41">
        <f t="shared" si="270"/>
        <v>162819</v>
      </c>
      <c r="CH255" s="41">
        <f t="shared" si="271"/>
        <v>162819</v>
      </c>
      <c r="CI255" s="40">
        <f t="shared" si="272"/>
        <v>0</v>
      </c>
      <c r="CJ255" s="282">
        <f t="shared" si="273"/>
        <v>1</v>
      </c>
      <c r="CK255" s="83">
        <v>0</v>
      </c>
      <c r="CL255" s="40">
        <f t="shared" si="293"/>
        <v>162819</v>
      </c>
      <c r="CM255" s="40">
        <v>343729</v>
      </c>
      <c r="CN255" s="158">
        <f t="shared" si="294"/>
        <v>180910</v>
      </c>
      <c r="CO255" s="310">
        <f t="shared" si="274"/>
        <v>2.1111111111111112</v>
      </c>
      <c r="CP255" s="83">
        <v>18091</v>
      </c>
      <c r="CQ255" s="83">
        <v>0</v>
      </c>
      <c r="CR255" s="83">
        <v>0</v>
      </c>
      <c r="CS255" s="83">
        <v>0</v>
      </c>
      <c r="CT255" s="83">
        <v>0</v>
      </c>
      <c r="CU255" s="83">
        <v>0</v>
      </c>
      <c r="CV255" s="83">
        <v>0</v>
      </c>
      <c r="CW255" s="83">
        <v>180910</v>
      </c>
      <c r="CX255" s="29"/>
    </row>
    <row r="256" spans="1:102" ht="31.5" hidden="1" x14ac:dyDescent="0.25">
      <c r="A256" s="55" t="s">
        <v>838</v>
      </c>
      <c r="B256" s="55" t="s">
        <v>839</v>
      </c>
      <c r="C256" s="81" t="s">
        <v>840</v>
      </c>
      <c r="D256" s="55">
        <v>1</v>
      </c>
      <c r="E256" s="55" t="s">
        <v>35</v>
      </c>
      <c r="F256" s="55" t="s">
        <v>5</v>
      </c>
      <c r="G256" s="55" t="s">
        <v>1360</v>
      </c>
      <c r="H256" s="43">
        <f>SUBTOTAL(103, $CI$16:$CI256)*1</f>
        <v>149</v>
      </c>
      <c r="I256" s="43" t="s">
        <v>838</v>
      </c>
      <c r="J256" s="128" t="s">
        <v>148</v>
      </c>
      <c r="K256" s="128" t="s">
        <v>1044</v>
      </c>
      <c r="L256" s="79">
        <v>0</v>
      </c>
      <c r="M256" s="79">
        <v>0</v>
      </c>
      <c r="N256" s="79">
        <v>0</v>
      </c>
      <c r="O256" s="79">
        <v>0</v>
      </c>
      <c r="P256" s="79"/>
      <c r="Q256" s="41">
        <f t="shared" si="233"/>
        <v>0</v>
      </c>
      <c r="R256" s="197" t="str">
        <f t="shared" si="234"/>
        <v>nebija plānots</v>
      </c>
      <c r="S256" s="79">
        <v>0</v>
      </c>
      <c r="T256" s="79"/>
      <c r="U256" s="79"/>
      <c r="V256" s="41">
        <f t="shared" si="235"/>
        <v>0</v>
      </c>
      <c r="W256" s="41">
        <f t="shared" si="236"/>
        <v>0</v>
      </c>
      <c r="X256" s="41">
        <f t="shared" si="237"/>
        <v>0</v>
      </c>
      <c r="Y256" s="197" t="str">
        <f t="shared" si="238"/>
        <v>nebija plānots</v>
      </c>
      <c r="Z256" s="79">
        <v>0</v>
      </c>
      <c r="AA256" s="79"/>
      <c r="AB256" s="79"/>
      <c r="AC256" s="41">
        <f t="shared" si="239"/>
        <v>0</v>
      </c>
      <c r="AD256" s="41">
        <f t="shared" si="240"/>
        <v>0</v>
      </c>
      <c r="AE256" s="41">
        <f t="shared" si="241"/>
        <v>0</v>
      </c>
      <c r="AF256" s="109" t="str">
        <f t="shared" si="242"/>
        <v>nebija plānots</v>
      </c>
      <c r="AG256" s="79">
        <v>0</v>
      </c>
      <c r="AH256" s="79"/>
      <c r="AI256" s="79"/>
      <c r="AJ256" s="41">
        <f t="shared" si="243"/>
        <v>0</v>
      </c>
      <c r="AK256" s="41">
        <f t="shared" si="244"/>
        <v>0</v>
      </c>
      <c r="AL256" s="41">
        <f t="shared" si="245"/>
        <v>0</v>
      </c>
      <c r="AM256" s="109" t="str">
        <f t="shared" si="246"/>
        <v>nebija plānots</v>
      </c>
      <c r="AN256" s="79">
        <v>0</v>
      </c>
      <c r="AO256" s="79"/>
      <c r="AP256" s="79"/>
      <c r="AQ256" s="41">
        <f t="shared" si="247"/>
        <v>0</v>
      </c>
      <c r="AR256" s="41">
        <f t="shared" si="248"/>
        <v>0</v>
      </c>
      <c r="AS256" s="41">
        <f t="shared" si="249"/>
        <v>0</v>
      </c>
      <c r="AT256" s="109" t="str">
        <f t="shared" si="250"/>
        <v>nebija plānots</v>
      </c>
      <c r="AU256" s="79">
        <v>0</v>
      </c>
      <c r="AV256" s="79"/>
      <c r="AW256" s="79"/>
      <c r="AX256" s="41">
        <f t="shared" si="251"/>
        <v>0</v>
      </c>
      <c r="AY256" s="41">
        <f t="shared" si="252"/>
        <v>0</v>
      </c>
      <c r="AZ256" s="41">
        <f t="shared" si="253"/>
        <v>0</v>
      </c>
      <c r="BA256" s="109" t="str">
        <f t="shared" si="254"/>
        <v>nebija plānots</v>
      </c>
      <c r="BB256" s="79">
        <v>0</v>
      </c>
      <c r="BC256" s="79"/>
      <c r="BD256" s="79"/>
      <c r="BE256" s="41">
        <f t="shared" si="255"/>
        <v>0</v>
      </c>
      <c r="BF256" s="41">
        <f t="shared" si="256"/>
        <v>0</v>
      </c>
      <c r="BG256" s="41">
        <f t="shared" si="257"/>
        <v>0</v>
      </c>
      <c r="BH256" s="109" t="str">
        <f t="shared" si="258"/>
        <v>nebija plānots</v>
      </c>
      <c r="BI256" s="79">
        <v>0</v>
      </c>
      <c r="BJ256" s="79"/>
      <c r="BK256" s="79"/>
      <c r="BL256" s="41">
        <f t="shared" si="259"/>
        <v>0</v>
      </c>
      <c r="BM256" s="41">
        <f t="shared" si="260"/>
        <v>0</v>
      </c>
      <c r="BN256" s="41">
        <f t="shared" si="261"/>
        <v>0</v>
      </c>
      <c r="BO256" s="109" t="str">
        <f t="shared" si="262"/>
        <v>nebija plānots</v>
      </c>
      <c r="BP256" s="79">
        <v>0</v>
      </c>
      <c r="BQ256" s="41">
        <v>162819</v>
      </c>
      <c r="BR256" s="41">
        <f t="shared" si="291"/>
        <v>162819</v>
      </c>
      <c r="BS256" s="41">
        <f t="shared" si="263"/>
        <v>0</v>
      </c>
      <c r="BT256" s="41">
        <f t="shared" si="264"/>
        <v>162819</v>
      </c>
      <c r="BU256" s="41">
        <f t="shared" si="265"/>
        <v>162819</v>
      </c>
      <c r="BV256" s="109" t="str">
        <f t="shared" si="266"/>
        <v>nebija plānots</v>
      </c>
      <c r="BW256" s="79">
        <v>0</v>
      </c>
      <c r="BX256" s="41">
        <v>0</v>
      </c>
      <c r="BY256" s="41">
        <f t="shared" si="267"/>
        <v>0</v>
      </c>
      <c r="BZ256" s="41">
        <f t="shared" si="275"/>
        <v>0</v>
      </c>
      <c r="CA256" s="41">
        <f t="shared" si="292"/>
        <v>162819</v>
      </c>
      <c r="CB256" s="41">
        <f t="shared" si="295"/>
        <v>162819</v>
      </c>
      <c r="CC256" s="109" t="str">
        <f t="shared" si="268"/>
        <v>nebija plānots</v>
      </c>
      <c r="CD256" s="79">
        <v>162819</v>
      </c>
      <c r="CE256" s="41">
        <v>0</v>
      </c>
      <c r="CF256" s="41">
        <f t="shared" si="269"/>
        <v>-162819</v>
      </c>
      <c r="CG256" s="41">
        <f t="shared" si="270"/>
        <v>162819</v>
      </c>
      <c r="CH256" s="41">
        <f t="shared" si="271"/>
        <v>162819</v>
      </c>
      <c r="CI256" s="40">
        <f t="shared" si="272"/>
        <v>0</v>
      </c>
      <c r="CJ256" s="282">
        <f t="shared" si="273"/>
        <v>1</v>
      </c>
      <c r="CK256" s="83">
        <v>0</v>
      </c>
      <c r="CL256" s="40">
        <f t="shared" si="293"/>
        <v>162819</v>
      </c>
      <c r="CM256" s="40">
        <v>343729</v>
      </c>
      <c r="CN256" s="158">
        <f t="shared" si="294"/>
        <v>180910</v>
      </c>
      <c r="CO256" s="310">
        <f t="shared" si="274"/>
        <v>2.1111111111111112</v>
      </c>
      <c r="CP256" s="83">
        <v>18091</v>
      </c>
      <c r="CQ256" s="83">
        <v>0</v>
      </c>
      <c r="CR256" s="83">
        <v>0</v>
      </c>
      <c r="CS256" s="83">
        <v>0</v>
      </c>
      <c r="CT256" s="83">
        <v>0</v>
      </c>
      <c r="CU256" s="83">
        <v>0</v>
      </c>
      <c r="CV256" s="83">
        <v>0</v>
      </c>
      <c r="CW256" s="83">
        <v>180910</v>
      </c>
      <c r="CX256" s="29"/>
    </row>
    <row r="257" spans="1:102" ht="31.5" hidden="1" x14ac:dyDescent="0.25">
      <c r="A257" s="55" t="s">
        <v>838</v>
      </c>
      <c r="B257" s="55" t="s">
        <v>839</v>
      </c>
      <c r="C257" s="81" t="s">
        <v>840</v>
      </c>
      <c r="D257" s="55">
        <v>1</v>
      </c>
      <c r="E257" s="55" t="s">
        <v>35</v>
      </c>
      <c r="F257" s="55" t="s">
        <v>5</v>
      </c>
      <c r="G257" s="55" t="s">
        <v>1352</v>
      </c>
      <c r="H257" s="43">
        <f>SUBTOTAL(103, $CI$16:$CI257)*1</f>
        <v>149</v>
      </c>
      <c r="I257" s="43" t="s">
        <v>838</v>
      </c>
      <c r="J257" s="128" t="s">
        <v>148</v>
      </c>
      <c r="K257" s="128" t="s">
        <v>1045</v>
      </c>
      <c r="L257" s="79">
        <v>0</v>
      </c>
      <c r="M257" s="79">
        <v>0</v>
      </c>
      <c r="N257" s="79">
        <v>0</v>
      </c>
      <c r="O257" s="79">
        <v>0</v>
      </c>
      <c r="P257" s="79"/>
      <c r="Q257" s="41">
        <f t="shared" si="233"/>
        <v>0</v>
      </c>
      <c r="R257" s="197" t="str">
        <f t="shared" si="234"/>
        <v>nebija plānots</v>
      </c>
      <c r="S257" s="79">
        <v>0</v>
      </c>
      <c r="T257" s="79"/>
      <c r="U257" s="79"/>
      <c r="V257" s="41">
        <f t="shared" si="235"/>
        <v>0</v>
      </c>
      <c r="W257" s="41">
        <f t="shared" si="236"/>
        <v>0</v>
      </c>
      <c r="X257" s="41">
        <f t="shared" si="237"/>
        <v>0</v>
      </c>
      <c r="Y257" s="197" t="str">
        <f t="shared" si="238"/>
        <v>nebija plānots</v>
      </c>
      <c r="Z257" s="79">
        <v>0</v>
      </c>
      <c r="AA257" s="79"/>
      <c r="AB257" s="79"/>
      <c r="AC257" s="41">
        <f t="shared" si="239"/>
        <v>0</v>
      </c>
      <c r="AD257" s="41">
        <f t="shared" si="240"/>
        <v>0</v>
      </c>
      <c r="AE257" s="41">
        <f t="shared" si="241"/>
        <v>0</v>
      </c>
      <c r="AF257" s="109" t="str">
        <f t="shared" si="242"/>
        <v>nebija plānots</v>
      </c>
      <c r="AG257" s="79">
        <v>0</v>
      </c>
      <c r="AH257" s="79"/>
      <c r="AI257" s="79"/>
      <c r="AJ257" s="41">
        <f t="shared" si="243"/>
        <v>0</v>
      </c>
      <c r="AK257" s="41">
        <f t="shared" si="244"/>
        <v>0</v>
      </c>
      <c r="AL257" s="41">
        <f t="shared" si="245"/>
        <v>0</v>
      </c>
      <c r="AM257" s="109" t="str">
        <f t="shared" si="246"/>
        <v>nebija plānots</v>
      </c>
      <c r="AN257" s="79">
        <v>0</v>
      </c>
      <c r="AO257" s="79"/>
      <c r="AP257" s="79"/>
      <c r="AQ257" s="41">
        <f t="shared" si="247"/>
        <v>0</v>
      </c>
      <c r="AR257" s="41">
        <f t="shared" si="248"/>
        <v>0</v>
      </c>
      <c r="AS257" s="41">
        <f t="shared" si="249"/>
        <v>0</v>
      </c>
      <c r="AT257" s="109" t="str">
        <f t="shared" si="250"/>
        <v>nebija plānots</v>
      </c>
      <c r="AU257" s="79">
        <v>0</v>
      </c>
      <c r="AV257" s="79"/>
      <c r="AW257" s="79"/>
      <c r="AX257" s="41">
        <f t="shared" si="251"/>
        <v>0</v>
      </c>
      <c r="AY257" s="41">
        <f t="shared" si="252"/>
        <v>0</v>
      </c>
      <c r="AZ257" s="41">
        <f t="shared" si="253"/>
        <v>0</v>
      </c>
      <c r="BA257" s="109" t="str">
        <f t="shared" si="254"/>
        <v>nebija plānots</v>
      </c>
      <c r="BB257" s="79">
        <v>0</v>
      </c>
      <c r="BC257" s="79"/>
      <c r="BD257" s="79"/>
      <c r="BE257" s="41">
        <f t="shared" si="255"/>
        <v>0</v>
      </c>
      <c r="BF257" s="41">
        <f t="shared" si="256"/>
        <v>0</v>
      </c>
      <c r="BG257" s="41">
        <f t="shared" si="257"/>
        <v>0</v>
      </c>
      <c r="BH257" s="109" t="str">
        <f t="shared" si="258"/>
        <v>nebija plānots</v>
      </c>
      <c r="BI257" s="79">
        <v>0</v>
      </c>
      <c r="BJ257" s="79"/>
      <c r="BK257" s="79"/>
      <c r="BL257" s="41">
        <f t="shared" si="259"/>
        <v>0</v>
      </c>
      <c r="BM257" s="41">
        <f t="shared" si="260"/>
        <v>0</v>
      </c>
      <c r="BN257" s="41">
        <f t="shared" si="261"/>
        <v>0</v>
      </c>
      <c r="BO257" s="109" t="str">
        <f t="shared" si="262"/>
        <v>nebija plānots</v>
      </c>
      <c r="BP257" s="79">
        <v>0</v>
      </c>
      <c r="BQ257" s="41">
        <v>162819</v>
      </c>
      <c r="BR257" s="41">
        <f t="shared" si="291"/>
        <v>162819</v>
      </c>
      <c r="BS257" s="41">
        <f t="shared" si="263"/>
        <v>0</v>
      </c>
      <c r="BT257" s="41">
        <f t="shared" si="264"/>
        <v>162819</v>
      </c>
      <c r="BU257" s="41">
        <f t="shared" si="265"/>
        <v>162819</v>
      </c>
      <c r="BV257" s="109" t="str">
        <f t="shared" si="266"/>
        <v>nebija plānots</v>
      </c>
      <c r="BW257" s="79">
        <v>0</v>
      </c>
      <c r="BX257" s="41">
        <v>0</v>
      </c>
      <c r="BY257" s="41">
        <f t="shared" si="267"/>
        <v>0</v>
      </c>
      <c r="BZ257" s="41">
        <f t="shared" si="275"/>
        <v>0</v>
      </c>
      <c r="CA257" s="41">
        <f t="shared" si="292"/>
        <v>162819</v>
      </c>
      <c r="CB257" s="41">
        <f t="shared" si="295"/>
        <v>162819</v>
      </c>
      <c r="CC257" s="109" t="str">
        <f t="shared" si="268"/>
        <v>nebija plānots</v>
      </c>
      <c r="CD257" s="79">
        <v>162819</v>
      </c>
      <c r="CE257" s="41">
        <v>0</v>
      </c>
      <c r="CF257" s="41">
        <f t="shared" si="269"/>
        <v>-162819</v>
      </c>
      <c r="CG257" s="41">
        <f t="shared" si="270"/>
        <v>162819</v>
      </c>
      <c r="CH257" s="41">
        <f t="shared" si="271"/>
        <v>162819</v>
      </c>
      <c r="CI257" s="40">
        <f t="shared" si="272"/>
        <v>0</v>
      </c>
      <c r="CJ257" s="282">
        <f t="shared" si="273"/>
        <v>1</v>
      </c>
      <c r="CK257" s="83">
        <v>0</v>
      </c>
      <c r="CL257" s="40">
        <f t="shared" si="293"/>
        <v>162819</v>
      </c>
      <c r="CM257" s="40">
        <v>343729</v>
      </c>
      <c r="CN257" s="158">
        <f t="shared" si="294"/>
        <v>180910</v>
      </c>
      <c r="CO257" s="310">
        <f t="shared" si="274"/>
        <v>2.1111111111111112</v>
      </c>
      <c r="CP257" s="83">
        <v>18091</v>
      </c>
      <c r="CQ257" s="83">
        <v>0</v>
      </c>
      <c r="CR257" s="83">
        <v>0</v>
      </c>
      <c r="CS257" s="83">
        <v>0</v>
      </c>
      <c r="CT257" s="83">
        <v>0</v>
      </c>
      <c r="CU257" s="83">
        <v>0</v>
      </c>
      <c r="CV257" s="83">
        <v>0</v>
      </c>
      <c r="CW257" s="83">
        <v>180910</v>
      </c>
      <c r="CX257" s="29"/>
    </row>
    <row r="258" spans="1:102" ht="31.5" hidden="1" x14ac:dyDescent="0.25">
      <c r="A258" s="55" t="s">
        <v>838</v>
      </c>
      <c r="B258" s="55" t="s">
        <v>839</v>
      </c>
      <c r="C258" s="81" t="s">
        <v>840</v>
      </c>
      <c r="D258" s="55">
        <v>1</v>
      </c>
      <c r="E258" s="55" t="s">
        <v>35</v>
      </c>
      <c r="F258" s="55" t="s">
        <v>5</v>
      </c>
      <c r="G258" s="55" t="s">
        <v>1344</v>
      </c>
      <c r="H258" s="43">
        <f>SUBTOTAL(103, $CI$16:$CI258)*1</f>
        <v>149</v>
      </c>
      <c r="I258" s="43" t="s">
        <v>838</v>
      </c>
      <c r="J258" s="128" t="s">
        <v>148</v>
      </c>
      <c r="K258" s="128" t="s">
        <v>1046</v>
      </c>
      <c r="L258" s="79">
        <v>0</v>
      </c>
      <c r="M258" s="79">
        <v>0</v>
      </c>
      <c r="N258" s="79">
        <v>0</v>
      </c>
      <c r="O258" s="79">
        <v>0</v>
      </c>
      <c r="P258" s="79"/>
      <c r="Q258" s="41">
        <f t="shared" si="233"/>
        <v>0</v>
      </c>
      <c r="R258" s="197" t="str">
        <f t="shared" si="234"/>
        <v>nebija plānots</v>
      </c>
      <c r="S258" s="79">
        <v>0</v>
      </c>
      <c r="T258" s="79"/>
      <c r="U258" s="79"/>
      <c r="V258" s="41">
        <f t="shared" si="235"/>
        <v>0</v>
      </c>
      <c r="W258" s="41">
        <f t="shared" si="236"/>
        <v>0</v>
      </c>
      <c r="X258" s="41">
        <f t="shared" si="237"/>
        <v>0</v>
      </c>
      <c r="Y258" s="197" t="str">
        <f t="shared" si="238"/>
        <v>nebija plānots</v>
      </c>
      <c r="Z258" s="79">
        <v>0</v>
      </c>
      <c r="AA258" s="79"/>
      <c r="AB258" s="79"/>
      <c r="AC258" s="41">
        <f t="shared" si="239"/>
        <v>0</v>
      </c>
      <c r="AD258" s="41">
        <f t="shared" si="240"/>
        <v>0</v>
      </c>
      <c r="AE258" s="41">
        <f t="shared" si="241"/>
        <v>0</v>
      </c>
      <c r="AF258" s="109" t="str">
        <f t="shared" si="242"/>
        <v>nebija plānots</v>
      </c>
      <c r="AG258" s="79">
        <v>0</v>
      </c>
      <c r="AH258" s="79"/>
      <c r="AI258" s="79"/>
      <c r="AJ258" s="41">
        <f t="shared" si="243"/>
        <v>0</v>
      </c>
      <c r="AK258" s="41">
        <f t="shared" si="244"/>
        <v>0</v>
      </c>
      <c r="AL258" s="41">
        <f t="shared" si="245"/>
        <v>0</v>
      </c>
      <c r="AM258" s="109" t="str">
        <f t="shared" si="246"/>
        <v>nebija plānots</v>
      </c>
      <c r="AN258" s="79">
        <v>0</v>
      </c>
      <c r="AO258" s="79"/>
      <c r="AP258" s="79"/>
      <c r="AQ258" s="41">
        <f t="shared" si="247"/>
        <v>0</v>
      </c>
      <c r="AR258" s="41">
        <f t="shared" si="248"/>
        <v>0</v>
      </c>
      <c r="AS258" s="41">
        <f t="shared" si="249"/>
        <v>0</v>
      </c>
      <c r="AT258" s="109" t="str">
        <f t="shared" si="250"/>
        <v>nebija plānots</v>
      </c>
      <c r="AU258" s="79">
        <v>0</v>
      </c>
      <c r="AV258" s="79"/>
      <c r="AW258" s="79"/>
      <c r="AX258" s="41">
        <f t="shared" si="251"/>
        <v>0</v>
      </c>
      <c r="AY258" s="41">
        <f t="shared" si="252"/>
        <v>0</v>
      </c>
      <c r="AZ258" s="41">
        <f t="shared" si="253"/>
        <v>0</v>
      </c>
      <c r="BA258" s="109" t="str">
        <f t="shared" si="254"/>
        <v>nebija plānots</v>
      </c>
      <c r="BB258" s="79">
        <v>0</v>
      </c>
      <c r="BC258" s="79"/>
      <c r="BD258" s="79"/>
      <c r="BE258" s="41">
        <f t="shared" si="255"/>
        <v>0</v>
      </c>
      <c r="BF258" s="41">
        <f t="shared" si="256"/>
        <v>0</v>
      </c>
      <c r="BG258" s="41">
        <f t="shared" si="257"/>
        <v>0</v>
      </c>
      <c r="BH258" s="109" t="str">
        <f t="shared" si="258"/>
        <v>nebija plānots</v>
      </c>
      <c r="BI258" s="79">
        <v>0</v>
      </c>
      <c r="BJ258" s="79"/>
      <c r="BK258" s="79"/>
      <c r="BL258" s="41">
        <f t="shared" si="259"/>
        <v>0</v>
      </c>
      <c r="BM258" s="41">
        <f t="shared" si="260"/>
        <v>0</v>
      </c>
      <c r="BN258" s="41">
        <f t="shared" si="261"/>
        <v>0</v>
      </c>
      <c r="BO258" s="109" t="str">
        <f t="shared" si="262"/>
        <v>nebija plānots</v>
      </c>
      <c r="BP258" s="79">
        <v>0</v>
      </c>
      <c r="BQ258" s="41">
        <v>162819</v>
      </c>
      <c r="BR258" s="41">
        <f t="shared" si="291"/>
        <v>162819</v>
      </c>
      <c r="BS258" s="41">
        <f t="shared" si="263"/>
        <v>0</v>
      </c>
      <c r="BT258" s="41">
        <f t="shared" si="264"/>
        <v>162819</v>
      </c>
      <c r="BU258" s="41">
        <f t="shared" si="265"/>
        <v>162819</v>
      </c>
      <c r="BV258" s="109" t="str">
        <f t="shared" si="266"/>
        <v>nebija plānots</v>
      </c>
      <c r="BW258" s="79">
        <v>0</v>
      </c>
      <c r="BX258" s="41">
        <v>0</v>
      </c>
      <c r="BY258" s="41">
        <f t="shared" si="267"/>
        <v>0</v>
      </c>
      <c r="BZ258" s="41">
        <f t="shared" si="275"/>
        <v>0</v>
      </c>
      <c r="CA258" s="41">
        <f t="shared" si="292"/>
        <v>162819</v>
      </c>
      <c r="CB258" s="41">
        <f t="shared" si="295"/>
        <v>162819</v>
      </c>
      <c r="CC258" s="109" t="str">
        <f t="shared" si="268"/>
        <v>nebija plānots</v>
      </c>
      <c r="CD258" s="79">
        <v>162819</v>
      </c>
      <c r="CE258" s="41">
        <v>0</v>
      </c>
      <c r="CF258" s="41">
        <f t="shared" si="269"/>
        <v>-162819</v>
      </c>
      <c r="CG258" s="41">
        <f t="shared" si="270"/>
        <v>162819</v>
      </c>
      <c r="CH258" s="41">
        <f t="shared" si="271"/>
        <v>162819</v>
      </c>
      <c r="CI258" s="40">
        <f t="shared" si="272"/>
        <v>0</v>
      </c>
      <c r="CJ258" s="282">
        <f t="shared" si="273"/>
        <v>1</v>
      </c>
      <c r="CK258" s="83">
        <v>0</v>
      </c>
      <c r="CL258" s="40">
        <f t="shared" si="293"/>
        <v>162819</v>
      </c>
      <c r="CM258" s="40">
        <v>343729</v>
      </c>
      <c r="CN258" s="158">
        <f t="shared" si="294"/>
        <v>180910</v>
      </c>
      <c r="CO258" s="310">
        <f t="shared" si="274"/>
        <v>2.1111111111111112</v>
      </c>
      <c r="CP258" s="83">
        <v>18091</v>
      </c>
      <c r="CQ258" s="83">
        <v>0</v>
      </c>
      <c r="CR258" s="83">
        <v>0</v>
      </c>
      <c r="CS258" s="83">
        <v>0</v>
      </c>
      <c r="CT258" s="83">
        <v>0</v>
      </c>
      <c r="CU258" s="83">
        <v>0</v>
      </c>
      <c r="CV258" s="83">
        <v>0</v>
      </c>
      <c r="CW258" s="83">
        <v>180910</v>
      </c>
      <c r="CX258" s="29"/>
    </row>
    <row r="259" spans="1:102" ht="31.5" hidden="1" x14ac:dyDescent="0.25">
      <c r="A259" s="55" t="s">
        <v>838</v>
      </c>
      <c r="B259" s="55" t="s">
        <v>839</v>
      </c>
      <c r="C259" s="81" t="s">
        <v>840</v>
      </c>
      <c r="D259" s="55">
        <v>1</v>
      </c>
      <c r="E259" s="55" t="s">
        <v>35</v>
      </c>
      <c r="F259" s="55" t="s">
        <v>5</v>
      </c>
      <c r="G259" s="55" t="s">
        <v>1347</v>
      </c>
      <c r="H259" s="43">
        <f>SUBTOTAL(103, $CI$16:$CI259)*1</f>
        <v>149</v>
      </c>
      <c r="I259" s="43" t="s">
        <v>838</v>
      </c>
      <c r="J259" s="128" t="s">
        <v>148</v>
      </c>
      <c r="K259" s="128" t="s">
        <v>1047</v>
      </c>
      <c r="L259" s="79">
        <v>0</v>
      </c>
      <c r="M259" s="79">
        <v>0</v>
      </c>
      <c r="N259" s="79">
        <v>0</v>
      </c>
      <c r="O259" s="79">
        <v>0</v>
      </c>
      <c r="P259" s="79"/>
      <c r="Q259" s="41">
        <f t="shared" si="233"/>
        <v>0</v>
      </c>
      <c r="R259" s="197" t="str">
        <f t="shared" si="234"/>
        <v>nebija plānots</v>
      </c>
      <c r="S259" s="79">
        <v>0</v>
      </c>
      <c r="T259" s="79"/>
      <c r="U259" s="79"/>
      <c r="V259" s="41">
        <f t="shared" si="235"/>
        <v>0</v>
      </c>
      <c r="W259" s="41">
        <f t="shared" si="236"/>
        <v>0</v>
      </c>
      <c r="X259" s="41">
        <f t="shared" si="237"/>
        <v>0</v>
      </c>
      <c r="Y259" s="197" t="str">
        <f t="shared" si="238"/>
        <v>nebija plānots</v>
      </c>
      <c r="Z259" s="79">
        <v>0</v>
      </c>
      <c r="AA259" s="79"/>
      <c r="AB259" s="79"/>
      <c r="AC259" s="41">
        <f t="shared" si="239"/>
        <v>0</v>
      </c>
      <c r="AD259" s="41">
        <f t="shared" si="240"/>
        <v>0</v>
      </c>
      <c r="AE259" s="41">
        <f t="shared" si="241"/>
        <v>0</v>
      </c>
      <c r="AF259" s="109" t="str">
        <f t="shared" si="242"/>
        <v>nebija plānots</v>
      </c>
      <c r="AG259" s="79">
        <v>0</v>
      </c>
      <c r="AH259" s="79"/>
      <c r="AI259" s="79"/>
      <c r="AJ259" s="41">
        <f t="shared" si="243"/>
        <v>0</v>
      </c>
      <c r="AK259" s="41">
        <f t="shared" si="244"/>
        <v>0</v>
      </c>
      <c r="AL259" s="41">
        <f t="shared" si="245"/>
        <v>0</v>
      </c>
      <c r="AM259" s="109" t="str">
        <f t="shared" si="246"/>
        <v>nebija plānots</v>
      </c>
      <c r="AN259" s="79">
        <v>0</v>
      </c>
      <c r="AO259" s="79"/>
      <c r="AP259" s="79"/>
      <c r="AQ259" s="41">
        <f t="shared" si="247"/>
        <v>0</v>
      </c>
      <c r="AR259" s="41">
        <f t="shared" si="248"/>
        <v>0</v>
      </c>
      <c r="AS259" s="41">
        <f t="shared" si="249"/>
        <v>0</v>
      </c>
      <c r="AT259" s="109" t="str">
        <f t="shared" si="250"/>
        <v>nebija plānots</v>
      </c>
      <c r="AU259" s="79">
        <v>0</v>
      </c>
      <c r="AV259" s="79"/>
      <c r="AW259" s="79"/>
      <c r="AX259" s="41">
        <f t="shared" si="251"/>
        <v>0</v>
      </c>
      <c r="AY259" s="41">
        <f t="shared" si="252"/>
        <v>0</v>
      </c>
      <c r="AZ259" s="41">
        <f t="shared" si="253"/>
        <v>0</v>
      </c>
      <c r="BA259" s="109" t="str">
        <f t="shared" si="254"/>
        <v>nebija plānots</v>
      </c>
      <c r="BB259" s="79">
        <v>0</v>
      </c>
      <c r="BC259" s="79"/>
      <c r="BD259" s="79"/>
      <c r="BE259" s="41">
        <f t="shared" si="255"/>
        <v>0</v>
      </c>
      <c r="BF259" s="41">
        <f t="shared" si="256"/>
        <v>0</v>
      </c>
      <c r="BG259" s="41">
        <f t="shared" si="257"/>
        <v>0</v>
      </c>
      <c r="BH259" s="109" t="str">
        <f t="shared" si="258"/>
        <v>nebija plānots</v>
      </c>
      <c r="BI259" s="79">
        <v>0</v>
      </c>
      <c r="BJ259" s="79"/>
      <c r="BK259" s="79"/>
      <c r="BL259" s="41">
        <f t="shared" si="259"/>
        <v>0</v>
      </c>
      <c r="BM259" s="41">
        <f t="shared" si="260"/>
        <v>0</v>
      </c>
      <c r="BN259" s="41">
        <f t="shared" si="261"/>
        <v>0</v>
      </c>
      <c r="BO259" s="109" t="str">
        <f t="shared" si="262"/>
        <v>nebija plānots</v>
      </c>
      <c r="BP259" s="79">
        <v>0</v>
      </c>
      <c r="BQ259" s="41">
        <v>162819</v>
      </c>
      <c r="BR259" s="41">
        <f t="shared" si="291"/>
        <v>162819</v>
      </c>
      <c r="BS259" s="41">
        <f t="shared" si="263"/>
        <v>0</v>
      </c>
      <c r="BT259" s="41">
        <f t="shared" si="264"/>
        <v>162819</v>
      </c>
      <c r="BU259" s="41">
        <f t="shared" si="265"/>
        <v>162819</v>
      </c>
      <c r="BV259" s="109" t="str">
        <f t="shared" si="266"/>
        <v>nebija plānots</v>
      </c>
      <c r="BW259" s="79">
        <v>0</v>
      </c>
      <c r="BX259" s="41">
        <v>0</v>
      </c>
      <c r="BY259" s="41">
        <f t="shared" si="267"/>
        <v>0</v>
      </c>
      <c r="BZ259" s="41">
        <f t="shared" si="275"/>
        <v>0</v>
      </c>
      <c r="CA259" s="41">
        <f t="shared" si="292"/>
        <v>162819</v>
      </c>
      <c r="CB259" s="41">
        <f t="shared" si="295"/>
        <v>162819</v>
      </c>
      <c r="CC259" s="109" t="str">
        <f t="shared" si="268"/>
        <v>nebija plānots</v>
      </c>
      <c r="CD259" s="79">
        <v>162819</v>
      </c>
      <c r="CE259" s="41">
        <v>0</v>
      </c>
      <c r="CF259" s="41">
        <f t="shared" si="269"/>
        <v>-162819</v>
      </c>
      <c r="CG259" s="41">
        <f t="shared" si="270"/>
        <v>162819</v>
      </c>
      <c r="CH259" s="41">
        <f t="shared" si="271"/>
        <v>162819</v>
      </c>
      <c r="CI259" s="40">
        <f t="shared" si="272"/>
        <v>0</v>
      </c>
      <c r="CJ259" s="282">
        <f t="shared" si="273"/>
        <v>1</v>
      </c>
      <c r="CK259" s="83">
        <v>0</v>
      </c>
      <c r="CL259" s="40">
        <f t="shared" si="293"/>
        <v>162819</v>
      </c>
      <c r="CM259" s="40">
        <v>343729</v>
      </c>
      <c r="CN259" s="158">
        <f t="shared" si="294"/>
        <v>180910</v>
      </c>
      <c r="CO259" s="310">
        <f t="shared" si="274"/>
        <v>2.1111111111111112</v>
      </c>
      <c r="CP259" s="83">
        <v>18091</v>
      </c>
      <c r="CQ259" s="83">
        <v>0</v>
      </c>
      <c r="CR259" s="83">
        <v>0</v>
      </c>
      <c r="CS259" s="83">
        <v>0</v>
      </c>
      <c r="CT259" s="83">
        <v>0</v>
      </c>
      <c r="CU259" s="83">
        <v>0</v>
      </c>
      <c r="CV259" s="83">
        <v>0</v>
      </c>
      <c r="CW259" s="83">
        <v>180910</v>
      </c>
      <c r="CX259" s="29"/>
    </row>
    <row r="260" spans="1:102" ht="31.5" hidden="1" x14ac:dyDescent="0.25">
      <c r="A260" s="130" t="s">
        <v>838</v>
      </c>
      <c r="B260" s="55" t="s">
        <v>839</v>
      </c>
      <c r="C260" s="81" t="s">
        <v>840</v>
      </c>
      <c r="D260" s="55">
        <v>1</v>
      </c>
      <c r="E260" s="55" t="s">
        <v>35</v>
      </c>
      <c r="F260" s="55" t="s">
        <v>5</v>
      </c>
      <c r="G260" s="55" t="s">
        <v>1346</v>
      </c>
      <c r="H260" s="43">
        <f>SUBTOTAL(103, $CI$16:$CI260)*1</f>
        <v>149</v>
      </c>
      <c r="I260" s="43" t="s">
        <v>838</v>
      </c>
      <c r="J260" s="128" t="s">
        <v>148</v>
      </c>
      <c r="K260" s="128" t="s">
        <v>1048</v>
      </c>
      <c r="L260" s="79">
        <v>0</v>
      </c>
      <c r="M260" s="79">
        <v>0</v>
      </c>
      <c r="N260" s="79">
        <v>0</v>
      </c>
      <c r="O260" s="79">
        <v>0</v>
      </c>
      <c r="P260" s="79"/>
      <c r="Q260" s="41">
        <f t="shared" si="233"/>
        <v>0</v>
      </c>
      <c r="R260" s="197" t="str">
        <f t="shared" si="234"/>
        <v>nebija plānots</v>
      </c>
      <c r="S260" s="79">
        <v>0</v>
      </c>
      <c r="T260" s="79"/>
      <c r="U260" s="79"/>
      <c r="V260" s="41">
        <f t="shared" si="235"/>
        <v>0</v>
      </c>
      <c r="W260" s="41">
        <f t="shared" si="236"/>
        <v>0</v>
      </c>
      <c r="X260" s="41">
        <f t="shared" si="237"/>
        <v>0</v>
      </c>
      <c r="Y260" s="197" t="str">
        <f t="shared" si="238"/>
        <v>nebija plānots</v>
      </c>
      <c r="Z260" s="79">
        <v>0</v>
      </c>
      <c r="AA260" s="79"/>
      <c r="AB260" s="79"/>
      <c r="AC260" s="41">
        <f t="shared" si="239"/>
        <v>0</v>
      </c>
      <c r="AD260" s="41">
        <f t="shared" si="240"/>
        <v>0</v>
      </c>
      <c r="AE260" s="41">
        <f t="shared" si="241"/>
        <v>0</v>
      </c>
      <c r="AF260" s="109" t="str">
        <f t="shared" si="242"/>
        <v>nebija plānots</v>
      </c>
      <c r="AG260" s="79">
        <v>0</v>
      </c>
      <c r="AH260" s="79"/>
      <c r="AI260" s="79"/>
      <c r="AJ260" s="41">
        <f t="shared" si="243"/>
        <v>0</v>
      </c>
      <c r="AK260" s="41">
        <f t="shared" si="244"/>
        <v>0</v>
      </c>
      <c r="AL260" s="41">
        <f t="shared" si="245"/>
        <v>0</v>
      </c>
      <c r="AM260" s="109" t="str">
        <f t="shared" si="246"/>
        <v>nebija plānots</v>
      </c>
      <c r="AN260" s="79">
        <v>0</v>
      </c>
      <c r="AO260" s="79"/>
      <c r="AP260" s="79"/>
      <c r="AQ260" s="41">
        <f t="shared" si="247"/>
        <v>0</v>
      </c>
      <c r="AR260" s="41">
        <f t="shared" si="248"/>
        <v>0</v>
      </c>
      <c r="AS260" s="41">
        <f t="shared" si="249"/>
        <v>0</v>
      </c>
      <c r="AT260" s="109" t="str">
        <f t="shared" si="250"/>
        <v>nebija plānots</v>
      </c>
      <c r="AU260" s="79">
        <v>0</v>
      </c>
      <c r="AV260" s="79"/>
      <c r="AW260" s="79"/>
      <c r="AX260" s="41">
        <f t="shared" si="251"/>
        <v>0</v>
      </c>
      <c r="AY260" s="41">
        <f t="shared" si="252"/>
        <v>0</v>
      </c>
      <c r="AZ260" s="41">
        <f t="shared" si="253"/>
        <v>0</v>
      </c>
      <c r="BA260" s="109" t="str">
        <f t="shared" si="254"/>
        <v>nebija plānots</v>
      </c>
      <c r="BB260" s="79">
        <v>0</v>
      </c>
      <c r="BC260" s="79"/>
      <c r="BD260" s="79"/>
      <c r="BE260" s="41">
        <f t="shared" si="255"/>
        <v>0</v>
      </c>
      <c r="BF260" s="41">
        <f t="shared" si="256"/>
        <v>0</v>
      </c>
      <c r="BG260" s="41">
        <f t="shared" si="257"/>
        <v>0</v>
      </c>
      <c r="BH260" s="109" t="str">
        <f t="shared" si="258"/>
        <v>nebija plānots</v>
      </c>
      <c r="BI260" s="79">
        <v>0</v>
      </c>
      <c r="BJ260" s="79"/>
      <c r="BK260" s="79"/>
      <c r="BL260" s="41">
        <f t="shared" si="259"/>
        <v>0</v>
      </c>
      <c r="BM260" s="41">
        <f t="shared" si="260"/>
        <v>0</v>
      </c>
      <c r="BN260" s="41">
        <f t="shared" si="261"/>
        <v>0</v>
      </c>
      <c r="BO260" s="109" t="str">
        <f t="shared" si="262"/>
        <v>nebija plānots</v>
      </c>
      <c r="BP260" s="79">
        <v>0</v>
      </c>
      <c r="BQ260" s="41">
        <v>162819</v>
      </c>
      <c r="BR260" s="41">
        <f t="shared" si="291"/>
        <v>162819</v>
      </c>
      <c r="BS260" s="41">
        <f t="shared" si="263"/>
        <v>0</v>
      </c>
      <c r="BT260" s="41">
        <f t="shared" si="264"/>
        <v>162819</v>
      </c>
      <c r="BU260" s="41">
        <f t="shared" si="265"/>
        <v>162819</v>
      </c>
      <c r="BV260" s="109" t="str">
        <f t="shared" si="266"/>
        <v>nebija plānots</v>
      </c>
      <c r="BW260" s="79">
        <v>0</v>
      </c>
      <c r="BX260" s="41">
        <v>0</v>
      </c>
      <c r="BY260" s="41">
        <f t="shared" si="267"/>
        <v>0</v>
      </c>
      <c r="BZ260" s="41">
        <f t="shared" si="275"/>
        <v>0</v>
      </c>
      <c r="CA260" s="41">
        <f t="shared" si="292"/>
        <v>162819</v>
      </c>
      <c r="CB260" s="41">
        <f t="shared" si="295"/>
        <v>162819</v>
      </c>
      <c r="CC260" s="109" t="str">
        <f t="shared" si="268"/>
        <v>nebija plānots</v>
      </c>
      <c r="CD260" s="79">
        <v>162819</v>
      </c>
      <c r="CE260" s="41">
        <v>0</v>
      </c>
      <c r="CF260" s="41">
        <f t="shared" si="269"/>
        <v>-162819</v>
      </c>
      <c r="CG260" s="41">
        <f t="shared" si="270"/>
        <v>162819</v>
      </c>
      <c r="CH260" s="41">
        <f t="shared" si="271"/>
        <v>162819</v>
      </c>
      <c r="CI260" s="40">
        <f t="shared" si="272"/>
        <v>0</v>
      </c>
      <c r="CJ260" s="282">
        <f t="shared" si="273"/>
        <v>1</v>
      </c>
      <c r="CK260" s="83">
        <v>0</v>
      </c>
      <c r="CL260" s="40">
        <f t="shared" si="293"/>
        <v>162819</v>
      </c>
      <c r="CM260" s="40">
        <v>343729</v>
      </c>
      <c r="CN260" s="158">
        <f t="shared" si="294"/>
        <v>180910</v>
      </c>
      <c r="CO260" s="310">
        <f t="shared" si="274"/>
        <v>2.1111111111111112</v>
      </c>
      <c r="CP260" s="83">
        <v>18091</v>
      </c>
      <c r="CQ260" s="83">
        <v>0</v>
      </c>
      <c r="CR260" s="83">
        <v>0</v>
      </c>
      <c r="CS260" s="83">
        <v>0</v>
      </c>
      <c r="CT260" s="83">
        <v>0</v>
      </c>
      <c r="CU260" s="83">
        <v>0</v>
      </c>
      <c r="CV260" s="83">
        <v>0</v>
      </c>
      <c r="CW260" s="83">
        <v>180910</v>
      </c>
      <c r="CX260" s="29"/>
    </row>
    <row r="261" spans="1:102" ht="31.5" hidden="1" x14ac:dyDescent="0.25">
      <c r="A261" s="130" t="s">
        <v>838</v>
      </c>
      <c r="B261" s="55" t="s">
        <v>839</v>
      </c>
      <c r="C261" s="81" t="s">
        <v>840</v>
      </c>
      <c r="D261" s="55">
        <v>1</v>
      </c>
      <c r="E261" s="55" t="s">
        <v>35</v>
      </c>
      <c r="F261" s="55" t="s">
        <v>5</v>
      </c>
      <c r="G261" s="55" t="s">
        <v>1339</v>
      </c>
      <c r="H261" s="43">
        <f>SUBTOTAL(103, $CI$16:$CI261)*1</f>
        <v>149</v>
      </c>
      <c r="I261" s="43" t="s">
        <v>838</v>
      </c>
      <c r="J261" s="128" t="s">
        <v>148</v>
      </c>
      <c r="K261" s="128" t="s">
        <v>1049</v>
      </c>
      <c r="L261" s="79">
        <v>0</v>
      </c>
      <c r="M261" s="79">
        <v>0</v>
      </c>
      <c r="N261" s="79">
        <v>0</v>
      </c>
      <c r="O261" s="79">
        <v>0</v>
      </c>
      <c r="P261" s="79"/>
      <c r="Q261" s="41">
        <f t="shared" si="233"/>
        <v>0</v>
      </c>
      <c r="R261" s="197" t="str">
        <f t="shared" si="234"/>
        <v>nebija plānots</v>
      </c>
      <c r="S261" s="79">
        <v>0</v>
      </c>
      <c r="T261" s="79"/>
      <c r="U261" s="79"/>
      <c r="V261" s="41">
        <f t="shared" si="235"/>
        <v>0</v>
      </c>
      <c r="W261" s="41">
        <f t="shared" si="236"/>
        <v>0</v>
      </c>
      <c r="X261" s="41">
        <f t="shared" si="237"/>
        <v>0</v>
      </c>
      <c r="Y261" s="197" t="str">
        <f t="shared" si="238"/>
        <v>nebija plānots</v>
      </c>
      <c r="Z261" s="79">
        <v>0</v>
      </c>
      <c r="AA261" s="79"/>
      <c r="AB261" s="79"/>
      <c r="AC261" s="41">
        <f t="shared" si="239"/>
        <v>0</v>
      </c>
      <c r="AD261" s="41">
        <f t="shared" si="240"/>
        <v>0</v>
      </c>
      <c r="AE261" s="41">
        <f t="shared" si="241"/>
        <v>0</v>
      </c>
      <c r="AF261" s="109" t="str">
        <f t="shared" si="242"/>
        <v>nebija plānots</v>
      </c>
      <c r="AG261" s="79">
        <v>0</v>
      </c>
      <c r="AH261" s="79"/>
      <c r="AI261" s="79"/>
      <c r="AJ261" s="41">
        <f t="shared" si="243"/>
        <v>0</v>
      </c>
      <c r="AK261" s="41">
        <f t="shared" si="244"/>
        <v>0</v>
      </c>
      <c r="AL261" s="41">
        <f t="shared" si="245"/>
        <v>0</v>
      </c>
      <c r="AM261" s="109" t="str">
        <f t="shared" si="246"/>
        <v>nebija plānots</v>
      </c>
      <c r="AN261" s="79">
        <v>0</v>
      </c>
      <c r="AO261" s="79"/>
      <c r="AP261" s="79"/>
      <c r="AQ261" s="41">
        <f t="shared" si="247"/>
        <v>0</v>
      </c>
      <c r="AR261" s="41">
        <f t="shared" si="248"/>
        <v>0</v>
      </c>
      <c r="AS261" s="41">
        <f t="shared" si="249"/>
        <v>0</v>
      </c>
      <c r="AT261" s="109" t="str">
        <f t="shared" si="250"/>
        <v>nebija plānots</v>
      </c>
      <c r="AU261" s="79">
        <v>0</v>
      </c>
      <c r="AV261" s="79"/>
      <c r="AW261" s="79"/>
      <c r="AX261" s="41">
        <f t="shared" si="251"/>
        <v>0</v>
      </c>
      <c r="AY261" s="41">
        <f t="shared" si="252"/>
        <v>0</v>
      </c>
      <c r="AZ261" s="41">
        <f t="shared" si="253"/>
        <v>0</v>
      </c>
      <c r="BA261" s="109" t="str">
        <f t="shared" si="254"/>
        <v>nebija plānots</v>
      </c>
      <c r="BB261" s="79">
        <v>0</v>
      </c>
      <c r="BC261" s="79"/>
      <c r="BD261" s="79"/>
      <c r="BE261" s="41">
        <f t="shared" si="255"/>
        <v>0</v>
      </c>
      <c r="BF261" s="41">
        <f t="shared" si="256"/>
        <v>0</v>
      </c>
      <c r="BG261" s="41">
        <f t="shared" si="257"/>
        <v>0</v>
      </c>
      <c r="BH261" s="109" t="str">
        <f t="shared" si="258"/>
        <v>nebija plānots</v>
      </c>
      <c r="BI261" s="79">
        <v>0</v>
      </c>
      <c r="BJ261" s="79"/>
      <c r="BK261" s="79"/>
      <c r="BL261" s="41">
        <f t="shared" si="259"/>
        <v>0</v>
      </c>
      <c r="BM261" s="41">
        <f t="shared" si="260"/>
        <v>0</v>
      </c>
      <c r="BN261" s="41">
        <f t="shared" si="261"/>
        <v>0</v>
      </c>
      <c r="BO261" s="109" t="str">
        <f t="shared" si="262"/>
        <v>nebija plānots</v>
      </c>
      <c r="BP261" s="79">
        <v>0</v>
      </c>
      <c r="BQ261" s="41">
        <v>162819</v>
      </c>
      <c r="BR261" s="41">
        <f t="shared" si="291"/>
        <v>162819</v>
      </c>
      <c r="BS261" s="41">
        <f t="shared" si="263"/>
        <v>0</v>
      </c>
      <c r="BT261" s="41">
        <f t="shared" si="264"/>
        <v>162819</v>
      </c>
      <c r="BU261" s="41">
        <f t="shared" si="265"/>
        <v>162819</v>
      </c>
      <c r="BV261" s="109" t="str">
        <f t="shared" si="266"/>
        <v>nebija plānots</v>
      </c>
      <c r="BW261" s="79">
        <v>0</v>
      </c>
      <c r="BX261" s="41">
        <v>0</v>
      </c>
      <c r="BY261" s="41">
        <f t="shared" si="267"/>
        <v>0</v>
      </c>
      <c r="BZ261" s="41">
        <f t="shared" si="275"/>
        <v>0</v>
      </c>
      <c r="CA261" s="41">
        <f t="shared" si="292"/>
        <v>162819</v>
      </c>
      <c r="CB261" s="41">
        <f t="shared" si="295"/>
        <v>162819</v>
      </c>
      <c r="CC261" s="109" t="str">
        <f t="shared" si="268"/>
        <v>nebija plānots</v>
      </c>
      <c r="CD261" s="79">
        <v>162819</v>
      </c>
      <c r="CE261" s="41">
        <v>0</v>
      </c>
      <c r="CF261" s="41">
        <f t="shared" si="269"/>
        <v>-162819</v>
      </c>
      <c r="CG261" s="41">
        <f t="shared" si="270"/>
        <v>162819</v>
      </c>
      <c r="CH261" s="41">
        <f t="shared" si="271"/>
        <v>162819</v>
      </c>
      <c r="CI261" s="40">
        <f t="shared" si="272"/>
        <v>0</v>
      </c>
      <c r="CJ261" s="282">
        <f t="shared" si="273"/>
        <v>1</v>
      </c>
      <c r="CK261" s="83">
        <v>0</v>
      </c>
      <c r="CL261" s="40">
        <f t="shared" si="293"/>
        <v>162819</v>
      </c>
      <c r="CM261" s="40">
        <v>343729</v>
      </c>
      <c r="CN261" s="158">
        <f t="shared" si="294"/>
        <v>180910</v>
      </c>
      <c r="CO261" s="310">
        <f t="shared" si="274"/>
        <v>2.1111111111111112</v>
      </c>
      <c r="CP261" s="83">
        <v>18091</v>
      </c>
      <c r="CQ261" s="83">
        <v>0</v>
      </c>
      <c r="CR261" s="83">
        <v>0</v>
      </c>
      <c r="CS261" s="83">
        <v>0</v>
      </c>
      <c r="CT261" s="83">
        <v>0</v>
      </c>
      <c r="CU261" s="83">
        <v>0</v>
      </c>
      <c r="CV261" s="83">
        <v>0</v>
      </c>
      <c r="CW261" s="83">
        <v>180910</v>
      </c>
      <c r="CX261" s="29"/>
    </row>
    <row r="262" spans="1:102" ht="31.5" hidden="1" x14ac:dyDescent="0.25">
      <c r="A262" s="130" t="s">
        <v>838</v>
      </c>
      <c r="B262" s="55" t="s">
        <v>839</v>
      </c>
      <c r="C262" s="81" t="s">
        <v>840</v>
      </c>
      <c r="D262" s="55">
        <v>1</v>
      </c>
      <c r="E262" s="55" t="s">
        <v>35</v>
      </c>
      <c r="F262" s="55" t="s">
        <v>5</v>
      </c>
      <c r="G262" s="55" t="s">
        <v>1341</v>
      </c>
      <c r="H262" s="43">
        <f>SUBTOTAL(103, $CI$16:$CI262)*1</f>
        <v>149</v>
      </c>
      <c r="I262" s="43" t="s">
        <v>838</v>
      </c>
      <c r="J262" s="128" t="s">
        <v>148</v>
      </c>
      <c r="K262" s="128" t="s">
        <v>1050</v>
      </c>
      <c r="L262" s="79">
        <v>0</v>
      </c>
      <c r="M262" s="79">
        <v>0</v>
      </c>
      <c r="N262" s="79">
        <v>0</v>
      </c>
      <c r="O262" s="79">
        <v>0</v>
      </c>
      <c r="P262" s="79"/>
      <c r="Q262" s="41">
        <f t="shared" si="233"/>
        <v>0</v>
      </c>
      <c r="R262" s="197" t="str">
        <f t="shared" si="234"/>
        <v>nebija plānots</v>
      </c>
      <c r="S262" s="79">
        <v>0</v>
      </c>
      <c r="T262" s="79"/>
      <c r="U262" s="79"/>
      <c r="V262" s="41">
        <f t="shared" si="235"/>
        <v>0</v>
      </c>
      <c r="W262" s="41">
        <f t="shared" si="236"/>
        <v>0</v>
      </c>
      <c r="X262" s="41">
        <f t="shared" si="237"/>
        <v>0</v>
      </c>
      <c r="Y262" s="197" t="str">
        <f t="shared" si="238"/>
        <v>nebija plānots</v>
      </c>
      <c r="Z262" s="79">
        <v>0</v>
      </c>
      <c r="AA262" s="79"/>
      <c r="AB262" s="79"/>
      <c r="AC262" s="41">
        <f t="shared" si="239"/>
        <v>0</v>
      </c>
      <c r="AD262" s="41">
        <f t="shared" si="240"/>
        <v>0</v>
      </c>
      <c r="AE262" s="41">
        <f t="shared" si="241"/>
        <v>0</v>
      </c>
      <c r="AF262" s="109" t="str">
        <f t="shared" si="242"/>
        <v>nebija plānots</v>
      </c>
      <c r="AG262" s="79">
        <v>0</v>
      </c>
      <c r="AH262" s="79"/>
      <c r="AI262" s="79"/>
      <c r="AJ262" s="41">
        <f t="shared" si="243"/>
        <v>0</v>
      </c>
      <c r="AK262" s="41">
        <f t="shared" si="244"/>
        <v>0</v>
      </c>
      <c r="AL262" s="41">
        <f t="shared" si="245"/>
        <v>0</v>
      </c>
      <c r="AM262" s="109" t="str">
        <f t="shared" si="246"/>
        <v>nebija plānots</v>
      </c>
      <c r="AN262" s="79">
        <v>0</v>
      </c>
      <c r="AO262" s="79"/>
      <c r="AP262" s="79"/>
      <c r="AQ262" s="41">
        <f t="shared" si="247"/>
        <v>0</v>
      </c>
      <c r="AR262" s="41">
        <f t="shared" si="248"/>
        <v>0</v>
      </c>
      <c r="AS262" s="41">
        <f t="shared" si="249"/>
        <v>0</v>
      </c>
      <c r="AT262" s="109" t="str">
        <f t="shared" si="250"/>
        <v>nebija plānots</v>
      </c>
      <c r="AU262" s="79">
        <v>0</v>
      </c>
      <c r="AV262" s="79"/>
      <c r="AW262" s="79"/>
      <c r="AX262" s="41">
        <f t="shared" si="251"/>
        <v>0</v>
      </c>
      <c r="AY262" s="41">
        <f t="shared" si="252"/>
        <v>0</v>
      </c>
      <c r="AZ262" s="41">
        <f t="shared" si="253"/>
        <v>0</v>
      </c>
      <c r="BA262" s="109" t="str">
        <f t="shared" si="254"/>
        <v>nebija plānots</v>
      </c>
      <c r="BB262" s="79">
        <v>0</v>
      </c>
      <c r="BC262" s="79"/>
      <c r="BD262" s="79"/>
      <c r="BE262" s="41">
        <f t="shared" si="255"/>
        <v>0</v>
      </c>
      <c r="BF262" s="41">
        <f t="shared" si="256"/>
        <v>0</v>
      </c>
      <c r="BG262" s="41">
        <f t="shared" si="257"/>
        <v>0</v>
      </c>
      <c r="BH262" s="109" t="str">
        <f t="shared" si="258"/>
        <v>nebija plānots</v>
      </c>
      <c r="BI262" s="79">
        <v>0</v>
      </c>
      <c r="BJ262" s="79"/>
      <c r="BK262" s="79"/>
      <c r="BL262" s="41">
        <f t="shared" si="259"/>
        <v>0</v>
      </c>
      <c r="BM262" s="41">
        <f t="shared" si="260"/>
        <v>0</v>
      </c>
      <c r="BN262" s="41">
        <f t="shared" si="261"/>
        <v>0</v>
      </c>
      <c r="BO262" s="109" t="str">
        <f t="shared" si="262"/>
        <v>nebija plānots</v>
      </c>
      <c r="BP262" s="79">
        <v>0</v>
      </c>
      <c r="BQ262" s="41">
        <v>162819</v>
      </c>
      <c r="BR262" s="41">
        <f t="shared" si="291"/>
        <v>162819</v>
      </c>
      <c r="BS262" s="41">
        <f t="shared" si="263"/>
        <v>0</v>
      </c>
      <c r="BT262" s="41">
        <f t="shared" si="264"/>
        <v>162819</v>
      </c>
      <c r="BU262" s="41">
        <f t="shared" si="265"/>
        <v>162819</v>
      </c>
      <c r="BV262" s="109" t="str">
        <f t="shared" si="266"/>
        <v>nebija plānots</v>
      </c>
      <c r="BW262" s="79">
        <v>0</v>
      </c>
      <c r="BX262" s="41">
        <v>0</v>
      </c>
      <c r="BY262" s="41">
        <f t="shared" si="267"/>
        <v>0</v>
      </c>
      <c r="BZ262" s="41">
        <f t="shared" si="275"/>
        <v>0</v>
      </c>
      <c r="CA262" s="41">
        <f t="shared" si="292"/>
        <v>162819</v>
      </c>
      <c r="CB262" s="41">
        <f t="shared" si="295"/>
        <v>162819</v>
      </c>
      <c r="CC262" s="109" t="str">
        <f t="shared" si="268"/>
        <v>nebija plānots</v>
      </c>
      <c r="CD262" s="79">
        <v>162819</v>
      </c>
      <c r="CE262" s="41">
        <v>0</v>
      </c>
      <c r="CF262" s="41">
        <f t="shared" si="269"/>
        <v>-162819</v>
      </c>
      <c r="CG262" s="41">
        <f t="shared" si="270"/>
        <v>162819</v>
      </c>
      <c r="CH262" s="41">
        <f t="shared" si="271"/>
        <v>162819</v>
      </c>
      <c r="CI262" s="40">
        <f t="shared" si="272"/>
        <v>0</v>
      </c>
      <c r="CJ262" s="282">
        <f t="shared" si="273"/>
        <v>1</v>
      </c>
      <c r="CK262" s="83">
        <v>0</v>
      </c>
      <c r="CL262" s="40">
        <f t="shared" si="293"/>
        <v>162819</v>
      </c>
      <c r="CM262" s="40">
        <v>343729</v>
      </c>
      <c r="CN262" s="158">
        <f t="shared" si="294"/>
        <v>180910</v>
      </c>
      <c r="CO262" s="310">
        <f t="shared" si="274"/>
        <v>2.1111111111111112</v>
      </c>
      <c r="CP262" s="83">
        <v>18091</v>
      </c>
      <c r="CQ262" s="83">
        <v>0</v>
      </c>
      <c r="CR262" s="83">
        <v>0</v>
      </c>
      <c r="CS262" s="83">
        <v>0</v>
      </c>
      <c r="CT262" s="83">
        <v>0</v>
      </c>
      <c r="CU262" s="83">
        <v>0</v>
      </c>
      <c r="CV262" s="83">
        <v>0</v>
      </c>
      <c r="CW262" s="83">
        <v>180910</v>
      </c>
      <c r="CX262" s="29"/>
    </row>
    <row r="263" spans="1:102" ht="31.5" hidden="1" x14ac:dyDescent="0.25">
      <c r="A263" s="130" t="s">
        <v>838</v>
      </c>
      <c r="B263" s="55" t="s">
        <v>839</v>
      </c>
      <c r="C263" s="81" t="s">
        <v>840</v>
      </c>
      <c r="D263" s="55">
        <v>1</v>
      </c>
      <c r="E263" s="55" t="s">
        <v>35</v>
      </c>
      <c r="F263" s="55" t="s">
        <v>5</v>
      </c>
      <c r="G263" s="55" t="s">
        <v>1342</v>
      </c>
      <c r="H263" s="43">
        <f>SUBTOTAL(103, $CI$16:$CI263)*1</f>
        <v>149</v>
      </c>
      <c r="I263" s="43" t="s">
        <v>838</v>
      </c>
      <c r="J263" s="128" t="s">
        <v>148</v>
      </c>
      <c r="K263" s="128" t="s">
        <v>1051</v>
      </c>
      <c r="L263" s="79">
        <v>0</v>
      </c>
      <c r="M263" s="79">
        <v>0</v>
      </c>
      <c r="N263" s="79">
        <v>0</v>
      </c>
      <c r="O263" s="79">
        <v>0</v>
      </c>
      <c r="P263" s="79"/>
      <c r="Q263" s="41">
        <f t="shared" si="233"/>
        <v>0</v>
      </c>
      <c r="R263" s="197" t="str">
        <f t="shared" si="234"/>
        <v>nebija plānots</v>
      </c>
      <c r="S263" s="79">
        <v>0</v>
      </c>
      <c r="T263" s="79"/>
      <c r="U263" s="79"/>
      <c r="V263" s="41">
        <f t="shared" si="235"/>
        <v>0</v>
      </c>
      <c r="W263" s="41">
        <f t="shared" si="236"/>
        <v>0</v>
      </c>
      <c r="X263" s="41">
        <f t="shared" si="237"/>
        <v>0</v>
      </c>
      <c r="Y263" s="197" t="str">
        <f t="shared" si="238"/>
        <v>nebija plānots</v>
      </c>
      <c r="Z263" s="79">
        <v>0</v>
      </c>
      <c r="AA263" s="79"/>
      <c r="AB263" s="79"/>
      <c r="AC263" s="41">
        <f t="shared" si="239"/>
        <v>0</v>
      </c>
      <c r="AD263" s="41">
        <f t="shared" si="240"/>
        <v>0</v>
      </c>
      <c r="AE263" s="41">
        <f t="shared" si="241"/>
        <v>0</v>
      </c>
      <c r="AF263" s="109" t="str">
        <f t="shared" si="242"/>
        <v>nebija plānots</v>
      </c>
      <c r="AG263" s="79">
        <v>0</v>
      </c>
      <c r="AH263" s="79"/>
      <c r="AI263" s="79"/>
      <c r="AJ263" s="41">
        <f t="shared" si="243"/>
        <v>0</v>
      </c>
      <c r="AK263" s="41">
        <f t="shared" si="244"/>
        <v>0</v>
      </c>
      <c r="AL263" s="41">
        <f t="shared" si="245"/>
        <v>0</v>
      </c>
      <c r="AM263" s="109" t="str">
        <f t="shared" si="246"/>
        <v>nebija plānots</v>
      </c>
      <c r="AN263" s="79">
        <v>0</v>
      </c>
      <c r="AO263" s="79"/>
      <c r="AP263" s="79"/>
      <c r="AQ263" s="41">
        <f t="shared" si="247"/>
        <v>0</v>
      </c>
      <c r="AR263" s="41">
        <f t="shared" si="248"/>
        <v>0</v>
      </c>
      <c r="AS263" s="41">
        <f t="shared" si="249"/>
        <v>0</v>
      </c>
      <c r="AT263" s="109" t="str">
        <f t="shared" si="250"/>
        <v>nebija plānots</v>
      </c>
      <c r="AU263" s="79">
        <v>0</v>
      </c>
      <c r="AV263" s="79"/>
      <c r="AW263" s="79"/>
      <c r="AX263" s="41">
        <f t="shared" si="251"/>
        <v>0</v>
      </c>
      <c r="AY263" s="41">
        <f t="shared" si="252"/>
        <v>0</v>
      </c>
      <c r="AZ263" s="41">
        <f t="shared" si="253"/>
        <v>0</v>
      </c>
      <c r="BA263" s="109" t="str">
        <f t="shared" si="254"/>
        <v>nebija plānots</v>
      </c>
      <c r="BB263" s="79">
        <v>0</v>
      </c>
      <c r="BC263" s="79"/>
      <c r="BD263" s="79"/>
      <c r="BE263" s="41">
        <f t="shared" si="255"/>
        <v>0</v>
      </c>
      <c r="BF263" s="41">
        <f t="shared" si="256"/>
        <v>0</v>
      </c>
      <c r="BG263" s="41">
        <f t="shared" si="257"/>
        <v>0</v>
      </c>
      <c r="BH263" s="109" t="str">
        <f t="shared" si="258"/>
        <v>nebija plānots</v>
      </c>
      <c r="BI263" s="79">
        <v>0</v>
      </c>
      <c r="BJ263" s="79"/>
      <c r="BK263" s="79"/>
      <c r="BL263" s="41">
        <f t="shared" si="259"/>
        <v>0</v>
      </c>
      <c r="BM263" s="41">
        <f t="shared" si="260"/>
        <v>0</v>
      </c>
      <c r="BN263" s="41">
        <f t="shared" si="261"/>
        <v>0</v>
      </c>
      <c r="BO263" s="109" t="str">
        <f t="shared" si="262"/>
        <v>nebija plānots</v>
      </c>
      <c r="BP263" s="79">
        <v>0</v>
      </c>
      <c r="BQ263" s="41">
        <v>162819</v>
      </c>
      <c r="BR263" s="41">
        <f t="shared" si="291"/>
        <v>162819</v>
      </c>
      <c r="BS263" s="41">
        <f t="shared" si="263"/>
        <v>0</v>
      </c>
      <c r="BT263" s="41">
        <f t="shared" si="264"/>
        <v>162819</v>
      </c>
      <c r="BU263" s="41">
        <f t="shared" si="265"/>
        <v>162819</v>
      </c>
      <c r="BV263" s="109" t="str">
        <f t="shared" si="266"/>
        <v>nebija plānots</v>
      </c>
      <c r="BW263" s="79">
        <v>0</v>
      </c>
      <c r="BX263" s="41">
        <v>0</v>
      </c>
      <c r="BY263" s="41">
        <f t="shared" si="267"/>
        <v>0</v>
      </c>
      <c r="BZ263" s="41">
        <f t="shared" si="275"/>
        <v>0</v>
      </c>
      <c r="CA263" s="41">
        <f t="shared" si="292"/>
        <v>162819</v>
      </c>
      <c r="CB263" s="41">
        <f t="shared" si="295"/>
        <v>162819</v>
      </c>
      <c r="CC263" s="109" t="str">
        <f t="shared" si="268"/>
        <v>nebija plānots</v>
      </c>
      <c r="CD263" s="79">
        <v>162819</v>
      </c>
      <c r="CE263" s="41">
        <v>0</v>
      </c>
      <c r="CF263" s="41">
        <f t="shared" si="269"/>
        <v>-162819</v>
      </c>
      <c r="CG263" s="41">
        <f t="shared" si="270"/>
        <v>162819</v>
      </c>
      <c r="CH263" s="41">
        <f t="shared" si="271"/>
        <v>162819</v>
      </c>
      <c r="CI263" s="40">
        <f t="shared" si="272"/>
        <v>0</v>
      </c>
      <c r="CJ263" s="282">
        <f t="shared" si="273"/>
        <v>1</v>
      </c>
      <c r="CK263" s="83">
        <v>0</v>
      </c>
      <c r="CL263" s="40">
        <f t="shared" si="293"/>
        <v>162819</v>
      </c>
      <c r="CM263" s="40">
        <v>343729</v>
      </c>
      <c r="CN263" s="158">
        <f t="shared" si="294"/>
        <v>180910</v>
      </c>
      <c r="CO263" s="310">
        <f t="shared" si="274"/>
        <v>2.1111111111111112</v>
      </c>
      <c r="CP263" s="83">
        <v>18091</v>
      </c>
      <c r="CQ263" s="83">
        <v>0</v>
      </c>
      <c r="CR263" s="83">
        <v>0</v>
      </c>
      <c r="CS263" s="83">
        <v>0</v>
      </c>
      <c r="CT263" s="83">
        <v>0</v>
      </c>
      <c r="CU263" s="83">
        <v>0</v>
      </c>
      <c r="CV263" s="83">
        <v>0</v>
      </c>
      <c r="CW263" s="83">
        <v>180910</v>
      </c>
      <c r="CX263" s="29"/>
    </row>
    <row r="264" spans="1:102" ht="31.5" hidden="1" x14ac:dyDescent="0.25">
      <c r="A264" s="130" t="s">
        <v>838</v>
      </c>
      <c r="B264" s="55" t="s">
        <v>839</v>
      </c>
      <c r="C264" s="81" t="s">
        <v>840</v>
      </c>
      <c r="D264" s="55">
        <v>1</v>
      </c>
      <c r="E264" s="55" t="s">
        <v>35</v>
      </c>
      <c r="F264" s="55" t="s">
        <v>5</v>
      </c>
      <c r="G264" s="55" t="s">
        <v>1349</v>
      </c>
      <c r="H264" s="43">
        <f>SUBTOTAL(103, $CI$16:$CI264)*1</f>
        <v>149</v>
      </c>
      <c r="I264" s="43" t="s">
        <v>838</v>
      </c>
      <c r="J264" s="128" t="s">
        <v>148</v>
      </c>
      <c r="K264" s="128" t="s">
        <v>1052</v>
      </c>
      <c r="L264" s="79">
        <v>0</v>
      </c>
      <c r="M264" s="79">
        <v>0</v>
      </c>
      <c r="N264" s="79">
        <v>0</v>
      </c>
      <c r="O264" s="79">
        <v>0</v>
      </c>
      <c r="P264" s="79"/>
      <c r="Q264" s="41">
        <f t="shared" si="233"/>
        <v>0</v>
      </c>
      <c r="R264" s="197" t="str">
        <f t="shared" si="234"/>
        <v>nebija plānots</v>
      </c>
      <c r="S264" s="79">
        <v>0</v>
      </c>
      <c r="T264" s="79"/>
      <c r="U264" s="79"/>
      <c r="V264" s="41">
        <f t="shared" si="235"/>
        <v>0</v>
      </c>
      <c r="W264" s="41">
        <f t="shared" si="236"/>
        <v>0</v>
      </c>
      <c r="X264" s="41">
        <f t="shared" si="237"/>
        <v>0</v>
      </c>
      <c r="Y264" s="197" t="str">
        <f t="shared" si="238"/>
        <v>nebija plānots</v>
      </c>
      <c r="Z264" s="79">
        <v>0</v>
      </c>
      <c r="AA264" s="79"/>
      <c r="AB264" s="79"/>
      <c r="AC264" s="41">
        <f t="shared" si="239"/>
        <v>0</v>
      </c>
      <c r="AD264" s="41">
        <f t="shared" si="240"/>
        <v>0</v>
      </c>
      <c r="AE264" s="41">
        <f t="shared" si="241"/>
        <v>0</v>
      </c>
      <c r="AF264" s="109" t="str">
        <f t="shared" si="242"/>
        <v>nebija plānots</v>
      </c>
      <c r="AG264" s="79">
        <v>0</v>
      </c>
      <c r="AH264" s="79"/>
      <c r="AI264" s="79"/>
      <c r="AJ264" s="41">
        <f t="shared" si="243"/>
        <v>0</v>
      </c>
      <c r="AK264" s="41">
        <f t="shared" si="244"/>
        <v>0</v>
      </c>
      <c r="AL264" s="41">
        <f t="shared" si="245"/>
        <v>0</v>
      </c>
      <c r="AM264" s="109" t="str">
        <f t="shared" si="246"/>
        <v>nebija plānots</v>
      </c>
      <c r="AN264" s="79">
        <v>0</v>
      </c>
      <c r="AO264" s="79"/>
      <c r="AP264" s="79"/>
      <c r="AQ264" s="41">
        <f t="shared" si="247"/>
        <v>0</v>
      </c>
      <c r="AR264" s="41">
        <f t="shared" si="248"/>
        <v>0</v>
      </c>
      <c r="AS264" s="41">
        <f t="shared" si="249"/>
        <v>0</v>
      </c>
      <c r="AT264" s="109" t="str">
        <f t="shared" si="250"/>
        <v>nebija plānots</v>
      </c>
      <c r="AU264" s="79">
        <v>0</v>
      </c>
      <c r="AV264" s="79"/>
      <c r="AW264" s="79"/>
      <c r="AX264" s="41">
        <f t="shared" si="251"/>
        <v>0</v>
      </c>
      <c r="AY264" s="41">
        <f t="shared" si="252"/>
        <v>0</v>
      </c>
      <c r="AZ264" s="41">
        <f t="shared" si="253"/>
        <v>0</v>
      </c>
      <c r="BA264" s="109" t="str">
        <f t="shared" si="254"/>
        <v>nebija plānots</v>
      </c>
      <c r="BB264" s="79">
        <v>0</v>
      </c>
      <c r="BC264" s="79"/>
      <c r="BD264" s="79"/>
      <c r="BE264" s="41">
        <f t="shared" si="255"/>
        <v>0</v>
      </c>
      <c r="BF264" s="41">
        <f t="shared" si="256"/>
        <v>0</v>
      </c>
      <c r="BG264" s="41">
        <f t="shared" si="257"/>
        <v>0</v>
      </c>
      <c r="BH264" s="109" t="str">
        <f t="shared" si="258"/>
        <v>nebija plānots</v>
      </c>
      <c r="BI264" s="79">
        <v>0</v>
      </c>
      <c r="BJ264" s="79"/>
      <c r="BK264" s="79"/>
      <c r="BL264" s="41">
        <f t="shared" si="259"/>
        <v>0</v>
      </c>
      <c r="BM264" s="41">
        <f t="shared" si="260"/>
        <v>0</v>
      </c>
      <c r="BN264" s="41">
        <f t="shared" si="261"/>
        <v>0</v>
      </c>
      <c r="BO264" s="109" t="str">
        <f t="shared" si="262"/>
        <v>nebija plānots</v>
      </c>
      <c r="BP264" s="79">
        <v>0</v>
      </c>
      <c r="BQ264" s="41">
        <v>162819</v>
      </c>
      <c r="BR264" s="41">
        <f t="shared" si="291"/>
        <v>162819</v>
      </c>
      <c r="BS264" s="41">
        <f t="shared" si="263"/>
        <v>0</v>
      </c>
      <c r="BT264" s="41">
        <f t="shared" si="264"/>
        <v>162819</v>
      </c>
      <c r="BU264" s="41">
        <f t="shared" si="265"/>
        <v>162819</v>
      </c>
      <c r="BV264" s="109" t="str">
        <f t="shared" si="266"/>
        <v>nebija plānots</v>
      </c>
      <c r="BW264" s="79">
        <v>0</v>
      </c>
      <c r="BX264" s="41">
        <v>0</v>
      </c>
      <c r="BY264" s="41">
        <f t="shared" si="267"/>
        <v>0</v>
      </c>
      <c r="BZ264" s="41">
        <f t="shared" si="275"/>
        <v>0</v>
      </c>
      <c r="CA264" s="41">
        <f t="shared" si="292"/>
        <v>162819</v>
      </c>
      <c r="CB264" s="41">
        <f t="shared" si="295"/>
        <v>162819</v>
      </c>
      <c r="CC264" s="109" t="str">
        <f t="shared" si="268"/>
        <v>nebija plānots</v>
      </c>
      <c r="CD264" s="79">
        <v>162819</v>
      </c>
      <c r="CE264" s="41">
        <v>0</v>
      </c>
      <c r="CF264" s="41">
        <f t="shared" si="269"/>
        <v>-162819</v>
      </c>
      <c r="CG264" s="41">
        <f t="shared" si="270"/>
        <v>162819</v>
      </c>
      <c r="CH264" s="41">
        <f t="shared" si="271"/>
        <v>162819</v>
      </c>
      <c r="CI264" s="40">
        <f t="shared" si="272"/>
        <v>0</v>
      </c>
      <c r="CJ264" s="282">
        <f t="shared" si="273"/>
        <v>1</v>
      </c>
      <c r="CK264" s="83">
        <v>0</v>
      </c>
      <c r="CL264" s="40">
        <f t="shared" si="293"/>
        <v>162819</v>
      </c>
      <c r="CM264" s="40">
        <v>343729</v>
      </c>
      <c r="CN264" s="158">
        <f t="shared" si="294"/>
        <v>180910</v>
      </c>
      <c r="CO264" s="310">
        <f t="shared" si="274"/>
        <v>2.1111111111111112</v>
      </c>
      <c r="CP264" s="83">
        <v>18091</v>
      </c>
      <c r="CQ264" s="83">
        <v>0</v>
      </c>
      <c r="CR264" s="83">
        <v>0</v>
      </c>
      <c r="CS264" s="83">
        <v>0</v>
      </c>
      <c r="CT264" s="83">
        <v>0</v>
      </c>
      <c r="CU264" s="83">
        <v>0</v>
      </c>
      <c r="CV264" s="83">
        <v>0</v>
      </c>
      <c r="CW264" s="83">
        <v>180910</v>
      </c>
      <c r="CX264" s="112"/>
    </row>
    <row r="265" spans="1:102" ht="31.5" hidden="1" x14ac:dyDescent="0.25">
      <c r="A265" s="116" t="s">
        <v>838</v>
      </c>
      <c r="B265" s="55" t="s">
        <v>839</v>
      </c>
      <c r="C265" s="81" t="s">
        <v>840</v>
      </c>
      <c r="D265" s="55">
        <v>1</v>
      </c>
      <c r="E265" s="55" t="s">
        <v>35</v>
      </c>
      <c r="F265" s="55" t="s">
        <v>5</v>
      </c>
      <c r="G265" s="55" t="s">
        <v>1361</v>
      </c>
      <c r="H265" s="43">
        <f>SUBTOTAL(103, $CI$16:$CI265)*1</f>
        <v>149</v>
      </c>
      <c r="I265" s="43" t="s">
        <v>838</v>
      </c>
      <c r="J265" s="128" t="s">
        <v>148</v>
      </c>
      <c r="K265" s="128" t="s">
        <v>1053</v>
      </c>
      <c r="L265" s="79">
        <v>0</v>
      </c>
      <c r="M265" s="79">
        <v>0</v>
      </c>
      <c r="N265" s="79">
        <v>0</v>
      </c>
      <c r="O265" s="79">
        <v>0</v>
      </c>
      <c r="P265" s="79"/>
      <c r="Q265" s="41">
        <f t="shared" si="233"/>
        <v>0</v>
      </c>
      <c r="R265" s="197" t="str">
        <f t="shared" si="234"/>
        <v>nebija plānots</v>
      </c>
      <c r="S265" s="79">
        <v>0</v>
      </c>
      <c r="T265" s="79"/>
      <c r="U265" s="79"/>
      <c r="V265" s="41">
        <f t="shared" si="235"/>
        <v>0</v>
      </c>
      <c r="W265" s="41">
        <f t="shared" si="236"/>
        <v>0</v>
      </c>
      <c r="X265" s="41">
        <f t="shared" si="237"/>
        <v>0</v>
      </c>
      <c r="Y265" s="197" t="str">
        <f t="shared" si="238"/>
        <v>nebija plānots</v>
      </c>
      <c r="Z265" s="79">
        <v>0</v>
      </c>
      <c r="AA265" s="79"/>
      <c r="AB265" s="79"/>
      <c r="AC265" s="41">
        <f t="shared" si="239"/>
        <v>0</v>
      </c>
      <c r="AD265" s="41">
        <f t="shared" si="240"/>
        <v>0</v>
      </c>
      <c r="AE265" s="41">
        <f t="shared" si="241"/>
        <v>0</v>
      </c>
      <c r="AF265" s="109" t="str">
        <f t="shared" si="242"/>
        <v>nebija plānots</v>
      </c>
      <c r="AG265" s="79">
        <v>0</v>
      </c>
      <c r="AH265" s="79"/>
      <c r="AI265" s="79"/>
      <c r="AJ265" s="41">
        <f t="shared" si="243"/>
        <v>0</v>
      </c>
      <c r="AK265" s="41">
        <f t="shared" si="244"/>
        <v>0</v>
      </c>
      <c r="AL265" s="41">
        <f t="shared" si="245"/>
        <v>0</v>
      </c>
      <c r="AM265" s="109" t="str">
        <f t="shared" si="246"/>
        <v>nebija plānots</v>
      </c>
      <c r="AN265" s="79">
        <v>0</v>
      </c>
      <c r="AO265" s="79"/>
      <c r="AP265" s="79"/>
      <c r="AQ265" s="41">
        <f t="shared" si="247"/>
        <v>0</v>
      </c>
      <c r="AR265" s="41">
        <f t="shared" si="248"/>
        <v>0</v>
      </c>
      <c r="AS265" s="41">
        <f t="shared" si="249"/>
        <v>0</v>
      </c>
      <c r="AT265" s="109" t="str">
        <f t="shared" si="250"/>
        <v>nebija plānots</v>
      </c>
      <c r="AU265" s="79">
        <v>0</v>
      </c>
      <c r="AV265" s="79"/>
      <c r="AW265" s="79"/>
      <c r="AX265" s="41">
        <f t="shared" si="251"/>
        <v>0</v>
      </c>
      <c r="AY265" s="41">
        <f t="shared" si="252"/>
        <v>0</v>
      </c>
      <c r="AZ265" s="41">
        <f t="shared" si="253"/>
        <v>0</v>
      </c>
      <c r="BA265" s="109" t="str">
        <f t="shared" si="254"/>
        <v>nebija plānots</v>
      </c>
      <c r="BB265" s="79">
        <v>0</v>
      </c>
      <c r="BC265" s="79"/>
      <c r="BD265" s="79"/>
      <c r="BE265" s="41">
        <f t="shared" si="255"/>
        <v>0</v>
      </c>
      <c r="BF265" s="41">
        <f t="shared" si="256"/>
        <v>0</v>
      </c>
      <c r="BG265" s="41">
        <f t="shared" si="257"/>
        <v>0</v>
      </c>
      <c r="BH265" s="109" t="str">
        <f t="shared" si="258"/>
        <v>nebija plānots</v>
      </c>
      <c r="BI265" s="79">
        <v>0</v>
      </c>
      <c r="BJ265" s="79"/>
      <c r="BK265" s="79"/>
      <c r="BL265" s="41">
        <f t="shared" si="259"/>
        <v>0</v>
      </c>
      <c r="BM265" s="41">
        <f t="shared" si="260"/>
        <v>0</v>
      </c>
      <c r="BN265" s="41">
        <f t="shared" si="261"/>
        <v>0</v>
      </c>
      <c r="BO265" s="109" t="str">
        <f t="shared" si="262"/>
        <v>nebija plānots</v>
      </c>
      <c r="BP265" s="79">
        <v>0</v>
      </c>
      <c r="BQ265" s="41">
        <v>162819</v>
      </c>
      <c r="BR265" s="41">
        <f t="shared" si="291"/>
        <v>162819</v>
      </c>
      <c r="BS265" s="41">
        <f t="shared" si="263"/>
        <v>0</v>
      </c>
      <c r="BT265" s="41">
        <f t="shared" si="264"/>
        <v>162819</v>
      </c>
      <c r="BU265" s="41">
        <f t="shared" si="265"/>
        <v>162819</v>
      </c>
      <c r="BV265" s="109" t="str">
        <f t="shared" si="266"/>
        <v>nebija plānots</v>
      </c>
      <c r="BW265" s="79">
        <v>0</v>
      </c>
      <c r="BX265" s="41">
        <v>0</v>
      </c>
      <c r="BY265" s="41">
        <f t="shared" si="267"/>
        <v>0</v>
      </c>
      <c r="BZ265" s="41">
        <f t="shared" si="275"/>
        <v>0</v>
      </c>
      <c r="CA265" s="41">
        <f t="shared" si="292"/>
        <v>162819</v>
      </c>
      <c r="CB265" s="41">
        <f t="shared" si="295"/>
        <v>162819</v>
      </c>
      <c r="CC265" s="109" t="str">
        <f t="shared" si="268"/>
        <v>nebija plānots</v>
      </c>
      <c r="CD265" s="79">
        <v>162819</v>
      </c>
      <c r="CE265" s="41">
        <v>0</v>
      </c>
      <c r="CF265" s="41">
        <f t="shared" si="269"/>
        <v>-162819</v>
      </c>
      <c r="CG265" s="41">
        <f t="shared" si="270"/>
        <v>162819</v>
      </c>
      <c r="CH265" s="41">
        <f t="shared" si="271"/>
        <v>162819</v>
      </c>
      <c r="CI265" s="40">
        <f t="shared" si="272"/>
        <v>0</v>
      </c>
      <c r="CJ265" s="282">
        <f t="shared" si="273"/>
        <v>1</v>
      </c>
      <c r="CK265" s="83">
        <v>0</v>
      </c>
      <c r="CL265" s="40">
        <f t="shared" si="293"/>
        <v>162819</v>
      </c>
      <c r="CM265" s="40">
        <v>343729</v>
      </c>
      <c r="CN265" s="158">
        <f t="shared" si="294"/>
        <v>180910</v>
      </c>
      <c r="CO265" s="310">
        <f t="shared" si="274"/>
        <v>2.1111111111111112</v>
      </c>
      <c r="CP265" s="83">
        <v>18091</v>
      </c>
      <c r="CQ265" s="83">
        <v>0</v>
      </c>
      <c r="CR265" s="83">
        <v>0</v>
      </c>
      <c r="CS265" s="83">
        <v>0</v>
      </c>
      <c r="CT265" s="83">
        <v>0</v>
      </c>
      <c r="CU265" s="83">
        <v>0</v>
      </c>
      <c r="CV265" s="83">
        <v>0</v>
      </c>
      <c r="CW265" s="83">
        <v>180910</v>
      </c>
      <c r="CX265" s="112"/>
    </row>
    <row r="266" spans="1:102" s="29" customFormat="1" ht="31.5" hidden="1" x14ac:dyDescent="0.25">
      <c r="A266" s="130" t="s">
        <v>838</v>
      </c>
      <c r="B266" s="55" t="s">
        <v>839</v>
      </c>
      <c r="C266" s="81" t="s">
        <v>840</v>
      </c>
      <c r="D266" s="55">
        <v>1</v>
      </c>
      <c r="E266" s="55" t="s">
        <v>35</v>
      </c>
      <c r="F266" s="55" t="s">
        <v>5</v>
      </c>
      <c r="G266" s="55" t="s">
        <v>1351</v>
      </c>
      <c r="H266" s="43">
        <f>SUBTOTAL(103, $CI$16:$CI266)*1</f>
        <v>149</v>
      </c>
      <c r="I266" s="43" t="s">
        <v>838</v>
      </c>
      <c r="J266" s="128" t="s">
        <v>148</v>
      </c>
      <c r="K266" s="128" t="s">
        <v>1054</v>
      </c>
      <c r="L266" s="79">
        <v>0</v>
      </c>
      <c r="M266" s="79">
        <v>0</v>
      </c>
      <c r="N266" s="79">
        <v>0</v>
      </c>
      <c r="O266" s="79">
        <v>0</v>
      </c>
      <c r="P266" s="79"/>
      <c r="Q266" s="41">
        <f t="shared" si="233"/>
        <v>0</v>
      </c>
      <c r="R266" s="197" t="str">
        <f t="shared" si="234"/>
        <v>nebija plānots</v>
      </c>
      <c r="S266" s="79">
        <v>0</v>
      </c>
      <c r="T266" s="79"/>
      <c r="U266" s="79"/>
      <c r="V266" s="41">
        <f t="shared" si="235"/>
        <v>0</v>
      </c>
      <c r="W266" s="41">
        <f t="shared" si="236"/>
        <v>0</v>
      </c>
      <c r="X266" s="41">
        <f t="shared" si="237"/>
        <v>0</v>
      </c>
      <c r="Y266" s="197" t="str">
        <f t="shared" si="238"/>
        <v>nebija plānots</v>
      </c>
      <c r="Z266" s="79">
        <v>0</v>
      </c>
      <c r="AA266" s="79"/>
      <c r="AB266" s="79"/>
      <c r="AC266" s="41">
        <f t="shared" si="239"/>
        <v>0</v>
      </c>
      <c r="AD266" s="41">
        <f t="shared" si="240"/>
        <v>0</v>
      </c>
      <c r="AE266" s="41">
        <f t="shared" si="241"/>
        <v>0</v>
      </c>
      <c r="AF266" s="109" t="str">
        <f t="shared" si="242"/>
        <v>nebija plānots</v>
      </c>
      <c r="AG266" s="79">
        <v>0</v>
      </c>
      <c r="AH266" s="79"/>
      <c r="AI266" s="79"/>
      <c r="AJ266" s="41">
        <f t="shared" si="243"/>
        <v>0</v>
      </c>
      <c r="AK266" s="41">
        <f t="shared" si="244"/>
        <v>0</v>
      </c>
      <c r="AL266" s="41">
        <f t="shared" si="245"/>
        <v>0</v>
      </c>
      <c r="AM266" s="109" t="str">
        <f t="shared" si="246"/>
        <v>nebija plānots</v>
      </c>
      <c r="AN266" s="79">
        <v>0</v>
      </c>
      <c r="AO266" s="79"/>
      <c r="AP266" s="79"/>
      <c r="AQ266" s="41">
        <f t="shared" si="247"/>
        <v>0</v>
      </c>
      <c r="AR266" s="41">
        <f t="shared" si="248"/>
        <v>0</v>
      </c>
      <c r="AS266" s="41">
        <f t="shared" si="249"/>
        <v>0</v>
      </c>
      <c r="AT266" s="109" t="str">
        <f t="shared" si="250"/>
        <v>nebija plānots</v>
      </c>
      <c r="AU266" s="79">
        <v>0</v>
      </c>
      <c r="AV266" s="79"/>
      <c r="AW266" s="79"/>
      <c r="AX266" s="41">
        <f t="shared" si="251"/>
        <v>0</v>
      </c>
      <c r="AY266" s="41">
        <f t="shared" si="252"/>
        <v>0</v>
      </c>
      <c r="AZ266" s="41">
        <f t="shared" si="253"/>
        <v>0</v>
      </c>
      <c r="BA266" s="109" t="str">
        <f t="shared" si="254"/>
        <v>nebija plānots</v>
      </c>
      <c r="BB266" s="79">
        <v>0</v>
      </c>
      <c r="BC266" s="79"/>
      <c r="BD266" s="79"/>
      <c r="BE266" s="41">
        <f t="shared" si="255"/>
        <v>0</v>
      </c>
      <c r="BF266" s="41">
        <f t="shared" si="256"/>
        <v>0</v>
      </c>
      <c r="BG266" s="41">
        <f t="shared" si="257"/>
        <v>0</v>
      </c>
      <c r="BH266" s="109" t="str">
        <f t="shared" si="258"/>
        <v>nebija plānots</v>
      </c>
      <c r="BI266" s="79">
        <v>0</v>
      </c>
      <c r="BJ266" s="79"/>
      <c r="BK266" s="79"/>
      <c r="BL266" s="41">
        <f t="shared" si="259"/>
        <v>0</v>
      </c>
      <c r="BM266" s="41">
        <f t="shared" si="260"/>
        <v>0</v>
      </c>
      <c r="BN266" s="41">
        <f t="shared" si="261"/>
        <v>0</v>
      </c>
      <c r="BO266" s="109" t="str">
        <f t="shared" si="262"/>
        <v>nebija plānots</v>
      </c>
      <c r="BP266" s="79">
        <v>0</v>
      </c>
      <c r="BQ266" s="41">
        <v>162819</v>
      </c>
      <c r="BR266" s="41">
        <f t="shared" si="291"/>
        <v>162819</v>
      </c>
      <c r="BS266" s="41">
        <f t="shared" si="263"/>
        <v>0</v>
      </c>
      <c r="BT266" s="41">
        <f t="shared" si="264"/>
        <v>162819</v>
      </c>
      <c r="BU266" s="41">
        <f t="shared" si="265"/>
        <v>162819</v>
      </c>
      <c r="BV266" s="109" t="str">
        <f t="shared" si="266"/>
        <v>nebija plānots</v>
      </c>
      <c r="BW266" s="79">
        <v>0</v>
      </c>
      <c r="BX266" s="41">
        <v>0</v>
      </c>
      <c r="BY266" s="41">
        <f t="shared" si="267"/>
        <v>0</v>
      </c>
      <c r="BZ266" s="41">
        <f t="shared" si="275"/>
        <v>0</v>
      </c>
      <c r="CA266" s="41">
        <f t="shared" si="292"/>
        <v>162819</v>
      </c>
      <c r="CB266" s="41">
        <f t="shared" si="295"/>
        <v>162819</v>
      </c>
      <c r="CC266" s="109" t="str">
        <f t="shared" si="268"/>
        <v>nebija plānots</v>
      </c>
      <c r="CD266" s="79">
        <v>162819</v>
      </c>
      <c r="CE266" s="41">
        <v>0</v>
      </c>
      <c r="CF266" s="41">
        <f t="shared" si="269"/>
        <v>-162819</v>
      </c>
      <c r="CG266" s="41">
        <f t="shared" si="270"/>
        <v>162819</v>
      </c>
      <c r="CH266" s="41">
        <f t="shared" si="271"/>
        <v>162819</v>
      </c>
      <c r="CI266" s="40">
        <f t="shared" si="272"/>
        <v>0</v>
      </c>
      <c r="CJ266" s="282">
        <f t="shared" si="273"/>
        <v>1</v>
      </c>
      <c r="CK266" s="83">
        <v>0</v>
      </c>
      <c r="CL266" s="40">
        <f t="shared" si="293"/>
        <v>162819</v>
      </c>
      <c r="CM266" s="40">
        <v>343729</v>
      </c>
      <c r="CN266" s="158">
        <f t="shared" si="294"/>
        <v>180910</v>
      </c>
      <c r="CO266" s="310">
        <f t="shared" si="274"/>
        <v>2.1111111111111112</v>
      </c>
      <c r="CP266" s="83">
        <v>18091</v>
      </c>
      <c r="CQ266" s="83">
        <v>0</v>
      </c>
      <c r="CR266" s="83">
        <v>0</v>
      </c>
      <c r="CS266" s="83">
        <v>0</v>
      </c>
      <c r="CT266" s="83">
        <v>0</v>
      </c>
      <c r="CU266" s="83">
        <v>0</v>
      </c>
      <c r="CV266" s="83">
        <v>0</v>
      </c>
      <c r="CW266" s="83">
        <v>180910</v>
      </c>
      <c r="CX266" s="112"/>
    </row>
    <row r="267" spans="1:102" s="29" customFormat="1" ht="31.5" hidden="1" x14ac:dyDescent="0.25">
      <c r="A267" s="130" t="s">
        <v>838</v>
      </c>
      <c r="B267" s="55" t="s">
        <v>839</v>
      </c>
      <c r="C267" s="81" t="s">
        <v>840</v>
      </c>
      <c r="D267" s="55">
        <v>1</v>
      </c>
      <c r="E267" s="55" t="s">
        <v>35</v>
      </c>
      <c r="F267" s="55" t="s">
        <v>5</v>
      </c>
      <c r="G267" s="55" t="s">
        <v>1362</v>
      </c>
      <c r="H267" s="43">
        <f>SUBTOTAL(103, $CI$16:$CI267)*1</f>
        <v>149</v>
      </c>
      <c r="I267" s="43" t="s">
        <v>838</v>
      </c>
      <c r="J267" s="128" t="s">
        <v>148</v>
      </c>
      <c r="K267" s="128" t="s">
        <v>1055</v>
      </c>
      <c r="L267" s="79">
        <v>0</v>
      </c>
      <c r="M267" s="79">
        <v>0</v>
      </c>
      <c r="N267" s="79">
        <v>0</v>
      </c>
      <c r="O267" s="79">
        <v>0</v>
      </c>
      <c r="P267" s="79"/>
      <c r="Q267" s="41">
        <f t="shared" si="233"/>
        <v>0</v>
      </c>
      <c r="R267" s="197" t="str">
        <f t="shared" si="234"/>
        <v>nebija plānots</v>
      </c>
      <c r="S267" s="79">
        <v>0</v>
      </c>
      <c r="T267" s="79"/>
      <c r="U267" s="79"/>
      <c r="V267" s="41">
        <f t="shared" si="235"/>
        <v>0</v>
      </c>
      <c r="W267" s="41">
        <f t="shared" si="236"/>
        <v>0</v>
      </c>
      <c r="X267" s="41">
        <f t="shared" si="237"/>
        <v>0</v>
      </c>
      <c r="Y267" s="197" t="str">
        <f t="shared" si="238"/>
        <v>nebija plānots</v>
      </c>
      <c r="Z267" s="79">
        <v>0</v>
      </c>
      <c r="AA267" s="79"/>
      <c r="AB267" s="79"/>
      <c r="AC267" s="41">
        <f t="shared" si="239"/>
        <v>0</v>
      </c>
      <c r="AD267" s="41">
        <f t="shared" si="240"/>
        <v>0</v>
      </c>
      <c r="AE267" s="41">
        <f t="shared" si="241"/>
        <v>0</v>
      </c>
      <c r="AF267" s="109" t="str">
        <f t="shared" si="242"/>
        <v>nebija plānots</v>
      </c>
      <c r="AG267" s="79">
        <v>0</v>
      </c>
      <c r="AH267" s="79"/>
      <c r="AI267" s="79"/>
      <c r="AJ267" s="41">
        <f t="shared" si="243"/>
        <v>0</v>
      </c>
      <c r="AK267" s="41">
        <f t="shared" si="244"/>
        <v>0</v>
      </c>
      <c r="AL267" s="41">
        <f t="shared" si="245"/>
        <v>0</v>
      </c>
      <c r="AM267" s="109" t="str">
        <f t="shared" si="246"/>
        <v>nebija plānots</v>
      </c>
      <c r="AN267" s="79">
        <v>0</v>
      </c>
      <c r="AO267" s="79"/>
      <c r="AP267" s="79"/>
      <c r="AQ267" s="41">
        <f t="shared" si="247"/>
        <v>0</v>
      </c>
      <c r="AR267" s="41">
        <f t="shared" si="248"/>
        <v>0</v>
      </c>
      <c r="AS267" s="41">
        <f t="shared" si="249"/>
        <v>0</v>
      </c>
      <c r="AT267" s="109" t="str">
        <f t="shared" si="250"/>
        <v>nebija plānots</v>
      </c>
      <c r="AU267" s="79">
        <v>0</v>
      </c>
      <c r="AV267" s="79"/>
      <c r="AW267" s="79"/>
      <c r="AX267" s="41">
        <f t="shared" si="251"/>
        <v>0</v>
      </c>
      <c r="AY267" s="41">
        <f t="shared" si="252"/>
        <v>0</v>
      </c>
      <c r="AZ267" s="41">
        <f t="shared" si="253"/>
        <v>0</v>
      </c>
      <c r="BA267" s="109" t="str">
        <f t="shared" si="254"/>
        <v>nebija plānots</v>
      </c>
      <c r="BB267" s="79">
        <v>0</v>
      </c>
      <c r="BC267" s="79"/>
      <c r="BD267" s="79"/>
      <c r="BE267" s="41">
        <f t="shared" si="255"/>
        <v>0</v>
      </c>
      <c r="BF267" s="41">
        <f t="shared" si="256"/>
        <v>0</v>
      </c>
      <c r="BG267" s="41">
        <f t="shared" si="257"/>
        <v>0</v>
      </c>
      <c r="BH267" s="109" t="str">
        <f t="shared" si="258"/>
        <v>nebija plānots</v>
      </c>
      <c r="BI267" s="79">
        <v>0</v>
      </c>
      <c r="BJ267" s="79"/>
      <c r="BK267" s="79"/>
      <c r="BL267" s="41">
        <f t="shared" si="259"/>
        <v>0</v>
      </c>
      <c r="BM267" s="41">
        <f t="shared" si="260"/>
        <v>0</v>
      </c>
      <c r="BN267" s="41">
        <f t="shared" si="261"/>
        <v>0</v>
      </c>
      <c r="BO267" s="109" t="str">
        <f t="shared" si="262"/>
        <v>nebija plānots</v>
      </c>
      <c r="BP267" s="79">
        <v>0</v>
      </c>
      <c r="BQ267" s="41">
        <v>162819</v>
      </c>
      <c r="BR267" s="41">
        <f t="shared" si="291"/>
        <v>162819</v>
      </c>
      <c r="BS267" s="41">
        <f t="shared" si="263"/>
        <v>0</v>
      </c>
      <c r="BT267" s="41">
        <f t="shared" si="264"/>
        <v>162819</v>
      </c>
      <c r="BU267" s="41">
        <f t="shared" si="265"/>
        <v>162819</v>
      </c>
      <c r="BV267" s="109" t="str">
        <f t="shared" si="266"/>
        <v>nebija plānots</v>
      </c>
      <c r="BW267" s="79">
        <v>0</v>
      </c>
      <c r="BX267" s="41">
        <v>0</v>
      </c>
      <c r="BY267" s="41">
        <f t="shared" si="267"/>
        <v>0</v>
      </c>
      <c r="BZ267" s="41">
        <f t="shared" si="275"/>
        <v>0</v>
      </c>
      <c r="CA267" s="41">
        <f t="shared" si="292"/>
        <v>162819</v>
      </c>
      <c r="CB267" s="41">
        <f t="shared" si="295"/>
        <v>162819</v>
      </c>
      <c r="CC267" s="109" t="str">
        <f t="shared" si="268"/>
        <v>nebija plānots</v>
      </c>
      <c r="CD267" s="79">
        <v>162819</v>
      </c>
      <c r="CE267" s="41">
        <v>0</v>
      </c>
      <c r="CF267" s="41">
        <f t="shared" si="269"/>
        <v>-162819</v>
      </c>
      <c r="CG267" s="41">
        <f t="shared" si="270"/>
        <v>162819</v>
      </c>
      <c r="CH267" s="41">
        <f t="shared" si="271"/>
        <v>162819</v>
      </c>
      <c r="CI267" s="40">
        <f t="shared" si="272"/>
        <v>0</v>
      </c>
      <c r="CJ267" s="282">
        <f t="shared" si="273"/>
        <v>1</v>
      </c>
      <c r="CK267" s="83">
        <v>0</v>
      </c>
      <c r="CL267" s="40">
        <f t="shared" si="293"/>
        <v>162819</v>
      </c>
      <c r="CM267" s="40">
        <v>343729</v>
      </c>
      <c r="CN267" s="158">
        <f t="shared" si="294"/>
        <v>180910</v>
      </c>
      <c r="CO267" s="310">
        <f t="shared" si="274"/>
        <v>2.1111111111111112</v>
      </c>
      <c r="CP267" s="83">
        <v>18091</v>
      </c>
      <c r="CQ267" s="83">
        <v>0</v>
      </c>
      <c r="CR267" s="83">
        <v>0</v>
      </c>
      <c r="CS267" s="83">
        <v>0</v>
      </c>
      <c r="CT267" s="83">
        <v>0</v>
      </c>
      <c r="CU267" s="83">
        <v>0</v>
      </c>
      <c r="CV267" s="83">
        <v>0</v>
      </c>
      <c r="CW267" s="83">
        <v>180910</v>
      </c>
      <c r="CX267" s="112"/>
    </row>
    <row r="268" spans="1:102" s="29" customFormat="1" ht="31.5" hidden="1" x14ac:dyDescent="0.25">
      <c r="A268" s="130" t="s">
        <v>838</v>
      </c>
      <c r="B268" s="55" t="s">
        <v>839</v>
      </c>
      <c r="C268" s="81" t="s">
        <v>840</v>
      </c>
      <c r="D268" s="55">
        <v>1</v>
      </c>
      <c r="E268" s="55" t="s">
        <v>35</v>
      </c>
      <c r="F268" s="55" t="s">
        <v>5</v>
      </c>
      <c r="G268" s="55" t="s">
        <v>1338</v>
      </c>
      <c r="H268" s="43">
        <f>SUBTOTAL(103, $CI$16:$CI268)*1</f>
        <v>149</v>
      </c>
      <c r="I268" s="43" t="s">
        <v>838</v>
      </c>
      <c r="J268" s="128" t="s">
        <v>148</v>
      </c>
      <c r="K268" s="128" t="s">
        <v>1056</v>
      </c>
      <c r="L268" s="79">
        <v>0</v>
      </c>
      <c r="M268" s="79">
        <v>0</v>
      </c>
      <c r="N268" s="79">
        <v>0</v>
      </c>
      <c r="O268" s="79">
        <v>0</v>
      </c>
      <c r="P268" s="79"/>
      <c r="Q268" s="41">
        <f t="shared" si="233"/>
        <v>0</v>
      </c>
      <c r="R268" s="197" t="str">
        <f t="shared" si="234"/>
        <v>nebija plānots</v>
      </c>
      <c r="S268" s="79">
        <v>0</v>
      </c>
      <c r="T268" s="79"/>
      <c r="U268" s="79"/>
      <c r="V268" s="41">
        <f t="shared" si="235"/>
        <v>0</v>
      </c>
      <c r="W268" s="41">
        <f t="shared" si="236"/>
        <v>0</v>
      </c>
      <c r="X268" s="41">
        <f t="shared" si="237"/>
        <v>0</v>
      </c>
      <c r="Y268" s="197" t="str">
        <f t="shared" si="238"/>
        <v>nebija plānots</v>
      </c>
      <c r="Z268" s="79">
        <v>0</v>
      </c>
      <c r="AA268" s="79"/>
      <c r="AB268" s="79"/>
      <c r="AC268" s="41">
        <f t="shared" si="239"/>
        <v>0</v>
      </c>
      <c r="AD268" s="41">
        <f t="shared" si="240"/>
        <v>0</v>
      </c>
      <c r="AE268" s="41">
        <f t="shared" si="241"/>
        <v>0</v>
      </c>
      <c r="AF268" s="109" t="str">
        <f t="shared" si="242"/>
        <v>nebija plānots</v>
      </c>
      <c r="AG268" s="79">
        <v>0</v>
      </c>
      <c r="AH268" s="79"/>
      <c r="AI268" s="79"/>
      <c r="AJ268" s="41">
        <f t="shared" si="243"/>
        <v>0</v>
      </c>
      <c r="AK268" s="41">
        <f t="shared" si="244"/>
        <v>0</v>
      </c>
      <c r="AL268" s="41">
        <f t="shared" si="245"/>
        <v>0</v>
      </c>
      <c r="AM268" s="109" t="str">
        <f t="shared" si="246"/>
        <v>nebija plānots</v>
      </c>
      <c r="AN268" s="79">
        <v>0</v>
      </c>
      <c r="AO268" s="79"/>
      <c r="AP268" s="79"/>
      <c r="AQ268" s="41">
        <f t="shared" si="247"/>
        <v>0</v>
      </c>
      <c r="AR268" s="41">
        <f t="shared" si="248"/>
        <v>0</v>
      </c>
      <c r="AS268" s="41">
        <f t="shared" si="249"/>
        <v>0</v>
      </c>
      <c r="AT268" s="109" t="str">
        <f t="shared" si="250"/>
        <v>nebija plānots</v>
      </c>
      <c r="AU268" s="79">
        <v>0</v>
      </c>
      <c r="AV268" s="79"/>
      <c r="AW268" s="79"/>
      <c r="AX268" s="41">
        <f t="shared" si="251"/>
        <v>0</v>
      </c>
      <c r="AY268" s="41">
        <f t="shared" si="252"/>
        <v>0</v>
      </c>
      <c r="AZ268" s="41">
        <f t="shared" si="253"/>
        <v>0</v>
      </c>
      <c r="BA268" s="109" t="str">
        <f t="shared" si="254"/>
        <v>nebija plānots</v>
      </c>
      <c r="BB268" s="79">
        <v>0</v>
      </c>
      <c r="BC268" s="79"/>
      <c r="BD268" s="79"/>
      <c r="BE268" s="41">
        <f t="shared" si="255"/>
        <v>0</v>
      </c>
      <c r="BF268" s="41">
        <f t="shared" si="256"/>
        <v>0</v>
      </c>
      <c r="BG268" s="41">
        <f t="shared" si="257"/>
        <v>0</v>
      </c>
      <c r="BH268" s="109" t="str">
        <f t="shared" si="258"/>
        <v>nebija plānots</v>
      </c>
      <c r="BI268" s="79">
        <v>0</v>
      </c>
      <c r="BJ268" s="79"/>
      <c r="BK268" s="79"/>
      <c r="BL268" s="41">
        <f t="shared" si="259"/>
        <v>0</v>
      </c>
      <c r="BM268" s="41">
        <f t="shared" si="260"/>
        <v>0</v>
      </c>
      <c r="BN268" s="41">
        <f t="shared" si="261"/>
        <v>0</v>
      </c>
      <c r="BO268" s="109" t="str">
        <f t="shared" si="262"/>
        <v>nebija plānots</v>
      </c>
      <c r="BP268" s="79">
        <v>0</v>
      </c>
      <c r="BQ268" s="41">
        <v>162819</v>
      </c>
      <c r="BR268" s="41">
        <f t="shared" si="291"/>
        <v>162819</v>
      </c>
      <c r="BS268" s="41">
        <f t="shared" si="263"/>
        <v>0</v>
      </c>
      <c r="BT268" s="41">
        <f t="shared" si="264"/>
        <v>162819</v>
      </c>
      <c r="BU268" s="41">
        <f t="shared" si="265"/>
        <v>162819</v>
      </c>
      <c r="BV268" s="109" t="str">
        <f t="shared" si="266"/>
        <v>nebija plānots</v>
      </c>
      <c r="BW268" s="79">
        <v>0</v>
      </c>
      <c r="BX268" s="41">
        <v>0</v>
      </c>
      <c r="BY268" s="41">
        <f t="shared" si="267"/>
        <v>0</v>
      </c>
      <c r="BZ268" s="41">
        <f t="shared" si="275"/>
        <v>0</v>
      </c>
      <c r="CA268" s="41">
        <f t="shared" si="292"/>
        <v>162819</v>
      </c>
      <c r="CB268" s="41">
        <f t="shared" si="295"/>
        <v>162819</v>
      </c>
      <c r="CC268" s="109" t="str">
        <f t="shared" si="268"/>
        <v>nebija plānots</v>
      </c>
      <c r="CD268" s="79">
        <v>162819</v>
      </c>
      <c r="CE268" s="41">
        <v>0</v>
      </c>
      <c r="CF268" s="41">
        <f t="shared" si="269"/>
        <v>-162819</v>
      </c>
      <c r="CG268" s="41">
        <f t="shared" si="270"/>
        <v>162819</v>
      </c>
      <c r="CH268" s="41">
        <f t="shared" si="271"/>
        <v>162819</v>
      </c>
      <c r="CI268" s="40">
        <f t="shared" si="272"/>
        <v>0</v>
      </c>
      <c r="CJ268" s="282">
        <f t="shared" si="273"/>
        <v>1</v>
      </c>
      <c r="CK268" s="83">
        <v>0</v>
      </c>
      <c r="CL268" s="40">
        <f t="shared" si="293"/>
        <v>162819</v>
      </c>
      <c r="CM268" s="40">
        <v>343729</v>
      </c>
      <c r="CN268" s="158">
        <f t="shared" si="294"/>
        <v>180910</v>
      </c>
      <c r="CO268" s="310">
        <f t="shared" si="274"/>
        <v>2.1111111111111112</v>
      </c>
      <c r="CP268" s="83">
        <v>18091</v>
      </c>
      <c r="CQ268" s="83">
        <v>0</v>
      </c>
      <c r="CR268" s="83">
        <v>0</v>
      </c>
      <c r="CS268" s="83">
        <v>0</v>
      </c>
      <c r="CT268" s="83">
        <v>0</v>
      </c>
      <c r="CU268" s="83">
        <v>0</v>
      </c>
      <c r="CV268" s="83">
        <v>0</v>
      </c>
      <c r="CW268" s="83">
        <v>180910</v>
      </c>
      <c r="CX268" s="112"/>
    </row>
    <row r="269" spans="1:102" s="29" customFormat="1" ht="31.5" hidden="1" x14ac:dyDescent="0.25">
      <c r="A269" s="130" t="s">
        <v>838</v>
      </c>
      <c r="B269" s="55" t="s">
        <v>839</v>
      </c>
      <c r="C269" s="81" t="s">
        <v>840</v>
      </c>
      <c r="D269" s="55">
        <v>1</v>
      </c>
      <c r="E269" s="55" t="s">
        <v>35</v>
      </c>
      <c r="F269" s="55" t="s">
        <v>5</v>
      </c>
      <c r="G269" s="55" t="s">
        <v>1340</v>
      </c>
      <c r="H269" s="43">
        <f>SUBTOTAL(103, $CI$16:$CI269)*1</f>
        <v>149</v>
      </c>
      <c r="I269" s="43" t="s">
        <v>838</v>
      </c>
      <c r="J269" s="128" t="s">
        <v>148</v>
      </c>
      <c r="K269" s="128" t="s">
        <v>1057</v>
      </c>
      <c r="L269" s="79">
        <v>0</v>
      </c>
      <c r="M269" s="79">
        <v>0</v>
      </c>
      <c r="N269" s="79">
        <v>0</v>
      </c>
      <c r="O269" s="79">
        <v>0</v>
      </c>
      <c r="P269" s="79"/>
      <c r="Q269" s="41">
        <f t="shared" si="233"/>
        <v>0</v>
      </c>
      <c r="R269" s="197" t="str">
        <f t="shared" si="234"/>
        <v>nebija plānots</v>
      </c>
      <c r="S269" s="79">
        <v>0</v>
      </c>
      <c r="T269" s="79"/>
      <c r="U269" s="79"/>
      <c r="V269" s="41">
        <f t="shared" si="235"/>
        <v>0</v>
      </c>
      <c r="W269" s="41">
        <f t="shared" si="236"/>
        <v>0</v>
      </c>
      <c r="X269" s="41">
        <f t="shared" si="237"/>
        <v>0</v>
      </c>
      <c r="Y269" s="197" t="str">
        <f t="shared" si="238"/>
        <v>nebija plānots</v>
      </c>
      <c r="Z269" s="79">
        <v>0</v>
      </c>
      <c r="AA269" s="79"/>
      <c r="AB269" s="79"/>
      <c r="AC269" s="41">
        <f t="shared" si="239"/>
        <v>0</v>
      </c>
      <c r="AD269" s="41">
        <f t="shared" si="240"/>
        <v>0</v>
      </c>
      <c r="AE269" s="41">
        <f t="shared" si="241"/>
        <v>0</v>
      </c>
      <c r="AF269" s="109" t="str">
        <f t="shared" si="242"/>
        <v>nebija plānots</v>
      </c>
      <c r="AG269" s="79">
        <v>0</v>
      </c>
      <c r="AH269" s="79"/>
      <c r="AI269" s="79"/>
      <c r="AJ269" s="41">
        <f t="shared" si="243"/>
        <v>0</v>
      </c>
      <c r="AK269" s="41">
        <f t="shared" si="244"/>
        <v>0</v>
      </c>
      <c r="AL269" s="41">
        <f t="shared" si="245"/>
        <v>0</v>
      </c>
      <c r="AM269" s="109" t="str">
        <f t="shared" si="246"/>
        <v>nebija plānots</v>
      </c>
      <c r="AN269" s="79">
        <v>0</v>
      </c>
      <c r="AO269" s="79"/>
      <c r="AP269" s="79"/>
      <c r="AQ269" s="41">
        <f t="shared" si="247"/>
        <v>0</v>
      </c>
      <c r="AR269" s="41">
        <f t="shared" si="248"/>
        <v>0</v>
      </c>
      <c r="AS269" s="41">
        <f t="shared" si="249"/>
        <v>0</v>
      </c>
      <c r="AT269" s="109" t="str">
        <f t="shared" si="250"/>
        <v>nebija plānots</v>
      </c>
      <c r="AU269" s="79">
        <v>0</v>
      </c>
      <c r="AV269" s="79"/>
      <c r="AW269" s="79"/>
      <c r="AX269" s="41">
        <f t="shared" si="251"/>
        <v>0</v>
      </c>
      <c r="AY269" s="41">
        <f t="shared" si="252"/>
        <v>0</v>
      </c>
      <c r="AZ269" s="41">
        <f t="shared" si="253"/>
        <v>0</v>
      </c>
      <c r="BA269" s="109" t="str">
        <f t="shared" si="254"/>
        <v>nebija plānots</v>
      </c>
      <c r="BB269" s="79">
        <v>0</v>
      </c>
      <c r="BC269" s="79"/>
      <c r="BD269" s="79"/>
      <c r="BE269" s="41">
        <f t="shared" si="255"/>
        <v>0</v>
      </c>
      <c r="BF269" s="41">
        <f t="shared" si="256"/>
        <v>0</v>
      </c>
      <c r="BG269" s="41">
        <f t="shared" si="257"/>
        <v>0</v>
      </c>
      <c r="BH269" s="109" t="str">
        <f t="shared" si="258"/>
        <v>nebija plānots</v>
      </c>
      <c r="BI269" s="79">
        <v>0</v>
      </c>
      <c r="BJ269" s="79"/>
      <c r="BK269" s="79"/>
      <c r="BL269" s="41">
        <f t="shared" si="259"/>
        <v>0</v>
      </c>
      <c r="BM269" s="41">
        <f t="shared" si="260"/>
        <v>0</v>
      </c>
      <c r="BN269" s="41">
        <f t="shared" si="261"/>
        <v>0</v>
      </c>
      <c r="BO269" s="109" t="str">
        <f t="shared" si="262"/>
        <v>nebija plānots</v>
      </c>
      <c r="BP269" s="79">
        <v>0</v>
      </c>
      <c r="BQ269" s="41">
        <v>162819</v>
      </c>
      <c r="BR269" s="41">
        <f t="shared" si="291"/>
        <v>162819</v>
      </c>
      <c r="BS269" s="41">
        <f t="shared" si="263"/>
        <v>0</v>
      </c>
      <c r="BT269" s="41">
        <f t="shared" si="264"/>
        <v>162819</v>
      </c>
      <c r="BU269" s="41">
        <f t="shared" si="265"/>
        <v>162819</v>
      </c>
      <c r="BV269" s="109" t="str">
        <f t="shared" si="266"/>
        <v>nebija plānots</v>
      </c>
      <c r="BW269" s="79">
        <v>0</v>
      </c>
      <c r="BX269" s="41">
        <v>0</v>
      </c>
      <c r="BY269" s="41">
        <f t="shared" si="267"/>
        <v>0</v>
      </c>
      <c r="BZ269" s="41">
        <f t="shared" si="275"/>
        <v>0</v>
      </c>
      <c r="CA269" s="41">
        <f t="shared" si="292"/>
        <v>162819</v>
      </c>
      <c r="CB269" s="41">
        <f t="shared" si="295"/>
        <v>162819</v>
      </c>
      <c r="CC269" s="109" t="str">
        <f t="shared" si="268"/>
        <v>nebija plānots</v>
      </c>
      <c r="CD269" s="79">
        <v>162819</v>
      </c>
      <c r="CE269" s="41">
        <v>0</v>
      </c>
      <c r="CF269" s="41">
        <f t="shared" si="269"/>
        <v>-162819</v>
      </c>
      <c r="CG269" s="41">
        <f t="shared" si="270"/>
        <v>162819</v>
      </c>
      <c r="CH269" s="41">
        <f t="shared" si="271"/>
        <v>162819</v>
      </c>
      <c r="CI269" s="40">
        <f t="shared" si="272"/>
        <v>0</v>
      </c>
      <c r="CJ269" s="282">
        <f t="shared" si="273"/>
        <v>1</v>
      </c>
      <c r="CK269" s="83">
        <v>0</v>
      </c>
      <c r="CL269" s="40">
        <f t="shared" si="293"/>
        <v>162819</v>
      </c>
      <c r="CM269" s="40">
        <v>343729</v>
      </c>
      <c r="CN269" s="158">
        <f t="shared" si="294"/>
        <v>180910</v>
      </c>
      <c r="CO269" s="310">
        <f t="shared" si="274"/>
        <v>2.1111111111111112</v>
      </c>
      <c r="CP269" s="83">
        <v>18091</v>
      </c>
      <c r="CQ269" s="83">
        <v>0</v>
      </c>
      <c r="CR269" s="83">
        <v>0</v>
      </c>
      <c r="CS269" s="83">
        <v>0</v>
      </c>
      <c r="CT269" s="83">
        <v>0</v>
      </c>
      <c r="CU269" s="83">
        <v>0</v>
      </c>
      <c r="CV269" s="83">
        <v>0</v>
      </c>
      <c r="CW269" s="83">
        <v>180910</v>
      </c>
      <c r="CX269" s="112"/>
    </row>
    <row r="270" spans="1:102" s="29" customFormat="1" ht="25.5" hidden="1" x14ac:dyDescent="0.25">
      <c r="A270" s="130" t="s">
        <v>838</v>
      </c>
      <c r="B270" s="55" t="s">
        <v>839</v>
      </c>
      <c r="C270" s="81" t="s">
        <v>840</v>
      </c>
      <c r="D270" s="55">
        <v>1</v>
      </c>
      <c r="E270" s="55" t="s">
        <v>35</v>
      </c>
      <c r="F270" s="55" t="s">
        <v>5</v>
      </c>
      <c r="G270" s="55" t="s">
        <v>1363</v>
      </c>
      <c r="H270" s="43">
        <f>SUBTOTAL(103, $CI$16:$CI270)*1</f>
        <v>149</v>
      </c>
      <c r="I270" s="43" t="s">
        <v>57</v>
      </c>
      <c r="J270" s="124" t="s">
        <v>661</v>
      </c>
      <c r="K270" s="124" t="s">
        <v>662</v>
      </c>
      <c r="L270" s="41"/>
      <c r="M270" s="41"/>
      <c r="N270" s="41"/>
      <c r="O270" s="41"/>
      <c r="P270" s="41">
        <v>0</v>
      </c>
      <c r="Q270" s="41">
        <f t="shared" si="233"/>
        <v>0</v>
      </c>
      <c r="R270" s="197" t="str">
        <f t="shared" si="234"/>
        <v>nebija plānots</v>
      </c>
      <c r="S270" s="41"/>
      <c r="T270" s="41">
        <v>0</v>
      </c>
      <c r="U270" s="41">
        <f t="shared" ref="U270:U281" si="296">T270-S270</f>
        <v>0</v>
      </c>
      <c r="V270" s="41">
        <f t="shared" si="235"/>
        <v>0</v>
      </c>
      <c r="W270" s="41">
        <f t="shared" si="236"/>
        <v>0</v>
      </c>
      <c r="X270" s="41">
        <f t="shared" si="237"/>
        <v>0</v>
      </c>
      <c r="Y270" s="197" t="str">
        <f t="shared" si="238"/>
        <v>nebija plānots</v>
      </c>
      <c r="Z270" s="41"/>
      <c r="AA270" s="41">
        <v>0</v>
      </c>
      <c r="AB270" s="41">
        <f t="shared" ref="AB270:AB281" si="297">AA270-Z270</f>
        <v>0</v>
      </c>
      <c r="AC270" s="41">
        <f t="shared" si="239"/>
        <v>0</v>
      </c>
      <c r="AD270" s="41">
        <f t="shared" si="240"/>
        <v>0</v>
      </c>
      <c r="AE270" s="41">
        <f t="shared" si="241"/>
        <v>0</v>
      </c>
      <c r="AF270" s="109" t="str">
        <f t="shared" si="242"/>
        <v>nebija plānots</v>
      </c>
      <c r="AG270" s="41"/>
      <c r="AH270" s="41">
        <v>0</v>
      </c>
      <c r="AI270" s="41">
        <f t="shared" ref="AI270:AI281" si="298">AH270-AG270</f>
        <v>0</v>
      </c>
      <c r="AJ270" s="41">
        <f t="shared" si="243"/>
        <v>0</v>
      </c>
      <c r="AK270" s="41">
        <f t="shared" si="244"/>
        <v>0</v>
      </c>
      <c r="AL270" s="41">
        <f t="shared" si="245"/>
        <v>0</v>
      </c>
      <c r="AM270" s="109" t="str">
        <f t="shared" si="246"/>
        <v>nebija plānots</v>
      </c>
      <c r="AN270" s="41">
        <v>448384.68</v>
      </c>
      <c r="AO270" s="41">
        <v>448384.68</v>
      </c>
      <c r="AP270" s="41">
        <f t="shared" ref="AP270:AP281" si="299">AO270-AN270</f>
        <v>0</v>
      </c>
      <c r="AQ270" s="41">
        <f t="shared" si="247"/>
        <v>448384.68</v>
      </c>
      <c r="AR270" s="41">
        <f t="shared" si="248"/>
        <v>448384.68</v>
      </c>
      <c r="AS270" s="41">
        <f t="shared" si="249"/>
        <v>0</v>
      </c>
      <c r="AT270" s="109">
        <f t="shared" si="250"/>
        <v>0</v>
      </c>
      <c r="AU270" s="41">
        <v>0</v>
      </c>
      <c r="AV270" s="41">
        <v>0</v>
      </c>
      <c r="AW270" s="41">
        <f t="shared" ref="AW270:AW281" si="300">AV270-AU270</f>
        <v>0</v>
      </c>
      <c r="AX270" s="41">
        <f t="shared" si="251"/>
        <v>448384.68</v>
      </c>
      <c r="AY270" s="41">
        <f t="shared" si="252"/>
        <v>448384.68</v>
      </c>
      <c r="AZ270" s="41">
        <f t="shared" si="253"/>
        <v>0</v>
      </c>
      <c r="BA270" s="109">
        <f t="shared" si="254"/>
        <v>0</v>
      </c>
      <c r="BB270" s="41">
        <v>0</v>
      </c>
      <c r="BC270" s="41">
        <v>0</v>
      </c>
      <c r="BD270" s="41">
        <f t="shared" ref="BD270:BD281" si="301">BC270-BB270</f>
        <v>0</v>
      </c>
      <c r="BE270" s="41">
        <f t="shared" si="255"/>
        <v>448384.68</v>
      </c>
      <c r="BF270" s="41">
        <f t="shared" si="256"/>
        <v>448384.68</v>
      </c>
      <c r="BG270" s="41">
        <f t="shared" si="257"/>
        <v>0</v>
      </c>
      <c r="BH270" s="109">
        <f t="shared" si="258"/>
        <v>0</v>
      </c>
      <c r="BI270" s="41">
        <v>406950.34</v>
      </c>
      <c r="BJ270" s="41">
        <v>337463.3</v>
      </c>
      <c r="BK270" s="41">
        <f t="shared" ref="BK270:BK281" si="302">BJ270-BI270</f>
        <v>-69487.040000000037</v>
      </c>
      <c r="BL270" s="41">
        <f t="shared" si="259"/>
        <v>855335.02</v>
      </c>
      <c r="BM270" s="41">
        <f t="shared" si="260"/>
        <v>785847.98</v>
      </c>
      <c r="BN270" s="41">
        <f t="shared" si="261"/>
        <v>-69487</v>
      </c>
      <c r="BO270" s="109">
        <f t="shared" si="262"/>
        <v>8.1239559208039935E-2</v>
      </c>
      <c r="BP270" s="41">
        <v>0</v>
      </c>
      <c r="BQ270" s="41">
        <v>0</v>
      </c>
      <c r="BR270" s="41">
        <f t="shared" ref="BR270:BR281" si="303">BQ270-BP270</f>
        <v>0</v>
      </c>
      <c r="BS270" s="41">
        <f t="shared" si="263"/>
        <v>855335.02</v>
      </c>
      <c r="BT270" s="41">
        <f t="shared" si="264"/>
        <v>785847.98</v>
      </c>
      <c r="BU270" s="41">
        <f t="shared" si="265"/>
        <v>-69487</v>
      </c>
      <c r="BV270" s="109">
        <f t="shared" si="266"/>
        <v>8.1239559208039935E-2</v>
      </c>
      <c r="BW270" s="41">
        <v>0</v>
      </c>
      <c r="BX270" s="41">
        <v>0</v>
      </c>
      <c r="BY270" s="41">
        <f t="shared" si="267"/>
        <v>0</v>
      </c>
      <c r="BZ270" s="41">
        <f t="shared" si="275"/>
        <v>855335.02</v>
      </c>
      <c r="CA270" s="41">
        <f t="shared" si="292"/>
        <v>785847.98</v>
      </c>
      <c r="CB270" s="41">
        <f t="shared" si="295"/>
        <v>-69487</v>
      </c>
      <c r="CC270" s="109">
        <f t="shared" si="268"/>
        <v>8.1239559208039935E-2</v>
      </c>
      <c r="CD270" s="41">
        <v>0</v>
      </c>
      <c r="CE270" s="41">
        <v>69487.05</v>
      </c>
      <c r="CF270" s="41">
        <f t="shared" si="269"/>
        <v>69487.05</v>
      </c>
      <c r="CG270" s="41">
        <f t="shared" si="270"/>
        <v>855335.02</v>
      </c>
      <c r="CH270" s="41">
        <f t="shared" si="271"/>
        <v>855335.03</v>
      </c>
      <c r="CI270" s="40">
        <f t="shared" si="272"/>
        <v>5.0000000002910383E-2</v>
      </c>
      <c r="CJ270" s="282">
        <f t="shared" si="273"/>
        <v>1.0000000116913255</v>
      </c>
      <c r="CK270" s="40">
        <v>0</v>
      </c>
      <c r="CL270" s="40">
        <f t="shared" si="293"/>
        <v>855335.02</v>
      </c>
      <c r="CM270" s="40">
        <v>855335.03</v>
      </c>
      <c r="CN270" s="158">
        <f t="shared" si="294"/>
        <v>1.0000000009313226E-2</v>
      </c>
      <c r="CO270" s="310">
        <f t="shared" si="274"/>
        <v>1.0000000116913255</v>
      </c>
      <c r="CP270" s="40">
        <v>91254.859999999986</v>
      </c>
      <c r="CQ270" s="40">
        <v>0</v>
      </c>
      <c r="CR270" s="40">
        <v>0</v>
      </c>
      <c r="CS270" s="40">
        <v>0</v>
      </c>
      <c r="CT270" s="40">
        <v>0</v>
      </c>
      <c r="CU270" s="40">
        <v>0</v>
      </c>
      <c r="CV270" s="40">
        <v>0</v>
      </c>
      <c r="CW270" s="40">
        <v>498205.2</v>
      </c>
      <c r="CX270" s="17"/>
    </row>
    <row r="271" spans="1:102" s="29" customFormat="1" ht="31.5" hidden="1" x14ac:dyDescent="0.25">
      <c r="A271" s="130" t="s">
        <v>838</v>
      </c>
      <c r="B271" s="55" t="s">
        <v>839</v>
      </c>
      <c r="C271" s="81" t="s">
        <v>840</v>
      </c>
      <c r="D271" s="55">
        <v>1</v>
      </c>
      <c r="E271" s="55" t="s">
        <v>35</v>
      </c>
      <c r="F271" s="55" t="s">
        <v>5</v>
      </c>
      <c r="G271" s="55" t="s">
        <v>1345</v>
      </c>
      <c r="H271" s="43">
        <f>SUBTOTAL(103, $CI$16:$CI271)*1</f>
        <v>149</v>
      </c>
      <c r="I271" s="43" t="s">
        <v>485</v>
      </c>
      <c r="J271" s="124" t="s">
        <v>488</v>
      </c>
      <c r="K271" s="124" t="s">
        <v>489</v>
      </c>
      <c r="L271" s="41">
        <v>0</v>
      </c>
      <c r="M271" s="41">
        <v>0</v>
      </c>
      <c r="N271" s="41">
        <v>21028.87</v>
      </c>
      <c r="O271" s="41">
        <v>3123.19</v>
      </c>
      <c r="P271" s="41">
        <v>3123.18</v>
      </c>
      <c r="Q271" s="41">
        <f t="shared" si="233"/>
        <v>0</v>
      </c>
      <c r="R271" s="197">
        <f t="shared" si="234"/>
        <v>3.2018545141898613E-6</v>
      </c>
      <c r="S271" s="41">
        <v>0</v>
      </c>
      <c r="T271" s="41">
        <v>0</v>
      </c>
      <c r="U271" s="41">
        <f t="shared" si="296"/>
        <v>0</v>
      </c>
      <c r="V271" s="41">
        <f t="shared" si="235"/>
        <v>3123.19</v>
      </c>
      <c r="W271" s="41">
        <f t="shared" si="236"/>
        <v>3123.18</v>
      </c>
      <c r="X271" s="41">
        <f t="shared" si="237"/>
        <v>0</v>
      </c>
      <c r="Y271" s="197">
        <f t="shared" si="238"/>
        <v>3.2018545141898613E-6</v>
      </c>
      <c r="Z271" s="41">
        <v>0</v>
      </c>
      <c r="AA271" s="41">
        <v>0</v>
      </c>
      <c r="AB271" s="41">
        <f t="shared" si="297"/>
        <v>0</v>
      </c>
      <c r="AC271" s="41">
        <f t="shared" si="239"/>
        <v>3123.19</v>
      </c>
      <c r="AD271" s="41">
        <f t="shared" si="240"/>
        <v>3123.18</v>
      </c>
      <c r="AE271" s="41">
        <f t="shared" si="241"/>
        <v>0</v>
      </c>
      <c r="AF271" s="109">
        <f t="shared" si="242"/>
        <v>3.2018545141898613E-6</v>
      </c>
      <c r="AG271" s="41">
        <v>3123.19</v>
      </c>
      <c r="AH271" s="41">
        <v>3123.19</v>
      </c>
      <c r="AI271" s="41">
        <f t="shared" si="298"/>
        <v>0</v>
      </c>
      <c r="AJ271" s="41">
        <f t="shared" si="243"/>
        <v>6246.38</v>
      </c>
      <c r="AK271" s="41">
        <f t="shared" si="244"/>
        <v>6246.37</v>
      </c>
      <c r="AL271" s="41">
        <f t="shared" si="245"/>
        <v>0</v>
      </c>
      <c r="AM271" s="109">
        <f t="shared" si="246"/>
        <v>1.6009272570949307E-6</v>
      </c>
      <c r="AN271" s="41">
        <v>0</v>
      </c>
      <c r="AO271" s="41">
        <v>0</v>
      </c>
      <c r="AP271" s="41">
        <f t="shared" si="299"/>
        <v>0</v>
      </c>
      <c r="AQ271" s="41">
        <f t="shared" si="247"/>
        <v>6246.38</v>
      </c>
      <c r="AR271" s="41">
        <f t="shared" si="248"/>
        <v>6246.37</v>
      </c>
      <c r="AS271" s="41">
        <f t="shared" si="249"/>
        <v>0</v>
      </c>
      <c r="AT271" s="109">
        <f t="shared" si="250"/>
        <v>1.6009272570949307E-6</v>
      </c>
      <c r="AU271" s="41">
        <v>0</v>
      </c>
      <c r="AV271" s="41">
        <v>0</v>
      </c>
      <c r="AW271" s="41">
        <f t="shared" si="300"/>
        <v>0</v>
      </c>
      <c r="AX271" s="41">
        <f t="shared" si="251"/>
        <v>6246.38</v>
      </c>
      <c r="AY271" s="41">
        <f t="shared" si="252"/>
        <v>6246.37</v>
      </c>
      <c r="AZ271" s="41">
        <f t="shared" si="253"/>
        <v>0</v>
      </c>
      <c r="BA271" s="109">
        <f t="shared" si="254"/>
        <v>1.6009272570949307E-6</v>
      </c>
      <c r="BB271" s="41">
        <v>3123.19</v>
      </c>
      <c r="BC271" s="41">
        <v>3123.19</v>
      </c>
      <c r="BD271" s="41">
        <f t="shared" si="301"/>
        <v>0</v>
      </c>
      <c r="BE271" s="41">
        <f t="shared" si="255"/>
        <v>9369.57</v>
      </c>
      <c r="BF271" s="41">
        <f t="shared" si="256"/>
        <v>9369.56</v>
      </c>
      <c r="BG271" s="41">
        <f t="shared" si="257"/>
        <v>0</v>
      </c>
      <c r="BH271" s="109">
        <f t="shared" si="258"/>
        <v>1.0672848380632871E-6</v>
      </c>
      <c r="BI271" s="41">
        <v>0</v>
      </c>
      <c r="BJ271" s="41">
        <v>0</v>
      </c>
      <c r="BK271" s="41">
        <f t="shared" si="302"/>
        <v>0</v>
      </c>
      <c r="BL271" s="41">
        <f t="shared" si="259"/>
        <v>9369.57</v>
      </c>
      <c r="BM271" s="41">
        <f t="shared" si="260"/>
        <v>9369.56</v>
      </c>
      <c r="BN271" s="41">
        <f t="shared" si="261"/>
        <v>0</v>
      </c>
      <c r="BO271" s="109">
        <f t="shared" si="262"/>
        <v>1.0672848380632871E-6</v>
      </c>
      <c r="BP271" s="41">
        <v>0</v>
      </c>
      <c r="BQ271" s="41">
        <v>0</v>
      </c>
      <c r="BR271" s="41">
        <f t="shared" si="303"/>
        <v>0</v>
      </c>
      <c r="BS271" s="41">
        <f t="shared" si="263"/>
        <v>9369.57</v>
      </c>
      <c r="BT271" s="41">
        <f t="shared" si="264"/>
        <v>9369.56</v>
      </c>
      <c r="BU271" s="41">
        <f t="shared" si="265"/>
        <v>0</v>
      </c>
      <c r="BV271" s="109">
        <f t="shared" si="266"/>
        <v>1.0672848380632871E-6</v>
      </c>
      <c r="BW271" s="41">
        <v>3123.19</v>
      </c>
      <c r="BX271" s="41">
        <v>3129.13</v>
      </c>
      <c r="BY271" s="41">
        <f t="shared" si="267"/>
        <v>5.9400000000000546</v>
      </c>
      <c r="BZ271" s="41">
        <f t="shared" si="275"/>
        <v>12492.76</v>
      </c>
      <c r="CA271" s="41">
        <f>BQ271+BJ271+BC271+AV271+AO271+AH271+AA271+T271+P271+BX271</f>
        <v>12498.689999999999</v>
      </c>
      <c r="CB271" s="41">
        <f t="shared" si="295"/>
        <v>6</v>
      </c>
      <c r="CC271" s="109">
        <f t="shared" si="268"/>
        <v>-4.7467493172037578E-4</v>
      </c>
      <c r="CD271" s="41">
        <v>0</v>
      </c>
      <c r="CE271" s="41">
        <v>0</v>
      </c>
      <c r="CF271" s="41">
        <f t="shared" si="269"/>
        <v>0</v>
      </c>
      <c r="CG271" s="41">
        <f t="shared" si="270"/>
        <v>12492.76</v>
      </c>
      <c r="CH271" s="41">
        <f t="shared" si="271"/>
        <v>12498.689999999999</v>
      </c>
      <c r="CI271" s="40">
        <f t="shared" si="272"/>
        <v>6</v>
      </c>
      <c r="CJ271" s="282">
        <f t="shared" si="273"/>
        <v>1.0004746749317204</v>
      </c>
      <c r="CK271" s="40">
        <v>0</v>
      </c>
      <c r="CL271" s="40">
        <f t="shared" si="293"/>
        <v>12492.76</v>
      </c>
      <c r="CM271" s="40">
        <v>12498.689999999999</v>
      </c>
      <c r="CN271" s="158">
        <f t="shared" si="294"/>
        <v>5.929999999998472</v>
      </c>
      <c r="CO271" s="310">
        <f t="shared" si="274"/>
        <v>1.0004746749317204</v>
      </c>
      <c r="CP271" s="40">
        <v>12492.76</v>
      </c>
      <c r="CQ271" s="40">
        <v>5207.21</v>
      </c>
      <c r="CR271" s="40">
        <v>0</v>
      </c>
      <c r="CS271" s="40">
        <v>0</v>
      </c>
      <c r="CT271" s="40">
        <v>0</v>
      </c>
      <c r="CU271" s="40">
        <v>0</v>
      </c>
      <c r="CV271" s="40">
        <v>0</v>
      </c>
      <c r="CW271" s="40">
        <v>39666.1</v>
      </c>
      <c r="CX271" s="17"/>
    </row>
    <row r="272" spans="1:102" s="29" customFormat="1" ht="25.5" hidden="1" x14ac:dyDescent="0.25">
      <c r="A272" s="130" t="s">
        <v>838</v>
      </c>
      <c r="B272" s="55" t="s">
        <v>839</v>
      </c>
      <c r="C272" s="81" t="s">
        <v>840</v>
      </c>
      <c r="D272" s="55">
        <v>1</v>
      </c>
      <c r="E272" s="55" t="s">
        <v>35</v>
      </c>
      <c r="F272" s="55" t="s">
        <v>5</v>
      </c>
      <c r="G272" s="55" t="s">
        <v>1353</v>
      </c>
      <c r="H272" s="43">
        <f>SUBTOTAL(103, $CI$16:$CI272)*1</f>
        <v>149</v>
      </c>
      <c r="I272" s="43" t="s">
        <v>119</v>
      </c>
      <c r="J272" s="124" t="s">
        <v>122</v>
      </c>
      <c r="K272" s="124" t="s">
        <v>123</v>
      </c>
      <c r="L272" s="41"/>
      <c r="M272" s="41"/>
      <c r="N272" s="41"/>
      <c r="O272" s="41"/>
      <c r="P272" s="41">
        <v>0</v>
      </c>
      <c r="Q272" s="41">
        <f t="shared" ref="Q272:Q335" si="304">ROUND(P272-O272,0)</f>
        <v>0</v>
      </c>
      <c r="R272" s="197" t="str">
        <f t="shared" ref="R272:R335" si="305">IFERROR(1-(P272/O272),"nebija plānots")</f>
        <v>nebija plānots</v>
      </c>
      <c r="S272" s="41"/>
      <c r="T272" s="41">
        <v>0</v>
      </c>
      <c r="U272" s="41">
        <f t="shared" si="296"/>
        <v>0</v>
      </c>
      <c r="V272" s="41">
        <f t="shared" ref="V272:V335" si="306">S272+O272</f>
        <v>0</v>
      </c>
      <c r="W272" s="41">
        <f t="shared" ref="W272:W335" si="307">T272+P272</f>
        <v>0</v>
      </c>
      <c r="X272" s="41">
        <f t="shared" ref="X272:X335" si="308">ROUND(U272+Q272,0)</f>
        <v>0</v>
      </c>
      <c r="Y272" s="197" t="str">
        <f t="shared" ref="Y272:Y335" si="309">IFERROR(1-(W272/V272),"nebija plānots")</f>
        <v>nebija plānots</v>
      </c>
      <c r="Z272" s="41"/>
      <c r="AA272" s="41">
        <v>0</v>
      </c>
      <c r="AB272" s="41">
        <f t="shared" si="297"/>
        <v>0</v>
      </c>
      <c r="AC272" s="41">
        <f t="shared" ref="AC272:AC335" si="310">V272+Z272</f>
        <v>0</v>
      </c>
      <c r="AD272" s="41">
        <f t="shared" ref="AD272:AD335" si="311">W272+AA272</f>
        <v>0</v>
      </c>
      <c r="AE272" s="41">
        <f t="shared" ref="AE272:AE335" si="312">ROUND(X272+AB272,0)</f>
        <v>0</v>
      </c>
      <c r="AF272" s="109" t="str">
        <f t="shared" ref="AF272:AF335" si="313">IFERROR(1-(AD272/AC272),"nebija plānots")</f>
        <v>nebija plānots</v>
      </c>
      <c r="AG272" s="41">
        <v>169110</v>
      </c>
      <c r="AH272" s="41">
        <v>169110</v>
      </c>
      <c r="AI272" s="41">
        <f t="shared" si="298"/>
        <v>0</v>
      </c>
      <c r="AJ272" s="41">
        <f t="shared" ref="AJ272:AJ335" si="314">AG272+AC272</f>
        <v>169110</v>
      </c>
      <c r="AK272" s="41">
        <f t="shared" ref="AK272:AK335" si="315">AH272+AD272</f>
        <v>169110</v>
      </c>
      <c r="AL272" s="41">
        <f t="shared" ref="AL272:AL335" si="316">ROUND(AI272+AE272,0)</f>
        <v>0</v>
      </c>
      <c r="AM272" s="109">
        <f t="shared" ref="AM272:AM335" si="317">IFERROR(1-(AK272/AJ272),"nebija plānots")</f>
        <v>0</v>
      </c>
      <c r="AN272" s="41"/>
      <c r="AO272" s="41">
        <v>0</v>
      </c>
      <c r="AP272" s="41">
        <f t="shared" si="299"/>
        <v>0</v>
      </c>
      <c r="AQ272" s="41">
        <f t="shared" ref="AQ272:AQ335" si="318">AN272+AJ272</f>
        <v>169110</v>
      </c>
      <c r="AR272" s="41">
        <f t="shared" ref="AR272:AR335" si="319">AO272+AK272</f>
        <v>169110</v>
      </c>
      <c r="AS272" s="41">
        <f t="shared" ref="AS272:AS335" si="320">ROUND(AP272+AL272,0)</f>
        <v>0</v>
      </c>
      <c r="AT272" s="109">
        <f t="shared" ref="AT272:AT335" si="321">IFERROR(1-(AR272/AQ272),"nebija plānots")</f>
        <v>0</v>
      </c>
      <c r="AU272" s="41">
        <v>0</v>
      </c>
      <c r="AV272" s="41">
        <v>0</v>
      </c>
      <c r="AW272" s="41">
        <f t="shared" si="300"/>
        <v>0</v>
      </c>
      <c r="AX272" s="41">
        <f t="shared" ref="AX272:AX335" si="322">AU272+AQ272</f>
        <v>169110</v>
      </c>
      <c r="AY272" s="41">
        <f t="shared" ref="AY272:AY335" si="323">AV272+AR272</f>
        <v>169110</v>
      </c>
      <c r="AZ272" s="41">
        <f t="shared" ref="AZ272:AZ335" si="324">ROUND(AW272+AS272,0)</f>
        <v>0</v>
      </c>
      <c r="BA272" s="109">
        <f t="shared" ref="BA272:BA335" si="325">IFERROR(1-(AY272/AX272),"nebija plānots")</f>
        <v>0</v>
      </c>
      <c r="BB272" s="41">
        <v>109080</v>
      </c>
      <c r="BC272" s="41">
        <v>74602.11</v>
      </c>
      <c r="BD272" s="41">
        <f t="shared" si="301"/>
        <v>-34477.89</v>
      </c>
      <c r="BE272" s="41">
        <f t="shared" ref="BE272:BE335" si="326">BB272+AX272</f>
        <v>278190</v>
      </c>
      <c r="BF272" s="41">
        <f t="shared" ref="BF272:BF335" si="327">BC272+AY272</f>
        <v>243712.11</v>
      </c>
      <c r="BG272" s="41">
        <f t="shared" ref="BG272:BG335" si="328">ROUND(BD272+AZ272,0)</f>
        <v>-34478</v>
      </c>
      <c r="BH272" s="109">
        <f t="shared" ref="BH272:BH335" si="329">IFERROR(1-(BF272/BE272),"nebija plānots")</f>
        <v>0.12393648226032572</v>
      </c>
      <c r="BI272" s="41">
        <v>0</v>
      </c>
      <c r="BJ272" s="41">
        <v>101572.97</v>
      </c>
      <c r="BK272" s="41">
        <f t="shared" si="302"/>
        <v>101572.97</v>
      </c>
      <c r="BL272" s="41">
        <f t="shared" ref="BL272:BL335" si="330">BI272+BE272</f>
        <v>278190</v>
      </c>
      <c r="BM272" s="41">
        <f t="shared" ref="BM272:BM335" si="331">BJ272+BF272</f>
        <v>345285.07999999996</v>
      </c>
      <c r="BN272" s="41">
        <f t="shared" ref="BN272:BN335" si="332">ROUND(BK272+BG272,0)</f>
        <v>67095</v>
      </c>
      <c r="BO272" s="109">
        <f t="shared" ref="BO272:BO335" si="333">IFERROR(1-(BM272/BL272),"nebija plānots")</f>
        <v>-0.2411843703943346</v>
      </c>
      <c r="BP272" s="41">
        <v>139247.16</v>
      </c>
      <c r="BQ272" s="41">
        <v>74916.23</v>
      </c>
      <c r="BR272" s="41">
        <f t="shared" si="303"/>
        <v>-64330.930000000008</v>
      </c>
      <c r="BS272" s="41">
        <f t="shared" ref="BS272:BS335" si="334">BP272+BL272</f>
        <v>417437.16000000003</v>
      </c>
      <c r="BT272" s="41">
        <f t="shared" ref="BT272:BT335" si="335">BQ272+BM272</f>
        <v>420201.30999999994</v>
      </c>
      <c r="BU272" s="41">
        <f t="shared" ref="BU272:BU335" si="336">ROUND(BR272+BN272,0)</f>
        <v>2764</v>
      </c>
      <c r="BV272" s="109">
        <f t="shared" ref="BV272:BV335" si="337">IFERROR(1-(BT272/BS272),"nebija plānots")</f>
        <v>-6.6217152301435434E-3</v>
      </c>
      <c r="BW272" s="41">
        <v>0</v>
      </c>
      <c r="BX272" s="41">
        <v>105539.04</v>
      </c>
      <c r="BY272" s="41">
        <f t="shared" ref="BY272:BY335" si="338">BX272-BW272</f>
        <v>105539.04</v>
      </c>
      <c r="BZ272" s="41">
        <f t="shared" si="275"/>
        <v>417437.16000000003</v>
      </c>
      <c r="CA272" s="41">
        <f>BQ272+BJ272+BC272+AV272+AO272+AH272+AA272+T272+P272+BX272</f>
        <v>525740.35</v>
      </c>
      <c r="CB272" s="41">
        <f t="shared" si="295"/>
        <v>108303</v>
      </c>
      <c r="CC272" s="109">
        <f t="shared" ref="CC272:CC335" si="339">IFERROR(1-(CA272/BZ272),"nebija plānots")</f>
        <v>-0.25944788911461525</v>
      </c>
      <c r="CD272" s="41">
        <v>170238.97</v>
      </c>
      <c r="CE272" s="41">
        <v>65708.320000000007</v>
      </c>
      <c r="CF272" s="41">
        <f t="shared" ref="CF272:CF335" si="340">CE272-CD272</f>
        <v>-104530.65</v>
      </c>
      <c r="CG272" s="41">
        <f t="shared" ref="CG272:CG335" si="341">BZ272+CD272</f>
        <v>587676.13</v>
      </c>
      <c r="CH272" s="41">
        <f t="shared" ref="CH272:CH335" si="342">CA272+CE272</f>
        <v>591448.66999999993</v>
      </c>
      <c r="CI272" s="40">
        <f t="shared" ref="CI272:CI335" si="343">CB272+CF272</f>
        <v>3772.3500000000058</v>
      </c>
      <c r="CJ272" s="281" t="s">
        <v>1546</v>
      </c>
      <c r="CK272" s="40">
        <v>0</v>
      </c>
      <c r="CL272" s="40">
        <f t="shared" si="293"/>
        <v>587676.13</v>
      </c>
      <c r="CM272" s="40">
        <v>664488.64</v>
      </c>
      <c r="CN272" s="158">
        <f t="shared" si="294"/>
        <v>76812.510000000009</v>
      </c>
      <c r="CO272" s="310">
        <f t="shared" si="274"/>
        <v>1.1307055129157619</v>
      </c>
      <c r="CP272" s="40">
        <v>365839.78</v>
      </c>
      <c r="CQ272" s="40">
        <v>0</v>
      </c>
      <c r="CR272" s="40">
        <v>0</v>
      </c>
      <c r="CS272" s="40">
        <v>0</v>
      </c>
      <c r="CT272" s="40">
        <v>87155.65</v>
      </c>
      <c r="CU272" s="40">
        <v>0</v>
      </c>
      <c r="CV272" s="40">
        <v>0</v>
      </c>
      <c r="CW272" s="40">
        <v>1691100</v>
      </c>
    </row>
    <row r="273" spans="1:102" s="29" customFormat="1" ht="25.5" hidden="1" x14ac:dyDescent="0.25">
      <c r="A273" s="130" t="s">
        <v>838</v>
      </c>
      <c r="B273" s="55" t="s">
        <v>839</v>
      </c>
      <c r="C273" s="81" t="s">
        <v>840</v>
      </c>
      <c r="D273" s="55">
        <v>1</v>
      </c>
      <c r="E273" s="55" t="s">
        <v>35</v>
      </c>
      <c r="F273" s="55" t="s">
        <v>5</v>
      </c>
      <c r="G273" s="55" t="s">
        <v>1348</v>
      </c>
      <c r="H273" s="43">
        <f>SUBTOTAL(103, $CI$16:$CI273)*1</f>
        <v>149</v>
      </c>
      <c r="I273" s="43" t="s">
        <v>379</v>
      </c>
      <c r="J273" s="124" t="s">
        <v>392</v>
      </c>
      <c r="K273" s="124" t="s">
        <v>393</v>
      </c>
      <c r="L273" s="41">
        <v>0</v>
      </c>
      <c r="M273" s="41">
        <v>0</v>
      </c>
      <c r="N273" s="41">
        <v>104876.21</v>
      </c>
      <c r="O273" s="41">
        <v>0</v>
      </c>
      <c r="P273" s="41">
        <v>0</v>
      </c>
      <c r="Q273" s="41">
        <f t="shared" si="304"/>
        <v>0</v>
      </c>
      <c r="R273" s="197" t="str">
        <f t="shared" si="305"/>
        <v>nebija plānots</v>
      </c>
      <c r="S273" s="41">
        <v>0</v>
      </c>
      <c r="T273" s="41">
        <v>0</v>
      </c>
      <c r="U273" s="41">
        <f t="shared" si="296"/>
        <v>0</v>
      </c>
      <c r="V273" s="41">
        <f t="shared" si="306"/>
        <v>0</v>
      </c>
      <c r="W273" s="41">
        <f t="shared" si="307"/>
        <v>0</v>
      </c>
      <c r="X273" s="41">
        <f t="shared" si="308"/>
        <v>0</v>
      </c>
      <c r="Y273" s="197" t="str">
        <f t="shared" si="309"/>
        <v>nebija plānots</v>
      </c>
      <c r="Z273" s="41">
        <v>54019.07</v>
      </c>
      <c r="AA273" s="41">
        <v>54017.18</v>
      </c>
      <c r="AB273" s="41">
        <f t="shared" si="297"/>
        <v>-1.8899999999994179</v>
      </c>
      <c r="AC273" s="41">
        <f t="shared" si="310"/>
        <v>54019.07</v>
      </c>
      <c r="AD273" s="41">
        <f t="shared" si="311"/>
        <v>54017.18</v>
      </c>
      <c r="AE273" s="41">
        <f t="shared" si="312"/>
        <v>-2</v>
      </c>
      <c r="AF273" s="109">
        <f t="shared" si="313"/>
        <v>3.4987644178197108E-5</v>
      </c>
      <c r="AG273" s="41">
        <v>0</v>
      </c>
      <c r="AH273" s="41">
        <v>0</v>
      </c>
      <c r="AI273" s="41">
        <f t="shared" si="298"/>
        <v>0</v>
      </c>
      <c r="AJ273" s="41">
        <f t="shared" si="314"/>
        <v>54019.07</v>
      </c>
      <c r="AK273" s="41">
        <f t="shared" si="315"/>
        <v>54017.18</v>
      </c>
      <c r="AL273" s="41">
        <f t="shared" si="316"/>
        <v>-2</v>
      </c>
      <c r="AM273" s="109">
        <f t="shared" si="317"/>
        <v>3.4987644178197108E-5</v>
      </c>
      <c r="AN273" s="41">
        <v>0</v>
      </c>
      <c r="AO273" s="41">
        <v>0</v>
      </c>
      <c r="AP273" s="41">
        <f t="shared" si="299"/>
        <v>0</v>
      </c>
      <c r="AQ273" s="41">
        <f t="shared" si="318"/>
        <v>54019.07</v>
      </c>
      <c r="AR273" s="41">
        <f t="shared" si="319"/>
        <v>54017.18</v>
      </c>
      <c r="AS273" s="41">
        <f t="shared" si="320"/>
        <v>-2</v>
      </c>
      <c r="AT273" s="109">
        <f t="shared" si="321"/>
        <v>3.4987644178197108E-5</v>
      </c>
      <c r="AU273" s="41">
        <v>75650</v>
      </c>
      <c r="AV273" s="41">
        <v>109316</v>
      </c>
      <c r="AW273" s="41">
        <f t="shared" si="300"/>
        <v>33666</v>
      </c>
      <c r="AX273" s="41">
        <f t="shared" si="322"/>
        <v>129669.07</v>
      </c>
      <c r="AY273" s="41">
        <f t="shared" si="323"/>
        <v>163333.18</v>
      </c>
      <c r="AZ273" s="41">
        <f t="shared" si="324"/>
        <v>33664</v>
      </c>
      <c r="BA273" s="109">
        <f t="shared" si="325"/>
        <v>-0.25961557370620447</v>
      </c>
      <c r="BB273" s="41">
        <v>0</v>
      </c>
      <c r="BC273" s="41">
        <v>0</v>
      </c>
      <c r="BD273" s="41">
        <f t="shared" si="301"/>
        <v>0</v>
      </c>
      <c r="BE273" s="41">
        <f t="shared" si="326"/>
        <v>129669.07</v>
      </c>
      <c r="BF273" s="41">
        <f t="shared" si="327"/>
        <v>163333.18</v>
      </c>
      <c r="BG273" s="41">
        <f t="shared" si="328"/>
        <v>33664</v>
      </c>
      <c r="BH273" s="109">
        <f t="shared" si="329"/>
        <v>-0.25961557370620447</v>
      </c>
      <c r="BI273" s="41">
        <v>0</v>
      </c>
      <c r="BJ273" s="41">
        <v>0</v>
      </c>
      <c r="BK273" s="41">
        <f t="shared" si="302"/>
        <v>0</v>
      </c>
      <c r="BL273" s="41">
        <f t="shared" si="330"/>
        <v>129669.07</v>
      </c>
      <c r="BM273" s="41">
        <f t="shared" si="331"/>
        <v>163333.18</v>
      </c>
      <c r="BN273" s="41">
        <f t="shared" si="332"/>
        <v>33664</v>
      </c>
      <c r="BO273" s="109">
        <f t="shared" si="333"/>
        <v>-0.25961557370620447</v>
      </c>
      <c r="BP273" s="41">
        <v>103295.4</v>
      </c>
      <c r="BQ273" s="41">
        <v>72902.78</v>
      </c>
      <c r="BR273" s="41">
        <f t="shared" si="303"/>
        <v>-30392.619999999995</v>
      </c>
      <c r="BS273" s="41">
        <f t="shared" si="334"/>
        <v>232964.47</v>
      </c>
      <c r="BT273" s="41">
        <f t="shared" si="335"/>
        <v>236235.96</v>
      </c>
      <c r="BU273" s="41">
        <f t="shared" si="336"/>
        <v>3271</v>
      </c>
      <c r="BV273" s="109">
        <f t="shared" si="337"/>
        <v>-1.4042871000886858E-2</v>
      </c>
      <c r="BW273" s="41">
        <v>0</v>
      </c>
      <c r="BX273" s="41">
        <v>0</v>
      </c>
      <c r="BY273" s="41">
        <f t="shared" si="338"/>
        <v>0</v>
      </c>
      <c r="BZ273" s="41">
        <f t="shared" si="275"/>
        <v>232964.47</v>
      </c>
      <c r="CA273" s="41">
        <f>BQ273+BJ273+BC273+AV273+AO273+AH273+AA273+T273+P273+BX273</f>
        <v>236235.96</v>
      </c>
      <c r="CB273" s="41">
        <f t="shared" si="295"/>
        <v>3271</v>
      </c>
      <c r="CC273" s="109">
        <f t="shared" si="339"/>
        <v>-1.4042871000886858E-2</v>
      </c>
      <c r="CD273" s="41">
        <v>0</v>
      </c>
      <c r="CE273" s="41">
        <v>0</v>
      </c>
      <c r="CF273" s="41">
        <f t="shared" si="340"/>
        <v>0</v>
      </c>
      <c r="CG273" s="41">
        <f t="shared" si="341"/>
        <v>232964.47</v>
      </c>
      <c r="CH273" s="41">
        <f t="shared" si="342"/>
        <v>236235.96</v>
      </c>
      <c r="CI273" s="40">
        <f t="shared" si="343"/>
        <v>3271</v>
      </c>
      <c r="CJ273" s="281" t="s">
        <v>1546</v>
      </c>
      <c r="CK273" s="40">
        <v>61722.75</v>
      </c>
      <c r="CL273" s="40">
        <f t="shared" si="293"/>
        <v>294687.21999999997</v>
      </c>
      <c r="CM273" s="40">
        <v>320187.21999999997</v>
      </c>
      <c r="CN273" s="158">
        <f t="shared" si="294"/>
        <v>25500</v>
      </c>
      <c r="CO273" s="310">
        <f t="shared" ref="CO273:CO336" si="344">CM273/CL273</f>
        <v>1.0865324258038744</v>
      </c>
      <c r="CP273" s="40">
        <v>647333.65</v>
      </c>
      <c r="CQ273" s="40">
        <v>1010724.8</v>
      </c>
      <c r="CR273" s="40">
        <v>1010724.8</v>
      </c>
      <c r="CS273" s="40">
        <v>1010724.8</v>
      </c>
      <c r="CT273" s="40">
        <v>1010724.8</v>
      </c>
      <c r="CU273" s="40">
        <v>252692.57</v>
      </c>
      <c r="CV273" s="40">
        <v>0</v>
      </c>
      <c r="CW273" s="40">
        <v>5342488.8500000006</v>
      </c>
    </row>
    <row r="274" spans="1:102" s="29" customFormat="1" ht="25.5" hidden="1" x14ac:dyDescent="0.25">
      <c r="A274" s="130" t="s">
        <v>838</v>
      </c>
      <c r="B274" s="55" t="s">
        <v>839</v>
      </c>
      <c r="C274" s="81" t="s">
        <v>840</v>
      </c>
      <c r="D274" s="55">
        <v>1</v>
      </c>
      <c r="E274" s="55" t="s">
        <v>35</v>
      </c>
      <c r="F274" s="55" t="s">
        <v>5</v>
      </c>
      <c r="G274" s="55" t="s">
        <v>1364</v>
      </c>
      <c r="H274" s="43">
        <f>SUBTOTAL(103, $CI$16:$CI274)*1</f>
        <v>149</v>
      </c>
      <c r="I274" s="43" t="s">
        <v>406</v>
      </c>
      <c r="J274" s="124" t="s">
        <v>409</v>
      </c>
      <c r="K274" s="124" t="s">
        <v>410</v>
      </c>
      <c r="L274" s="41">
        <v>0</v>
      </c>
      <c r="M274" s="41">
        <v>0</v>
      </c>
      <c r="N274" s="41">
        <v>0</v>
      </c>
      <c r="O274" s="41">
        <v>21795.439999999999</v>
      </c>
      <c r="P274" s="41">
        <v>21444.400000000001</v>
      </c>
      <c r="Q274" s="41">
        <f t="shared" si="304"/>
        <v>-351</v>
      </c>
      <c r="R274" s="197">
        <f t="shared" si="305"/>
        <v>1.6106121280414443E-2</v>
      </c>
      <c r="S274" s="41">
        <v>0</v>
      </c>
      <c r="T274" s="41">
        <v>0</v>
      </c>
      <c r="U274" s="41">
        <f t="shared" si="296"/>
        <v>0</v>
      </c>
      <c r="V274" s="41">
        <f t="shared" si="306"/>
        <v>21795.439999999999</v>
      </c>
      <c r="W274" s="41">
        <f t="shared" si="307"/>
        <v>21444.400000000001</v>
      </c>
      <c r="X274" s="41">
        <f t="shared" si="308"/>
        <v>-351</v>
      </c>
      <c r="Y274" s="197">
        <f t="shared" si="309"/>
        <v>1.6106121280414443E-2</v>
      </c>
      <c r="Z274" s="41">
        <v>0</v>
      </c>
      <c r="AA274" s="41">
        <v>0</v>
      </c>
      <c r="AB274" s="41">
        <f t="shared" si="297"/>
        <v>0</v>
      </c>
      <c r="AC274" s="41">
        <f t="shared" si="310"/>
        <v>21795.439999999999</v>
      </c>
      <c r="AD274" s="41">
        <f t="shared" si="311"/>
        <v>21444.400000000001</v>
      </c>
      <c r="AE274" s="41">
        <f t="shared" si="312"/>
        <v>-351</v>
      </c>
      <c r="AF274" s="109">
        <f t="shared" si="313"/>
        <v>1.6106121280414443E-2</v>
      </c>
      <c r="AG274" s="41">
        <v>32669.66</v>
      </c>
      <c r="AH274" s="41">
        <v>32669.66</v>
      </c>
      <c r="AI274" s="41">
        <f t="shared" si="298"/>
        <v>0</v>
      </c>
      <c r="AJ274" s="41">
        <f t="shared" si="314"/>
        <v>54465.1</v>
      </c>
      <c r="AK274" s="41">
        <f t="shared" si="315"/>
        <v>54114.06</v>
      </c>
      <c r="AL274" s="41">
        <f t="shared" si="316"/>
        <v>-351</v>
      </c>
      <c r="AM274" s="109">
        <f t="shared" si="317"/>
        <v>6.4452282287189577E-3</v>
      </c>
      <c r="AN274" s="41">
        <v>0</v>
      </c>
      <c r="AO274" s="41">
        <v>0</v>
      </c>
      <c r="AP274" s="41">
        <f t="shared" si="299"/>
        <v>0</v>
      </c>
      <c r="AQ274" s="41">
        <f t="shared" si="318"/>
        <v>54465.1</v>
      </c>
      <c r="AR274" s="41">
        <f t="shared" si="319"/>
        <v>54114.06</v>
      </c>
      <c r="AS274" s="41">
        <f t="shared" si="320"/>
        <v>-351</v>
      </c>
      <c r="AT274" s="109">
        <f t="shared" si="321"/>
        <v>6.4452282287189577E-3</v>
      </c>
      <c r="AU274" s="41">
        <v>0</v>
      </c>
      <c r="AV274" s="41">
        <v>0</v>
      </c>
      <c r="AW274" s="41">
        <f t="shared" si="300"/>
        <v>0</v>
      </c>
      <c r="AX274" s="41">
        <f t="shared" si="322"/>
        <v>54465.1</v>
      </c>
      <c r="AY274" s="41">
        <f t="shared" si="323"/>
        <v>54114.06</v>
      </c>
      <c r="AZ274" s="41">
        <f t="shared" si="324"/>
        <v>-351</v>
      </c>
      <c r="BA274" s="109">
        <f t="shared" si="325"/>
        <v>6.4452282287189577E-3</v>
      </c>
      <c r="BB274" s="41">
        <v>57984.45</v>
      </c>
      <c r="BC274" s="41">
        <v>57602.39</v>
      </c>
      <c r="BD274" s="41">
        <f t="shared" si="301"/>
        <v>-382.05999999999767</v>
      </c>
      <c r="BE274" s="41">
        <f t="shared" si="326"/>
        <v>112449.54999999999</v>
      </c>
      <c r="BF274" s="41">
        <f t="shared" si="327"/>
        <v>111716.45</v>
      </c>
      <c r="BG274" s="41">
        <f t="shared" si="328"/>
        <v>-733</v>
      </c>
      <c r="BH274" s="109">
        <f t="shared" si="329"/>
        <v>6.5193680188136982E-3</v>
      </c>
      <c r="BI274" s="41">
        <v>0</v>
      </c>
      <c r="BJ274" s="41">
        <v>0</v>
      </c>
      <c r="BK274" s="41">
        <f t="shared" si="302"/>
        <v>0</v>
      </c>
      <c r="BL274" s="41">
        <f t="shared" si="330"/>
        <v>112449.54999999999</v>
      </c>
      <c r="BM274" s="41">
        <f t="shared" si="331"/>
        <v>111716.45</v>
      </c>
      <c r="BN274" s="41">
        <f t="shared" si="332"/>
        <v>-733</v>
      </c>
      <c r="BO274" s="109">
        <f t="shared" si="333"/>
        <v>6.5193680188136982E-3</v>
      </c>
      <c r="BP274" s="41">
        <v>0</v>
      </c>
      <c r="BQ274" s="41">
        <v>0</v>
      </c>
      <c r="BR274" s="41">
        <f t="shared" si="303"/>
        <v>0</v>
      </c>
      <c r="BS274" s="41">
        <f t="shared" si="334"/>
        <v>112449.54999999999</v>
      </c>
      <c r="BT274" s="41">
        <f t="shared" si="335"/>
        <v>111716.45</v>
      </c>
      <c r="BU274" s="41">
        <f t="shared" si="336"/>
        <v>-733</v>
      </c>
      <c r="BV274" s="109">
        <f t="shared" si="337"/>
        <v>6.5193680188136982E-3</v>
      </c>
      <c r="BW274" s="41">
        <v>96837.1</v>
      </c>
      <c r="BX274" s="41">
        <v>0</v>
      </c>
      <c r="BY274" s="41">
        <f t="shared" si="338"/>
        <v>-96837.1</v>
      </c>
      <c r="BZ274" s="41">
        <f t="shared" si="275"/>
        <v>209286.65000000002</v>
      </c>
      <c r="CA274" s="41">
        <f>BQ274+BJ274+BC274+AV274+AO274+AH274+AA274+T274+P274+BX274</f>
        <v>111716.45000000001</v>
      </c>
      <c r="CB274" s="41">
        <f t="shared" si="295"/>
        <v>-97570</v>
      </c>
      <c r="CC274" s="109">
        <f t="shared" si="339"/>
        <v>0.46620364939665282</v>
      </c>
      <c r="CD274" s="41">
        <v>0</v>
      </c>
      <c r="CE274" s="41">
        <v>102273.13</v>
      </c>
      <c r="CF274" s="41">
        <f t="shared" si="340"/>
        <v>102273.13</v>
      </c>
      <c r="CG274" s="41">
        <f t="shared" si="341"/>
        <v>209286.65000000002</v>
      </c>
      <c r="CH274" s="41">
        <f t="shared" si="342"/>
        <v>213989.58000000002</v>
      </c>
      <c r="CI274" s="40">
        <f t="shared" si="343"/>
        <v>4703.1300000000047</v>
      </c>
      <c r="CJ274" s="281" t="s">
        <v>1546</v>
      </c>
      <c r="CK274" s="40">
        <v>0</v>
      </c>
      <c r="CL274" s="40">
        <f t="shared" si="293"/>
        <v>209286.65</v>
      </c>
      <c r="CM274" s="40">
        <v>213919.12</v>
      </c>
      <c r="CN274" s="158">
        <f t="shared" si="294"/>
        <v>4632.4700000000012</v>
      </c>
      <c r="CO274" s="310">
        <f t="shared" si="344"/>
        <v>1.0221345699785438</v>
      </c>
      <c r="CP274" s="40">
        <v>2651665.1</v>
      </c>
      <c r="CQ274" s="40">
        <v>2917705.75</v>
      </c>
      <c r="CR274" s="40">
        <v>2397946.0499999998</v>
      </c>
      <c r="CS274" s="40">
        <v>2160457.75</v>
      </c>
      <c r="CT274" s="40">
        <v>2955843.55</v>
      </c>
      <c r="CU274" s="40">
        <v>895973.13</v>
      </c>
      <c r="CV274" s="40">
        <v>0</v>
      </c>
      <c r="CW274" s="40">
        <v>14188877.980000002</v>
      </c>
    </row>
    <row r="275" spans="1:102" s="29" customFormat="1" ht="25.5" hidden="1" x14ac:dyDescent="0.25">
      <c r="A275" s="130" t="s">
        <v>838</v>
      </c>
      <c r="B275" s="55" t="s">
        <v>839</v>
      </c>
      <c r="C275" s="81" t="s">
        <v>840</v>
      </c>
      <c r="D275" s="55">
        <v>1</v>
      </c>
      <c r="E275" s="55" t="s">
        <v>35</v>
      </c>
      <c r="F275" s="55" t="s">
        <v>5</v>
      </c>
      <c r="G275" s="55" t="s">
        <v>1365</v>
      </c>
      <c r="H275" s="43">
        <f>SUBTOTAL(103, $CI$16:$CI275)*1</f>
        <v>149</v>
      </c>
      <c r="I275" s="43" t="s">
        <v>138</v>
      </c>
      <c r="J275" s="124" t="s">
        <v>63</v>
      </c>
      <c r="K275" s="124" t="s">
        <v>141</v>
      </c>
      <c r="L275" s="41"/>
      <c r="M275" s="41"/>
      <c r="N275" s="41"/>
      <c r="O275" s="41"/>
      <c r="P275" s="41">
        <v>0</v>
      </c>
      <c r="Q275" s="41">
        <f t="shared" si="304"/>
        <v>0</v>
      </c>
      <c r="R275" s="197" t="str">
        <f t="shared" si="305"/>
        <v>nebija plānots</v>
      </c>
      <c r="S275" s="41"/>
      <c r="T275" s="41">
        <v>0</v>
      </c>
      <c r="U275" s="41">
        <f t="shared" si="296"/>
        <v>0</v>
      </c>
      <c r="V275" s="41">
        <f t="shared" si="306"/>
        <v>0</v>
      </c>
      <c r="W275" s="41">
        <f t="shared" si="307"/>
        <v>0</v>
      </c>
      <c r="X275" s="41">
        <f t="shared" si="308"/>
        <v>0</v>
      </c>
      <c r="Y275" s="197" t="str">
        <f t="shared" si="309"/>
        <v>nebija plānots</v>
      </c>
      <c r="Z275" s="41"/>
      <c r="AA275" s="41">
        <v>0</v>
      </c>
      <c r="AB275" s="41">
        <f t="shared" si="297"/>
        <v>0</v>
      </c>
      <c r="AC275" s="41">
        <f t="shared" si="310"/>
        <v>0</v>
      </c>
      <c r="AD275" s="41">
        <f t="shared" si="311"/>
        <v>0</v>
      </c>
      <c r="AE275" s="41">
        <f t="shared" si="312"/>
        <v>0</v>
      </c>
      <c r="AF275" s="109" t="str">
        <f t="shared" si="313"/>
        <v>nebija plānots</v>
      </c>
      <c r="AG275" s="41">
        <v>918387.4</v>
      </c>
      <c r="AH275" s="41">
        <v>918387.4</v>
      </c>
      <c r="AI275" s="41">
        <f t="shared" si="298"/>
        <v>0</v>
      </c>
      <c r="AJ275" s="41">
        <f t="shared" si="314"/>
        <v>918387.4</v>
      </c>
      <c r="AK275" s="41">
        <f t="shared" si="315"/>
        <v>918387.4</v>
      </c>
      <c r="AL275" s="41">
        <f t="shared" si="316"/>
        <v>0</v>
      </c>
      <c r="AM275" s="109">
        <f t="shared" si="317"/>
        <v>0</v>
      </c>
      <c r="AN275" s="41">
        <v>0</v>
      </c>
      <c r="AO275" s="41">
        <v>0</v>
      </c>
      <c r="AP275" s="41">
        <f t="shared" si="299"/>
        <v>0</v>
      </c>
      <c r="AQ275" s="41">
        <f t="shared" si="318"/>
        <v>918387.4</v>
      </c>
      <c r="AR275" s="41">
        <f t="shared" si="319"/>
        <v>918387.4</v>
      </c>
      <c r="AS275" s="41">
        <f t="shared" si="320"/>
        <v>0</v>
      </c>
      <c r="AT275" s="109">
        <f t="shared" si="321"/>
        <v>0</v>
      </c>
      <c r="AU275" s="41">
        <v>0</v>
      </c>
      <c r="AV275" s="41">
        <v>490424.65</v>
      </c>
      <c r="AW275" s="41">
        <f t="shared" si="300"/>
        <v>490424.65</v>
      </c>
      <c r="AX275" s="41">
        <f t="shared" si="322"/>
        <v>918387.4</v>
      </c>
      <c r="AY275" s="41">
        <f t="shared" si="323"/>
        <v>1408812.05</v>
      </c>
      <c r="AZ275" s="41">
        <f t="shared" si="324"/>
        <v>490425</v>
      </c>
      <c r="BA275" s="109">
        <f t="shared" si="325"/>
        <v>-0.53400629189816851</v>
      </c>
      <c r="BB275" s="41">
        <v>440252.14</v>
      </c>
      <c r="BC275" s="41">
        <v>0</v>
      </c>
      <c r="BD275" s="41">
        <f t="shared" si="301"/>
        <v>-440252.14</v>
      </c>
      <c r="BE275" s="41">
        <f t="shared" si="326"/>
        <v>1358639.54</v>
      </c>
      <c r="BF275" s="41">
        <f t="shared" si="327"/>
        <v>1408812.05</v>
      </c>
      <c r="BG275" s="41">
        <f t="shared" si="328"/>
        <v>50173</v>
      </c>
      <c r="BH275" s="109">
        <f t="shared" si="329"/>
        <v>-3.6928492453561335E-2</v>
      </c>
      <c r="BI275" s="41">
        <v>0</v>
      </c>
      <c r="BJ275" s="41">
        <v>0</v>
      </c>
      <c r="BK275" s="41">
        <f t="shared" si="302"/>
        <v>0</v>
      </c>
      <c r="BL275" s="41">
        <f t="shared" si="330"/>
        <v>1358639.54</v>
      </c>
      <c r="BM275" s="41">
        <f t="shared" si="331"/>
        <v>1408812.05</v>
      </c>
      <c r="BN275" s="41">
        <f t="shared" si="332"/>
        <v>50173</v>
      </c>
      <c r="BO275" s="109">
        <f t="shared" si="333"/>
        <v>-3.6928492453561335E-2</v>
      </c>
      <c r="BP275" s="41">
        <v>440252.14</v>
      </c>
      <c r="BQ275" s="41">
        <v>701425.53</v>
      </c>
      <c r="BR275" s="41">
        <f t="shared" si="303"/>
        <v>261173.39</v>
      </c>
      <c r="BS275" s="41">
        <f t="shared" si="334"/>
        <v>1798891.6800000002</v>
      </c>
      <c r="BT275" s="41">
        <f t="shared" si="335"/>
        <v>2110237.58</v>
      </c>
      <c r="BU275" s="41">
        <f t="shared" si="336"/>
        <v>311346</v>
      </c>
      <c r="BV275" s="109">
        <f t="shared" si="337"/>
        <v>-0.17307651342297592</v>
      </c>
      <c r="BW275" s="41">
        <v>772642.01</v>
      </c>
      <c r="BX275" s="41">
        <v>0</v>
      </c>
      <c r="BY275" s="41">
        <f t="shared" si="338"/>
        <v>-772642.01</v>
      </c>
      <c r="BZ275" s="41">
        <f t="shared" si="275"/>
        <v>2571533.6900000004</v>
      </c>
      <c r="CA275" s="41">
        <f>BQ275+BJ275+BC275+AV275+AO275+AH275+AA275+T275+P275+BX275</f>
        <v>2110237.58</v>
      </c>
      <c r="CB275" s="179">
        <f>BR275+BK275+BD275+AW275+AP275+AI275+AB275+U275+Q275+BY275</f>
        <v>-461296.11</v>
      </c>
      <c r="CC275" s="109">
        <f t="shared" si="339"/>
        <v>0.17938559848305946</v>
      </c>
      <c r="CD275" s="41">
        <v>0</v>
      </c>
      <c r="CE275" s="41">
        <v>526583.67000000004</v>
      </c>
      <c r="CF275" s="41">
        <f t="shared" si="340"/>
        <v>526583.67000000004</v>
      </c>
      <c r="CG275" s="41">
        <f t="shared" si="341"/>
        <v>2571533.6900000004</v>
      </c>
      <c r="CH275" s="41">
        <f t="shared" si="342"/>
        <v>2636821.25</v>
      </c>
      <c r="CI275" s="40">
        <f t="shared" si="343"/>
        <v>65287.560000000056</v>
      </c>
      <c r="CJ275" s="281" t="s">
        <v>1546</v>
      </c>
      <c r="CK275" s="40">
        <v>183628.51</v>
      </c>
      <c r="CL275" s="40">
        <f t="shared" si="293"/>
        <v>2755162.2</v>
      </c>
      <c r="CM275" s="40">
        <v>2636766.86</v>
      </c>
      <c r="CN275" s="158">
        <f t="shared" si="294"/>
        <v>-118395.34000000032</v>
      </c>
      <c r="CO275" s="310">
        <f t="shared" si="344"/>
        <v>0.95702781491412725</v>
      </c>
      <c r="CP275" s="40">
        <v>0</v>
      </c>
      <c r="CQ275" s="40">
        <v>0</v>
      </c>
      <c r="CR275" s="40">
        <v>0</v>
      </c>
      <c r="CS275" s="40">
        <v>0</v>
      </c>
      <c r="CT275" s="40">
        <v>0</v>
      </c>
      <c r="CU275" s="40">
        <v>0</v>
      </c>
      <c r="CV275" s="40">
        <v>0</v>
      </c>
      <c r="CW275" s="40">
        <v>1836774.8</v>
      </c>
      <c r="CX275" s="188"/>
    </row>
    <row r="276" spans="1:102" s="29" customFormat="1" ht="25.5" hidden="1" x14ac:dyDescent="0.25">
      <c r="A276" s="130" t="s">
        <v>838</v>
      </c>
      <c r="B276" s="55" t="s">
        <v>839</v>
      </c>
      <c r="C276" s="81" t="s">
        <v>840</v>
      </c>
      <c r="D276" s="55">
        <v>1</v>
      </c>
      <c r="E276" s="55" t="s">
        <v>35</v>
      </c>
      <c r="F276" s="55" t="s">
        <v>5</v>
      </c>
      <c r="G276" s="55" t="s">
        <v>1350</v>
      </c>
      <c r="H276" s="43">
        <f>SUBTOTAL(103, $CI$16:$CI276)*1</f>
        <v>149</v>
      </c>
      <c r="I276" s="43" t="s">
        <v>406</v>
      </c>
      <c r="J276" s="124" t="s">
        <v>443</v>
      </c>
      <c r="K276" s="124" t="s">
        <v>444</v>
      </c>
      <c r="L276" s="41"/>
      <c r="M276" s="41"/>
      <c r="N276" s="41"/>
      <c r="O276" s="41"/>
      <c r="P276" s="41">
        <v>0</v>
      </c>
      <c r="Q276" s="41">
        <f t="shared" si="304"/>
        <v>0</v>
      </c>
      <c r="R276" s="197" t="str">
        <f t="shared" si="305"/>
        <v>nebija plānots</v>
      </c>
      <c r="S276" s="41"/>
      <c r="T276" s="41">
        <v>0</v>
      </c>
      <c r="U276" s="41">
        <f t="shared" si="296"/>
        <v>0</v>
      </c>
      <c r="V276" s="41">
        <f t="shared" si="306"/>
        <v>0</v>
      </c>
      <c r="W276" s="41">
        <f t="shared" si="307"/>
        <v>0</v>
      </c>
      <c r="X276" s="41">
        <f t="shared" si="308"/>
        <v>0</v>
      </c>
      <c r="Y276" s="197" t="str">
        <f t="shared" si="309"/>
        <v>nebija plānots</v>
      </c>
      <c r="Z276" s="41"/>
      <c r="AA276" s="41">
        <v>0</v>
      </c>
      <c r="AB276" s="41">
        <f t="shared" si="297"/>
        <v>0</v>
      </c>
      <c r="AC276" s="41">
        <f t="shared" si="310"/>
        <v>0</v>
      </c>
      <c r="AD276" s="41">
        <f t="shared" si="311"/>
        <v>0</v>
      </c>
      <c r="AE276" s="41">
        <f t="shared" si="312"/>
        <v>0</v>
      </c>
      <c r="AF276" s="109" t="str">
        <f t="shared" si="313"/>
        <v>nebija plānots</v>
      </c>
      <c r="AG276" s="41">
        <v>1700</v>
      </c>
      <c r="AH276" s="41">
        <v>0</v>
      </c>
      <c r="AI276" s="41">
        <f t="shared" si="298"/>
        <v>-1700</v>
      </c>
      <c r="AJ276" s="41">
        <f t="shared" si="314"/>
        <v>1700</v>
      </c>
      <c r="AK276" s="41">
        <f t="shared" si="315"/>
        <v>0</v>
      </c>
      <c r="AL276" s="41">
        <f t="shared" si="316"/>
        <v>-1700</v>
      </c>
      <c r="AM276" s="109">
        <f t="shared" si="317"/>
        <v>1</v>
      </c>
      <c r="AN276" s="41"/>
      <c r="AO276" s="41">
        <v>2967.09</v>
      </c>
      <c r="AP276" s="41">
        <f t="shared" si="299"/>
        <v>2967.09</v>
      </c>
      <c r="AQ276" s="41">
        <f t="shared" si="318"/>
        <v>1700</v>
      </c>
      <c r="AR276" s="41">
        <f t="shared" si="319"/>
        <v>2967.09</v>
      </c>
      <c r="AS276" s="41">
        <f t="shared" si="320"/>
        <v>1267</v>
      </c>
      <c r="AT276" s="109">
        <f t="shared" si="321"/>
        <v>-0.74534705882352958</v>
      </c>
      <c r="AU276" s="41">
        <v>3221.24</v>
      </c>
      <c r="AV276" s="41">
        <v>0</v>
      </c>
      <c r="AW276" s="41">
        <f t="shared" si="300"/>
        <v>-3221.24</v>
      </c>
      <c r="AX276" s="41">
        <f t="shared" si="322"/>
        <v>4921.24</v>
      </c>
      <c r="AY276" s="41">
        <f t="shared" si="323"/>
        <v>2967.09</v>
      </c>
      <c r="AZ276" s="41">
        <f t="shared" si="324"/>
        <v>-1954</v>
      </c>
      <c r="BA276" s="109">
        <f t="shared" si="325"/>
        <v>0.39708488104624029</v>
      </c>
      <c r="BB276" s="41">
        <v>0</v>
      </c>
      <c r="BC276" s="41">
        <v>782.85</v>
      </c>
      <c r="BD276" s="41">
        <f t="shared" si="301"/>
        <v>782.85</v>
      </c>
      <c r="BE276" s="41">
        <f t="shared" si="326"/>
        <v>4921.24</v>
      </c>
      <c r="BF276" s="41">
        <f t="shared" si="327"/>
        <v>3749.94</v>
      </c>
      <c r="BG276" s="41">
        <f t="shared" si="328"/>
        <v>-1171</v>
      </c>
      <c r="BH276" s="109">
        <f t="shared" si="329"/>
        <v>0.23800911965277038</v>
      </c>
      <c r="BI276" s="41">
        <v>0</v>
      </c>
      <c r="BJ276" s="41">
        <v>0</v>
      </c>
      <c r="BK276" s="41">
        <f t="shared" si="302"/>
        <v>0</v>
      </c>
      <c r="BL276" s="41">
        <f t="shared" si="330"/>
        <v>4921.24</v>
      </c>
      <c r="BM276" s="41">
        <f t="shared" si="331"/>
        <v>3749.94</v>
      </c>
      <c r="BN276" s="41">
        <f t="shared" si="332"/>
        <v>-1171</v>
      </c>
      <c r="BO276" s="109">
        <f t="shared" si="333"/>
        <v>0.23800911965277038</v>
      </c>
      <c r="BP276" s="41">
        <v>12750</v>
      </c>
      <c r="BQ276" s="41">
        <v>14470.99</v>
      </c>
      <c r="BR276" s="41">
        <f t="shared" si="303"/>
        <v>1720.9899999999998</v>
      </c>
      <c r="BS276" s="41">
        <f t="shared" si="334"/>
        <v>17671.239999999998</v>
      </c>
      <c r="BT276" s="41">
        <f t="shared" si="335"/>
        <v>18220.93</v>
      </c>
      <c r="BU276" s="41">
        <f t="shared" si="336"/>
        <v>550</v>
      </c>
      <c r="BV276" s="109">
        <f t="shared" si="337"/>
        <v>-3.1106475833048597E-2</v>
      </c>
      <c r="BW276" s="41">
        <v>0</v>
      </c>
      <c r="BX276" s="41">
        <v>0</v>
      </c>
      <c r="BY276" s="41">
        <f t="shared" si="338"/>
        <v>0</v>
      </c>
      <c r="BZ276" s="41">
        <f t="shared" si="275"/>
        <v>17671.239999999998</v>
      </c>
      <c r="CA276" s="41">
        <f>BQ276+BJ276+BC276+AV276+AO276+-AH276+AA276+T276+P276+BX276</f>
        <v>18220.93</v>
      </c>
      <c r="CB276" s="41">
        <f>ROUND(BU276+BY276,0)</f>
        <v>550</v>
      </c>
      <c r="CC276" s="109">
        <f t="shared" si="339"/>
        <v>-3.1106475833048597E-2</v>
      </c>
      <c r="CD276" s="41">
        <v>0</v>
      </c>
      <c r="CE276" s="41">
        <v>0</v>
      </c>
      <c r="CF276" s="41">
        <f t="shared" si="340"/>
        <v>0</v>
      </c>
      <c r="CG276" s="41">
        <f t="shared" si="341"/>
        <v>17671.239999999998</v>
      </c>
      <c r="CH276" s="41">
        <f t="shared" si="342"/>
        <v>18220.93</v>
      </c>
      <c r="CI276" s="40">
        <f t="shared" si="343"/>
        <v>550</v>
      </c>
      <c r="CJ276" s="281" t="s">
        <v>1546</v>
      </c>
      <c r="CK276" s="40">
        <v>11847.38</v>
      </c>
      <c r="CL276" s="40">
        <f t="shared" si="293"/>
        <v>29518.619999999995</v>
      </c>
      <c r="CM276" s="40">
        <v>23566.609999999997</v>
      </c>
      <c r="CN276" s="158">
        <f t="shared" si="294"/>
        <v>-5952.0099999999984</v>
      </c>
      <c r="CO276" s="310">
        <f t="shared" si="344"/>
        <v>0.79836421892351339</v>
      </c>
      <c r="CP276" s="37">
        <v>36348.550000000003</v>
      </c>
      <c r="CQ276" s="37">
        <v>25287.5</v>
      </c>
      <c r="CR276" s="37">
        <v>1406.08</v>
      </c>
      <c r="CS276" s="37">
        <v>0</v>
      </c>
      <c r="CT276" s="37">
        <v>0</v>
      </c>
      <c r="CU276" s="37">
        <v>0</v>
      </c>
      <c r="CV276" s="37">
        <v>0</v>
      </c>
      <c r="CW276" s="37">
        <v>90860.75</v>
      </c>
    </row>
    <row r="277" spans="1:102" s="29" customFormat="1" ht="31.5" hidden="1" x14ac:dyDescent="0.25">
      <c r="A277" s="130" t="s">
        <v>838</v>
      </c>
      <c r="B277" s="55" t="s">
        <v>839</v>
      </c>
      <c r="C277" s="81" t="s">
        <v>840</v>
      </c>
      <c r="D277" s="55">
        <v>1</v>
      </c>
      <c r="E277" s="55" t="s">
        <v>35</v>
      </c>
      <c r="F277" s="55" t="s">
        <v>5</v>
      </c>
      <c r="G277" s="55" t="s">
        <v>1337</v>
      </c>
      <c r="H277" s="43">
        <f>SUBTOTAL(103, $CI$16:$CI277)*1</f>
        <v>149</v>
      </c>
      <c r="I277" s="43" t="s">
        <v>485</v>
      </c>
      <c r="J277" s="124" t="s">
        <v>40</v>
      </c>
      <c r="K277" s="124" t="s">
        <v>517</v>
      </c>
      <c r="L277" s="41">
        <v>0</v>
      </c>
      <c r="M277" s="41">
        <v>0</v>
      </c>
      <c r="N277" s="41">
        <v>364923.33999999997</v>
      </c>
      <c r="O277" s="41">
        <v>156396.75</v>
      </c>
      <c r="P277" s="41">
        <v>156396.75</v>
      </c>
      <c r="Q277" s="41">
        <f t="shared" si="304"/>
        <v>0</v>
      </c>
      <c r="R277" s="197">
        <f t="shared" si="305"/>
        <v>0</v>
      </c>
      <c r="S277" s="41">
        <v>0</v>
      </c>
      <c r="T277" s="41">
        <v>0</v>
      </c>
      <c r="U277" s="41">
        <f t="shared" si="296"/>
        <v>0</v>
      </c>
      <c r="V277" s="41">
        <f t="shared" si="306"/>
        <v>156396.75</v>
      </c>
      <c r="W277" s="41">
        <f t="shared" si="307"/>
        <v>156396.75</v>
      </c>
      <c r="X277" s="41">
        <f t="shared" si="308"/>
        <v>0</v>
      </c>
      <c r="Y277" s="197">
        <f t="shared" si="309"/>
        <v>0</v>
      </c>
      <c r="Z277" s="41">
        <v>0</v>
      </c>
      <c r="AA277" s="41">
        <v>0</v>
      </c>
      <c r="AB277" s="41">
        <f t="shared" si="297"/>
        <v>0</v>
      </c>
      <c r="AC277" s="41">
        <f t="shared" si="310"/>
        <v>156396.75</v>
      </c>
      <c r="AD277" s="41">
        <f t="shared" si="311"/>
        <v>156396.75</v>
      </c>
      <c r="AE277" s="41">
        <f t="shared" si="312"/>
        <v>0</v>
      </c>
      <c r="AF277" s="109">
        <f t="shared" si="313"/>
        <v>0</v>
      </c>
      <c r="AG277" s="41">
        <v>83091.75</v>
      </c>
      <c r="AH277" s="41">
        <v>74170.89</v>
      </c>
      <c r="AI277" s="41">
        <f t="shared" si="298"/>
        <v>-8920.86</v>
      </c>
      <c r="AJ277" s="41">
        <f t="shared" si="314"/>
        <v>239488.5</v>
      </c>
      <c r="AK277" s="41">
        <f t="shared" si="315"/>
        <v>230567.64</v>
      </c>
      <c r="AL277" s="41">
        <f t="shared" si="316"/>
        <v>-8921</v>
      </c>
      <c r="AM277" s="109">
        <f t="shared" si="317"/>
        <v>3.7249638291608989E-2</v>
      </c>
      <c r="AN277" s="41">
        <v>0</v>
      </c>
      <c r="AO277" s="41">
        <v>0</v>
      </c>
      <c r="AP277" s="41">
        <f t="shared" si="299"/>
        <v>0</v>
      </c>
      <c r="AQ277" s="41">
        <f t="shared" si="318"/>
        <v>239488.5</v>
      </c>
      <c r="AR277" s="41">
        <f t="shared" si="319"/>
        <v>230567.64</v>
      </c>
      <c r="AS277" s="41">
        <f t="shared" si="320"/>
        <v>-8921</v>
      </c>
      <c r="AT277" s="109">
        <f t="shared" si="321"/>
        <v>3.7249638291608989E-2</v>
      </c>
      <c r="AU277" s="41">
        <v>0</v>
      </c>
      <c r="AV277" s="41">
        <v>0</v>
      </c>
      <c r="AW277" s="41">
        <f t="shared" si="300"/>
        <v>0</v>
      </c>
      <c r="AX277" s="41">
        <f t="shared" si="322"/>
        <v>239488.5</v>
      </c>
      <c r="AY277" s="41">
        <f t="shared" si="323"/>
        <v>230567.64</v>
      </c>
      <c r="AZ277" s="41">
        <f t="shared" si="324"/>
        <v>-8921</v>
      </c>
      <c r="BA277" s="109">
        <f t="shared" si="325"/>
        <v>3.7249638291608989E-2</v>
      </c>
      <c r="BB277" s="41">
        <v>125417.5</v>
      </c>
      <c r="BC277" s="41">
        <v>118044.05</v>
      </c>
      <c r="BD277" s="41">
        <f t="shared" si="301"/>
        <v>-7373.4499999999971</v>
      </c>
      <c r="BE277" s="41">
        <f t="shared" si="326"/>
        <v>364906</v>
      </c>
      <c r="BF277" s="41">
        <f t="shared" si="327"/>
        <v>348611.69</v>
      </c>
      <c r="BG277" s="41">
        <f t="shared" si="328"/>
        <v>-16294</v>
      </c>
      <c r="BH277" s="109">
        <f t="shared" si="329"/>
        <v>4.465344499679369E-2</v>
      </c>
      <c r="BI277" s="41">
        <v>0</v>
      </c>
      <c r="BJ277" s="41">
        <v>0</v>
      </c>
      <c r="BK277" s="41">
        <f t="shared" si="302"/>
        <v>0</v>
      </c>
      <c r="BL277" s="41">
        <f t="shared" si="330"/>
        <v>364906</v>
      </c>
      <c r="BM277" s="41">
        <f t="shared" si="331"/>
        <v>348611.69</v>
      </c>
      <c r="BN277" s="41">
        <f t="shared" si="332"/>
        <v>-16294</v>
      </c>
      <c r="BO277" s="109">
        <f t="shared" si="333"/>
        <v>4.465344499679369E-2</v>
      </c>
      <c r="BP277" s="41">
        <v>0</v>
      </c>
      <c r="BQ277" s="41">
        <v>0</v>
      </c>
      <c r="BR277" s="41">
        <f t="shared" si="303"/>
        <v>0</v>
      </c>
      <c r="BS277" s="41">
        <f t="shared" si="334"/>
        <v>364906</v>
      </c>
      <c r="BT277" s="41">
        <f t="shared" si="335"/>
        <v>348611.69</v>
      </c>
      <c r="BU277" s="41">
        <f t="shared" si="336"/>
        <v>-16294</v>
      </c>
      <c r="BV277" s="109">
        <f t="shared" si="337"/>
        <v>4.465344499679369E-2</v>
      </c>
      <c r="BW277" s="41">
        <v>139538.54999999999</v>
      </c>
      <c r="BX277" s="41">
        <v>127447.67</v>
      </c>
      <c r="BY277" s="41">
        <f t="shared" si="338"/>
        <v>-12090.87999999999</v>
      </c>
      <c r="BZ277" s="41">
        <f t="shared" si="275"/>
        <v>504444.55</v>
      </c>
      <c r="CA277" s="41">
        <f>BQ277+BJ277+BC277+AV277+AO277+AH277+AA277+T277+P277+BX277</f>
        <v>476059.36</v>
      </c>
      <c r="CB277" s="180">
        <f>BR277+BK277+BD277+AW277+AP277+AI277+AB277+U277+Q277+BY277</f>
        <v>-28385.189999999988</v>
      </c>
      <c r="CC277" s="109">
        <f t="shared" si="339"/>
        <v>5.6270188665929699E-2</v>
      </c>
      <c r="CD277" s="41">
        <v>0</v>
      </c>
      <c r="CE277" s="41">
        <v>44410.32</v>
      </c>
      <c r="CF277" s="41">
        <f t="shared" si="340"/>
        <v>44410.32</v>
      </c>
      <c r="CG277" s="41">
        <f t="shared" si="341"/>
        <v>504444.55</v>
      </c>
      <c r="CH277" s="41">
        <f t="shared" si="342"/>
        <v>520469.68</v>
      </c>
      <c r="CI277" s="40">
        <f t="shared" si="343"/>
        <v>16025.130000000012</v>
      </c>
      <c r="CJ277" s="281" t="s">
        <v>1546</v>
      </c>
      <c r="CK277" s="40">
        <v>0</v>
      </c>
      <c r="CL277" s="40">
        <f t="shared" si="293"/>
        <v>504444.55</v>
      </c>
      <c r="CM277" s="40">
        <v>476059.36</v>
      </c>
      <c r="CN277" s="158">
        <f t="shared" si="294"/>
        <v>-28385.190000000002</v>
      </c>
      <c r="CO277" s="310">
        <f t="shared" si="344"/>
        <v>0.9437298113340703</v>
      </c>
      <c r="CP277" s="40">
        <v>521802.25</v>
      </c>
      <c r="CQ277" s="40">
        <v>175939.16</v>
      </c>
      <c r="CR277" s="40">
        <v>0</v>
      </c>
      <c r="CS277" s="40">
        <v>0</v>
      </c>
      <c r="CT277" s="40">
        <v>0</v>
      </c>
      <c r="CU277" s="40">
        <v>0</v>
      </c>
      <c r="CV277" s="40">
        <v>0</v>
      </c>
      <c r="CW277" s="40">
        <v>1567109.2999999998</v>
      </c>
      <c r="CX277" s="17"/>
    </row>
    <row r="278" spans="1:102" ht="25.5" hidden="1" x14ac:dyDescent="0.25">
      <c r="A278" s="55" t="s">
        <v>838</v>
      </c>
      <c r="B278" s="55" t="s">
        <v>839</v>
      </c>
      <c r="C278" s="81" t="s">
        <v>840</v>
      </c>
      <c r="D278" s="55">
        <v>1</v>
      </c>
      <c r="E278" s="55" t="s">
        <v>35</v>
      </c>
      <c r="F278" s="55" t="s">
        <v>5</v>
      </c>
      <c r="G278" s="55" t="s">
        <v>1366</v>
      </c>
      <c r="H278" s="43">
        <f>SUBTOTAL(103, $CI$16:$CI278)*1</f>
        <v>149</v>
      </c>
      <c r="I278" s="43" t="s">
        <v>406</v>
      </c>
      <c r="J278" s="128" t="s">
        <v>488</v>
      </c>
      <c r="K278" s="128" t="s">
        <v>765</v>
      </c>
      <c r="L278" s="41">
        <v>0</v>
      </c>
      <c r="M278" s="41">
        <v>0</v>
      </c>
      <c r="N278" s="41">
        <v>0</v>
      </c>
      <c r="O278" s="41">
        <v>0</v>
      </c>
      <c r="P278" s="41">
        <v>0</v>
      </c>
      <c r="Q278" s="41">
        <f t="shared" si="304"/>
        <v>0</v>
      </c>
      <c r="R278" s="197" t="str">
        <f t="shared" si="305"/>
        <v>nebija plānots</v>
      </c>
      <c r="S278" s="41">
        <v>0</v>
      </c>
      <c r="T278" s="41">
        <v>0</v>
      </c>
      <c r="U278" s="41">
        <f t="shared" si="296"/>
        <v>0</v>
      </c>
      <c r="V278" s="41">
        <f t="shared" si="306"/>
        <v>0</v>
      </c>
      <c r="W278" s="41">
        <f t="shared" si="307"/>
        <v>0</v>
      </c>
      <c r="X278" s="41">
        <f t="shared" si="308"/>
        <v>0</v>
      </c>
      <c r="Y278" s="197" t="str">
        <f t="shared" si="309"/>
        <v>nebija plānots</v>
      </c>
      <c r="Z278" s="41">
        <v>0</v>
      </c>
      <c r="AA278" s="41">
        <v>0</v>
      </c>
      <c r="AB278" s="41">
        <f t="shared" si="297"/>
        <v>0</v>
      </c>
      <c r="AC278" s="41">
        <f t="shared" si="310"/>
        <v>0</v>
      </c>
      <c r="AD278" s="41">
        <f t="shared" si="311"/>
        <v>0</v>
      </c>
      <c r="AE278" s="41">
        <f t="shared" si="312"/>
        <v>0</v>
      </c>
      <c r="AF278" s="109" t="str">
        <f t="shared" si="313"/>
        <v>nebija plānots</v>
      </c>
      <c r="AG278" s="41">
        <v>0</v>
      </c>
      <c r="AH278" s="41">
        <v>0</v>
      </c>
      <c r="AI278" s="41">
        <f t="shared" si="298"/>
        <v>0</v>
      </c>
      <c r="AJ278" s="41">
        <f t="shared" si="314"/>
        <v>0</v>
      </c>
      <c r="AK278" s="41">
        <f t="shared" si="315"/>
        <v>0</v>
      </c>
      <c r="AL278" s="41">
        <f t="shared" si="316"/>
        <v>0</v>
      </c>
      <c r="AM278" s="109" t="str">
        <f t="shared" si="317"/>
        <v>nebija plānots</v>
      </c>
      <c r="AN278" s="41">
        <v>0</v>
      </c>
      <c r="AO278" s="41">
        <v>0</v>
      </c>
      <c r="AP278" s="41">
        <f t="shared" si="299"/>
        <v>0</v>
      </c>
      <c r="AQ278" s="41">
        <f t="shared" si="318"/>
        <v>0</v>
      </c>
      <c r="AR278" s="41">
        <f t="shared" si="319"/>
        <v>0</v>
      </c>
      <c r="AS278" s="41">
        <f t="shared" si="320"/>
        <v>0</v>
      </c>
      <c r="AT278" s="109" t="str">
        <f t="shared" si="321"/>
        <v>nebija plānots</v>
      </c>
      <c r="AU278" s="38">
        <v>16888.34</v>
      </c>
      <c r="AV278" s="41">
        <v>8980.17</v>
      </c>
      <c r="AW278" s="41">
        <f t="shared" si="300"/>
        <v>-7908.17</v>
      </c>
      <c r="AX278" s="41">
        <f t="shared" si="322"/>
        <v>16888.34</v>
      </c>
      <c r="AY278" s="41">
        <f t="shared" si="323"/>
        <v>8980.17</v>
      </c>
      <c r="AZ278" s="41">
        <f t="shared" si="324"/>
        <v>-7908</v>
      </c>
      <c r="BA278" s="109">
        <f t="shared" si="325"/>
        <v>0.46826212641384535</v>
      </c>
      <c r="BB278" s="38">
        <v>8500</v>
      </c>
      <c r="BC278" s="41">
        <v>5329.56</v>
      </c>
      <c r="BD278" s="41">
        <f t="shared" si="301"/>
        <v>-3170.4399999999996</v>
      </c>
      <c r="BE278" s="41">
        <f t="shared" si="326"/>
        <v>25388.34</v>
      </c>
      <c r="BF278" s="41">
        <f t="shared" si="327"/>
        <v>14309.73</v>
      </c>
      <c r="BG278" s="41">
        <f t="shared" si="328"/>
        <v>-11078</v>
      </c>
      <c r="BH278" s="109">
        <f t="shared" si="329"/>
        <v>0.43636606410659384</v>
      </c>
      <c r="BI278" s="38">
        <v>0</v>
      </c>
      <c r="BJ278" s="41">
        <v>0</v>
      </c>
      <c r="BK278" s="41">
        <f t="shared" si="302"/>
        <v>0</v>
      </c>
      <c r="BL278" s="41">
        <f t="shared" si="330"/>
        <v>25388.34</v>
      </c>
      <c r="BM278" s="41">
        <f t="shared" si="331"/>
        <v>14309.73</v>
      </c>
      <c r="BN278" s="41">
        <f t="shared" si="332"/>
        <v>-11078</v>
      </c>
      <c r="BO278" s="109">
        <f t="shared" si="333"/>
        <v>0.43636606410659384</v>
      </c>
      <c r="BP278" s="38">
        <v>0</v>
      </c>
      <c r="BQ278" s="41">
        <v>17522.03</v>
      </c>
      <c r="BR278" s="41">
        <f t="shared" si="303"/>
        <v>17522.03</v>
      </c>
      <c r="BS278" s="41">
        <f t="shared" si="334"/>
        <v>25388.34</v>
      </c>
      <c r="BT278" s="41">
        <f t="shared" si="335"/>
        <v>31831.759999999998</v>
      </c>
      <c r="BU278" s="41">
        <f t="shared" si="336"/>
        <v>6444</v>
      </c>
      <c r="BV278" s="109">
        <f t="shared" si="337"/>
        <v>-0.25379445840098236</v>
      </c>
      <c r="BW278" s="38">
        <v>32300</v>
      </c>
      <c r="BX278" s="41">
        <v>14642.23</v>
      </c>
      <c r="BY278" s="41">
        <f t="shared" si="338"/>
        <v>-17657.77</v>
      </c>
      <c r="BZ278" s="41">
        <f t="shared" ref="BZ278:BZ291" si="345">BP278+BI278+BB278+AU278+AN278+AG278+Z278+S278+O278+BW278</f>
        <v>57688.34</v>
      </c>
      <c r="CA278" s="41">
        <f>BQ278+BJ278+BC278+AV278+AO278+AH278+AA278+T278+P278+BX278</f>
        <v>46473.990000000005</v>
      </c>
      <c r="CB278" s="41">
        <f>ROUND(BU278+BY278,0)</f>
        <v>-11214</v>
      </c>
      <c r="CC278" s="109">
        <f t="shared" si="339"/>
        <v>0.19439543588877739</v>
      </c>
      <c r="CD278" s="38">
        <v>0</v>
      </c>
      <c r="CE278" s="41">
        <v>13595.61</v>
      </c>
      <c r="CF278" s="41">
        <f t="shared" si="340"/>
        <v>13595.61</v>
      </c>
      <c r="CG278" s="41">
        <f t="shared" si="341"/>
        <v>57688.34</v>
      </c>
      <c r="CH278" s="41">
        <f t="shared" si="342"/>
        <v>60069.600000000006</v>
      </c>
      <c r="CI278" s="40">
        <f t="shared" si="343"/>
        <v>2381.6100000000006</v>
      </c>
      <c r="CJ278" s="281" t="s">
        <v>1546</v>
      </c>
      <c r="CK278" s="37">
        <v>0</v>
      </c>
      <c r="CL278" s="40">
        <f t="shared" si="293"/>
        <v>57688.34</v>
      </c>
      <c r="CM278" s="40">
        <v>60069.599999999991</v>
      </c>
      <c r="CN278" s="158">
        <f t="shared" si="294"/>
        <v>2381.2599999999948</v>
      </c>
      <c r="CO278" s="310">
        <f t="shared" si="344"/>
        <v>1.0412780121598229</v>
      </c>
      <c r="CP278" s="38">
        <v>61988.799999999996</v>
      </c>
      <c r="CQ278" s="38">
        <v>72981</v>
      </c>
      <c r="CR278" s="38">
        <v>38783.800000000003</v>
      </c>
      <c r="CS278" s="38">
        <v>0</v>
      </c>
      <c r="CT278" s="38">
        <v>0</v>
      </c>
      <c r="CU278" s="38">
        <v>0</v>
      </c>
      <c r="CV278" s="37">
        <v>0</v>
      </c>
      <c r="CW278" s="40">
        <v>214553.59999999998</v>
      </c>
      <c r="CX278" s="17"/>
    </row>
    <row r="279" spans="1:102" ht="25.5" hidden="1" x14ac:dyDescent="0.25">
      <c r="A279" s="55" t="s">
        <v>838</v>
      </c>
      <c r="B279" s="55" t="s">
        <v>839</v>
      </c>
      <c r="C279" s="81" t="s">
        <v>840</v>
      </c>
      <c r="D279" s="55">
        <v>1</v>
      </c>
      <c r="E279" s="55" t="s">
        <v>35</v>
      </c>
      <c r="F279" s="55" t="s">
        <v>5</v>
      </c>
      <c r="G279" s="55" t="s">
        <v>1343</v>
      </c>
      <c r="H279" s="43">
        <f>SUBTOTAL(103, $CI$16:$CI279)*1</f>
        <v>149</v>
      </c>
      <c r="I279" s="43" t="s">
        <v>406</v>
      </c>
      <c r="J279" s="124" t="s">
        <v>422</v>
      </c>
      <c r="K279" s="124" t="s">
        <v>423</v>
      </c>
      <c r="L279" s="41"/>
      <c r="M279" s="41"/>
      <c r="N279" s="41"/>
      <c r="O279" s="41"/>
      <c r="P279" s="41">
        <v>0</v>
      </c>
      <c r="Q279" s="41">
        <f t="shared" si="304"/>
        <v>0</v>
      </c>
      <c r="R279" s="197" t="str">
        <f t="shared" si="305"/>
        <v>nebija plānots</v>
      </c>
      <c r="S279" s="41"/>
      <c r="T279" s="41">
        <v>0</v>
      </c>
      <c r="U279" s="41">
        <f t="shared" si="296"/>
        <v>0</v>
      </c>
      <c r="V279" s="41">
        <f t="shared" si="306"/>
        <v>0</v>
      </c>
      <c r="W279" s="41">
        <f t="shared" si="307"/>
        <v>0</v>
      </c>
      <c r="X279" s="41">
        <f t="shared" si="308"/>
        <v>0</v>
      </c>
      <c r="Y279" s="197" t="str">
        <f t="shared" si="309"/>
        <v>nebija plānots</v>
      </c>
      <c r="Z279" s="41"/>
      <c r="AA279" s="41">
        <v>0</v>
      </c>
      <c r="AB279" s="41">
        <f t="shared" si="297"/>
        <v>0</v>
      </c>
      <c r="AC279" s="41">
        <f t="shared" si="310"/>
        <v>0</v>
      </c>
      <c r="AD279" s="41">
        <f t="shared" si="311"/>
        <v>0</v>
      </c>
      <c r="AE279" s="41">
        <f t="shared" si="312"/>
        <v>0</v>
      </c>
      <c r="AF279" s="109" t="str">
        <f t="shared" si="313"/>
        <v>nebija plānots</v>
      </c>
      <c r="AG279" s="41"/>
      <c r="AH279" s="41">
        <v>0</v>
      </c>
      <c r="AI279" s="41">
        <f t="shared" si="298"/>
        <v>0</v>
      </c>
      <c r="AJ279" s="41">
        <f t="shared" si="314"/>
        <v>0</v>
      </c>
      <c r="AK279" s="41">
        <f t="shared" si="315"/>
        <v>0</v>
      </c>
      <c r="AL279" s="41">
        <f t="shared" si="316"/>
        <v>0</v>
      </c>
      <c r="AM279" s="109" t="str">
        <f t="shared" si="317"/>
        <v>nebija plānots</v>
      </c>
      <c r="AN279" s="41">
        <v>3009</v>
      </c>
      <c r="AO279" s="41">
        <v>3008.54</v>
      </c>
      <c r="AP279" s="41">
        <f t="shared" si="299"/>
        <v>-0.46000000000003638</v>
      </c>
      <c r="AQ279" s="41">
        <f t="shared" si="318"/>
        <v>3009</v>
      </c>
      <c r="AR279" s="41">
        <f t="shared" si="319"/>
        <v>3008.54</v>
      </c>
      <c r="AS279" s="41">
        <f t="shared" si="320"/>
        <v>0</v>
      </c>
      <c r="AT279" s="109">
        <f t="shared" si="321"/>
        <v>1.5287470920577473E-4</v>
      </c>
      <c r="AU279" s="41">
        <v>11385.75</v>
      </c>
      <c r="AV279" s="41">
        <v>4458.38</v>
      </c>
      <c r="AW279" s="41">
        <f t="shared" si="300"/>
        <v>-6927.37</v>
      </c>
      <c r="AX279" s="41">
        <f t="shared" si="322"/>
        <v>14394.75</v>
      </c>
      <c r="AY279" s="41">
        <f t="shared" si="323"/>
        <v>7466.92</v>
      </c>
      <c r="AZ279" s="41">
        <f t="shared" si="324"/>
        <v>-6927</v>
      </c>
      <c r="BA279" s="109">
        <f t="shared" si="325"/>
        <v>0.48127477031556642</v>
      </c>
      <c r="BB279" s="41">
        <v>0</v>
      </c>
      <c r="BC279" s="41">
        <v>4181.03</v>
      </c>
      <c r="BD279" s="41">
        <f t="shared" si="301"/>
        <v>4181.03</v>
      </c>
      <c r="BE279" s="41">
        <f t="shared" si="326"/>
        <v>14394.75</v>
      </c>
      <c r="BF279" s="41">
        <f t="shared" si="327"/>
        <v>11647.95</v>
      </c>
      <c r="BG279" s="41">
        <f t="shared" si="328"/>
        <v>-2746</v>
      </c>
      <c r="BH279" s="109">
        <f t="shared" si="329"/>
        <v>0.19081956963476265</v>
      </c>
      <c r="BI279" s="41">
        <v>0</v>
      </c>
      <c r="BJ279" s="41">
        <v>4006.22</v>
      </c>
      <c r="BK279" s="41">
        <f t="shared" si="302"/>
        <v>4006.22</v>
      </c>
      <c r="BL279" s="41">
        <f t="shared" si="330"/>
        <v>14394.75</v>
      </c>
      <c r="BM279" s="41">
        <f t="shared" si="331"/>
        <v>15654.17</v>
      </c>
      <c r="BN279" s="41">
        <f t="shared" si="332"/>
        <v>1260</v>
      </c>
      <c r="BO279" s="109">
        <f t="shared" si="333"/>
        <v>-8.749162020875656E-2</v>
      </c>
      <c r="BP279" s="41">
        <v>9092.4500000000007</v>
      </c>
      <c r="BQ279" s="41">
        <v>8887.7800000000007</v>
      </c>
      <c r="BR279" s="41">
        <f t="shared" si="303"/>
        <v>-204.67000000000007</v>
      </c>
      <c r="BS279" s="41">
        <f t="shared" si="334"/>
        <v>23487.200000000001</v>
      </c>
      <c r="BT279" s="41">
        <f t="shared" si="335"/>
        <v>24541.95</v>
      </c>
      <c r="BU279" s="41">
        <f t="shared" si="336"/>
        <v>1055</v>
      </c>
      <c r="BV279" s="109">
        <f t="shared" si="337"/>
        <v>-4.4907438945468225E-2</v>
      </c>
      <c r="BW279" s="41">
        <v>0</v>
      </c>
      <c r="BX279" s="41">
        <v>0</v>
      </c>
      <c r="BY279" s="41">
        <f t="shared" si="338"/>
        <v>0</v>
      </c>
      <c r="BZ279" s="41">
        <f t="shared" si="345"/>
        <v>23487.200000000001</v>
      </c>
      <c r="CA279" s="41">
        <f>BQ279+BJ279+BC279+AV279+AO279+-AH279+AA279+T279+P279+BX279</f>
        <v>24541.95</v>
      </c>
      <c r="CB279" s="41">
        <f>ROUND(BU279+BY279,0)</f>
        <v>1055</v>
      </c>
      <c r="CC279" s="109">
        <f t="shared" si="339"/>
        <v>-4.4907438945468225E-2</v>
      </c>
      <c r="CD279" s="41">
        <v>0</v>
      </c>
      <c r="CE279" s="41">
        <v>0</v>
      </c>
      <c r="CF279" s="41">
        <f t="shared" si="340"/>
        <v>0</v>
      </c>
      <c r="CG279" s="41">
        <f t="shared" si="341"/>
        <v>23487.200000000001</v>
      </c>
      <c r="CH279" s="41">
        <f t="shared" si="342"/>
        <v>24541.95</v>
      </c>
      <c r="CI279" s="40">
        <f t="shared" si="343"/>
        <v>1055</v>
      </c>
      <c r="CJ279" s="281" t="s">
        <v>1546</v>
      </c>
      <c r="CK279" s="40">
        <v>11618.65</v>
      </c>
      <c r="CL279" s="40">
        <f t="shared" si="293"/>
        <v>35105.85</v>
      </c>
      <c r="CM279" s="40">
        <v>36160.6</v>
      </c>
      <c r="CN279" s="158">
        <f t="shared" si="294"/>
        <v>1054.75</v>
      </c>
      <c r="CO279" s="310">
        <f t="shared" si="344"/>
        <v>1.0300448500748451</v>
      </c>
      <c r="CP279" s="40">
        <v>40871.42</v>
      </c>
      <c r="CQ279" s="40">
        <v>38990.240000000005</v>
      </c>
      <c r="CR279" s="40">
        <v>12439.84</v>
      </c>
      <c r="CS279" s="40">
        <v>0</v>
      </c>
      <c r="CT279" s="40">
        <v>0</v>
      </c>
      <c r="CU279" s="40">
        <v>0</v>
      </c>
      <c r="CV279" s="40">
        <v>0</v>
      </c>
      <c r="CW279" s="40">
        <v>124398.34999999999</v>
      </c>
      <c r="CX279" s="29"/>
    </row>
    <row r="280" spans="1:102" ht="39" hidden="1" x14ac:dyDescent="0.25">
      <c r="A280" s="11" t="s">
        <v>57</v>
      </c>
      <c r="B280" s="11" t="s">
        <v>58</v>
      </c>
      <c r="C280" s="14" t="s">
        <v>565</v>
      </c>
      <c r="D280" s="11">
        <v>2</v>
      </c>
      <c r="E280" s="11" t="s">
        <v>35</v>
      </c>
      <c r="F280" s="11" t="s">
        <v>5</v>
      </c>
      <c r="G280" s="44" t="s">
        <v>660</v>
      </c>
      <c r="H280" s="43">
        <f>SUBTOTAL(103, $CI$16:$CI280)*1</f>
        <v>149</v>
      </c>
      <c r="I280" s="43" t="s">
        <v>214</v>
      </c>
      <c r="J280" s="124" t="s">
        <v>212</v>
      </c>
      <c r="K280" s="124" t="s">
        <v>217</v>
      </c>
      <c r="L280" s="41">
        <v>0</v>
      </c>
      <c r="M280" s="41">
        <v>20111.060000000001</v>
      </c>
      <c r="N280" s="41">
        <v>77156.800000000003</v>
      </c>
      <c r="O280" s="41">
        <v>270.81</v>
      </c>
      <c r="P280" s="41">
        <v>0</v>
      </c>
      <c r="Q280" s="41">
        <f t="shared" si="304"/>
        <v>-271</v>
      </c>
      <c r="R280" s="197">
        <f t="shared" si="305"/>
        <v>1</v>
      </c>
      <c r="S280" s="41">
        <v>20302.349999999999</v>
      </c>
      <c r="T280" s="41">
        <v>20302.349999999999</v>
      </c>
      <c r="U280" s="41">
        <f t="shared" si="296"/>
        <v>0</v>
      </c>
      <c r="V280" s="41">
        <f t="shared" si="306"/>
        <v>20573.16</v>
      </c>
      <c r="W280" s="41">
        <f t="shared" si="307"/>
        <v>20302.349999999999</v>
      </c>
      <c r="X280" s="41">
        <f t="shared" si="308"/>
        <v>-271</v>
      </c>
      <c r="Y280" s="197">
        <f t="shared" si="309"/>
        <v>1.316326709168647E-2</v>
      </c>
      <c r="Z280" s="41">
        <v>0</v>
      </c>
      <c r="AA280" s="41">
        <v>0</v>
      </c>
      <c r="AB280" s="41">
        <f t="shared" si="297"/>
        <v>0</v>
      </c>
      <c r="AC280" s="41">
        <f t="shared" si="310"/>
        <v>20573.16</v>
      </c>
      <c r="AD280" s="41">
        <f t="shared" si="311"/>
        <v>20302.349999999999</v>
      </c>
      <c r="AE280" s="41">
        <f t="shared" si="312"/>
        <v>-271</v>
      </c>
      <c r="AF280" s="109">
        <f t="shared" si="313"/>
        <v>1.316326709168647E-2</v>
      </c>
      <c r="AG280" s="41">
        <v>0</v>
      </c>
      <c r="AH280" s="41">
        <v>0</v>
      </c>
      <c r="AI280" s="41">
        <f t="shared" si="298"/>
        <v>0</v>
      </c>
      <c r="AJ280" s="41">
        <f t="shared" si="314"/>
        <v>20573.16</v>
      </c>
      <c r="AK280" s="41">
        <f t="shared" si="315"/>
        <v>20302.349999999999</v>
      </c>
      <c r="AL280" s="41">
        <f t="shared" si="316"/>
        <v>-271</v>
      </c>
      <c r="AM280" s="109">
        <f t="shared" si="317"/>
        <v>1.316326709168647E-2</v>
      </c>
      <c r="AN280" s="41">
        <v>19823.27</v>
      </c>
      <c r="AO280" s="41">
        <v>30514.04</v>
      </c>
      <c r="AP280" s="41">
        <f t="shared" si="299"/>
        <v>10690.77</v>
      </c>
      <c r="AQ280" s="41">
        <f t="shared" si="318"/>
        <v>40396.43</v>
      </c>
      <c r="AR280" s="41">
        <f t="shared" si="319"/>
        <v>50816.39</v>
      </c>
      <c r="AS280" s="41">
        <f t="shared" si="320"/>
        <v>10420</v>
      </c>
      <c r="AT280" s="109">
        <f t="shared" si="321"/>
        <v>-0.25794259542241726</v>
      </c>
      <c r="AU280" s="41">
        <v>0</v>
      </c>
      <c r="AV280" s="41">
        <v>0</v>
      </c>
      <c r="AW280" s="41">
        <f t="shared" si="300"/>
        <v>0</v>
      </c>
      <c r="AX280" s="41">
        <f t="shared" si="322"/>
        <v>40396.43</v>
      </c>
      <c r="AY280" s="41">
        <f t="shared" si="323"/>
        <v>50816.39</v>
      </c>
      <c r="AZ280" s="41">
        <f t="shared" si="324"/>
        <v>10420</v>
      </c>
      <c r="BA280" s="109">
        <f t="shared" si="325"/>
        <v>-0.25794259542241726</v>
      </c>
      <c r="BB280" s="41">
        <v>0</v>
      </c>
      <c r="BC280" s="41">
        <v>0</v>
      </c>
      <c r="BD280" s="41">
        <f t="shared" si="301"/>
        <v>0</v>
      </c>
      <c r="BE280" s="41">
        <f t="shared" si="326"/>
        <v>40396.43</v>
      </c>
      <c r="BF280" s="41">
        <f t="shared" si="327"/>
        <v>50816.39</v>
      </c>
      <c r="BG280" s="41">
        <f t="shared" si="328"/>
        <v>10420</v>
      </c>
      <c r="BH280" s="109">
        <f t="shared" si="329"/>
        <v>-0.25794259542241726</v>
      </c>
      <c r="BI280" s="41">
        <v>18119.68</v>
      </c>
      <c r="BJ280" s="41">
        <v>12512.71</v>
      </c>
      <c r="BK280" s="41">
        <f t="shared" si="302"/>
        <v>-5606.9700000000012</v>
      </c>
      <c r="BL280" s="41">
        <f t="shared" si="330"/>
        <v>58516.11</v>
      </c>
      <c r="BM280" s="41">
        <f t="shared" si="331"/>
        <v>63329.1</v>
      </c>
      <c r="BN280" s="41">
        <f t="shared" si="332"/>
        <v>4813</v>
      </c>
      <c r="BO280" s="109">
        <f t="shared" si="333"/>
        <v>-8.2250682760696137E-2</v>
      </c>
      <c r="BP280" s="41">
        <v>0</v>
      </c>
      <c r="BQ280" s="41">
        <v>0</v>
      </c>
      <c r="BR280" s="41">
        <f t="shared" si="303"/>
        <v>0</v>
      </c>
      <c r="BS280" s="41">
        <f t="shared" si="334"/>
        <v>58516.11</v>
      </c>
      <c r="BT280" s="41">
        <f t="shared" si="335"/>
        <v>63329.1</v>
      </c>
      <c r="BU280" s="41">
        <f t="shared" si="336"/>
        <v>4813</v>
      </c>
      <c r="BV280" s="109">
        <f t="shared" si="337"/>
        <v>-8.2250682760696137E-2</v>
      </c>
      <c r="BW280" s="41">
        <v>0</v>
      </c>
      <c r="BX280" s="41">
        <v>0</v>
      </c>
      <c r="BY280" s="41">
        <f t="shared" si="338"/>
        <v>0</v>
      </c>
      <c r="BZ280" s="41">
        <f t="shared" si="345"/>
        <v>58516.109999999993</v>
      </c>
      <c r="CA280" s="41">
        <f>BQ280+BJ280+BC280+AV280+AO280+-AH280+AA280+T280+P280+BX280</f>
        <v>63329.1</v>
      </c>
      <c r="CB280" s="41">
        <f>ROUND(BU280+BY280,0)</f>
        <v>4813</v>
      </c>
      <c r="CC280" s="109">
        <f t="shared" si="339"/>
        <v>-8.2250682760696359E-2</v>
      </c>
      <c r="CD280" s="41">
        <v>21573.279999999999</v>
      </c>
      <c r="CE280" s="41">
        <v>20434.55</v>
      </c>
      <c r="CF280" s="41">
        <f t="shared" si="340"/>
        <v>-1138.7299999999996</v>
      </c>
      <c r="CG280" s="41">
        <f t="shared" si="341"/>
        <v>80089.389999999985</v>
      </c>
      <c r="CH280" s="41">
        <f t="shared" si="342"/>
        <v>83763.649999999994</v>
      </c>
      <c r="CI280" s="40">
        <f t="shared" si="343"/>
        <v>3674.2700000000004</v>
      </c>
      <c r="CJ280" s="281" t="s">
        <v>1546</v>
      </c>
      <c r="CK280" s="40">
        <v>0</v>
      </c>
      <c r="CL280" s="40">
        <f t="shared" si="293"/>
        <v>80089.389999999985</v>
      </c>
      <c r="CM280" s="40">
        <v>83763.649999999994</v>
      </c>
      <c r="CN280" s="158">
        <f t="shared" ref="CN280:CN300" si="346">CM280-CL280</f>
        <v>3674.2600000000093</v>
      </c>
      <c r="CO280" s="310">
        <f t="shared" si="344"/>
        <v>1.0458769882003098</v>
      </c>
      <c r="CP280" s="40">
        <v>72309</v>
      </c>
      <c r="CQ280" s="40">
        <v>69831.75</v>
      </c>
      <c r="CR280" s="40">
        <v>88068.5</v>
      </c>
      <c r="CS280" s="40">
        <v>21088.5</v>
      </c>
      <c r="CT280" s="40">
        <v>0</v>
      </c>
      <c r="CU280" s="40">
        <v>0</v>
      </c>
      <c r="CV280" s="40">
        <v>0</v>
      </c>
      <c r="CW280" s="40">
        <v>428655</v>
      </c>
      <c r="CX280" s="29"/>
    </row>
    <row r="281" spans="1:102" ht="51.75" hidden="1" x14ac:dyDescent="0.25">
      <c r="A281" s="11" t="s">
        <v>485</v>
      </c>
      <c r="B281" s="11" t="s">
        <v>486</v>
      </c>
      <c r="C281" s="14" t="s">
        <v>606</v>
      </c>
      <c r="D281" s="11">
        <v>1</v>
      </c>
      <c r="E281" s="11" t="s">
        <v>454</v>
      </c>
      <c r="F281" s="11" t="s">
        <v>5</v>
      </c>
      <c r="G281" s="44" t="s">
        <v>487</v>
      </c>
      <c r="H281" s="43">
        <f>SUBTOTAL(103, $CI$16:$CI281)*1</f>
        <v>149</v>
      </c>
      <c r="I281" s="43" t="s">
        <v>172</v>
      </c>
      <c r="J281" s="124" t="s">
        <v>98</v>
      </c>
      <c r="K281" s="124" t="s">
        <v>181</v>
      </c>
      <c r="L281" s="41">
        <v>0</v>
      </c>
      <c r="M281" s="41">
        <v>0</v>
      </c>
      <c r="N281" s="41">
        <v>5149736.75</v>
      </c>
      <c r="O281" s="41">
        <v>0</v>
      </c>
      <c r="P281" s="41">
        <v>0</v>
      </c>
      <c r="Q281" s="41">
        <f t="shared" si="304"/>
        <v>0</v>
      </c>
      <c r="R281" s="197" t="str">
        <f t="shared" si="305"/>
        <v>nebija plānots</v>
      </c>
      <c r="S281" s="41">
        <v>0</v>
      </c>
      <c r="T281" s="41">
        <v>0</v>
      </c>
      <c r="U281" s="41">
        <f t="shared" si="296"/>
        <v>0</v>
      </c>
      <c r="V281" s="41">
        <f t="shared" si="306"/>
        <v>0</v>
      </c>
      <c r="W281" s="41">
        <f t="shared" si="307"/>
        <v>0</v>
      </c>
      <c r="X281" s="41">
        <f t="shared" si="308"/>
        <v>0</v>
      </c>
      <c r="Y281" s="197" t="str">
        <f t="shared" si="309"/>
        <v>nebija plānots</v>
      </c>
      <c r="Z281" s="41">
        <v>373852.07</v>
      </c>
      <c r="AA281" s="41">
        <v>373852.07</v>
      </c>
      <c r="AB281" s="41">
        <f t="shared" si="297"/>
        <v>0</v>
      </c>
      <c r="AC281" s="41">
        <f t="shared" si="310"/>
        <v>373852.07</v>
      </c>
      <c r="AD281" s="41">
        <f t="shared" si="311"/>
        <v>373852.07</v>
      </c>
      <c r="AE281" s="41">
        <f t="shared" si="312"/>
        <v>0</v>
      </c>
      <c r="AF281" s="109">
        <f t="shared" si="313"/>
        <v>0</v>
      </c>
      <c r="AG281" s="41">
        <v>0</v>
      </c>
      <c r="AH281" s="41">
        <v>0</v>
      </c>
      <c r="AI281" s="41">
        <f t="shared" si="298"/>
        <v>0</v>
      </c>
      <c r="AJ281" s="41">
        <f t="shared" si="314"/>
        <v>373852.07</v>
      </c>
      <c r="AK281" s="41">
        <f t="shared" si="315"/>
        <v>373852.07</v>
      </c>
      <c r="AL281" s="41">
        <f t="shared" si="316"/>
        <v>0</v>
      </c>
      <c r="AM281" s="109">
        <f t="shared" si="317"/>
        <v>0</v>
      </c>
      <c r="AN281" s="41">
        <v>0</v>
      </c>
      <c r="AO281" s="41">
        <v>0</v>
      </c>
      <c r="AP281" s="41">
        <f t="shared" si="299"/>
        <v>0</v>
      </c>
      <c r="AQ281" s="41">
        <f t="shared" si="318"/>
        <v>373852.07</v>
      </c>
      <c r="AR281" s="41">
        <f t="shared" si="319"/>
        <v>373852.07</v>
      </c>
      <c r="AS281" s="41">
        <f t="shared" si="320"/>
        <v>0</v>
      </c>
      <c r="AT281" s="109">
        <f t="shared" si="321"/>
        <v>0</v>
      </c>
      <c r="AU281" s="41">
        <v>0</v>
      </c>
      <c r="AV281" s="41">
        <v>0</v>
      </c>
      <c r="AW281" s="41">
        <f t="shared" si="300"/>
        <v>0</v>
      </c>
      <c r="AX281" s="41">
        <f t="shared" si="322"/>
        <v>373852.07</v>
      </c>
      <c r="AY281" s="41">
        <f t="shared" si="323"/>
        <v>373852.07</v>
      </c>
      <c r="AZ281" s="41">
        <f t="shared" si="324"/>
        <v>0</v>
      </c>
      <c r="BA281" s="109">
        <f t="shared" si="325"/>
        <v>0</v>
      </c>
      <c r="BB281" s="41">
        <v>0</v>
      </c>
      <c r="BC281" s="41">
        <v>0</v>
      </c>
      <c r="BD281" s="41">
        <f t="shared" si="301"/>
        <v>0</v>
      </c>
      <c r="BE281" s="41">
        <f t="shared" si="326"/>
        <v>373852.07</v>
      </c>
      <c r="BF281" s="41">
        <f t="shared" si="327"/>
        <v>373852.07</v>
      </c>
      <c r="BG281" s="41">
        <f t="shared" si="328"/>
        <v>0</v>
      </c>
      <c r="BH281" s="109">
        <f t="shared" si="329"/>
        <v>0</v>
      </c>
      <c r="BI281" s="41">
        <v>0</v>
      </c>
      <c r="BJ281" s="41">
        <v>0</v>
      </c>
      <c r="BK281" s="41">
        <f t="shared" si="302"/>
        <v>0</v>
      </c>
      <c r="BL281" s="41">
        <f t="shared" si="330"/>
        <v>373852.07</v>
      </c>
      <c r="BM281" s="41">
        <f t="shared" si="331"/>
        <v>373852.07</v>
      </c>
      <c r="BN281" s="41">
        <f t="shared" si="332"/>
        <v>0</v>
      </c>
      <c r="BO281" s="109">
        <f t="shared" si="333"/>
        <v>0</v>
      </c>
      <c r="BP281" s="41">
        <v>1694520.05</v>
      </c>
      <c r="BQ281" s="41">
        <v>0</v>
      </c>
      <c r="BR281" s="41">
        <f t="shared" si="303"/>
        <v>-1694520.05</v>
      </c>
      <c r="BS281" s="41">
        <f t="shared" si="334"/>
        <v>2068372.12</v>
      </c>
      <c r="BT281" s="41">
        <f t="shared" si="335"/>
        <v>373852.07</v>
      </c>
      <c r="BU281" s="41">
        <f t="shared" si="336"/>
        <v>-1694520</v>
      </c>
      <c r="BV281" s="109">
        <f t="shared" si="337"/>
        <v>0.81925299302525889</v>
      </c>
      <c r="BW281" s="41">
        <v>0</v>
      </c>
      <c r="BX281" s="41">
        <v>0</v>
      </c>
      <c r="BY281" s="41">
        <f t="shared" si="338"/>
        <v>0</v>
      </c>
      <c r="BZ281" s="41">
        <f t="shared" si="345"/>
        <v>2068372.12</v>
      </c>
      <c r="CA281" s="41">
        <f>BQ281+BJ281+BC281+AV281+AO281+-AH281+AA281+T281+P281+BX281</f>
        <v>373852.07</v>
      </c>
      <c r="CB281" s="179">
        <f>BR281+BK281+BD281+AW281+AP281+AI281+AB281+U281+Q281+BY281</f>
        <v>-1694520.05</v>
      </c>
      <c r="CC281" s="109">
        <f t="shared" si="339"/>
        <v>0.81925299302525889</v>
      </c>
      <c r="CD281" s="41">
        <v>0</v>
      </c>
      <c r="CE281" s="41">
        <v>1821757.36</v>
      </c>
      <c r="CF281" s="41">
        <f t="shared" si="340"/>
        <v>1821757.36</v>
      </c>
      <c r="CG281" s="41">
        <f t="shared" si="341"/>
        <v>2068372.12</v>
      </c>
      <c r="CH281" s="41">
        <f t="shared" si="342"/>
        <v>2195609.4300000002</v>
      </c>
      <c r="CI281" s="40">
        <f t="shared" si="343"/>
        <v>127237.31000000006</v>
      </c>
      <c r="CJ281" s="281" t="s">
        <v>1546</v>
      </c>
      <c r="CK281" s="40">
        <v>361733.65</v>
      </c>
      <c r="CL281" s="40">
        <f t="shared" si="293"/>
        <v>2430105.77</v>
      </c>
      <c r="CM281" s="40">
        <v>2514848.0099999998</v>
      </c>
      <c r="CN281" s="158">
        <f t="shared" si="346"/>
        <v>84742.239999999758</v>
      </c>
      <c r="CO281" s="310">
        <f t="shared" si="344"/>
        <v>1.0348718319367638</v>
      </c>
      <c r="CP281" s="40">
        <v>501876.2</v>
      </c>
      <c r="CQ281" s="40">
        <v>0</v>
      </c>
      <c r="CR281" s="40">
        <v>0</v>
      </c>
      <c r="CS281" s="40">
        <v>0</v>
      </c>
      <c r="CT281" s="40">
        <v>0</v>
      </c>
      <c r="CU281" s="40">
        <v>0</v>
      </c>
      <c r="CV281" s="40">
        <v>0</v>
      </c>
      <c r="CW281" s="40">
        <v>8081718.7199999997</v>
      </c>
      <c r="CX281" s="186"/>
    </row>
    <row r="282" spans="1:102" ht="31.5" hidden="1" x14ac:dyDescent="0.25">
      <c r="A282" s="11" t="s">
        <v>406</v>
      </c>
      <c r="B282" s="11" t="s">
        <v>411</v>
      </c>
      <c r="C282" s="14" t="s">
        <v>602</v>
      </c>
      <c r="D282" s="11">
        <v>1</v>
      </c>
      <c r="E282" s="11" t="s">
        <v>402</v>
      </c>
      <c r="F282" s="11" t="s">
        <v>77</v>
      </c>
      <c r="G282" s="44" t="s">
        <v>442</v>
      </c>
      <c r="H282" s="43">
        <f>SUBTOTAL(103, $CI$16:$CI282)*1</f>
        <v>149</v>
      </c>
      <c r="I282" s="43" t="s">
        <v>1290</v>
      </c>
      <c r="J282" s="124" t="s">
        <v>1307</v>
      </c>
      <c r="K282" s="124" t="s">
        <v>1308</v>
      </c>
      <c r="L282" s="79">
        <v>0</v>
      </c>
      <c r="M282" s="79">
        <v>0</v>
      </c>
      <c r="N282" s="79">
        <v>0</v>
      </c>
      <c r="O282" s="79">
        <f>N282+M282+L282</f>
        <v>0</v>
      </c>
      <c r="P282" s="79">
        <f>O282+N282+M282</f>
        <v>0</v>
      </c>
      <c r="Q282" s="41">
        <f t="shared" si="304"/>
        <v>0</v>
      </c>
      <c r="R282" s="197" t="str">
        <f t="shared" si="305"/>
        <v>nebija plānots</v>
      </c>
      <c r="S282" s="79">
        <f>Q282+P282+O282</f>
        <v>0</v>
      </c>
      <c r="T282" s="79">
        <f>S282+Q282+P282</f>
        <v>0</v>
      </c>
      <c r="U282" s="79">
        <f>T282+S282+Q282</f>
        <v>0</v>
      </c>
      <c r="V282" s="41">
        <f t="shared" si="306"/>
        <v>0</v>
      </c>
      <c r="W282" s="41">
        <f t="shared" si="307"/>
        <v>0</v>
      </c>
      <c r="X282" s="41">
        <f t="shared" si="308"/>
        <v>0</v>
      </c>
      <c r="Y282" s="197" t="str">
        <f t="shared" si="309"/>
        <v>nebija plānots</v>
      </c>
      <c r="Z282" s="79">
        <f>U282+T282+S282</f>
        <v>0</v>
      </c>
      <c r="AA282" s="79">
        <f>Z282+U282+T282</f>
        <v>0</v>
      </c>
      <c r="AB282" s="79">
        <f>AA282+Z282+U282</f>
        <v>0</v>
      </c>
      <c r="AC282" s="41">
        <f t="shared" si="310"/>
        <v>0</v>
      </c>
      <c r="AD282" s="41">
        <f t="shared" si="311"/>
        <v>0</v>
      </c>
      <c r="AE282" s="41">
        <f t="shared" si="312"/>
        <v>0</v>
      </c>
      <c r="AF282" s="109" t="str">
        <f t="shared" si="313"/>
        <v>nebija plānots</v>
      </c>
      <c r="AG282" s="79">
        <f>AB282+AA282+Z282</f>
        <v>0</v>
      </c>
      <c r="AH282" s="79">
        <f>AG282+AB282+AA282</f>
        <v>0</v>
      </c>
      <c r="AI282" s="79">
        <f>AH282+AG282+AB282</f>
        <v>0</v>
      </c>
      <c r="AJ282" s="41">
        <f t="shared" si="314"/>
        <v>0</v>
      </c>
      <c r="AK282" s="41">
        <f t="shared" si="315"/>
        <v>0</v>
      </c>
      <c r="AL282" s="41">
        <f t="shared" si="316"/>
        <v>0</v>
      </c>
      <c r="AM282" s="109" t="str">
        <f t="shared" si="317"/>
        <v>nebija plānots</v>
      </c>
      <c r="AN282" s="79">
        <f>AI282+AH282+AG282</f>
        <v>0</v>
      </c>
      <c r="AO282" s="79">
        <f>AN282+AI282+AH282</f>
        <v>0</v>
      </c>
      <c r="AP282" s="79">
        <f>AO282+AN282+AI282</f>
        <v>0</v>
      </c>
      <c r="AQ282" s="41">
        <f t="shared" si="318"/>
        <v>0</v>
      </c>
      <c r="AR282" s="41">
        <f t="shared" si="319"/>
        <v>0</v>
      </c>
      <c r="AS282" s="41">
        <f t="shared" si="320"/>
        <v>0</v>
      </c>
      <c r="AT282" s="109" t="str">
        <f t="shared" si="321"/>
        <v>nebija plānots</v>
      </c>
      <c r="AU282" s="79">
        <f>AP282+AO282+AN282</f>
        <v>0</v>
      </c>
      <c r="AV282" s="79">
        <f>AU282+AP282+AO282</f>
        <v>0</v>
      </c>
      <c r="AW282" s="79">
        <f>AV282+AU282+AP282</f>
        <v>0</v>
      </c>
      <c r="AX282" s="41">
        <f t="shared" si="322"/>
        <v>0</v>
      </c>
      <c r="AY282" s="41">
        <f t="shared" si="323"/>
        <v>0</v>
      </c>
      <c r="AZ282" s="41">
        <f t="shared" si="324"/>
        <v>0</v>
      </c>
      <c r="BA282" s="109" t="str">
        <f t="shared" si="325"/>
        <v>nebija plānots</v>
      </c>
      <c r="BB282" s="79">
        <f>AW282+AV282+AU282</f>
        <v>0</v>
      </c>
      <c r="BC282" s="79">
        <f>BB282+AW282+AV282</f>
        <v>0</v>
      </c>
      <c r="BD282" s="79">
        <f>BC282+BB282+AW282</f>
        <v>0</v>
      </c>
      <c r="BE282" s="41">
        <f t="shared" si="326"/>
        <v>0</v>
      </c>
      <c r="BF282" s="41">
        <f t="shared" si="327"/>
        <v>0</v>
      </c>
      <c r="BG282" s="41">
        <f t="shared" si="328"/>
        <v>0</v>
      </c>
      <c r="BH282" s="109" t="str">
        <f t="shared" si="329"/>
        <v>nebija plānots</v>
      </c>
      <c r="BI282" s="79">
        <f>BD282+BC282+BB282</f>
        <v>0</v>
      </c>
      <c r="BJ282" s="79">
        <f>BI282+BD282+BC282</f>
        <v>0</v>
      </c>
      <c r="BK282" s="79">
        <f>BJ282+BI282+BD282</f>
        <v>0</v>
      </c>
      <c r="BL282" s="41">
        <f t="shared" si="330"/>
        <v>0</v>
      </c>
      <c r="BM282" s="41">
        <f t="shared" si="331"/>
        <v>0</v>
      </c>
      <c r="BN282" s="41">
        <f t="shared" si="332"/>
        <v>0</v>
      </c>
      <c r="BO282" s="109" t="str">
        <f t="shared" si="333"/>
        <v>nebija plānots</v>
      </c>
      <c r="BP282" s="79">
        <f>BK282+BJ282+BI282</f>
        <v>0</v>
      </c>
      <c r="BQ282" s="79">
        <v>0</v>
      </c>
      <c r="BR282" s="79">
        <f>BQ282+BP282+BK282</f>
        <v>0</v>
      </c>
      <c r="BS282" s="41">
        <f t="shared" si="334"/>
        <v>0</v>
      </c>
      <c r="BT282" s="41">
        <f t="shared" si="335"/>
        <v>0</v>
      </c>
      <c r="BU282" s="41">
        <f t="shared" si="336"/>
        <v>0</v>
      </c>
      <c r="BV282" s="109" t="str">
        <f t="shared" si="337"/>
        <v>nebija plānots</v>
      </c>
      <c r="BW282" s="79">
        <v>127325.11</v>
      </c>
      <c r="BX282" s="41">
        <v>0</v>
      </c>
      <c r="BY282" s="41">
        <f t="shared" si="338"/>
        <v>-127325.11</v>
      </c>
      <c r="BZ282" s="41">
        <f t="shared" si="345"/>
        <v>127325.11</v>
      </c>
      <c r="CA282" s="41">
        <f>BQ282+BJ282+BC282+AV282+AO282+-AH282+AA282+T282+P282+BX282</f>
        <v>0</v>
      </c>
      <c r="CB282" s="180">
        <f>BR282+BK282+BD282+AW282+AP282+AI282+AB282+U282+Q282+BY282</f>
        <v>-127325.11</v>
      </c>
      <c r="CC282" s="109">
        <f t="shared" si="339"/>
        <v>1</v>
      </c>
      <c r="CD282" s="79">
        <v>0</v>
      </c>
      <c r="CE282" s="41">
        <v>135350.6</v>
      </c>
      <c r="CF282" s="41">
        <f t="shared" si="340"/>
        <v>135350.6</v>
      </c>
      <c r="CG282" s="41">
        <f t="shared" si="341"/>
        <v>127325.11</v>
      </c>
      <c r="CH282" s="41">
        <f t="shared" si="342"/>
        <v>135350.6</v>
      </c>
      <c r="CI282" s="40">
        <f t="shared" si="343"/>
        <v>8025.4900000000052</v>
      </c>
      <c r="CJ282" s="281" t="s">
        <v>1546</v>
      </c>
      <c r="CK282" s="83">
        <v>0</v>
      </c>
      <c r="CL282" s="40">
        <f t="shared" si="293"/>
        <v>127325.11</v>
      </c>
      <c r="CM282" s="40">
        <v>135350.6</v>
      </c>
      <c r="CN282" s="158">
        <f t="shared" si="346"/>
        <v>8025.4900000000052</v>
      </c>
      <c r="CO282" s="310">
        <f t="shared" si="344"/>
        <v>1.0630314790224804</v>
      </c>
      <c r="CP282" s="83">
        <v>1315561.06</v>
      </c>
      <c r="CQ282" s="83">
        <v>1022109.18</v>
      </c>
      <c r="CR282" s="83">
        <v>470469.69</v>
      </c>
      <c r="CS282" s="83">
        <v>420000.24</v>
      </c>
      <c r="CT282" s="83">
        <v>18611.419999999998</v>
      </c>
      <c r="CU282" s="83">
        <v>0</v>
      </c>
      <c r="CV282" s="83">
        <v>0</v>
      </c>
      <c r="CW282" s="83">
        <v>3374076.7</v>
      </c>
      <c r="CX282" s="112"/>
    </row>
    <row r="283" spans="1:102" ht="26.25" hidden="1" x14ac:dyDescent="0.25">
      <c r="A283" s="11" t="s">
        <v>406</v>
      </c>
      <c r="B283" s="11" t="s">
        <v>411</v>
      </c>
      <c r="C283" s="14" t="s">
        <v>602</v>
      </c>
      <c r="D283" s="11">
        <v>1</v>
      </c>
      <c r="E283" s="11" t="s">
        <v>402</v>
      </c>
      <c r="F283" s="11" t="s">
        <v>77</v>
      </c>
      <c r="G283" s="44" t="s">
        <v>1196</v>
      </c>
      <c r="H283" s="43">
        <f>SUBTOTAL(103, $CI$16:$CI283)*1</f>
        <v>149</v>
      </c>
      <c r="I283" s="43" t="s">
        <v>100</v>
      </c>
      <c r="J283" s="124" t="s">
        <v>104</v>
      </c>
      <c r="K283" s="124" t="s">
        <v>105</v>
      </c>
      <c r="L283" s="41"/>
      <c r="M283" s="41"/>
      <c r="N283" s="41"/>
      <c r="O283" s="41"/>
      <c r="P283" s="41">
        <v>0</v>
      </c>
      <c r="Q283" s="41">
        <f t="shared" si="304"/>
        <v>0</v>
      </c>
      <c r="R283" s="197" t="str">
        <f t="shared" si="305"/>
        <v>nebija plānots</v>
      </c>
      <c r="S283" s="41"/>
      <c r="T283" s="41">
        <v>0</v>
      </c>
      <c r="U283" s="41">
        <f>T283-S283</f>
        <v>0</v>
      </c>
      <c r="V283" s="41">
        <f t="shared" si="306"/>
        <v>0</v>
      </c>
      <c r="W283" s="41">
        <f t="shared" si="307"/>
        <v>0</v>
      </c>
      <c r="X283" s="41">
        <f t="shared" si="308"/>
        <v>0</v>
      </c>
      <c r="Y283" s="197" t="str">
        <f t="shared" si="309"/>
        <v>nebija plānots</v>
      </c>
      <c r="Z283" s="41">
        <v>440405.35</v>
      </c>
      <c r="AA283" s="41">
        <v>440405.35</v>
      </c>
      <c r="AB283" s="41">
        <f>AA283-Z283</f>
        <v>0</v>
      </c>
      <c r="AC283" s="41">
        <f t="shared" si="310"/>
        <v>440405.35</v>
      </c>
      <c r="AD283" s="41">
        <f t="shared" si="311"/>
        <v>440405.35</v>
      </c>
      <c r="AE283" s="41">
        <f t="shared" si="312"/>
        <v>0</v>
      </c>
      <c r="AF283" s="109">
        <f t="shared" si="313"/>
        <v>0</v>
      </c>
      <c r="AG283" s="41"/>
      <c r="AH283" s="41">
        <v>0</v>
      </c>
      <c r="AI283" s="41">
        <f>AH283-AG283</f>
        <v>0</v>
      </c>
      <c r="AJ283" s="41">
        <f t="shared" si="314"/>
        <v>440405.35</v>
      </c>
      <c r="AK283" s="41">
        <f t="shared" si="315"/>
        <v>440405.35</v>
      </c>
      <c r="AL283" s="41">
        <f t="shared" si="316"/>
        <v>0</v>
      </c>
      <c r="AM283" s="109">
        <f t="shared" si="317"/>
        <v>0</v>
      </c>
      <c r="AN283" s="41"/>
      <c r="AO283" s="41">
        <v>0</v>
      </c>
      <c r="AP283" s="41">
        <f>AO283-AN283</f>
        <v>0</v>
      </c>
      <c r="AQ283" s="41">
        <f t="shared" si="318"/>
        <v>440405.35</v>
      </c>
      <c r="AR283" s="41">
        <f t="shared" si="319"/>
        <v>440405.35</v>
      </c>
      <c r="AS283" s="41">
        <f t="shared" si="320"/>
        <v>0</v>
      </c>
      <c r="AT283" s="109">
        <f t="shared" si="321"/>
        <v>0</v>
      </c>
      <c r="AU283" s="41">
        <v>0</v>
      </c>
      <c r="AV283" s="41">
        <v>0</v>
      </c>
      <c r="AW283" s="41">
        <f>AV283-AU283</f>
        <v>0</v>
      </c>
      <c r="AX283" s="41">
        <f t="shared" si="322"/>
        <v>440405.35</v>
      </c>
      <c r="AY283" s="41">
        <f t="shared" si="323"/>
        <v>440405.35</v>
      </c>
      <c r="AZ283" s="41">
        <f t="shared" si="324"/>
        <v>0</v>
      </c>
      <c r="BA283" s="109">
        <f t="shared" si="325"/>
        <v>0</v>
      </c>
      <c r="BB283" s="41">
        <v>171441</v>
      </c>
      <c r="BC283" s="41">
        <v>314824.65000000002</v>
      </c>
      <c r="BD283" s="41">
        <f>BC283-BB283</f>
        <v>143383.65000000002</v>
      </c>
      <c r="BE283" s="41">
        <f t="shared" si="326"/>
        <v>611846.35</v>
      </c>
      <c r="BF283" s="41">
        <f t="shared" si="327"/>
        <v>755230</v>
      </c>
      <c r="BG283" s="41">
        <f t="shared" si="328"/>
        <v>143384</v>
      </c>
      <c r="BH283" s="109">
        <f t="shared" si="329"/>
        <v>-0.23434584516194312</v>
      </c>
      <c r="BI283" s="41">
        <v>440405.35</v>
      </c>
      <c r="BJ283" s="41">
        <v>626445.54</v>
      </c>
      <c r="BK283" s="41">
        <f>BJ283-BI283</f>
        <v>186040.19000000006</v>
      </c>
      <c r="BL283" s="41">
        <f t="shared" si="330"/>
        <v>1052251.7</v>
      </c>
      <c r="BM283" s="41">
        <f t="shared" si="331"/>
        <v>1381675.54</v>
      </c>
      <c r="BN283" s="41">
        <f t="shared" si="332"/>
        <v>329424</v>
      </c>
      <c r="BO283" s="109">
        <f t="shared" si="333"/>
        <v>-0.31306562868940957</v>
      </c>
      <c r="BP283" s="41">
        <v>625959</v>
      </c>
      <c r="BQ283" s="41">
        <v>814376.76</v>
      </c>
      <c r="BR283" s="41">
        <f t="shared" ref="BR283:BR291" si="347">BQ283-BP283</f>
        <v>188417.76</v>
      </c>
      <c r="BS283" s="41">
        <f t="shared" si="334"/>
        <v>1678210.7</v>
      </c>
      <c r="BT283" s="41">
        <f t="shared" si="335"/>
        <v>2196052.2999999998</v>
      </c>
      <c r="BU283" s="41">
        <f t="shared" si="336"/>
        <v>517842</v>
      </c>
      <c r="BV283" s="109">
        <f t="shared" si="337"/>
        <v>-0.30856769057663613</v>
      </c>
      <c r="BW283" s="41">
        <v>655703.35</v>
      </c>
      <c r="BX283" s="41">
        <v>704024.5</v>
      </c>
      <c r="BY283" s="41">
        <f t="shared" si="338"/>
        <v>48321.150000000023</v>
      </c>
      <c r="BZ283" s="41">
        <f t="shared" si="345"/>
        <v>2333914.0500000003</v>
      </c>
      <c r="CA283" s="41">
        <f>BQ283+BJ283+BC283+AV283+AO283+-AH283+AA283+T283+P283+BX283</f>
        <v>2900076.8000000003</v>
      </c>
      <c r="CB283" s="41">
        <f>BR283+BK283+BD283+AW283+AP283+AI283+AB283+U283+Q283+BY283</f>
        <v>566162.75000000012</v>
      </c>
      <c r="CC283" s="109">
        <f t="shared" si="339"/>
        <v>-0.24258080540712279</v>
      </c>
      <c r="CD283" s="41">
        <v>717660</v>
      </c>
      <c r="CE283" s="41">
        <v>346620.35</v>
      </c>
      <c r="CF283" s="41">
        <f t="shared" si="340"/>
        <v>-371039.65</v>
      </c>
      <c r="CG283" s="41">
        <f t="shared" si="341"/>
        <v>3051574.0500000003</v>
      </c>
      <c r="CH283" s="41">
        <f t="shared" si="342"/>
        <v>3246697.1500000004</v>
      </c>
      <c r="CI283" s="40">
        <f t="shared" si="343"/>
        <v>195123.10000000009</v>
      </c>
      <c r="CJ283" s="281" t="s">
        <v>1546</v>
      </c>
      <c r="CK283" s="40">
        <v>558180</v>
      </c>
      <c r="CL283" s="40">
        <f t="shared" si="293"/>
        <v>3609754.0500000003</v>
      </c>
      <c r="CM283" s="40">
        <v>3246697.1500000004</v>
      </c>
      <c r="CN283" s="158">
        <f t="shared" si="346"/>
        <v>-363056.89999999991</v>
      </c>
      <c r="CO283" s="310">
        <f t="shared" si="344"/>
        <v>0.89942336930129629</v>
      </c>
      <c r="CP283" s="40">
        <v>11402493.65</v>
      </c>
      <c r="CQ283" s="40">
        <v>3743089.41</v>
      </c>
      <c r="CR283" s="40">
        <v>0</v>
      </c>
      <c r="CS283" s="40">
        <v>0</v>
      </c>
      <c r="CT283" s="40">
        <v>0</v>
      </c>
      <c r="CU283" s="40">
        <v>0</v>
      </c>
      <c r="CV283" s="40">
        <v>0</v>
      </c>
      <c r="CW283" s="40">
        <v>12195529.41</v>
      </c>
      <c r="CX283" s="112"/>
    </row>
    <row r="284" spans="1:102" ht="31.5" hidden="1" x14ac:dyDescent="0.25">
      <c r="A284" s="121" t="s">
        <v>406</v>
      </c>
      <c r="B284" s="121" t="s">
        <v>411</v>
      </c>
      <c r="C284" s="122" t="s">
        <v>602</v>
      </c>
      <c r="D284" s="121">
        <v>1</v>
      </c>
      <c r="E284" s="121" t="s">
        <v>402</v>
      </c>
      <c r="F284" s="121" t="s">
        <v>77</v>
      </c>
      <c r="G284" s="123" t="s">
        <v>421</v>
      </c>
      <c r="H284" s="43">
        <f>SUBTOTAL(103, $CI$16:$CI284)*1</f>
        <v>149</v>
      </c>
      <c r="I284" s="43" t="s">
        <v>150</v>
      </c>
      <c r="J284" s="124" t="s">
        <v>98</v>
      </c>
      <c r="K284" s="124" t="s">
        <v>171</v>
      </c>
      <c r="L284" s="41">
        <v>0</v>
      </c>
      <c r="M284" s="41">
        <v>0</v>
      </c>
      <c r="N284" s="41">
        <v>0</v>
      </c>
      <c r="O284" s="41">
        <v>0</v>
      </c>
      <c r="P284" s="41">
        <v>0</v>
      </c>
      <c r="Q284" s="41">
        <f t="shared" si="304"/>
        <v>0</v>
      </c>
      <c r="R284" s="197" t="str">
        <f t="shared" si="305"/>
        <v>nebija plānots</v>
      </c>
      <c r="S284" s="41">
        <v>0</v>
      </c>
      <c r="T284" s="41">
        <v>0</v>
      </c>
      <c r="U284" s="41">
        <f>T284-S284</f>
        <v>0</v>
      </c>
      <c r="V284" s="41">
        <f t="shared" si="306"/>
        <v>0</v>
      </c>
      <c r="W284" s="41">
        <f t="shared" si="307"/>
        <v>0</v>
      </c>
      <c r="X284" s="41">
        <f t="shared" si="308"/>
        <v>0</v>
      </c>
      <c r="Y284" s="197" t="str">
        <f t="shared" si="309"/>
        <v>nebija plānots</v>
      </c>
      <c r="Z284" s="41">
        <v>0</v>
      </c>
      <c r="AA284" s="41">
        <v>0</v>
      </c>
      <c r="AB284" s="41">
        <f>AA284-Z284</f>
        <v>0</v>
      </c>
      <c r="AC284" s="41">
        <f t="shared" si="310"/>
        <v>0</v>
      </c>
      <c r="AD284" s="41">
        <f t="shared" si="311"/>
        <v>0</v>
      </c>
      <c r="AE284" s="41">
        <f t="shared" si="312"/>
        <v>0</v>
      </c>
      <c r="AF284" s="109" t="str">
        <f t="shared" si="313"/>
        <v>nebija plānots</v>
      </c>
      <c r="AG284" s="41">
        <v>2448000</v>
      </c>
      <c r="AH284" s="41">
        <v>3751532.79</v>
      </c>
      <c r="AI284" s="41">
        <f>AH284-AG284</f>
        <v>1303532.79</v>
      </c>
      <c r="AJ284" s="41">
        <f t="shared" si="314"/>
        <v>2448000</v>
      </c>
      <c r="AK284" s="41">
        <f t="shared" si="315"/>
        <v>3751532.79</v>
      </c>
      <c r="AL284" s="41">
        <f t="shared" si="316"/>
        <v>1303533</v>
      </c>
      <c r="AM284" s="109">
        <f t="shared" si="317"/>
        <v>-0.53248888480392154</v>
      </c>
      <c r="AN284" s="41">
        <v>0</v>
      </c>
      <c r="AO284" s="41">
        <v>0</v>
      </c>
      <c r="AP284" s="41">
        <f>AO284-AN284</f>
        <v>0</v>
      </c>
      <c r="AQ284" s="41">
        <f t="shared" si="318"/>
        <v>2448000</v>
      </c>
      <c r="AR284" s="41">
        <f t="shared" si="319"/>
        <v>3751532.79</v>
      </c>
      <c r="AS284" s="41">
        <f t="shared" si="320"/>
        <v>1303533</v>
      </c>
      <c r="AT284" s="109">
        <f t="shared" si="321"/>
        <v>-0.53248888480392154</v>
      </c>
      <c r="AU284" s="41">
        <v>0</v>
      </c>
      <c r="AV284" s="41">
        <v>0</v>
      </c>
      <c r="AW284" s="41">
        <f>AV284-AU284</f>
        <v>0</v>
      </c>
      <c r="AX284" s="41">
        <f t="shared" si="322"/>
        <v>2448000</v>
      </c>
      <c r="AY284" s="41">
        <f t="shared" si="323"/>
        <v>3751532.79</v>
      </c>
      <c r="AZ284" s="41">
        <f t="shared" si="324"/>
        <v>1303533</v>
      </c>
      <c r="BA284" s="109">
        <f t="shared" si="325"/>
        <v>-0.53248888480392154</v>
      </c>
      <c r="BB284" s="41">
        <v>952000</v>
      </c>
      <c r="BC284" s="41">
        <v>0</v>
      </c>
      <c r="BD284" s="41">
        <f>BC284-BB284</f>
        <v>-952000</v>
      </c>
      <c r="BE284" s="41">
        <f t="shared" si="326"/>
        <v>3400000</v>
      </c>
      <c r="BF284" s="41">
        <f t="shared" si="327"/>
        <v>3751532.79</v>
      </c>
      <c r="BG284" s="41">
        <f t="shared" si="328"/>
        <v>351533</v>
      </c>
      <c r="BH284" s="109">
        <f t="shared" si="329"/>
        <v>-0.10339199705882351</v>
      </c>
      <c r="BI284" s="41">
        <v>0</v>
      </c>
      <c r="BJ284" s="41">
        <v>1919925.06</v>
      </c>
      <c r="BK284" s="41">
        <f>BJ284-BI284</f>
        <v>1919925.06</v>
      </c>
      <c r="BL284" s="41">
        <f t="shared" si="330"/>
        <v>3400000</v>
      </c>
      <c r="BM284" s="41">
        <f t="shared" si="331"/>
        <v>5671457.8499999996</v>
      </c>
      <c r="BN284" s="41">
        <f t="shared" si="332"/>
        <v>2271458</v>
      </c>
      <c r="BO284" s="109">
        <f t="shared" si="333"/>
        <v>-0.66807583823529404</v>
      </c>
      <c r="BP284" s="41">
        <v>0</v>
      </c>
      <c r="BQ284" s="41">
        <v>0</v>
      </c>
      <c r="BR284" s="41">
        <f t="shared" si="347"/>
        <v>0</v>
      </c>
      <c r="BS284" s="41">
        <f t="shared" si="334"/>
        <v>3400000</v>
      </c>
      <c r="BT284" s="41">
        <f t="shared" si="335"/>
        <v>5671457.8499999996</v>
      </c>
      <c r="BU284" s="41">
        <f t="shared" si="336"/>
        <v>2271458</v>
      </c>
      <c r="BV284" s="109">
        <f t="shared" si="337"/>
        <v>-0.66807583823529404</v>
      </c>
      <c r="BW284" s="41">
        <v>4080000</v>
      </c>
      <c r="BX284" s="41">
        <v>2521218.39</v>
      </c>
      <c r="BY284" s="41">
        <f t="shared" si="338"/>
        <v>-1558781.6099999999</v>
      </c>
      <c r="BZ284" s="41">
        <f t="shared" si="345"/>
        <v>7480000</v>
      </c>
      <c r="CA284" s="41">
        <f>BQ284+BJ284+BC284+AV284+AO284+AH284+AA284+T284+P284+BX284</f>
        <v>8192676.2400000002</v>
      </c>
      <c r="CB284" s="41">
        <f>BR284+BK284+BD284+AW284+AP284+AI284+AB284+U284+Q284+BY284</f>
        <v>712676.24000000022</v>
      </c>
      <c r="CC284" s="109">
        <f t="shared" si="339"/>
        <v>-9.5277572192513427E-2</v>
      </c>
      <c r="CD284" s="41">
        <v>0</v>
      </c>
      <c r="CE284" s="41">
        <v>0</v>
      </c>
      <c r="CF284" s="41">
        <f t="shared" si="340"/>
        <v>0</v>
      </c>
      <c r="CG284" s="41">
        <f t="shared" si="341"/>
        <v>7480000</v>
      </c>
      <c r="CH284" s="41">
        <f t="shared" si="342"/>
        <v>8192676.2400000002</v>
      </c>
      <c r="CI284" s="40">
        <f t="shared" si="343"/>
        <v>712676.24000000022</v>
      </c>
      <c r="CJ284" s="281" t="s">
        <v>1546</v>
      </c>
      <c r="CK284" s="40">
        <v>0</v>
      </c>
      <c r="CL284" s="40">
        <f t="shared" si="293"/>
        <v>7480000</v>
      </c>
      <c r="CM284" s="40">
        <v>8192676.2400000002</v>
      </c>
      <c r="CN284" s="158">
        <f t="shared" si="346"/>
        <v>712676.24000000022</v>
      </c>
      <c r="CO284" s="310">
        <f t="shared" si="344"/>
        <v>1.0952775721925134</v>
      </c>
      <c r="CP284" s="40">
        <v>6201015.2000000002</v>
      </c>
      <c r="CQ284" s="40">
        <v>0</v>
      </c>
      <c r="CR284" s="40">
        <v>0</v>
      </c>
      <c r="CS284" s="40">
        <v>0</v>
      </c>
      <c r="CT284" s="40">
        <v>0</v>
      </c>
      <c r="CU284" s="40">
        <v>0</v>
      </c>
      <c r="CV284" s="40">
        <v>0</v>
      </c>
      <c r="CW284" s="40">
        <v>13347331.550000001</v>
      </c>
      <c r="CX284" s="112"/>
    </row>
    <row r="285" spans="1:102" ht="25.5" hidden="1" x14ac:dyDescent="0.25">
      <c r="A285" s="55" t="s">
        <v>406</v>
      </c>
      <c r="B285" s="55" t="s">
        <v>411</v>
      </c>
      <c r="C285" s="81" t="s">
        <v>602</v>
      </c>
      <c r="D285" s="22">
        <v>1</v>
      </c>
      <c r="E285" s="55" t="s">
        <v>402</v>
      </c>
      <c r="F285" s="55" t="s">
        <v>77</v>
      </c>
      <c r="G285" s="55" t="s">
        <v>1245</v>
      </c>
      <c r="H285" s="43">
        <f>SUBTOTAL(103, $CI$16:$CI285)*1</f>
        <v>149</v>
      </c>
      <c r="I285" s="43" t="s">
        <v>406</v>
      </c>
      <c r="J285" s="124" t="s">
        <v>434</v>
      </c>
      <c r="K285" s="124" t="s">
        <v>435</v>
      </c>
      <c r="L285" s="41"/>
      <c r="M285" s="41"/>
      <c r="N285" s="41"/>
      <c r="O285" s="41"/>
      <c r="P285" s="41">
        <v>0</v>
      </c>
      <c r="Q285" s="41">
        <f t="shared" si="304"/>
        <v>0</v>
      </c>
      <c r="R285" s="197" t="str">
        <f t="shared" si="305"/>
        <v>nebija plānots</v>
      </c>
      <c r="S285" s="41"/>
      <c r="T285" s="41">
        <v>0</v>
      </c>
      <c r="U285" s="41">
        <f>T285-S285</f>
        <v>0</v>
      </c>
      <c r="V285" s="41">
        <f t="shared" si="306"/>
        <v>0</v>
      </c>
      <c r="W285" s="41">
        <f t="shared" si="307"/>
        <v>0</v>
      </c>
      <c r="X285" s="41">
        <f t="shared" si="308"/>
        <v>0</v>
      </c>
      <c r="Y285" s="197" t="str">
        <f t="shared" si="309"/>
        <v>nebija plānots</v>
      </c>
      <c r="Z285" s="41"/>
      <c r="AA285" s="41">
        <v>0</v>
      </c>
      <c r="AB285" s="41">
        <f>AA285-Z285</f>
        <v>0</v>
      </c>
      <c r="AC285" s="41">
        <f t="shared" si="310"/>
        <v>0</v>
      </c>
      <c r="AD285" s="41">
        <f t="shared" si="311"/>
        <v>0</v>
      </c>
      <c r="AE285" s="41">
        <f t="shared" si="312"/>
        <v>0</v>
      </c>
      <c r="AF285" s="109" t="str">
        <f t="shared" si="313"/>
        <v>nebija plānots</v>
      </c>
      <c r="AG285" s="41">
        <v>2388.87</v>
      </c>
      <c r="AH285" s="41">
        <v>2388.87</v>
      </c>
      <c r="AI285" s="41">
        <f>AH285-AG285</f>
        <v>0</v>
      </c>
      <c r="AJ285" s="41">
        <f t="shared" si="314"/>
        <v>2388.87</v>
      </c>
      <c r="AK285" s="41">
        <f t="shared" si="315"/>
        <v>2388.87</v>
      </c>
      <c r="AL285" s="41">
        <f t="shared" si="316"/>
        <v>0</v>
      </c>
      <c r="AM285" s="109">
        <f t="shared" si="317"/>
        <v>0</v>
      </c>
      <c r="AN285" s="41"/>
      <c r="AO285" s="41">
        <v>0</v>
      </c>
      <c r="AP285" s="41">
        <f>AO285-AN285</f>
        <v>0</v>
      </c>
      <c r="AQ285" s="41">
        <f t="shared" si="318"/>
        <v>2388.87</v>
      </c>
      <c r="AR285" s="41">
        <f t="shared" si="319"/>
        <v>2388.87</v>
      </c>
      <c r="AS285" s="41">
        <f t="shared" si="320"/>
        <v>0</v>
      </c>
      <c r="AT285" s="109">
        <f t="shared" si="321"/>
        <v>0</v>
      </c>
      <c r="AU285" s="41">
        <v>10837.5</v>
      </c>
      <c r="AV285" s="41">
        <v>9130.7000000000007</v>
      </c>
      <c r="AW285" s="41">
        <f>AV285-AU285</f>
        <v>-1706.7999999999993</v>
      </c>
      <c r="AX285" s="41">
        <f t="shared" si="322"/>
        <v>13226.369999999999</v>
      </c>
      <c r="AY285" s="41">
        <f t="shared" si="323"/>
        <v>11519.57</v>
      </c>
      <c r="AZ285" s="41">
        <f t="shared" si="324"/>
        <v>-1707</v>
      </c>
      <c r="BA285" s="109">
        <f t="shared" si="325"/>
        <v>0.12904523312140814</v>
      </c>
      <c r="BB285" s="41">
        <v>10837.5</v>
      </c>
      <c r="BC285" s="41">
        <v>18529.16</v>
      </c>
      <c r="BD285" s="41">
        <f>BC285-BB285</f>
        <v>7691.66</v>
      </c>
      <c r="BE285" s="41">
        <f t="shared" si="326"/>
        <v>24063.87</v>
      </c>
      <c r="BF285" s="41">
        <f t="shared" si="327"/>
        <v>30048.73</v>
      </c>
      <c r="BG285" s="41">
        <f t="shared" si="328"/>
        <v>5985</v>
      </c>
      <c r="BH285" s="109">
        <f t="shared" si="329"/>
        <v>-0.24870729437949923</v>
      </c>
      <c r="BI285" s="41">
        <v>0</v>
      </c>
      <c r="BJ285" s="41">
        <v>0</v>
      </c>
      <c r="BK285" s="41">
        <f>BJ285-BI285</f>
        <v>0</v>
      </c>
      <c r="BL285" s="41">
        <f t="shared" si="330"/>
        <v>24063.87</v>
      </c>
      <c r="BM285" s="41">
        <f t="shared" si="331"/>
        <v>30048.73</v>
      </c>
      <c r="BN285" s="41">
        <f t="shared" si="332"/>
        <v>5985</v>
      </c>
      <c r="BO285" s="109">
        <f t="shared" si="333"/>
        <v>-0.24870729437949923</v>
      </c>
      <c r="BP285" s="41">
        <v>0</v>
      </c>
      <c r="BQ285" s="41">
        <v>0</v>
      </c>
      <c r="BR285" s="41">
        <f t="shared" si="347"/>
        <v>0</v>
      </c>
      <c r="BS285" s="41">
        <f t="shared" si="334"/>
        <v>24063.87</v>
      </c>
      <c r="BT285" s="41">
        <f t="shared" si="335"/>
        <v>30048.73</v>
      </c>
      <c r="BU285" s="41">
        <f t="shared" si="336"/>
        <v>5985</v>
      </c>
      <c r="BV285" s="109">
        <f t="shared" si="337"/>
        <v>-0.24870729437949923</v>
      </c>
      <c r="BW285" s="41">
        <v>10837.5</v>
      </c>
      <c r="BX285" s="41">
        <v>0</v>
      </c>
      <c r="BY285" s="41">
        <f t="shared" si="338"/>
        <v>-10837.5</v>
      </c>
      <c r="BZ285" s="41">
        <f t="shared" si="345"/>
        <v>34901.369999999995</v>
      </c>
      <c r="CA285" s="41">
        <f>BQ285+BJ285+BC285+AV285+AO285+AH285+AA285+T285+P285+BX285</f>
        <v>30048.73</v>
      </c>
      <c r="CB285" s="41">
        <f>ROUND(BU285+BY285,0)</f>
        <v>-4853</v>
      </c>
      <c r="CC285" s="109">
        <f t="shared" si="339"/>
        <v>0.13903866810958987</v>
      </c>
      <c r="CD285" s="41">
        <v>0</v>
      </c>
      <c r="CE285" s="41">
        <v>9615.56</v>
      </c>
      <c r="CF285" s="41">
        <f t="shared" si="340"/>
        <v>9615.56</v>
      </c>
      <c r="CG285" s="41">
        <f t="shared" si="341"/>
        <v>34901.369999999995</v>
      </c>
      <c r="CH285" s="41">
        <f t="shared" si="342"/>
        <v>39664.29</v>
      </c>
      <c r="CI285" s="40">
        <f t="shared" si="343"/>
        <v>4762.5599999999995</v>
      </c>
      <c r="CJ285" s="281" t="s">
        <v>1546</v>
      </c>
      <c r="CK285" s="37">
        <v>2599.5500000000002</v>
      </c>
      <c r="CL285" s="40">
        <f t="shared" si="293"/>
        <v>37500.92</v>
      </c>
      <c r="CM285" s="40">
        <v>36555.47</v>
      </c>
      <c r="CN285" s="158">
        <f t="shared" si="346"/>
        <v>-945.44999999999709</v>
      </c>
      <c r="CO285" s="310">
        <f t="shared" si="344"/>
        <v>0.97478861851922571</v>
      </c>
      <c r="CP285" s="40">
        <v>28216.59</v>
      </c>
      <c r="CQ285" s="40">
        <v>28644.370000000003</v>
      </c>
      <c r="CR285" s="40">
        <v>7139.79</v>
      </c>
      <c r="CS285" s="40">
        <v>0</v>
      </c>
      <c r="CT285" s="40">
        <v>0</v>
      </c>
      <c r="CU285" s="40">
        <v>0</v>
      </c>
      <c r="CV285" s="40">
        <v>0</v>
      </c>
      <c r="CW285" s="40">
        <v>85675.749999999985</v>
      </c>
      <c r="CX285" s="29"/>
    </row>
    <row r="286" spans="1:102" ht="25.5" hidden="1" x14ac:dyDescent="0.25">
      <c r="A286" s="55" t="s">
        <v>406</v>
      </c>
      <c r="B286" s="55" t="s">
        <v>411</v>
      </c>
      <c r="C286" s="81" t="s">
        <v>602</v>
      </c>
      <c r="D286" s="55">
        <v>1</v>
      </c>
      <c r="E286" s="55" t="s">
        <v>402</v>
      </c>
      <c r="F286" s="55" t="s">
        <v>77</v>
      </c>
      <c r="G286" s="55" t="s">
        <v>1242</v>
      </c>
      <c r="H286" s="43">
        <f>SUBTOTAL(103, $CI$16:$CI286)*1</f>
        <v>149</v>
      </c>
      <c r="I286" s="43" t="s">
        <v>233</v>
      </c>
      <c r="J286" s="128" t="s">
        <v>1161</v>
      </c>
      <c r="K286" s="128"/>
      <c r="L286" s="289">
        <v>0</v>
      </c>
      <c r="M286" s="79">
        <v>0</v>
      </c>
      <c r="N286" s="79">
        <v>0</v>
      </c>
      <c r="O286" s="79">
        <v>0</v>
      </c>
      <c r="P286" s="79"/>
      <c r="Q286" s="41">
        <f t="shared" si="304"/>
        <v>0</v>
      </c>
      <c r="R286" s="197" t="str">
        <f t="shared" si="305"/>
        <v>nebija plānots</v>
      </c>
      <c r="S286" s="79">
        <v>0</v>
      </c>
      <c r="T286" s="79"/>
      <c r="U286" s="79"/>
      <c r="V286" s="41">
        <f t="shared" si="306"/>
        <v>0</v>
      </c>
      <c r="W286" s="41">
        <f t="shared" si="307"/>
        <v>0</v>
      </c>
      <c r="X286" s="41">
        <f t="shared" si="308"/>
        <v>0</v>
      </c>
      <c r="Y286" s="197" t="str">
        <f t="shared" si="309"/>
        <v>nebija plānots</v>
      </c>
      <c r="Z286" s="79">
        <v>0</v>
      </c>
      <c r="AA286" s="79"/>
      <c r="AB286" s="79"/>
      <c r="AC286" s="41">
        <f t="shared" si="310"/>
        <v>0</v>
      </c>
      <c r="AD286" s="41">
        <f t="shared" si="311"/>
        <v>0</v>
      </c>
      <c r="AE286" s="41">
        <f t="shared" si="312"/>
        <v>0</v>
      </c>
      <c r="AF286" s="109" t="str">
        <f t="shared" si="313"/>
        <v>nebija plānots</v>
      </c>
      <c r="AG286" s="79">
        <v>0</v>
      </c>
      <c r="AH286" s="79"/>
      <c r="AI286" s="79"/>
      <c r="AJ286" s="41">
        <f t="shared" si="314"/>
        <v>0</v>
      </c>
      <c r="AK286" s="41">
        <f t="shared" si="315"/>
        <v>0</v>
      </c>
      <c r="AL286" s="41">
        <f t="shared" si="316"/>
        <v>0</v>
      </c>
      <c r="AM286" s="109" t="str">
        <f t="shared" si="317"/>
        <v>nebija plānots</v>
      </c>
      <c r="AN286" s="79">
        <v>0</v>
      </c>
      <c r="AO286" s="79"/>
      <c r="AP286" s="79"/>
      <c r="AQ286" s="41">
        <f t="shared" si="318"/>
        <v>0</v>
      </c>
      <c r="AR286" s="41">
        <f t="shared" si="319"/>
        <v>0</v>
      </c>
      <c r="AS286" s="41">
        <f t="shared" si="320"/>
        <v>0</v>
      </c>
      <c r="AT286" s="109" t="str">
        <f t="shared" si="321"/>
        <v>nebija plānots</v>
      </c>
      <c r="AU286" s="79">
        <v>0</v>
      </c>
      <c r="AV286" s="79"/>
      <c r="AW286" s="79"/>
      <c r="AX286" s="41">
        <f t="shared" si="322"/>
        <v>0</v>
      </c>
      <c r="AY286" s="41">
        <f t="shared" si="323"/>
        <v>0</v>
      </c>
      <c r="AZ286" s="41">
        <f t="shared" si="324"/>
        <v>0</v>
      </c>
      <c r="BA286" s="109" t="str">
        <f t="shared" si="325"/>
        <v>nebija plānots</v>
      </c>
      <c r="BB286" s="79">
        <v>0</v>
      </c>
      <c r="BC286" s="79"/>
      <c r="BD286" s="79"/>
      <c r="BE286" s="41">
        <f t="shared" si="326"/>
        <v>0</v>
      </c>
      <c r="BF286" s="41">
        <f t="shared" si="327"/>
        <v>0</v>
      </c>
      <c r="BG286" s="41">
        <f t="shared" si="328"/>
        <v>0</v>
      </c>
      <c r="BH286" s="109" t="str">
        <f t="shared" si="329"/>
        <v>nebija plānots</v>
      </c>
      <c r="BI286" s="79">
        <v>0</v>
      </c>
      <c r="BJ286" s="79"/>
      <c r="BK286" s="79"/>
      <c r="BL286" s="41">
        <f t="shared" si="330"/>
        <v>0</v>
      </c>
      <c r="BM286" s="41">
        <f t="shared" si="331"/>
        <v>0</v>
      </c>
      <c r="BN286" s="41">
        <f t="shared" si="332"/>
        <v>0</v>
      </c>
      <c r="BO286" s="109" t="str">
        <f t="shared" si="333"/>
        <v>nebija plānots</v>
      </c>
      <c r="BP286" s="79">
        <v>0</v>
      </c>
      <c r="BQ286" s="41">
        <v>9182.69</v>
      </c>
      <c r="BR286" s="41">
        <f t="shared" si="347"/>
        <v>9182.69</v>
      </c>
      <c r="BS286" s="41">
        <f t="shared" si="334"/>
        <v>0</v>
      </c>
      <c r="BT286" s="41">
        <f t="shared" si="335"/>
        <v>9182.69</v>
      </c>
      <c r="BU286" s="41">
        <f t="shared" si="336"/>
        <v>9183</v>
      </c>
      <c r="BV286" s="109" t="str">
        <f t="shared" si="337"/>
        <v>nebija plānots</v>
      </c>
      <c r="BW286" s="79">
        <v>0</v>
      </c>
      <c r="BX286" s="41"/>
      <c r="BY286" s="41">
        <f t="shared" si="338"/>
        <v>0</v>
      </c>
      <c r="BZ286" s="41">
        <f t="shared" si="345"/>
        <v>0</v>
      </c>
      <c r="CA286" s="41">
        <f>BQ286+BJ286+BC286+AV286+AO286+-AH286+AA286+T286+P286+BX286</f>
        <v>9182.69</v>
      </c>
      <c r="CB286" s="41">
        <f>ROUND(BU286+BY286,0)</f>
        <v>9183</v>
      </c>
      <c r="CC286" s="109" t="str">
        <f t="shared" si="339"/>
        <v>nebija plānots</v>
      </c>
      <c r="CD286" s="79">
        <v>31555.4</v>
      </c>
      <c r="CE286" s="41">
        <v>26852.12</v>
      </c>
      <c r="CF286" s="41">
        <f t="shared" si="340"/>
        <v>-4703.2800000000025</v>
      </c>
      <c r="CG286" s="41">
        <f t="shared" si="341"/>
        <v>31555.4</v>
      </c>
      <c r="CH286" s="41">
        <f t="shared" si="342"/>
        <v>36034.81</v>
      </c>
      <c r="CI286" s="40">
        <f t="shared" si="343"/>
        <v>4479.7199999999975</v>
      </c>
      <c r="CJ286" s="281" t="s">
        <v>1546</v>
      </c>
      <c r="CK286" s="83">
        <v>2096.9500000000003</v>
      </c>
      <c r="CL286" s="40">
        <f t="shared" si="293"/>
        <v>33652.35</v>
      </c>
      <c r="CM286" s="40">
        <v>36034.81</v>
      </c>
      <c r="CN286" s="158">
        <f t="shared" si="346"/>
        <v>2382.4599999999991</v>
      </c>
      <c r="CO286" s="310">
        <f t="shared" si="344"/>
        <v>1.0707962445416144</v>
      </c>
      <c r="CP286" s="83">
        <v>760387.9</v>
      </c>
      <c r="CQ286" s="83">
        <v>1016135.9</v>
      </c>
      <c r="CR286" s="83">
        <v>0</v>
      </c>
      <c r="CS286" s="83">
        <v>0</v>
      </c>
      <c r="CT286" s="83">
        <v>0</v>
      </c>
      <c r="CU286" s="83">
        <v>0</v>
      </c>
      <c r="CV286" s="83">
        <v>0</v>
      </c>
      <c r="CW286" s="83">
        <v>1810176.15</v>
      </c>
      <c r="CX286" s="29"/>
    </row>
    <row r="287" spans="1:102" ht="51" hidden="1" x14ac:dyDescent="0.25">
      <c r="A287" s="18" t="s">
        <v>233</v>
      </c>
      <c r="B287" s="18" t="s">
        <v>234</v>
      </c>
      <c r="C287" s="19" t="s">
        <v>579</v>
      </c>
      <c r="D287" s="18">
        <v>2</v>
      </c>
      <c r="E287" s="18" t="s">
        <v>4</v>
      </c>
      <c r="F287" s="18" t="s">
        <v>5</v>
      </c>
      <c r="G287" s="18" t="s">
        <v>1158</v>
      </c>
      <c r="H287" s="43">
        <f>SUBTOTAL(103, $CI$16:$CI287)*1</f>
        <v>149</v>
      </c>
      <c r="I287" s="43" t="s">
        <v>119</v>
      </c>
      <c r="J287" s="124" t="s">
        <v>131</v>
      </c>
      <c r="K287" s="124" t="s">
        <v>132</v>
      </c>
      <c r="L287" s="41"/>
      <c r="M287" s="41"/>
      <c r="N287" s="41"/>
      <c r="O287" s="41"/>
      <c r="P287" s="41">
        <v>0</v>
      </c>
      <c r="Q287" s="41">
        <f t="shared" si="304"/>
        <v>0</v>
      </c>
      <c r="R287" s="197" t="str">
        <f t="shared" si="305"/>
        <v>nebija plānots</v>
      </c>
      <c r="S287" s="41"/>
      <c r="T287" s="41">
        <v>0</v>
      </c>
      <c r="U287" s="41">
        <f>T287-S287</f>
        <v>0</v>
      </c>
      <c r="V287" s="41">
        <f t="shared" si="306"/>
        <v>0</v>
      </c>
      <c r="W287" s="41">
        <f t="shared" si="307"/>
        <v>0</v>
      </c>
      <c r="X287" s="41">
        <f t="shared" si="308"/>
        <v>0</v>
      </c>
      <c r="Y287" s="197" t="str">
        <f t="shared" si="309"/>
        <v>nebija plānots</v>
      </c>
      <c r="Z287" s="41"/>
      <c r="AA287" s="41">
        <v>0</v>
      </c>
      <c r="AB287" s="41">
        <f>AA287-Z287</f>
        <v>0</v>
      </c>
      <c r="AC287" s="41">
        <f t="shared" si="310"/>
        <v>0</v>
      </c>
      <c r="AD287" s="41">
        <f t="shared" si="311"/>
        <v>0</v>
      </c>
      <c r="AE287" s="41">
        <f t="shared" si="312"/>
        <v>0</v>
      </c>
      <c r="AF287" s="109" t="str">
        <f t="shared" si="313"/>
        <v>nebija plānots</v>
      </c>
      <c r="AG287" s="41">
        <v>33547.199999999997</v>
      </c>
      <c r="AH287" s="41">
        <v>33547.199999999997</v>
      </c>
      <c r="AI287" s="41">
        <f>AH287-AG287</f>
        <v>0</v>
      </c>
      <c r="AJ287" s="41">
        <f t="shared" si="314"/>
        <v>33547.199999999997</v>
      </c>
      <c r="AK287" s="41">
        <f t="shared" si="315"/>
        <v>33547.199999999997</v>
      </c>
      <c r="AL287" s="41">
        <f t="shared" si="316"/>
        <v>0</v>
      </c>
      <c r="AM287" s="109">
        <f t="shared" si="317"/>
        <v>0</v>
      </c>
      <c r="AN287" s="41">
        <v>0</v>
      </c>
      <c r="AO287" s="41">
        <v>0</v>
      </c>
      <c r="AP287" s="41">
        <f>AO287-AN287</f>
        <v>0</v>
      </c>
      <c r="AQ287" s="41">
        <f t="shared" si="318"/>
        <v>33547.199999999997</v>
      </c>
      <c r="AR287" s="41">
        <f t="shared" si="319"/>
        <v>33547.199999999997</v>
      </c>
      <c r="AS287" s="41">
        <f t="shared" si="320"/>
        <v>0</v>
      </c>
      <c r="AT287" s="109">
        <f t="shared" si="321"/>
        <v>0</v>
      </c>
      <c r="AU287" s="37">
        <v>26849.55</v>
      </c>
      <c r="AV287" s="41">
        <v>23455.86</v>
      </c>
      <c r="AW287" s="41">
        <f>AV287-AU287</f>
        <v>-3393.6899999999987</v>
      </c>
      <c r="AX287" s="41">
        <f t="shared" si="322"/>
        <v>60396.75</v>
      </c>
      <c r="AY287" s="41">
        <f t="shared" si="323"/>
        <v>57003.06</v>
      </c>
      <c r="AZ287" s="41">
        <f t="shared" si="324"/>
        <v>-3394</v>
      </c>
      <c r="BA287" s="109">
        <f t="shared" si="325"/>
        <v>5.6189943995330949E-2</v>
      </c>
      <c r="BB287" s="41">
        <v>0</v>
      </c>
      <c r="BC287" s="41">
        <v>0</v>
      </c>
      <c r="BD287" s="41">
        <f>BC287-BB287</f>
        <v>0</v>
      </c>
      <c r="BE287" s="41">
        <f t="shared" si="326"/>
        <v>60396.75</v>
      </c>
      <c r="BF287" s="41">
        <f t="shared" si="327"/>
        <v>57003.06</v>
      </c>
      <c r="BG287" s="41">
        <f t="shared" si="328"/>
        <v>-3394</v>
      </c>
      <c r="BH287" s="109">
        <f t="shared" si="329"/>
        <v>5.6189943995330949E-2</v>
      </c>
      <c r="BI287" s="41">
        <v>0</v>
      </c>
      <c r="BJ287" s="41">
        <v>0</v>
      </c>
      <c r="BK287" s="41">
        <f>BJ287-BI287</f>
        <v>0</v>
      </c>
      <c r="BL287" s="41">
        <f t="shared" si="330"/>
        <v>60396.75</v>
      </c>
      <c r="BM287" s="41">
        <f t="shared" si="331"/>
        <v>57003.06</v>
      </c>
      <c r="BN287" s="41">
        <f t="shared" si="332"/>
        <v>-3394</v>
      </c>
      <c r="BO287" s="109">
        <f t="shared" si="333"/>
        <v>5.6189943995330949E-2</v>
      </c>
      <c r="BP287" s="37">
        <v>62118.6</v>
      </c>
      <c r="BQ287" s="41">
        <v>52077.16</v>
      </c>
      <c r="BR287" s="41">
        <f t="shared" si="347"/>
        <v>-10041.439999999995</v>
      </c>
      <c r="BS287" s="41">
        <f t="shared" si="334"/>
        <v>122515.35</v>
      </c>
      <c r="BT287" s="41">
        <f t="shared" si="335"/>
        <v>109080.22</v>
      </c>
      <c r="BU287" s="41">
        <f t="shared" si="336"/>
        <v>-13435</v>
      </c>
      <c r="BV287" s="109">
        <f t="shared" si="337"/>
        <v>0.10966078944393498</v>
      </c>
      <c r="BW287" s="41">
        <v>0</v>
      </c>
      <c r="BX287" s="41">
        <v>0</v>
      </c>
      <c r="BY287" s="41">
        <f t="shared" si="338"/>
        <v>0</v>
      </c>
      <c r="BZ287" s="41">
        <f t="shared" si="345"/>
        <v>122515.34999999999</v>
      </c>
      <c r="CA287" s="41">
        <f>BQ287+BJ287+BC287+AV287+AO287+AH287+AA287+T287+P287+BX287</f>
        <v>109080.22</v>
      </c>
      <c r="CB287" s="180">
        <f>BR287+BK287+BD287+AW287+AP287+AI287+AB287+U287+Q287+BY287</f>
        <v>-13435.129999999994</v>
      </c>
      <c r="CC287" s="109">
        <f t="shared" si="339"/>
        <v>0.10966078944393487</v>
      </c>
      <c r="CD287" s="41">
        <v>0</v>
      </c>
      <c r="CE287" s="41">
        <v>31516.16</v>
      </c>
      <c r="CF287" s="41">
        <f t="shared" si="340"/>
        <v>31516.16</v>
      </c>
      <c r="CG287" s="41">
        <f t="shared" si="341"/>
        <v>122515.34999999999</v>
      </c>
      <c r="CH287" s="41">
        <f t="shared" si="342"/>
        <v>140596.38</v>
      </c>
      <c r="CI287" s="40">
        <f t="shared" si="343"/>
        <v>18081.030000000006</v>
      </c>
      <c r="CJ287" s="281" t="s">
        <v>1546</v>
      </c>
      <c r="CK287" s="40">
        <v>0</v>
      </c>
      <c r="CL287" s="40">
        <f t="shared" si="293"/>
        <v>122515.34999999999</v>
      </c>
      <c r="CM287" s="40">
        <v>140596.38</v>
      </c>
      <c r="CN287" s="158">
        <f t="shared" si="346"/>
        <v>18081.030000000013</v>
      </c>
      <c r="CO287" s="310">
        <f t="shared" si="344"/>
        <v>1.1475817520008718</v>
      </c>
      <c r="CP287" s="40">
        <v>280051.05000000005</v>
      </c>
      <c r="CQ287" s="40">
        <v>0</v>
      </c>
      <c r="CR287" s="40">
        <v>0</v>
      </c>
      <c r="CS287" s="40">
        <v>0</v>
      </c>
      <c r="CT287" s="40">
        <v>0</v>
      </c>
      <c r="CU287" s="40">
        <v>0</v>
      </c>
      <c r="CV287" s="40">
        <v>0</v>
      </c>
      <c r="CW287" s="40">
        <v>335472</v>
      </c>
      <c r="CX287" s="17"/>
    </row>
    <row r="288" spans="1:102" ht="31.5" hidden="1" x14ac:dyDescent="0.25">
      <c r="A288" s="55" t="s">
        <v>1163</v>
      </c>
      <c r="B288" s="55" t="s">
        <v>1165</v>
      </c>
      <c r="C288" s="81" t="s">
        <v>1164</v>
      </c>
      <c r="D288" s="55" t="s">
        <v>3</v>
      </c>
      <c r="E288" s="55" t="s">
        <v>4</v>
      </c>
      <c r="F288" s="55" t="s">
        <v>5</v>
      </c>
      <c r="G288" s="55" t="s">
        <v>1172</v>
      </c>
      <c r="H288" s="43">
        <f>SUBTOTAL(103, $CI$16:$CI288)*1</f>
        <v>149</v>
      </c>
      <c r="I288" s="43" t="s">
        <v>172</v>
      </c>
      <c r="J288" s="124" t="s">
        <v>98</v>
      </c>
      <c r="K288" s="124" t="s">
        <v>205</v>
      </c>
      <c r="L288" s="41">
        <v>0</v>
      </c>
      <c r="M288" s="41">
        <v>0</v>
      </c>
      <c r="N288" s="41">
        <v>0</v>
      </c>
      <c r="O288" s="41">
        <v>11935.73</v>
      </c>
      <c r="P288" s="41">
        <v>11935.73</v>
      </c>
      <c r="Q288" s="41">
        <f t="shared" si="304"/>
        <v>0</v>
      </c>
      <c r="R288" s="197">
        <f t="shared" si="305"/>
        <v>0</v>
      </c>
      <c r="S288" s="41">
        <v>0</v>
      </c>
      <c r="T288" s="41">
        <v>0</v>
      </c>
      <c r="U288" s="41">
        <f>T288-S288</f>
        <v>0</v>
      </c>
      <c r="V288" s="41">
        <f t="shared" si="306"/>
        <v>11935.73</v>
      </c>
      <c r="W288" s="41">
        <f t="shared" si="307"/>
        <v>11935.73</v>
      </c>
      <c r="X288" s="41">
        <f t="shared" si="308"/>
        <v>0</v>
      </c>
      <c r="Y288" s="197">
        <f t="shared" si="309"/>
        <v>0</v>
      </c>
      <c r="Z288" s="41">
        <v>0</v>
      </c>
      <c r="AA288" s="41">
        <v>0</v>
      </c>
      <c r="AB288" s="41">
        <f>AA288-Z288</f>
        <v>0</v>
      </c>
      <c r="AC288" s="41">
        <f t="shared" si="310"/>
        <v>11935.73</v>
      </c>
      <c r="AD288" s="41">
        <f t="shared" si="311"/>
        <v>11935.73</v>
      </c>
      <c r="AE288" s="41">
        <f t="shared" si="312"/>
        <v>0</v>
      </c>
      <c r="AF288" s="109">
        <f t="shared" si="313"/>
        <v>0</v>
      </c>
      <c r="AG288" s="41"/>
      <c r="AH288" s="41">
        <v>0</v>
      </c>
      <c r="AI288" s="41">
        <f>AH288-AG288</f>
        <v>0</v>
      </c>
      <c r="AJ288" s="41">
        <f t="shared" si="314"/>
        <v>11935.73</v>
      </c>
      <c r="AK288" s="41">
        <f t="shared" si="315"/>
        <v>11935.73</v>
      </c>
      <c r="AL288" s="41">
        <f t="shared" si="316"/>
        <v>0</v>
      </c>
      <c r="AM288" s="109">
        <f t="shared" si="317"/>
        <v>0</v>
      </c>
      <c r="AN288" s="41">
        <v>0</v>
      </c>
      <c r="AO288" s="41">
        <v>0</v>
      </c>
      <c r="AP288" s="41">
        <f>AO288-AN288</f>
        <v>0</v>
      </c>
      <c r="AQ288" s="41">
        <f t="shared" si="318"/>
        <v>11935.73</v>
      </c>
      <c r="AR288" s="41">
        <f t="shared" si="319"/>
        <v>11935.73</v>
      </c>
      <c r="AS288" s="41">
        <f t="shared" si="320"/>
        <v>0</v>
      </c>
      <c r="AT288" s="109">
        <f t="shared" si="321"/>
        <v>0</v>
      </c>
      <c r="AU288" s="41">
        <v>0</v>
      </c>
      <c r="AV288" s="41">
        <v>0</v>
      </c>
      <c r="AW288" s="41">
        <f>AV288-AU288</f>
        <v>0</v>
      </c>
      <c r="AX288" s="41">
        <f t="shared" si="322"/>
        <v>11935.73</v>
      </c>
      <c r="AY288" s="41">
        <f t="shared" si="323"/>
        <v>11935.73</v>
      </c>
      <c r="AZ288" s="41">
        <f t="shared" si="324"/>
        <v>0</v>
      </c>
      <c r="BA288" s="109">
        <f t="shared" si="325"/>
        <v>0</v>
      </c>
      <c r="BB288" s="41">
        <v>1433538.6</v>
      </c>
      <c r="BC288" s="41">
        <v>1068495.69</v>
      </c>
      <c r="BD288" s="41">
        <f>BC288-BB288</f>
        <v>-365042.91000000015</v>
      </c>
      <c r="BE288" s="41">
        <f t="shared" si="326"/>
        <v>1445474.33</v>
      </c>
      <c r="BF288" s="41">
        <f t="shared" si="327"/>
        <v>1080431.42</v>
      </c>
      <c r="BG288" s="41">
        <f t="shared" si="328"/>
        <v>-365043</v>
      </c>
      <c r="BH288" s="109">
        <f t="shared" si="329"/>
        <v>0.25254195278583758</v>
      </c>
      <c r="BI288" s="41">
        <v>0</v>
      </c>
      <c r="BJ288" s="41">
        <v>0</v>
      </c>
      <c r="BK288" s="41">
        <f>BJ288-BI288</f>
        <v>0</v>
      </c>
      <c r="BL288" s="41">
        <f t="shared" si="330"/>
        <v>1445474.33</v>
      </c>
      <c r="BM288" s="41">
        <f t="shared" si="331"/>
        <v>1080431.42</v>
      </c>
      <c r="BN288" s="41">
        <f t="shared" si="332"/>
        <v>-365043</v>
      </c>
      <c r="BO288" s="109">
        <f t="shared" si="333"/>
        <v>0.25254195278583758</v>
      </c>
      <c r="BP288" s="41">
        <v>0</v>
      </c>
      <c r="BQ288" s="41">
        <v>0</v>
      </c>
      <c r="BR288" s="41">
        <f t="shared" si="347"/>
        <v>0</v>
      </c>
      <c r="BS288" s="41">
        <f t="shared" si="334"/>
        <v>1445474.33</v>
      </c>
      <c r="BT288" s="41">
        <f t="shared" si="335"/>
        <v>1080431.42</v>
      </c>
      <c r="BU288" s="41">
        <f t="shared" si="336"/>
        <v>-365043</v>
      </c>
      <c r="BV288" s="109">
        <f t="shared" si="337"/>
        <v>0.25254195278583758</v>
      </c>
      <c r="BW288" s="41">
        <v>1095854</v>
      </c>
      <c r="BX288" s="41">
        <v>1870819.9</v>
      </c>
      <c r="BY288" s="41">
        <f t="shared" si="338"/>
        <v>774965.89999999991</v>
      </c>
      <c r="BZ288" s="41">
        <f t="shared" si="345"/>
        <v>2541328.33</v>
      </c>
      <c r="CA288" s="41">
        <f>BQ288+BJ288+BC288+AV288+AO288+-AH288+AA288+T288+P288+BX288</f>
        <v>2951251.32</v>
      </c>
      <c r="CB288" s="41">
        <f>BR288+BK288+BD288+AW288+AP288+AI288+AB288+U288+Q288+BY288</f>
        <v>409922.98999999976</v>
      </c>
      <c r="CC288" s="109">
        <f t="shared" si="339"/>
        <v>-0.16130264836735986</v>
      </c>
      <c r="CD288" s="41">
        <v>0</v>
      </c>
      <c r="CE288" s="41">
        <v>0</v>
      </c>
      <c r="CF288" s="41">
        <f t="shared" si="340"/>
        <v>0</v>
      </c>
      <c r="CG288" s="41">
        <f t="shared" si="341"/>
        <v>2541328.33</v>
      </c>
      <c r="CH288" s="41">
        <f t="shared" si="342"/>
        <v>2951251.32</v>
      </c>
      <c r="CI288" s="40">
        <f t="shared" si="343"/>
        <v>409922.98999999976</v>
      </c>
      <c r="CJ288" s="281" t="s">
        <v>1546</v>
      </c>
      <c r="CK288" s="40">
        <v>0</v>
      </c>
      <c r="CL288" s="40">
        <f t="shared" si="293"/>
        <v>2541328.33</v>
      </c>
      <c r="CM288" s="40">
        <v>2951251.32</v>
      </c>
      <c r="CN288" s="158">
        <f t="shared" si="346"/>
        <v>409922.98999999976</v>
      </c>
      <c r="CO288" s="310">
        <f t="shared" si="344"/>
        <v>1.1613026483673599</v>
      </c>
      <c r="CP288" s="40">
        <v>2127234.8200000003</v>
      </c>
      <c r="CQ288" s="40">
        <v>1407111.54</v>
      </c>
      <c r="CR288" s="40">
        <v>0</v>
      </c>
      <c r="CS288" s="40">
        <v>0</v>
      </c>
      <c r="CT288" s="40">
        <v>0</v>
      </c>
      <c r="CU288" s="40">
        <v>0</v>
      </c>
      <c r="CV288" s="40">
        <v>0</v>
      </c>
      <c r="CW288" s="40">
        <v>6075674.6900000004</v>
      </c>
      <c r="CX288" s="17"/>
    </row>
    <row r="289" spans="1:102" ht="25.5" hidden="1" x14ac:dyDescent="0.25">
      <c r="A289" s="18" t="s">
        <v>406</v>
      </c>
      <c r="B289" s="18" t="s">
        <v>411</v>
      </c>
      <c r="C289" s="19" t="s">
        <v>602</v>
      </c>
      <c r="D289" s="22">
        <v>1</v>
      </c>
      <c r="E289" s="18" t="s">
        <v>402</v>
      </c>
      <c r="F289" s="18" t="s">
        <v>77</v>
      </c>
      <c r="G289" s="18" t="s">
        <v>1211</v>
      </c>
      <c r="H289" s="43">
        <f>SUBTOTAL(103, $CI$16:$CI289)*1</f>
        <v>149</v>
      </c>
      <c r="I289" s="43" t="s">
        <v>458</v>
      </c>
      <c r="J289" s="124" t="s">
        <v>13</v>
      </c>
      <c r="K289" s="124" t="s">
        <v>475</v>
      </c>
      <c r="L289" s="41">
        <v>0</v>
      </c>
      <c r="M289" s="41">
        <v>0</v>
      </c>
      <c r="N289" s="41">
        <v>24363.08</v>
      </c>
      <c r="O289" s="41">
        <v>0</v>
      </c>
      <c r="P289" s="41">
        <v>0</v>
      </c>
      <c r="Q289" s="41">
        <f t="shared" si="304"/>
        <v>0</v>
      </c>
      <c r="R289" s="197" t="str">
        <f t="shared" si="305"/>
        <v>nebija plānots</v>
      </c>
      <c r="S289" s="41">
        <v>10941.4</v>
      </c>
      <c r="T289" s="41">
        <v>10941.4</v>
      </c>
      <c r="U289" s="41">
        <f>T289-S289</f>
        <v>0</v>
      </c>
      <c r="V289" s="41">
        <f t="shared" si="306"/>
        <v>10941.4</v>
      </c>
      <c r="W289" s="41">
        <f t="shared" si="307"/>
        <v>10941.4</v>
      </c>
      <c r="X289" s="41">
        <f t="shared" si="308"/>
        <v>0</v>
      </c>
      <c r="Y289" s="197">
        <f t="shared" si="309"/>
        <v>0</v>
      </c>
      <c r="Z289" s="41">
        <v>0</v>
      </c>
      <c r="AA289" s="41">
        <v>0</v>
      </c>
      <c r="AB289" s="41">
        <f>AA289-Z289</f>
        <v>0</v>
      </c>
      <c r="AC289" s="41">
        <f t="shared" si="310"/>
        <v>10941.4</v>
      </c>
      <c r="AD289" s="41">
        <f t="shared" si="311"/>
        <v>10941.4</v>
      </c>
      <c r="AE289" s="41">
        <f t="shared" si="312"/>
        <v>0</v>
      </c>
      <c r="AF289" s="109">
        <f t="shared" si="313"/>
        <v>0</v>
      </c>
      <c r="AG289" s="41">
        <v>0</v>
      </c>
      <c r="AH289" s="41">
        <v>0</v>
      </c>
      <c r="AI289" s="41">
        <f>AH289-AG289</f>
        <v>0</v>
      </c>
      <c r="AJ289" s="41">
        <f t="shared" si="314"/>
        <v>10941.4</v>
      </c>
      <c r="AK289" s="41">
        <f t="shared" si="315"/>
        <v>10941.4</v>
      </c>
      <c r="AL289" s="41">
        <f t="shared" si="316"/>
        <v>0</v>
      </c>
      <c r="AM289" s="109">
        <f t="shared" si="317"/>
        <v>0</v>
      </c>
      <c r="AN289" s="41">
        <v>8245</v>
      </c>
      <c r="AO289" s="41">
        <v>7894.93</v>
      </c>
      <c r="AP289" s="41">
        <f>AO289-AN289</f>
        <v>-350.06999999999971</v>
      </c>
      <c r="AQ289" s="41">
        <f t="shared" si="318"/>
        <v>19186.400000000001</v>
      </c>
      <c r="AR289" s="41">
        <f t="shared" si="319"/>
        <v>18836.330000000002</v>
      </c>
      <c r="AS289" s="41">
        <f t="shared" si="320"/>
        <v>-350</v>
      </c>
      <c r="AT289" s="109">
        <f t="shared" si="321"/>
        <v>1.8245736563399007E-2</v>
      </c>
      <c r="AU289" s="41">
        <v>0</v>
      </c>
      <c r="AV289" s="41">
        <v>0</v>
      </c>
      <c r="AW289" s="41">
        <f>AV289-AU289</f>
        <v>0</v>
      </c>
      <c r="AX289" s="41">
        <f t="shared" si="322"/>
        <v>19186.400000000001</v>
      </c>
      <c r="AY289" s="41">
        <f t="shared" si="323"/>
        <v>18836.330000000002</v>
      </c>
      <c r="AZ289" s="41">
        <f t="shared" si="324"/>
        <v>-350</v>
      </c>
      <c r="BA289" s="109">
        <f t="shared" si="325"/>
        <v>1.8245736563399007E-2</v>
      </c>
      <c r="BB289" s="41">
        <v>0</v>
      </c>
      <c r="BC289" s="41">
        <v>12530.55</v>
      </c>
      <c r="BD289" s="41">
        <f>BC289-BB289</f>
        <v>12530.55</v>
      </c>
      <c r="BE289" s="41">
        <f t="shared" si="326"/>
        <v>19186.400000000001</v>
      </c>
      <c r="BF289" s="41">
        <f t="shared" si="327"/>
        <v>31366.880000000001</v>
      </c>
      <c r="BG289" s="41">
        <f t="shared" si="328"/>
        <v>12181</v>
      </c>
      <c r="BH289" s="109">
        <f t="shared" si="329"/>
        <v>-0.63484968519367868</v>
      </c>
      <c r="BI289" s="41">
        <v>8160</v>
      </c>
      <c r="BJ289" s="41">
        <v>0</v>
      </c>
      <c r="BK289" s="41">
        <f>BJ289-BI289</f>
        <v>-8160</v>
      </c>
      <c r="BL289" s="41">
        <f t="shared" si="330"/>
        <v>27346.400000000001</v>
      </c>
      <c r="BM289" s="41">
        <f t="shared" si="331"/>
        <v>31366.880000000001</v>
      </c>
      <c r="BN289" s="41">
        <f t="shared" si="332"/>
        <v>4021</v>
      </c>
      <c r="BO289" s="109">
        <f t="shared" si="333"/>
        <v>-0.14702044876108</v>
      </c>
      <c r="BP289" s="41">
        <v>0</v>
      </c>
      <c r="BQ289" s="41">
        <v>0</v>
      </c>
      <c r="BR289" s="41">
        <f t="shared" si="347"/>
        <v>0</v>
      </c>
      <c r="BS289" s="41">
        <f t="shared" si="334"/>
        <v>27346.400000000001</v>
      </c>
      <c r="BT289" s="41">
        <f t="shared" si="335"/>
        <v>31366.880000000001</v>
      </c>
      <c r="BU289" s="41">
        <f t="shared" si="336"/>
        <v>4021</v>
      </c>
      <c r="BV289" s="109">
        <f t="shared" si="337"/>
        <v>-0.14702044876108</v>
      </c>
      <c r="BW289" s="41">
        <v>0</v>
      </c>
      <c r="BX289" s="41">
        <v>0</v>
      </c>
      <c r="BY289" s="41">
        <f t="shared" si="338"/>
        <v>0</v>
      </c>
      <c r="BZ289" s="41">
        <f t="shared" si="345"/>
        <v>27346.400000000001</v>
      </c>
      <c r="CA289" s="41">
        <f>BQ289+BJ289+BC289+AV289+AO289+-AH289+AA289+T289+P289+BX289</f>
        <v>31366.879999999997</v>
      </c>
      <c r="CB289" s="41">
        <f>BR289+BK289+BD289+AW289+AP289+AI289+AB289+U289+Q289+BY289</f>
        <v>4020.4799999999996</v>
      </c>
      <c r="CC289" s="109">
        <f t="shared" si="339"/>
        <v>-0.14702044876108</v>
      </c>
      <c r="CD289" s="41">
        <v>8500</v>
      </c>
      <c r="CE289" s="41">
        <v>12244.07</v>
      </c>
      <c r="CF289" s="41">
        <f t="shared" si="340"/>
        <v>3744.0699999999997</v>
      </c>
      <c r="CG289" s="41">
        <f t="shared" si="341"/>
        <v>35846.400000000001</v>
      </c>
      <c r="CH289" s="41">
        <f t="shared" si="342"/>
        <v>43610.95</v>
      </c>
      <c r="CI289" s="40">
        <f t="shared" si="343"/>
        <v>7764.5499999999993</v>
      </c>
      <c r="CJ289" s="281" t="s">
        <v>1546</v>
      </c>
      <c r="CK289" s="40">
        <v>0</v>
      </c>
      <c r="CL289" s="40">
        <f t="shared" si="293"/>
        <v>35846.400000000001</v>
      </c>
      <c r="CM289" s="40">
        <v>43610.95</v>
      </c>
      <c r="CN289" s="158">
        <f t="shared" si="346"/>
        <v>7764.5499999999956</v>
      </c>
      <c r="CO289" s="310">
        <f t="shared" si="344"/>
        <v>1.2166061306016782</v>
      </c>
      <c r="CP289" s="40">
        <v>28301.599999999999</v>
      </c>
      <c r="CQ289" s="40">
        <v>11182.87</v>
      </c>
      <c r="CR289" s="40">
        <v>0</v>
      </c>
      <c r="CS289" s="40">
        <v>0</v>
      </c>
      <c r="CT289" s="40">
        <v>0</v>
      </c>
      <c r="CU289" s="40">
        <v>0</v>
      </c>
      <c r="CV289" s="40">
        <v>0</v>
      </c>
      <c r="CW289" s="40">
        <v>153327.25</v>
      </c>
      <c r="CX289" s="29"/>
    </row>
    <row r="290" spans="1:102" ht="25.5" hidden="1" x14ac:dyDescent="0.25">
      <c r="A290" s="55" t="s">
        <v>406</v>
      </c>
      <c r="B290" s="55" t="s">
        <v>411</v>
      </c>
      <c r="C290" s="81" t="s">
        <v>602</v>
      </c>
      <c r="D290" s="22">
        <v>1</v>
      </c>
      <c r="E290" s="55" t="s">
        <v>402</v>
      </c>
      <c r="F290" s="55" t="s">
        <v>77</v>
      </c>
      <c r="G290" s="55" t="s">
        <v>760</v>
      </c>
      <c r="H290" s="43">
        <f>SUBTOTAL(103, $CI$16:$CI290)*1</f>
        <v>149</v>
      </c>
      <c r="I290" s="43" t="s">
        <v>406</v>
      </c>
      <c r="J290" s="124" t="s">
        <v>431</v>
      </c>
      <c r="K290" s="124" t="s">
        <v>432</v>
      </c>
      <c r="L290" s="41"/>
      <c r="M290" s="41"/>
      <c r="N290" s="41"/>
      <c r="O290" s="41"/>
      <c r="P290" s="41">
        <v>0</v>
      </c>
      <c r="Q290" s="41">
        <f t="shared" si="304"/>
        <v>0</v>
      </c>
      <c r="R290" s="197" t="str">
        <f t="shared" si="305"/>
        <v>nebija plānots</v>
      </c>
      <c r="S290" s="41"/>
      <c r="T290" s="41">
        <v>0</v>
      </c>
      <c r="U290" s="41">
        <f>T290-S290</f>
        <v>0</v>
      </c>
      <c r="V290" s="41">
        <f t="shared" si="306"/>
        <v>0</v>
      </c>
      <c r="W290" s="41">
        <f t="shared" si="307"/>
        <v>0</v>
      </c>
      <c r="X290" s="41">
        <f t="shared" si="308"/>
        <v>0</v>
      </c>
      <c r="Y290" s="197" t="str">
        <f t="shared" si="309"/>
        <v>nebija plānots</v>
      </c>
      <c r="Z290" s="41"/>
      <c r="AA290" s="41">
        <v>0</v>
      </c>
      <c r="AB290" s="41">
        <f>AA290-Z290</f>
        <v>0</v>
      </c>
      <c r="AC290" s="41">
        <f t="shared" si="310"/>
        <v>0</v>
      </c>
      <c r="AD290" s="41">
        <f t="shared" si="311"/>
        <v>0</v>
      </c>
      <c r="AE290" s="41">
        <f t="shared" si="312"/>
        <v>0</v>
      </c>
      <c r="AF290" s="109" t="str">
        <f t="shared" si="313"/>
        <v>nebija plānots</v>
      </c>
      <c r="AG290" s="41"/>
      <c r="AH290" s="41">
        <v>0</v>
      </c>
      <c r="AI290" s="41">
        <f>AH290-AG290</f>
        <v>0</v>
      </c>
      <c r="AJ290" s="41">
        <f t="shared" si="314"/>
        <v>0</v>
      </c>
      <c r="AK290" s="41">
        <f t="shared" si="315"/>
        <v>0</v>
      </c>
      <c r="AL290" s="41">
        <f t="shared" si="316"/>
        <v>0</v>
      </c>
      <c r="AM290" s="109" t="str">
        <f t="shared" si="317"/>
        <v>nebija plānots</v>
      </c>
      <c r="AN290" s="41">
        <v>1394</v>
      </c>
      <c r="AO290" s="41">
        <v>1394</v>
      </c>
      <c r="AP290" s="41">
        <f>AO290-AN290</f>
        <v>0</v>
      </c>
      <c r="AQ290" s="41">
        <f t="shared" si="318"/>
        <v>1394</v>
      </c>
      <c r="AR290" s="41">
        <f t="shared" si="319"/>
        <v>1394</v>
      </c>
      <c r="AS290" s="41">
        <f t="shared" si="320"/>
        <v>0</v>
      </c>
      <c r="AT290" s="109">
        <f t="shared" si="321"/>
        <v>0</v>
      </c>
      <c r="AU290" s="41">
        <v>0</v>
      </c>
      <c r="AV290" s="41">
        <v>0</v>
      </c>
      <c r="AW290" s="41">
        <f>AV290-AU290</f>
        <v>0</v>
      </c>
      <c r="AX290" s="41">
        <f t="shared" si="322"/>
        <v>1394</v>
      </c>
      <c r="AY290" s="41">
        <f t="shared" si="323"/>
        <v>1394</v>
      </c>
      <c r="AZ290" s="41">
        <f t="shared" si="324"/>
        <v>0</v>
      </c>
      <c r="BA290" s="109">
        <f t="shared" si="325"/>
        <v>0</v>
      </c>
      <c r="BB290" s="41">
        <v>12192</v>
      </c>
      <c r="BC290" s="41">
        <v>1068.3499999999999</v>
      </c>
      <c r="BD290" s="41">
        <f>BC290-BB290</f>
        <v>-11123.65</v>
      </c>
      <c r="BE290" s="41">
        <f t="shared" si="326"/>
        <v>13586</v>
      </c>
      <c r="BF290" s="41">
        <f t="shared" si="327"/>
        <v>2462.35</v>
      </c>
      <c r="BG290" s="41">
        <f t="shared" si="328"/>
        <v>-11124</v>
      </c>
      <c r="BH290" s="109">
        <f t="shared" si="329"/>
        <v>0.81875828058295308</v>
      </c>
      <c r="BI290" s="41">
        <v>0</v>
      </c>
      <c r="BJ290" s="41">
        <v>0</v>
      </c>
      <c r="BK290" s="41">
        <f>BJ290-BI290</f>
        <v>0</v>
      </c>
      <c r="BL290" s="41">
        <f t="shared" si="330"/>
        <v>13586</v>
      </c>
      <c r="BM290" s="41">
        <f t="shared" si="331"/>
        <v>2462.35</v>
      </c>
      <c r="BN290" s="41">
        <f t="shared" si="332"/>
        <v>-11124</v>
      </c>
      <c r="BO290" s="109">
        <f t="shared" si="333"/>
        <v>0.81875828058295308</v>
      </c>
      <c r="BP290" s="41">
        <v>0</v>
      </c>
      <c r="BQ290" s="41">
        <v>15589.78</v>
      </c>
      <c r="BR290" s="41">
        <f t="shared" si="347"/>
        <v>15589.78</v>
      </c>
      <c r="BS290" s="41">
        <f t="shared" si="334"/>
        <v>13586</v>
      </c>
      <c r="BT290" s="41">
        <f t="shared" si="335"/>
        <v>18052.13</v>
      </c>
      <c r="BU290" s="41">
        <f t="shared" si="336"/>
        <v>4466</v>
      </c>
      <c r="BV290" s="109">
        <f t="shared" si="337"/>
        <v>-0.32873031061386726</v>
      </c>
      <c r="BW290" s="41">
        <v>3269.85</v>
      </c>
      <c r="BX290" s="41">
        <v>4207.8900000000003</v>
      </c>
      <c r="BY290" s="41">
        <f t="shared" si="338"/>
        <v>938.04000000000042</v>
      </c>
      <c r="BZ290" s="41">
        <f t="shared" si="345"/>
        <v>16855.849999999999</v>
      </c>
      <c r="CA290" s="41">
        <f>BQ290+BJ290+BC290+AV290+AO290+AH290+AA290+T290+P290+BX290</f>
        <v>22260.02</v>
      </c>
      <c r="CB290" s="41">
        <f>ROUND(BU290+BY290,0)</f>
        <v>5404</v>
      </c>
      <c r="CC290" s="109">
        <f t="shared" si="339"/>
        <v>-0.32061094516147226</v>
      </c>
      <c r="CD290" s="41">
        <v>0</v>
      </c>
      <c r="CE290" s="41">
        <v>0</v>
      </c>
      <c r="CF290" s="41">
        <f t="shared" si="340"/>
        <v>0</v>
      </c>
      <c r="CG290" s="41">
        <f t="shared" si="341"/>
        <v>16855.849999999999</v>
      </c>
      <c r="CH290" s="41">
        <f t="shared" si="342"/>
        <v>22260.02</v>
      </c>
      <c r="CI290" s="40">
        <f t="shared" si="343"/>
        <v>5404</v>
      </c>
      <c r="CJ290" s="281" t="s">
        <v>1546</v>
      </c>
      <c r="CK290" s="40">
        <v>0</v>
      </c>
      <c r="CL290" s="40">
        <f t="shared" si="293"/>
        <v>16855.849999999999</v>
      </c>
      <c r="CM290" s="40">
        <v>22124.02</v>
      </c>
      <c r="CN290" s="158">
        <f t="shared" si="346"/>
        <v>5268.1700000000019</v>
      </c>
      <c r="CO290" s="310">
        <f t="shared" si="344"/>
        <v>1.3125425297448661</v>
      </c>
      <c r="CP290" s="40">
        <v>27232.49</v>
      </c>
      <c r="CQ290" s="40">
        <v>19231.439999999999</v>
      </c>
      <c r="CR290" s="40">
        <v>3199.97</v>
      </c>
      <c r="CS290" s="40">
        <v>0</v>
      </c>
      <c r="CT290" s="40">
        <v>0</v>
      </c>
      <c r="CU290" s="40">
        <v>0</v>
      </c>
      <c r="CV290" s="40">
        <v>0</v>
      </c>
      <c r="CW290" s="40">
        <v>58307.45</v>
      </c>
      <c r="CX290" s="29"/>
    </row>
    <row r="291" spans="1:102" ht="47.25" hidden="1" x14ac:dyDescent="0.25">
      <c r="A291" s="119" t="s">
        <v>406</v>
      </c>
      <c r="B291" s="119" t="s">
        <v>411</v>
      </c>
      <c r="C291" s="120" t="s">
        <v>602</v>
      </c>
      <c r="D291" s="119">
        <v>1</v>
      </c>
      <c r="E291" s="119" t="s">
        <v>402</v>
      </c>
      <c r="F291" s="119" t="s">
        <v>77</v>
      </c>
      <c r="G291" s="119" t="s">
        <v>933</v>
      </c>
      <c r="H291" s="43">
        <f>SUBTOTAL(103, $CI$16:$CI291)*1</f>
        <v>149</v>
      </c>
      <c r="I291" s="43" t="s">
        <v>233</v>
      </c>
      <c r="J291" s="124" t="s">
        <v>268</v>
      </c>
      <c r="K291" s="124" t="s">
        <v>269</v>
      </c>
      <c r="L291" s="41">
        <v>0</v>
      </c>
      <c r="M291" s="41">
        <v>0</v>
      </c>
      <c r="N291" s="41">
        <v>0</v>
      </c>
      <c r="O291" s="41">
        <v>0</v>
      </c>
      <c r="P291" s="41">
        <v>0</v>
      </c>
      <c r="Q291" s="41">
        <f t="shared" si="304"/>
        <v>0</v>
      </c>
      <c r="R291" s="197" t="str">
        <f t="shared" si="305"/>
        <v>nebija plānots</v>
      </c>
      <c r="S291" s="41">
        <v>12204.16</v>
      </c>
      <c r="T291" s="41">
        <v>12204.16</v>
      </c>
      <c r="U291" s="41">
        <f>T291-S291</f>
        <v>0</v>
      </c>
      <c r="V291" s="41">
        <f t="shared" si="306"/>
        <v>12204.16</v>
      </c>
      <c r="W291" s="41">
        <f t="shared" si="307"/>
        <v>12204.16</v>
      </c>
      <c r="X291" s="41">
        <f t="shared" si="308"/>
        <v>0</v>
      </c>
      <c r="Y291" s="197">
        <f t="shared" si="309"/>
        <v>0</v>
      </c>
      <c r="Z291" s="41">
        <v>4139.07</v>
      </c>
      <c r="AA291" s="41">
        <v>4139.07</v>
      </c>
      <c r="AB291" s="41">
        <f>AA291-Z291</f>
        <v>0</v>
      </c>
      <c r="AC291" s="41">
        <f t="shared" si="310"/>
        <v>16343.23</v>
      </c>
      <c r="AD291" s="41">
        <f t="shared" si="311"/>
        <v>16343.23</v>
      </c>
      <c r="AE291" s="41">
        <f t="shared" si="312"/>
        <v>0</v>
      </c>
      <c r="AF291" s="109">
        <f t="shared" si="313"/>
        <v>0</v>
      </c>
      <c r="AG291" s="41">
        <v>0</v>
      </c>
      <c r="AH291" s="41">
        <v>0</v>
      </c>
      <c r="AI291" s="41">
        <f>AH291-AG291</f>
        <v>0</v>
      </c>
      <c r="AJ291" s="41">
        <f t="shared" si="314"/>
        <v>16343.23</v>
      </c>
      <c r="AK291" s="41">
        <f t="shared" si="315"/>
        <v>16343.23</v>
      </c>
      <c r="AL291" s="41">
        <f t="shared" si="316"/>
        <v>0</v>
      </c>
      <c r="AM291" s="109">
        <f t="shared" si="317"/>
        <v>0</v>
      </c>
      <c r="AN291" s="41">
        <v>0</v>
      </c>
      <c r="AO291" s="41">
        <v>0</v>
      </c>
      <c r="AP291" s="41">
        <f>AO291-AN291</f>
        <v>0</v>
      </c>
      <c r="AQ291" s="41">
        <f t="shared" si="318"/>
        <v>16343.23</v>
      </c>
      <c r="AR291" s="41">
        <f t="shared" si="319"/>
        <v>16343.23</v>
      </c>
      <c r="AS291" s="41">
        <f t="shared" si="320"/>
        <v>0</v>
      </c>
      <c r="AT291" s="109">
        <f t="shared" si="321"/>
        <v>0</v>
      </c>
      <c r="AU291" s="41">
        <v>13618.15</v>
      </c>
      <c r="AV291" s="41">
        <v>9383.89</v>
      </c>
      <c r="AW291" s="41">
        <f>AV291-AU291</f>
        <v>-4234.26</v>
      </c>
      <c r="AX291" s="41">
        <f t="shared" si="322"/>
        <v>29961.379999999997</v>
      </c>
      <c r="AY291" s="41">
        <f t="shared" si="323"/>
        <v>25727.119999999999</v>
      </c>
      <c r="AZ291" s="41">
        <f t="shared" si="324"/>
        <v>-4234</v>
      </c>
      <c r="BA291" s="109">
        <f t="shared" si="325"/>
        <v>0.14132393100718321</v>
      </c>
      <c r="BB291" s="41">
        <v>0</v>
      </c>
      <c r="BC291" s="41">
        <v>0</v>
      </c>
      <c r="BD291" s="41">
        <f>BC291-BB291</f>
        <v>0</v>
      </c>
      <c r="BE291" s="41">
        <f t="shared" si="326"/>
        <v>29961.379999999997</v>
      </c>
      <c r="BF291" s="41">
        <f t="shared" si="327"/>
        <v>25727.119999999999</v>
      </c>
      <c r="BG291" s="41">
        <f t="shared" si="328"/>
        <v>-4234</v>
      </c>
      <c r="BH291" s="109">
        <f t="shared" si="329"/>
        <v>0.14132393100718321</v>
      </c>
      <c r="BI291" s="41">
        <v>0</v>
      </c>
      <c r="BJ291" s="41">
        <v>0</v>
      </c>
      <c r="BK291" s="41">
        <f>BJ291-BI291</f>
        <v>0</v>
      </c>
      <c r="BL291" s="41">
        <f t="shared" si="330"/>
        <v>29961.379999999997</v>
      </c>
      <c r="BM291" s="41">
        <f t="shared" si="331"/>
        <v>25727.119999999999</v>
      </c>
      <c r="BN291" s="41">
        <f t="shared" si="332"/>
        <v>-4234</v>
      </c>
      <c r="BO291" s="109">
        <f t="shared" si="333"/>
        <v>0.14132393100718321</v>
      </c>
      <c r="BP291" s="41">
        <v>10613.31</v>
      </c>
      <c r="BQ291" s="41">
        <v>29395.78</v>
      </c>
      <c r="BR291" s="41">
        <f t="shared" si="347"/>
        <v>18782.47</v>
      </c>
      <c r="BS291" s="41">
        <f t="shared" si="334"/>
        <v>40574.689999999995</v>
      </c>
      <c r="BT291" s="41">
        <f t="shared" si="335"/>
        <v>55122.899999999994</v>
      </c>
      <c r="BU291" s="41">
        <f t="shared" si="336"/>
        <v>14548</v>
      </c>
      <c r="BV291" s="109">
        <f t="shared" si="337"/>
        <v>-0.35855381766317862</v>
      </c>
      <c r="BW291" s="41">
        <v>0</v>
      </c>
      <c r="BX291" s="41">
        <v>0</v>
      </c>
      <c r="BY291" s="41">
        <f t="shared" si="338"/>
        <v>0</v>
      </c>
      <c r="BZ291" s="41">
        <f t="shared" si="345"/>
        <v>40574.69</v>
      </c>
      <c r="CA291" s="41">
        <f>BQ291+BJ291+BC291+AV291+AO291+AH291+AA291+T291+P291+BX291</f>
        <v>55122.899999999994</v>
      </c>
      <c r="CB291" s="41">
        <f t="shared" ref="CB291:CB298" si="348">BR291+BK291+BD291+AW291+AP291+AI291+AB291+U291+Q291+BY291</f>
        <v>14548.210000000001</v>
      </c>
      <c r="CC291" s="109">
        <f t="shared" si="339"/>
        <v>-0.3585538176631784</v>
      </c>
      <c r="CD291" s="41">
        <v>0</v>
      </c>
      <c r="CE291" s="41">
        <v>0</v>
      </c>
      <c r="CF291" s="41">
        <f t="shared" si="340"/>
        <v>0</v>
      </c>
      <c r="CG291" s="41">
        <f t="shared" si="341"/>
        <v>40574.69</v>
      </c>
      <c r="CH291" s="41">
        <f t="shared" si="342"/>
        <v>55122.899999999994</v>
      </c>
      <c r="CI291" s="40">
        <f t="shared" si="343"/>
        <v>14548.210000000001</v>
      </c>
      <c r="CJ291" s="281" t="s">
        <v>1546</v>
      </c>
      <c r="CK291" s="40">
        <v>114927.23</v>
      </c>
      <c r="CL291" s="40">
        <f t="shared" si="293"/>
        <v>155501.91999999998</v>
      </c>
      <c r="CM291" s="40">
        <v>81371.13</v>
      </c>
      <c r="CN291" s="158">
        <f t="shared" si="346"/>
        <v>-74130.789999999979</v>
      </c>
      <c r="CO291" s="310">
        <f t="shared" si="344"/>
        <v>0.52328054856171557</v>
      </c>
      <c r="CP291" s="40">
        <v>1260392.94</v>
      </c>
      <c r="CQ291" s="40">
        <v>2053244.99</v>
      </c>
      <c r="CR291" s="40">
        <v>0</v>
      </c>
      <c r="CS291" s="40">
        <v>0</v>
      </c>
      <c r="CT291" s="40">
        <v>0</v>
      </c>
      <c r="CU291" s="40">
        <v>0</v>
      </c>
      <c r="CV291" s="40">
        <v>0</v>
      </c>
      <c r="CW291" s="40">
        <v>3469139.8499999996</v>
      </c>
      <c r="CX291" s="29"/>
    </row>
    <row r="292" spans="1:102" ht="25.5" hidden="1" x14ac:dyDescent="0.25">
      <c r="A292" s="18" t="s">
        <v>406</v>
      </c>
      <c r="B292" s="18" t="s">
        <v>411</v>
      </c>
      <c r="C292" s="19" t="s">
        <v>602</v>
      </c>
      <c r="D292" s="18">
        <v>1</v>
      </c>
      <c r="E292" s="18" t="s">
        <v>402</v>
      </c>
      <c r="F292" s="18" t="s">
        <v>77</v>
      </c>
      <c r="G292" s="18" t="s">
        <v>1197</v>
      </c>
      <c r="H292" s="43">
        <f>SUBTOTAL(103, $CI$16:$CI292)*1</f>
        <v>149</v>
      </c>
      <c r="I292" s="55" t="s">
        <v>1125</v>
      </c>
      <c r="J292" s="128" t="s">
        <v>1134</v>
      </c>
      <c r="K292" s="128" t="s">
        <v>1135</v>
      </c>
      <c r="L292" s="79">
        <v>0</v>
      </c>
      <c r="M292" s="79">
        <v>0</v>
      </c>
      <c r="N292" s="79">
        <v>0</v>
      </c>
      <c r="O292" s="79">
        <v>0</v>
      </c>
      <c r="P292" s="79"/>
      <c r="Q292" s="41">
        <f t="shared" si="304"/>
        <v>0</v>
      </c>
      <c r="R292" s="197" t="str">
        <f t="shared" si="305"/>
        <v>nebija plānots</v>
      </c>
      <c r="S292" s="79">
        <v>0</v>
      </c>
      <c r="T292" s="79"/>
      <c r="U292" s="79"/>
      <c r="V292" s="41">
        <f t="shared" si="306"/>
        <v>0</v>
      </c>
      <c r="W292" s="41">
        <f t="shared" si="307"/>
        <v>0</v>
      </c>
      <c r="X292" s="41">
        <f t="shared" si="308"/>
        <v>0</v>
      </c>
      <c r="Y292" s="197" t="str">
        <f t="shared" si="309"/>
        <v>nebija plānots</v>
      </c>
      <c r="Z292" s="79">
        <v>0</v>
      </c>
      <c r="AA292" s="79"/>
      <c r="AB292" s="79"/>
      <c r="AC292" s="41">
        <f t="shared" si="310"/>
        <v>0</v>
      </c>
      <c r="AD292" s="41">
        <f t="shared" si="311"/>
        <v>0</v>
      </c>
      <c r="AE292" s="41">
        <f t="shared" si="312"/>
        <v>0</v>
      </c>
      <c r="AF292" s="109" t="str">
        <f t="shared" si="313"/>
        <v>nebija plānots</v>
      </c>
      <c r="AG292" s="79">
        <v>0</v>
      </c>
      <c r="AH292" s="79"/>
      <c r="AI292" s="79"/>
      <c r="AJ292" s="41">
        <f t="shared" si="314"/>
        <v>0</v>
      </c>
      <c r="AK292" s="41">
        <f t="shared" si="315"/>
        <v>0</v>
      </c>
      <c r="AL292" s="41">
        <f t="shared" si="316"/>
        <v>0</v>
      </c>
      <c r="AM292" s="109" t="str">
        <f t="shared" si="317"/>
        <v>nebija plānots</v>
      </c>
      <c r="AN292" s="79">
        <v>0</v>
      </c>
      <c r="AO292" s="79"/>
      <c r="AP292" s="79"/>
      <c r="AQ292" s="41">
        <f t="shared" si="318"/>
        <v>0</v>
      </c>
      <c r="AR292" s="41">
        <f t="shared" si="319"/>
        <v>0</v>
      </c>
      <c r="AS292" s="41">
        <f t="shared" si="320"/>
        <v>0</v>
      </c>
      <c r="AT292" s="109" t="str">
        <f t="shared" si="321"/>
        <v>nebija plānots</v>
      </c>
      <c r="AU292" s="79">
        <v>0</v>
      </c>
      <c r="AV292" s="79"/>
      <c r="AW292" s="79"/>
      <c r="AX292" s="41">
        <f t="shared" si="322"/>
        <v>0</v>
      </c>
      <c r="AY292" s="41">
        <f t="shared" si="323"/>
        <v>0</v>
      </c>
      <c r="AZ292" s="41">
        <f t="shared" si="324"/>
        <v>0</v>
      </c>
      <c r="BA292" s="109" t="str">
        <f t="shared" si="325"/>
        <v>nebija plānots</v>
      </c>
      <c r="BB292" s="79">
        <v>0</v>
      </c>
      <c r="BC292" s="79"/>
      <c r="BD292" s="79"/>
      <c r="BE292" s="41">
        <f t="shared" si="326"/>
        <v>0</v>
      </c>
      <c r="BF292" s="41">
        <f t="shared" si="327"/>
        <v>0</v>
      </c>
      <c r="BG292" s="41">
        <f t="shared" si="328"/>
        <v>0</v>
      </c>
      <c r="BH292" s="109" t="str">
        <f t="shared" si="329"/>
        <v>nebija plānots</v>
      </c>
      <c r="BI292" s="79">
        <v>0</v>
      </c>
      <c r="BJ292" s="79"/>
      <c r="BK292" s="79"/>
      <c r="BL292" s="41">
        <f t="shared" si="330"/>
        <v>0</v>
      </c>
      <c r="BM292" s="41">
        <f t="shared" si="331"/>
        <v>0</v>
      </c>
      <c r="BN292" s="41">
        <f t="shared" si="332"/>
        <v>0</v>
      </c>
      <c r="BO292" s="109" t="str">
        <f t="shared" si="333"/>
        <v>nebija plānots</v>
      </c>
      <c r="BP292" s="79">
        <v>0</v>
      </c>
      <c r="BQ292" s="79"/>
      <c r="BR292" s="79"/>
      <c r="BS292" s="41">
        <f t="shared" si="334"/>
        <v>0</v>
      </c>
      <c r="BT292" s="41">
        <f t="shared" si="335"/>
        <v>0</v>
      </c>
      <c r="BU292" s="41">
        <f t="shared" si="336"/>
        <v>0</v>
      </c>
      <c r="BV292" s="109" t="str">
        <f t="shared" si="337"/>
        <v>nebija plānots</v>
      </c>
      <c r="BW292" s="79">
        <v>0</v>
      </c>
      <c r="BX292" s="41">
        <v>0</v>
      </c>
      <c r="BY292" s="41">
        <f t="shared" si="338"/>
        <v>0</v>
      </c>
      <c r="BZ292" s="79">
        <v>0</v>
      </c>
      <c r="CA292" s="79">
        <v>0</v>
      </c>
      <c r="CB292" s="41">
        <f t="shared" si="348"/>
        <v>0</v>
      </c>
      <c r="CC292" s="109" t="str">
        <f t="shared" si="339"/>
        <v>nebija plānots</v>
      </c>
      <c r="CD292" s="79">
        <v>19125</v>
      </c>
      <c r="CE292" s="41">
        <v>26298.58</v>
      </c>
      <c r="CF292" s="41">
        <f t="shared" si="340"/>
        <v>7173.5800000000017</v>
      </c>
      <c r="CG292" s="41">
        <f t="shared" si="341"/>
        <v>19125</v>
      </c>
      <c r="CH292" s="41">
        <f t="shared" si="342"/>
        <v>26298.58</v>
      </c>
      <c r="CI292" s="40">
        <f t="shared" si="343"/>
        <v>7173.5800000000017</v>
      </c>
      <c r="CJ292" s="281" t="s">
        <v>1546</v>
      </c>
      <c r="CK292" s="83">
        <v>2125</v>
      </c>
      <c r="CL292" s="83">
        <v>21250</v>
      </c>
      <c r="CM292" s="40">
        <v>26298.58</v>
      </c>
      <c r="CN292" s="267">
        <f t="shared" si="346"/>
        <v>5048.5800000000017</v>
      </c>
      <c r="CO292" s="310">
        <f t="shared" si="344"/>
        <v>1.2375802352941176</v>
      </c>
      <c r="CP292" s="83">
        <v>671356.35</v>
      </c>
      <c r="CQ292" s="83">
        <v>17000</v>
      </c>
      <c r="CR292" s="83">
        <v>0</v>
      </c>
      <c r="CS292" s="83">
        <v>0</v>
      </c>
      <c r="CT292" s="83">
        <v>0</v>
      </c>
      <c r="CU292" s="83">
        <v>0</v>
      </c>
      <c r="CV292" s="83">
        <v>0</v>
      </c>
      <c r="CW292" s="83">
        <v>709606.35</v>
      </c>
      <c r="CX292" s="272"/>
    </row>
    <row r="293" spans="1:102" ht="25.5" hidden="1" x14ac:dyDescent="0.25">
      <c r="A293" s="55" t="s">
        <v>406</v>
      </c>
      <c r="B293" s="55" t="s">
        <v>411</v>
      </c>
      <c r="C293" s="81" t="s">
        <v>602</v>
      </c>
      <c r="D293" s="55">
        <v>1</v>
      </c>
      <c r="E293" s="55" t="s">
        <v>402</v>
      </c>
      <c r="F293" s="55" t="s">
        <v>77</v>
      </c>
      <c r="G293" s="55" t="s">
        <v>1190</v>
      </c>
      <c r="H293" s="43">
        <f>SUBTOTAL(103, $CI$16:$CI293)*1</f>
        <v>149</v>
      </c>
      <c r="I293" s="43" t="s">
        <v>1125</v>
      </c>
      <c r="J293" s="128" t="s">
        <v>955</v>
      </c>
      <c r="K293" s="128"/>
      <c r="L293" s="79"/>
      <c r="M293" s="79">
        <v>0</v>
      </c>
      <c r="N293" s="79">
        <v>0</v>
      </c>
      <c r="O293" s="79">
        <v>0</v>
      </c>
      <c r="P293" s="79"/>
      <c r="Q293" s="41">
        <f t="shared" si="304"/>
        <v>0</v>
      </c>
      <c r="R293" s="197" t="str">
        <f t="shared" si="305"/>
        <v>nebija plānots</v>
      </c>
      <c r="S293" s="79">
        <v>0</v>
      </c>
      <c r="T293" s="79"/>
      <c r="U293" s="79"/>
      <c r="V293" s="41">
        <f t="shared" si="306"/>
        <v>0</v>
      </c>
      <c r="W293" s="41">
        <f t="shared" si="307"/>
        <v>0</v>
      </c>
      <c r="X293" s="41">
        <f t="shared" si="308"/>
        <v>0</v>
      </c>
      <c r="Y293" s="197" t="str">
        <f t="shared" si="309"/>
        <v>nebija plānots</v>
      </c>
      <c r="Z293" s="79">
        <v>0</v>
      </c>
      <c r="AA293" s="79"/>
      <c r="AB293" s="79"/>
      <c r="AC293" s="41">
        <f t="shared" si="310"/>
        <v>0</v>
      </c>
      <c r="AD293" s="41">
        <f t="shared" si="311"/>
        <v>0</v>
      </c>
      <c r="AE293" s="41">
        <f t="shared" si="312"/>
        <v>0</v>
      </c>
      <c r="AF293" s="109" t="str">
        <f t="shared" si="313"/>
        <v>nebija plānots</v>
      </c>
      <c r="AG293" s="79">
        <v>0</v>
      </c>
      <c r="AH293" s="79"/>
      <c r="AI293" s="79"/>
      <c r="AJ293" s="41">
        <f t="shared" si="314"/>
        <v>0</v>
      </c>
      <c r="AK293" s="41">
        <f t="shared" si="315"/>
        <v>0</v>
      </c>
      <c r="AL293" s="41">
        <f t="shared" si="316"/>
        <v>0</v>
      </c>
      <c r="AM293" s="109" t="str">
        <f t="shared" si="317"/>
        <v>nebija plānots</v>
      </c>
      <c r="AN293" s="79">
        <v>0</v>
      </c>
      <c r="AO293" s="79"/>
      <c r="AP293" s="79"/>
      <c r="AQ293" s="41">
        <f t="shared" si="318"/>
        <v>0</v>
      </c>
      <c r="AR293" s="41">
        <f t="shared" si="319"/>
        <v>0</v>
      </c>
      <c r="AS293" s="41">
        <f t="shared" si="320"/>
        <v>0</v>
      </c>
      <c r="AT293" s="109" t="str">
        <f t="shared" si="321"/>
        <v>nebija plānots</v>
      </c>
      <c r="AU293" s="79">
        <v>0</v>
      </c>
      <c r="AV293" s="79"/>
      <c r="AW293" s="79"/>
      <c r="AX293" s="41">
        <f t="shared" si="322"/>
        <v>0</v>
      </c>
      <c r="AY293" s="41">
        <f t="shared" si="323"/>
        <v>0</v>
      </c>
      <c r="AZ293" s="41">
        <f t="shared" si="324"/>
        <v>0</v>
      </c>
      <c r="BA293" s="109" t="str">
        <f t="shared" si="325"/>
        <v>nebija plānots</v>
      </c>
      <c r="BB293" s="79">
        <v>0</v>
      </c>
      <c r="BC293" s="79"/>
      <c r="BD293" s="79"/>
      <c r="BE293" s="41">
        <f t="shared" si="326"/>
        <v>0</v>
      </c>
      <c r="BF293" s="41">
        <f t="shared" si="327"/>
        <v>0</v>
      </c>
      <c r="BG293" s="41">
        <f t="shared" si="328"/>
        <v>0</v>
      </c>
      <c r="BH293" s="109" t="str">
        <f t="shared" si="329"/>
        <v>nebija plānots</v>
      </c>
      <c r="BI293" s="79">
        <v>0</v>
      </c>
      <c r="BJ293" s="79"/>
      <c r="BK293" s="79"/>
      <c r="BL293" s="41">
        <f t="shared" si="330"/>
        <v>0</v>
      </c>
      <c r="BM293" s="41">
        <f t="shared" si="331"/>
        <v>0</v>
      </c>
      <c r="BN293" s="41">
        <f t="shared" si="332"/>
        <v>0</v>
      </c>
      <c r="BO293" s="109" t="str">
        <f t="shared" si="333"/>
        <v>nebija plānots</v>
      </c>
      <c r="BP293" s="79">
        <v>0</v>
      </c>
      <c r="BQ293" s="41">
        <v>41590.28</v>
      </c>
      <c r="BR293" s="41">
        <f>BQ293-BP293</f>
        <v>41590.28</v>
      </c>
      <c r="BS293" s="41">
        <f t="shared" si="334"/>
        <v>0</v>
      </c>
      <c r="BT293" s="41">
        <f t="shared" si="335"/>
        <v>41590.28</v>
      </c>
      <c r="BU293" s="41">
        <f t="shared" si="336"/>
        <v>41590</v>
      </c>
      <c r="BV293" s="109" t="str">
        <f t="shared" si="337"/>
        <v>nebija plānots</v>
      </c>
      <c r="BW293" s="79">
        <v>0</v>
      </c>
      <c r="BX293" s="41">
        <v>517843.12</v>
      </c>
      <c r="BY293" s="41">
        <f t="shared" si="338"/>
        <v>517843.12</v>
      </c>
      <c r="BZ293" s="41">
        <f t="shared" ref="BZ293:BZ315" si="349">BP293+BI293+BB293+AU293+AN293+AG293+Z293+S293+O293+BW293</f>
        <v>0</v>
      </c>
      <c r="CA293" s="41">
        <f>BQ293+BJ293+BC293+AV293+AO293+-AH293+AA293+T293+P293+BX293</f>
        <v>559433.4</v>
      </c>
      <c r="CB293" s="41">
        <f t="shared" si="348"/>
        <v>559433.4</v>
      </c>
      <c r="CC293" s="109" t="str">
        <f t="shared" si="339"/>
        <v>nebija plānots</v>
      </c>
      <c r="CD293" s="79">
        <v>519444.35</v>
      </c>
      <c r="CE293" s="41">
        <v>189125.24</v>
      </c>
      <c r="CF293" s="41">
        <f t="shared" si="340"/>
        <v>-330319.11</v>
      </c>
      <c r="CG293" s="41">
        <f t="shared" si="341"/>
        <v>519444.35</v>
      </c>
      <c r="CH293" s="41">
        <f t="shared" si="342"/>
        <v>748558.64</v>
      </c>
      <c r="CI293" s="40">
        <f t="shared" si="343"/>
        <v>229114.29000000004</v>
      </c>
      <c r="CJ293" s="281" t="s">
        <v>1546</v>
      </c>
      <c r="CK293" s="83">
        <v>62406.15</v>
      </c>
      <c r="CL293" s="40">
        <f t="shared" ref="CL293:CL315" si="350">CK293+CD293+BW293+BP293+BI293+BB293+AN293+AG293+Z293+S293+O293+AU293</f>
        <v>581850.5</v>
      </c>
      <c r="CM293" s="40">
        <v>748558.64</v>
      </c>
      <c r="CN293" s="158">
        <f t="shared" si="346"/>
        <v>166708.14000000001</v>
      </c>
      <c r="CO293" s="310">
        <f t="shared" si="344"/>
        <v>1.2865137006842824</v>
      </c>
      <c r="CP293" s="83">
        <v>3311919.6</v>
      </c>
      <c r="CQ293" s="83">
        <v>3039420.65</v>
      </c>
      <c r="CR293" s="83">
        <v>1991000.9000000001</v>
      </c>
      <c r="CS293" s="83">
        <v>434222.5</v>
      </c>
      <c r="CT293" s="83">
        <v>0</v>
      </c>
      <c r="CU293" s="83">
        <v>0</v>
      </c>
      <c r="CV293" s="83">
        <v>0</v>
      </c>
      <c r="CW293" s="83">
        <v>9358414.1500000004</v>
      </c>
      <c r="CX293" s="29"/>
    </row>
    <row r="294" spans="1:102" hidden="1" x14ac:dyDescent="0.25">
      <c r="A294" s="121" t="s">
        <v>379</v>
      </c>
      <c r="B294" s="121" t="s">
        <v>380</v>
      </c>
      <c r="C294" s="122" t="s">
        <v>381</v>
      </c>
      <c r="D294" s="121">
        <v>1</v>
      </c>
      <c r="E294" s="121" t="s">
        <v>210</v>
      </c>
      <c r="F294" s="121" t="s">
        <v>77</v>
      </c>
      <c r="G294" s="123" t="s">
        <v>391</v>
      </c>
      <c r="H294" s="43">
        <f>SUBTOTAL(103, $CI$16:$CI294)*1</f>
        <v>149</v>
      </c>
      <c r="I294" s="43" t="s">
        <v>1290</v>
      </c>
      <c r="J294" s="124" t="s">
        <v>1301</v>
      </c>
      <c r="K294" s="124" t="s">
        <v>1302</v>
      </c>
      <c r="L294" s="79">
        <v>0</v>
      </c>
      <c r="M294" s="79">
        <v>0</v>
      </c>
      <c r="N294" s="79">
        <v>0</v>
      </c>
      <c r="O294" s="79">
        <f>N294+M294+L294</f>
        <v>0</v>
      </c>
      <c r="P294" s="79">
        <f>O294+N294+M294</f>
        <v>0</v>
      </c>
      <c r="Q294" s="41">
        <f t="shared" si="304"/>
        <v>0</v>
      </c>
      <c r="R294" s="197" t="str">
        <f t="shared" si="305"/>
        <v>nebija plānots</v>
      </c>
      <c r="S294" s="79">
        <f>Q294+P294+O294</f>
        <v>0</v>
      </c>
      <c r="T294" s="79">
        <f>S294+Q294+P294</f>
        <v>0</v>
      </c>
      <c r="U294" s="79">
        <f>T294+S294+Q294</f>
        <v>0</v>
      </c>
      <c r="V294" s="41">
        <f t="shared" si="306"/>
        <v>0</v>
      </c>
      <c r="W294" s="41">
        <f t="shared" si="307"/>
        <v>0</v>
      </c>
      <c r="X294" s="41">
        <f t="shared" si="308"/>
        <v>0</v>
      </c>
      <c r="Y294" s="197" t="str">
        <f t="shared" si="309"/>
        <v>nebija plānots</v>
      </c>
      <c r="Z294" s="79">
        <f>U294+T294+S294</f>
        <v>0</v>
      </c>
      <c r="AA294" s="79">
        <f>Z294+U294+T294</f>
        <v>0</v>
      </c>
      <c r="AB294" s="79">
        <f>AA294+Z294+U294</f>
        <v>0</v>
      </c>
      <c r="AC294" s="41">
        <f t="shared" si="310"/>
        <v>0</v>
      </c>
      <c r="AD294" s="41">
        <f t="shared" si="311"/>
        <v>0</v>
      </c>
      <c r="AE294" s="41">
        <f t="shared" si="312"/>
        <v>0</v>
      </c>
      <c r="AF294" s="109" t="str">
        <f t="shared" si="313"/>
        <v>nebija plānots</v>
      </c>
      <c r="AG294" s="79">
        <f>AB294+AA294+Z294</f>
        <v>0</v>
      </c>
      <c r="AH294" s="79">
        <f>AG294+AB294+AA294</f>
        <v>0</v>
      </c>
      <c r="AI294" s="79">
        <f>AH294+AG294+AB294</f>
        <v>0</v>
      </c>
      <c r="AJ294" s="41">
        <f t="shared" si="314"/>
        <v>0</v>
      </c>
      <c r="AK294" s="41">
        <f t="shared" si="315"/>
        <v>0</v>
      </c>
      <c r="AL294" s="41">
        <f t="shared" si="316"/>
        <v>0</v>
      </c>
      <c r="AM294" s="109" t="str">
        <f t="shared" si="317"/>
        <v>nebija plānots</v>
      </c>
      <c r="AN294" s="79">
        <f>AI294+AH294+AG294</f>
        <v>0</v>
      </c>
      <c r="AO294" s="79">
        <f>AN294+AI294+AH294</f>
        <v>0</v>
      </c>
      <c r="AP294" s="79">
        <f>AO294+AN294+AI294</f>
        <v>0</v>
      </c>
      <c r="AQ294" s="41">
        <f t="shared" si="318"/>
        <v>0</v>
      </c>
      <c r="AR294" s="41">
        <f t="shared" si="319"/>
        <v>0</v>
      </c>
      <c r="AS294" s="41">
        <f t="shared" si="320"/>
        <v>0</v>
      </c>
      <c r="AT294" s="109" t="str">
        <f t="shared" si="321"/>
        <v>nebija plānots</v>
      </c>
      <c r="AU294" s="79">
        <f>AP294+AO294+AN294</f>
        <v>0</v>
      </c>
      <c r="AV294" s="79">
        <f>AU294+AP294+AO294</f>
        <v>0</v>
      </c>
      <c r="AW294" s="79">
        <f>AV294+AU294+AP294</f>
        <v>0</v>
      </c>
      <c r="AX294" s="41">
        <f t="shared" si="322"/>
        <v>0</v>
      </c>
      <c r="AY294" s="41">
        <f t="shared" si="323"/>
        <v>0</v>
      </c>
      <c r="AZ294" s="41">
        <f t="shared" si="324"/>
        <v>0</v>
      </c>
      <c r="BA294" s="109" t="str">
        <f t="shared" si="325"/>
        <v>nebija plānots</v>
      </c>
      <c r="BB294" s="79">
        <f>AW294+AV294+AU294</f>
        <v>0</v>
      </c>
      <c r="BC294" s="79">
        <f>BB294+AW294+AV294</f>
        <v>0</v>
      </c>
      <c r="BD294" s="79">
        <f>BC294+BB294+AW294</f>
        <v>0</v>
      </c>
      <c r="BE294" s="41">
        <f t="shared" si="326"/>
        <v>0</v>
      </c>
      <c r="BF294" s="41">
        <f t="shared" si="327"/>
        <v>0</v>
      </c>
      <c r="BG294" s="41">
        <f t="shared" si="328"/>
        <v>0</v>
      </c>
      <c r="BH294" s="109" t="str">
        <f t="shared" si="329"/>
        <v>nebija plānots</v>
      </c>
      <c r="BI294" s="79">
        <f>BD294+BC294+BB294</f>
        <v>0</v>
      </c>
      <c r="BJ294" s="79">
        <f>BI294+BD294+BC294</f>
        <v>0</v>
      </c>
      <c r="BK294" s="79">
        <f>BJ294+BI294+BD294</f>
        <v>0</v>
      </c>
      <c r="BL294" s="41">
        <f t="shared" si="330"/>
        <v>0</v>
      </c>
      <c r="BM294" s="41">
        <f t="shared" si="331"/>
        <v>0</v>
      </c>
      <c r="BN294" s="41">
        <f t="shared" si="332"/>
        <v>0</v>
      </c>
      <c r="BO294" s="109" t="str">
        <f t="shared" si="333"/>
        <v>nebija plānots</v>
      </c>
      <c r="BP294" s="79">
        <f>BK294+BJ294+BI294</f>
        <v>0</v>
      </c>
      <c r="BQ294" s="79">
        <v>0</v>
      </c>
      <c r="BR294" s="79">
        <f>BQ294+BP294+BK294</f>
        <v>0</v>
      </c>
      <c r="BS294" s="41">
        <f t="shared" si="334"/>
        <v>0</v>
      </c>
      <c r="BT294" s="41">
        <f t="shared" si="335"/>
        <v>0</v>
      </c>
      <c r="BU294" s="41">
        <f t="shared" si="336"/>
        <v>0</v>
      </c>
      <c r="BV294" s="109" t="str">
        <f t="shared" si="337"/>
        <v>nebija plānots</v>
      </c>
      <c r="BW294" s="79">
        <v>18579.59</v>
      </c>
      <c r="BX294" s="41">
        <v>0</v>
      </c>
      <c r="BY294" s="41">
        <f t="shared" si="338"/>
        <v>-18579.59</v>
      </c>
      <c r="BZ294" s="41">
        <f t="shared" si="349"/>
        <v>18579.59</v>
      </c>
      <c r="CA294" s="41">
        <f>BQ294+BJ294+BC294+AV294+AO294+-AH294+AA294+T294+P294+BX294</f>
        <v>0</v>
      </c>
      <c r="CB294" s="180">
        <f t="shared" si="348"/>
        <v>-18579.59</v>
      </c>
      <c r="CC294" s="109">
        <f t="shared" si="339"/>
        <v>1</v>
      </c>
      <c r="CD294" s="79">
        <v>0</v>
      </c>
      <c r="CE294" s="41">
        <v>27007.360000000001</v>
      </c>
      <c r="CF294" s="41">
        <f t="shared" si="340"/>
        <v>27007.360000000001</v>
      </c>
      <c r="CG294" s="41">
        <f t="shared" si="341"/>
        <v>18579.59</v>
      </c>
      <c r="CH294" s="41">
        <f t="shared" si="342"/>
        <v>27007.360000000001</v>
      </c>
      <c r="CI294" s="40">
        <f t="shared" si="343"/>
        <v>8427.77</v>
      </c>
      <c r="CJ294" s="281" t="s">
        <v>1546</v>
      </c>
      <c r="CK294" s="83">
        <v>0</v>
      </c>
      <c r="CL294" s="40">
        <f t="shared" si="350"/>
        <v>18579.59</v>
      </c>
      <c r="CM294" s="40">
        <v>1084034.32</v>
      </c>
      <c r="CN294" s="158">
        <f t="shared" si="346"/>
        <v>1065454.73</v>
      </c>
      <c r="CO294" s="310">
        <f t="shared" si="344"/>
        <v>58.345438193200174</v>
      </c>
      <c r="CP294" s="83">
        <v>3247000.91</v>
      </c>
      <c r="CQ294" s="83">
        <v>3601094.49</v>
      </c>
      <c r="CR294" s="83">
        <v>1495653.9100000001</v>
      </c>
      <c r="CS294" s="83">
        <v>0</v>
      </c>
      <c r="CT294" s="83">
        <v>0</v>
      </c>
      <c r="CU294" s="83">
        <v>0</v>
      </c>
      <c r="CV294" s="83">
        <v>0</v>
      </c>
      <c r="CW294" s="83">
        <v>8362328.9000000004</v>
      </c>
      <c r="CX294" s="112"/>
    </row>
    <row r="295" spans="1:102" hidden="1" x14ac:dyDescent="0.25">
      <c r="A295" s="121" t="s">
        <v>119</v>
      </c>
      <c r="B295" s="121" t="s">
        <v>120</v>
      </c>
      <c r="C295" s="122" t="s">
        <v>570</v>
      </c>
      <c r="D295" s="121">
        <v>1</v>
      </c>
      <c r="E295" s="121" t="s">
        <v>35</v>
      </c>
      <c r="F295" s="121" t="s">
        <v>102</v>
      </c>
      <c r="G295" s="123" t="s">
        <v>121</v>
      </c>
      <c r="H295" s="43">
        <f>SUBTOTAL(103, $CI$16:$CI295)*1</f>
        <v>149</v>
      </c>
      <c r="I295" s="43" t="s">
        <v>0</v>
      </c>
      <c r="J295" s="126" t="s">
        <v>955</v>
      </c>
      <c r="K295" s="126"/>
      <c r="L295" s="83"/>
      <c r="M295" s="83">
        <v>0</v>
      </c>
      <c r="N295" s="83">
        <v>0</v>
      </c>
      <c r="O295" s="83">
        <v>0</v>
      </c>
      <c r="P295" s="83"/>
      <c r="Q295" s="41">
        <f t="shared" si="304"/>
        <v>0</v>
      </c>
      <c r="R295" s="197" t="str">
        <f t="shared" si="305"/>
        <v>nebija plānots</v>
      </c>
      <c r="S295" s="83">
        <v>0</v>
      </c>
      <c r="T295" s="83"/>
      <c r="U295" s="83"/>
      <c r="V295" s="41">
        <f t="shared" si="306"/>
        <v>0</v>
      </c>
      <c r="W295" s="41">
        <f t="shared" si="307"/>
        <v>0</v>
      </c>
      <c r="X295" s="41">
        <f t="shared" si="308"/>
        <v>0</v>
      </c>
      <c r="Y295" s="197" t="str">
        <f t="shared" si="309"/>
        <v>nebija plānots</v>
      </c>
      <c r="Z295" s="83">
        <v>0</v>
      </c>
      <c r="AA295" s="83"/>
      <c r="AB295" s="83"/>
      <c r="AC295" s="41">
        <f t="shared" si="310"/>
        <v>0</v>
      </c>
      <c r="AD295" s="41">
        <f t="shared" si="311"/>
        <v>0</v>
      </c>
      <c r="AE295" s="41">
        <f t="shared" si="312"/>
        <v>0</v>
      </c>
      <c r="AF295" s="109" t="str">
        <f t="shared" si="313"/>
        <v>nebija plānots</v>
      </c>
      <c r="AG295" s="83">
        <v>0</v>
      </c>
      <c r="AH295" s="83"/>
      <c r="AI295" s="83"/>
      <c r="AJ295" s="41">
        <f t="shared" si="314"/>
        <v>0</v>
      </c>
      <c r="AK295" s="41">
        <f t="shared" si="315"/>
        <v>0</v>
      </c>
      <c r="AL295" s="41">
        <f t="shared" si="316"/>
        <v>0</v>
      </c>
      <c r="AM295" s="109" t="str">
        <f t="shared" si="317"/>
        <v>nebija plānots</v>
      </c>
      <c r="AN295" s="83">
        <v>0</v>
      </c>
      <c r="AO295" s="83"/>
      <c r="AP295" s="83"/>
      <c r="AQ295" s="41">
        <f t="shared" si="318"/>
        <v>0</v>
      </c>
      <c r="AR295" s="41">
        <f t="shared" si="319"/>
        <v>0</v>
      </c>
      <c r="AS295" s="41">
        <f t="shared" si="320"/>
        <v>0</v>
      </c>
      <c r="AT295" s="109" t="str">
        <f t="shared" si="321"/>
        <v>nebija plānots</v>
      </c>
      <c r="AU295" s="83">
        <v>0</v>
      </c>
      <c r="AV295" s="83"/>
      <c r="AW295" s="83"/>
      <c r="AX295" s="41">
        <f t="shared" si="322"/>
        <v>0</v>
      </c>
      <c r="AY295" s="41">
        <f t="shared" si="323"/>
        <v>0</v>
      </c>
      <c r="AZ295" s="41">
        <f t="shared" si="324"/>
        <v>0</v>
      </c>
      <c r="BA295" s="109" t="str">
        <f t="shared" si="325"/>
        <v>nebija plānots</v>
      </c>
      <c r="BB295" s="83">
        <v>0</v>
      </c>
      <c r="BC295" s="83"/>
      <c r="BD295" s="83"/>
      <c r="BE295" s="41">
        <f t="shared" si="326"/>
        <v>0</v>
      </c>
      <c r="BF295" s="41">
        <f t="shared" si="327"/>
        <v>0</v>
      </c>
      <c r="BG295" s="41">
        <f t="shared" si="328"/>
        <v>0</v>
      </c>
      <c r="BH295" s="109" t="str">
        <f t="shared" si="329"/>
        <v>nebija plānots</v>
      </c>
      <c r="BI295" s="83">
        <v>0</v>
      </c>
      <c r="BJ295" s="83"/>
      <c r="BK295" s="83"/>
      <c r="BL295" s="41">
        <f t="shared" si="330"/>
        <v>0</v>
      </c>
      <c r="BM295" s="41">
        <f t="shared" si="331"/>
        <v>0</v>
      </c>
      <c r="BN295" s="41">
        <f t="shared" si="332"/>
        <v>0</v>
      </c>
      <c r="BO295" s="109" t="str">
        <f t="shared" si="333"/>
        <v>nebija plānots</v>
      </c>
      <c r="BP295" s="83">
        <v>0</v>
      </c>
      <c r="BQ295" s="40">
        <v>90166.62</v>
      </c>
      <c r="BR295" s="41">
        <f>BQ295-BP295</f>
        <v>90166.62</v>
      </c>
      <c r="BS295" s="41">
        <f t="shared" si="334"/>
        <v>0</v>
      </c>
      <c r="BT295" s="41">
        <f t="shared" si="335"/>
        <v>90166.62</v>
      </c>
      <c r="BU295" s="41">
        <f t="shared" si="336"/>
        <v>90167</v>
      </c>
      <c r="BV295" s="109" t="str">
        <f t="shared" si="337"/>
        <v>nebija plānots</v>
      </c>
      <c r="BW295" s="83">
        <v>0</v>
      </c>
      <c r="BX295" s="41">
        <v>1248797.07</v>
      </c>
      <c r="BY295" s="41">
        <f t="shared" si="338"/>
        <v>1248797.07</v>
      </c>
      <c r="BZ295" s="41">
        <f t="shared" si="349"/>
        <v>0</v>
      </c>
      <c r="CA295" s="41">
        <f>BQ295+BJ295+BC295+AV295+AO295+-AH295+AA295+T295+P295+BX295</f>
        <v>1338963.69</v>
      </c>
      <c r="CB295" s="41">
        <f t="shared" si="348"/>
        <v>1338963.69</v>
      </c>
      <c r="CC295" s="109" t="str">
        <f t="shared" si="339"/>
        <v>nebija plānots</v>
      </c>
      <c r="CD295" s="83">
        <v>1208767.1500000001</v>
      </c>
      <c r="CE295" s="41">
        <v>434969.31</v>
      </c>
      <c r="CF295" s="41">
        <f t="shared" si="340"/>
        <v>-773797.84000000008</v>
      </c>
      <c r="CG295" s="41">
        <f t="shared" si="341"/>
        <v>1208767.1500000001</v>
      </c>
      <c r="CH295" s="41">
        <f t="shared" si="342"/>
        <v>1773933</v>
      </c>
      <c r="CI295" s="40">
        <f t="shared" si="343"/>
        <v>565165.84999999986</v>
      </c>
      <c r="CJ295" s="281" t="s">
        <v>1546</v>
      </c>
      <c r="CK295" s="83">
        <v>151578.79999999999</v>
      </c>
      <c r="CL295" s="40">
        <f t="shared" si="350"/>
        <v>1360345.9500000002</v>
      </c>
      <c r="CM295" s="40">
        <v>1773933.0100000002</v>
      </c>
      <c r="CN295" s="158">
        <f t="shared" si="346"/>
        <v>413587.06000000006</v>
      </c>
      <c r="CO295" s="310">
        <f t="shared" si="344"/>
        <v>1.3040307945195853</v>
      </c>
      <c r="CP295" s="83">
        <v>10106114.1</v>
      </c>
      <c r="CQ295" s="83">
        <v>6696725</v>
      </c>
      <c r="CR295" s="83">
        <v>2822137.7</v>
      </c>
      <c r="CS295" s="83">
        <v>460557.19999999995</v>
      </c>
      <c r="CT295" s="83">
        <v>0</v>
      </c>
      <c r="CU295" s="83">
        <v>0</v>
      </c>
      <c r="CV295" s="83">
        <v>0</v>
      </c>
      <c r="CW295" s="83">
        <v>21445879</v>
      </c>
      <c r="CX295" s="29"/>
    </row>
    <row r="296" spans="1:102" ht="25.5" hidden="1" x14ac:dyDescent="0.25">
      <c r="A296" s="55" t="s">
        <v>406</v>
      </c>
      <c r="B296" s="55" t="s">
        <v>411</v>
      </c>
      <c r="C296" s="81" t="s">
        <v>602</v>
      </c>
      <c r="D296" s="55">
        <v>1</v>
      </c>
      <c r="E296" s="55" t="s">
        <v>402</v>
      </c>
      <c r="F296" s="55" t="s">
        <v>77</v>
      </c>
      <c r="G296" s="55" t="s">
        <v>1248</v>
      </c>
      <c r="H296" s="43">
        <f>SUBTOTAL(103, $CI$16:$CI296)*1</f>
        <v>149</v>
      </c>
      <c r="I296" s="43" t="s">
        <v>233</v>
      </c>
      <c r="J296" s="124" t="s">
        <v>245</v>
      </c>
      <c r="K296" s="124" t="s">
        <v>246</v>
      </c>
      <c r="L296" s="41">
        <v>0</v>
      </c>
      <c r="M296" s="41">
        <v>0</v>
      </c>
      <c r="N296" s="41">
        <v>0</v>
      </c>
      <c r="O296" s="41">
        <v>8633.76</v>
      </c>
      <c r="P296" s="41">
        <v>8633.76</v>
      </c>
      <c r="Q296" s="41">
        <f t="shared" si="304"/>
        <v>0</v>
      </c>
      <c r="R296" s="197">
        <f t="shared" si="305"/>
        <v>0</v>
      </c>
      <c r="S296" s="41">
        <v>0</v>
      </c>
      <c r="T296" s="41">
        <v>0</v>
      </c>
      <c r="U296" s="41">
        <f>T296-S296</f>
        <v>0</v>
      </c>
      <c r="V296" s="41">
        <f t="shared" si="306"/>
        <v>8633.76</v>
      </c>
      <c r="W296" s="41">
        <f t="shared" si="307"/>
        <v>8633.76</v>
      </c>
      <c r="X296" s="41">
        <f t="shared" si="308"/>
        <v>0</v>
      </c>
      <c r="Y296" s="197">
        <f t="shared" si="309"/>
        <v>0</v>
      </c>
      <c r="Z296" s="41">
        <v>10864.65</v>
      </c>
      <c r="AA296" s="41">
        <v>10864.66</v>
      </c>
      <c r="AB296" s="41">
        <f>AA296-Z296</f>
        <v>1.0000000000218279E-2</v>
      </c>
      <c r="AC296" s="41">
        <f t="shared" si="310"/>
        <v>19498.41</v>
      </c>
      <c r="AD296" s="41">
        <f t="shared" si="311"/>
        <v>19498.419999999998</v>
      </c>
      <c r="AE296" s="41">
        <f t="shared" si="312"/>
        <v>0</v>
      </c>
      <c r="AF296" s="109">
        <f t="shared" si="313"/>
        <v>-5.1286233082592503E-7</v>
      </c>
      <c r="AG296" s="41">
        <v>0</v>
      </c>
      <c r="AH296" s="41">
        <v>0</v>
      </c>
      <c r="AI296" s="41">
        <f>AH296-AG296</f>
        <v>0</v>
      </c>
      <c r="AJ296" s="41">
        <f t="shared" si="314"/>
        <v>19498.41</v>
      </c>
      <c r="AK296" s="41">
        <f t="shared" si="315"/>
        <v>19498.419999999998</v>
      </c>
      <c r="AL296" s="41">
        <f t="shared" si="316"/>
        <v>0</v>
      </c>
      <c r="AM296" s="109">
        <f t="shared" si="317"/>
        <v>-5.1286233082592503E-7</v>
      </c>
      <c r="AN296" s="41">
        <v>0</v>
      </c>
      <c r="AO296" s="41">
        <v>0</v>
      </c>
      <c r="AP296" s="41">
        <f>AO296-AN296</f>
        <v>0</v>
      </c>
      <c r="AQ296" s="41">
        <f t="shared" si="318"/>
        <v>19498.41</v>
      </c>
      <c r="AR296" s="41">
        <f t="shared" si="319"/>
        <v>19498.419999999998</v>
      </c>
      <c r="AS296" s="41">
        <f t="shared" si="320"/>
        <v>0</v>
      </c>
      <c r="AT296" s="109">
        <f t="shared" si="321"/>
        <v>-5.1286233082592503E-7</v>
      </c>
      <c r="AU296" s="41">
        <v>8589.83</v>
      </c>
      <c r="AV296" s="41">
        <v>11784.47</v>
      </c>
      <c r="AW296" s="41">
        <f>AV296-AU296</f>
        <v>3194.6399999999994</v>
      </c>
      <c r="AX296" s="41">
        <f t="shared" si="322"/>
        <v>28088.239999999998</v>
      </c>
      <c r="AY296" s="41">
        <f t="shared" si="323"/>
        <v>31282.89</v>
      </c>
      <c r="AZ296" s="41">
        <f t="shared" si="324"/>
        <v>3195</v>
      </c>
      <c r="BA296" s="109">
        <f t="shared" si="325"/>
        <v>-0.11373621131121081</v>
      </c>
      <c r="BB296" s="41">
        <v>0</v>
      </c>
      <c r="BC296" s="41">
        <v>0</v>
      </c>
      <c r="BD296" s="41">
        <f>BC296-BB296</f>
        <v>0</v>
      </c>
      <c r="BE296" s="41">
        <f t="shared" si="326"/>
        <v>28088.239999999998</v>
      </c>
      <c r="BF296" s="41">
        <f t="shared" si="327"/>
        <v>31282.89</v>
      </c>
      <c r="BG296" s="41">
        <f t="shared" si="328"/>
        <v>3195</v>
      </c>
      <c r="BH296" s="109">
        <f t="shared" si="329"/>
        <v>-0.11373621131121081</v>
      </c>
      <c r="BI296" s="41">
        <v>0</v>
      </c>
      <c r="BJ296" s="41">
        <v>0</v>
      </c>
      <c r="BK296" s="41">
        <f>BJ296-BI296</f>
        <v>0</v>
      </c>
      <c r="BL296" s="41">
        <f t="shared" si="330"/>
        <v>28088.239999999998</v>
      </c>
      <c r="BM296" s="41">
        <f t="shared" si="331"/>
        <v>31282.89</v>
      </c>
      <c r="BN296" s="41">
        <f t="shared" si="332"/>
        <v>3195</v>
      </c>
      <c r="BO296" s="109">
        <f t="shared" si="333"/>
        <v>-0.11373621131121081</v>
      </c>
      <c r="BP296" s="41">
        <v>8280.9500000000007</v>
      </c>
      <c r="BQ296" s="41">
        <v>24200.52</v>
      </c>
      <c r="BR296" s="41">
        <f>BQ296-BP296</f>
        <v>15919.57</v>
      </c>
      <c r="BS296" s="41">
        <f t="shared" si="334"/>
        <v>36369.19</v>
      </c>
      <c r="BT296" s="41">
        <f t="shared" si="335"/>
        <v>55483.41</v>
      </c>
      <c r="BU296" s="41">
        <f t="shared" si="336"/>
        <v>19115</v>
      </c>
      <c r="BV296" s="109">
        <f t="shared" si="337"/>
        <v>-0.52556078372930504</v>
      </c>
      <c r="BW296" s="41">
        <v>0</v>
      </c>
      <c r="BX296" s="41">
        <v>0</v>
      </c>
      <c r="BY296" s="41">
        <f t="shared" si="338"/>
        <v>0</v>
      </c>
      <c r="BZ296" s="41">
        <f t="shared" si="349"/>
        <v>36369.19</v>
      </c>
      <c r="CA296" s="41">
        <f>BQ296+BJ296+BC296+AV296+AO296+AH296+AA296+T296+P296+BX296</f>
        <v>55483.409999999996</v>
      </c>
      <c r="CB296" s="41">
        <f t="shared" si="348"/>
        <v>19114.22</v>
      </c>
      <c r="CC296" s="109">
        <f t="shared" si="339"/>
        <v>-0.52556078372930481</v>
      </c>
      <c r="CD296" s="41">
        <v>0</v>
      </c>
      <c r="CE296" s="41">
        <v>0</v>
      </c>
      <c r="CF296" s="41">
        <f t="shared" si="340"/>
        <v>0</v>
      </c>
      <c r="CG296" s="41">
        <f t="shared" si="341"/>
        <v>36369.19</v>
      </c>
      <c r="CH296" s="41">
        <f t="shared" si="342"/>
        <v>55483.409999999996</v>
      </c>
      <c r="CI296" s="40">
        <f t="shared" si="343"/>
        <v>19114.22</v>
      </c>
      <c r="CJ296" s="281" t="s">
        <v>1546</v>
      </c>
      <c r="CK296" s="40">
        <v>68989.67</v>
      </c>
      <c r="CL296" s="40">
        <f t="shared" si="350"/>
        <v>105358.85999999999</v>
      </c>
      <c r="CM296" s="40">
        <v>105358.87</v>
      </c>
      <c r="CN296" s="158">
        <f t="shared" si="346"/>
        <v>1.0000000009313226E-2</v>
      </c>
      <c r="CO296" s="310">
        <f t="shared" si="344"/>
        <v>1.0000000949137073</v>
      </c>
      <c r="CP296" s="40">
        <v>1305035.79</v>
      </c>
      <c r="CQ296" s="40">
        <v>637251.94999999995</v>
      </c>
      <c r="CR296" s="40">
        <v>0</v>
      </c>
      <c r="CS296" s="40">
        <v>0</v>
      </c>
      <c r="CT296" s="40">
        <v>0</v>
      </c>
      <c r="CU296" s="40">
        <v>0</v>
      </c>
      <c r="CV296" s="40">
        <v>0</v>
      </c>
      <c r="CW296" s="40">
        <v>2047646.6</v>
      </c>
      <c r="CX296" s="29"/>
    </row>
    <row r="297" spans="1:102" s="75" customFormat="1" ht="47.25" hidden="1" x14ac:dyDescent="0.2">
      <c r="A297" s="99" t="s">
        <v>406</v>
      </c>
      <c r="B297" s="99" t="s">
        <v>411</v>
      </c>
      <c r="C297" s="100" t="s">
        <v>602</v>
      </c>
      <c r="D297" s="98">
        <v>1</v>
      </c>
      <c r="E297" s="99" t="s">
        <v>402</v>
      </c>
      <c r="F297" s="99" t="s">
        <v>77</v>
      </c>
      <c r="G297" s="99" t="s">
        <v>1236</v>
      </c>
      <c r="H297" s="43">
        <f>SUBTOTAL(103, $CI$16:$CI297)*1</f>
        <v>149</v>
      </c>
      <c r="I297" s="43" t="s">
        <v>51</v>
      </c>
      <c r="J297" s="124" t="s">
        <v>25</v>
      </c>
      <c r="K297" s="124" t="s">
        <v>54</v>
      </c>
      <c r="L297" s="41">
        <v>0</v>
      </c>
      <c r="M297" s="41">
        <v>0</v>
      </c>
      <c r="N297" s="41">
        <v>3337947.05</v>
      </c>
      <c r="O297" s="41">
        <v>0</v>
      </c>
      <c r="P297" s="41">
        <v>0</v>
      </c>
      <c r="Q297" s="41">
        <f t="shared" si="304"/>
        <v>0</v>
      </c>
      <c r="R297" s="197" t="str">
        <f t="shared" si="305"/>
        <v>nebija plānots</v>
      </c>
      <c r="S297" s="41">
        <v>2581749.15</v>
      </c>
      <c r="T297" s="41">
        <v>0</v>
      </c>
      <c r="U297" s="41">
        <f>T297-S297</f>
        <v>-2581749.15</v>
      </c>
      <c r="V297" s="41">
        <f t="shared" si="306"/>
        <v>2581749.15</v>
      </c>
      <c r="W297" s="41">
        <f t="shared" si="307"/>
        <v>0</v>
      </c>
      <c r="X297" s="41">
        <f t="shared" si="308"/>
        <v>-2581749</v>
      </c>
      <c r="Y297" s="197">
        <f t="shared" si="309"/>
        <v>1</v>
      </c>
      <c r="Z297" s="41">
        <v>0</v>
      </c>
      <c r="AA297" s="41">
        <v>2582052.27</v>
      </c>
      <c r="AB297" s="41">
        <f>AA297-Z297</f>
        <v>2582052.27</v>
      </c>
      <c r="AC297" s="41">
        <f t="shared" si="310"/>
        <v>2581749.15</v>
      </c>
      <c r="AD297" s="41">
        <f t="shared" si="311"/>
        <v>2582052.27</v>
      </c>
      <c r="AE297" s="41">
        <f t="shared" si="312"/>
        <v>303</v>
      </c>
      <c r="AF297" s="109">
        <f t="shared" si="313"/>
        <v>-1.1740877304067254E-4</v>
      </c>
      <c r="AG297" s="41">
        <v>0</v>
      </c>
      <c r="AH297" s="41">
        <v>0</v>
      </c>
      <c r="AI297" s="41">
        <f>AH297-AG297</f>
        <v>0</v>
      </c>
      <c r="AJ297" s="41">
        <f t="shared" si="314"/>
        <v>2581749.15</v>
      </c>
      <c r="AK297" s="41">
        <f t="shared" si="315"/>
        <v>2582052.27</v>
      </c>
      <c r="AL297" s="41">
        <f t="shared" si="316"/>
        <v>303</v>
      </c>
      <c r="AM297" s="109">
        <f t="shared" si="317"/>
        <v>-1.1740877304067254E-4</v>
      </c>
      <c r="AN297" s="41">
        <v>1294407.53</v>
      </c>
      <c r="AO297" s="41">
        <v>2781244.06</v>
      </c>
      <c r="AP297" s="41">
        <f>AO297-AN297</f>
        <v>1486836.53</v>
      </c>
      <c r="AQ297" s="41">
        <f t="shared" si="318"/>
        <v>3876156.6799999997</v>
      </c>
      <c r="AR297" s="41">
        <f t="shared" si="319"/>
        <v>5363296.33</v>
      </c>
      <c r="AS297" s="41">
        <f t="shared" si="320"/>
        <v>1487140</v>
      </c>
      <c r="AT297" s="109">
        <f t="shared" si="321"/>
        <v>-0.38366345139588121</v>
      </c>
      <c r="AU297" s="41">
        <v>0</v>
      </c>
      <c r="AV297" s="41">
        <v>0</v>
      </c>
      <c r="AW297" s="41">
        <f>AV297-AU297</f>
        <v>0</v>
      </c>
      <c r="AX297" s="41">
        <f t="shared" si="322"/>
        <v>3876156.6799999997</v>
      </c>
      <c r="AY297" s="41">
        <f t="shared" si="323"/>
        <v>5363296.33</v>
      </c>
      <c r="AZ297" s="41">
        <f t="shared" si="324"/>
        <v>1487140</v>
      </c>
      <c r="BA297" s="109">
        <f t="shared" si="325"/>
        <v>-0.38366345139588121</v>
      </c>
      <c r="BB297" s="41">
        <v>0</v>
      </c>
      <c r="BC297" s="41">
        <v>0</v>
      </c>
      <c r="BD297" s="41">
        <f>BC297-BB297</f>
        <v>0</v>
      </c>
      <c r="BE297" s="41">
        <f t="shared" si="326"/>
        <v>3876156.6799999997</v>
      </c>
      <c r="BF297" s="41">
        <f t="shared" si="327"/>
        <v>5363296.33</v>
      </c>
      <c r="BG297" s="41">
        <f t="shared" si="328"/>
        <v>1487140</v>
      </c>
      <c r="BH297" s="109">
        <f t="shared" si="329"/>
        <v>-0.38366345139588121</v>
      </c>
      <c r="BI297" s="41">
        <v>1200000</v>
      </c>
      <c r="BJ297" s="41">
        <v>0</v>
      </c>
      <c r="BK297" s="41">
        <f>BJ297-BI297</f>
        <v>-1200000</v>
      </c>
      <c r="BL297" s="41">
        <f t="shared" si="330"/>
        <v>5076156.68</v>
      </c>
      <c r="BM297" s="41">
        <f t="shared" si="331"/>
        <v>5363296.33</v>
      </c>
      <c r="BN297" s="41">
        <f t="shared" si="332"/>
        <v>287140</v>
      </c>
      <c r="BO297" s="109">
        <f t="shared" si="333"/>
        <v>-5.6566348933106747E-2</v>
      </c>
      <c r="BP297" s="41">
        <v>0</v>
      </c>
      <c r="BQ297" s="41">
        <v>2368901.2599999998</v>
      </c>
      <c r="BR297" s="41">
        <f>BQ297-BP297</f>
        <v>2368901.2599999998</v>
      </c>
      <c r="BS297" s="41">
        <f t="shared" si="334"/>
        <v>5076156.68</v>
      </c>
      <c r="BT297" s="41">
        <f t="shared" si="335"/>
        <v>7732197.5899999999</v>
      </c>
      <c r="BU297" s="41">
        <f t="shared" si="336"/>
        <v>2656041</v>
      </c>
      <c r="BV297" s="109">
        <f t="shared" si="337"/>
        <v>-0.52323855968921751</v>
      </c>
      <c r="BW297" s="41">
        <v>0</v>
      </c>
      <c r="BX297" s="41">
        <v>0</v>
      </c>
      <c r="BY297" s="41">
        <f t="shared" si="338"/>
        <v>0</v>
      </c>
      <c r="BZ297" s="41">
        <f t="shared" si="349"/>
        <v>5076156.68</v>
      </c>
      <c r="CA297" s="41">
        <f>BQ297+BJ297+BC297+AV297+AO297+AH297+AA297+T297+P297+BX297</f>
        <v>7732197.5899999999</v>
      </c>
      <c r="CB297" s="41">
        <f t="shared" si="348"/>
        <v>2656040.9100000006</v>
      </c>
      <c r="CC297" s="109">
        <f t="shared" si="339"/>
        <v>-0.52323855968921751</v>
      </c>
      <c r="CD297" s="41">
        <v>1402350.62</v>
      </c>
      <c r="CE297" s="41">
        <v>2454626.98</v>
      </c>
      <c r="CF297" s="41">
        <f t="shared" si="340"/>
        <v>1052276.3599999999</v>
      </c>
      <c r="CG297" s="41">
        <f t="shared" si="341"/>
        <v>6478507.2999999998</v>
      </c>
      <c r="CH297" s="41">
        <f t="shared" si="342"/>
        <v>10186824.57</v>
      </c>
      <c r="CI297" s="40">
        <f t="shared" si="343"/>
        <v>3708317.2700000005</v>
      </c>
      <c r="CJ297" s="281" t="s">
        <v>1546</v>
      </c>
      <c r="CK297" s="40">
        <v>0</v>
      </c>
      <c r="CL297" s="40">
        <f t="shared" si="350"/>
        <v>6478507.3000000007</v>
      </c>
      <c r="CM297" s="40">
        <v>10065555.6</v>
      </c>
      <c r="CN297" s="160">
        <f t="shared" si="346"/>
        <v>3587048.2999999989</v>
      </c>
      <c r="CO297" s="310">
        <f t="shared" si="344"/>
        <v>1.5536843803510105</v>
      </c>
      <c r="CP297" s="40">
        <v>5609402.4800000004</v>
      </c>
      <c r="CQ297" s="40">
        <v>5609402.4800000004</v>
      </c>
      <c r="CR297" s="40">
        <v>5609402.4800000004</v>
      </c>
      <c r="CS297" s="40">
        <v>2097712.0100000002</v>
      </c>
      <c r="CT297" s="40">
        <v>927148.53</v>
      </c>
      <c r="CU297" s="40">
        <v>927148.53</v>
      </c>
      <c r="CV297" s="40">
        <v>231787.14</v>
      </c>
      <c r="CW297" s="40">
        <v>30569720</v>
      </c>
      <c r="CX297" s="112"/>
    </row>
    <row r="298" spans="1:102" ht="31.5" hidden="1" x14ac:dyDescent="0.25">
      <c r="A298" s="18" t="s">
        <v>406</v>
      </c>
      <c r="B298" s="18" t="s">
        <v>411</v>
      </c>
      <c r="C298" s="19" t="s">
        <v>602</v>
      </c>
      <c r="D298" s="22">
        <v>1</v>
      </c>
      <c r="E298" s="18" t="s">
        <v>402</v>
      </c>
      <c r="F298" s="18" t="s">
        <v>77</v>
      </c>
      <c r="G298" s="18" t="s">
        <v>1208</v>
      </c>
      <c r="H298" s="43">
        <f>SUBTOTAL(103, $CI$16:$CI298)*1</f>
        <v>149</v>
      </c>
      <c r="I298" s="43" t="s">
        <v>0</v>
      </c>
      <c r="J298" s="128" t="s">
        <v>950</v>
      </c>
      <c r="K298" s="128" t="s">
        <v>951</v>
      </c>
      <c r="L298" s="79">
        <v>0</v>
      </c>
      <c r="M298" s="79">
        <v>0</v>
      </c>
      <c r="N298" s="79">
        <v>0</v>
      </c>
      <c r="O298" s="79">
        <f>N298+M298+L298</f>
        <v>0</v>
      </c>
      <c r="P298" s="79">
        <f>O298+N298+M298</f>
        <v>0</v>
      </c>
      <c r="Q298" s="41">
        <f t="shared" si="304"/>
        <v>0</v>
      </c>
      <c r="R298" s="197" t="str">
        <f t="shared" si="305"/>
        <v>nebija plānots</v>
      </c>
      <c r="S298" s="79">
        <f>Q298+P298+O298</f>
        <v>0</v>
      </c>
      <c r="T298" s="79">
        <f>S298+Q298+P298</f>
        <v>0</v>
      </c>
      <c r="U298" s="79">
        <f>T298+S298+Q298</f>
        <v>0</v>
      </c>
      <c r="V298" s="41">
        <f t="shared" si="306"/>
        <v>0</v>
      </c>
      <c r="W298" s="41">
        <f t="shared" si="307"/>
        <v>0</v>
      </c>
      <c r="X298" s="41">
        <f t="shared" si="308"/>
        <v>0</v>
      </c>
      <c r="Y298" s="197" t="str">
        <f t="shared" si="309"/>
        <v>nebija plānots</v>
      </c>
      <c r="Z298" s="79">
        <f>U298+T298+S298</f>
        <v>0</v>
      </c>
      <c r="AA298" s="79">
        <f>Z298+U298+T298</f>
        <v>0</v>
      </c>
      <c r="AB298" s="79">
        <f>AA298+Z298+U298</f>
        <v>0</v>
      </c>
      <c r="AC298" s="41">
        <f t="shared" si="310"/>
        <v>0</v>
      </c>
      <c r="AD298" s="41">
        <f t="shared" si="311"/>
        <v>0</v>
      </c>
      <c r="AE298" s="41">
        <f t="shared" si="312"/>
        <v>0</v>
      </c>
      <c r="AF298" s="109" t="str">
        <f t="shared" si="313"/>
        <v>nebija plānots</v>
      </c>
      <c r="AG298" s="79">
        <f>AB298+AA298+Z298</f>
        <v>0</v>
      </c>
      <c r="AH298" s="79">
        <f>AG298+AB298+AA298</f>
        <v>0</v>
      </c>
      <c r="AI298" s="79">
        <f>AH298+AG298+AB298</f>
        <v>0</v>
      </c>
      <c r="AJ298" s="41">
        <f t="shared" si="314"/>
        <v>0</v>
      </c>
      <c r="AK298" s="41">
        <f t="shared" si="315"/>
        <v>0</v>
      </c>
      <c r="AL298" s="41">
        <f t="shared" si="316"/>
        <v>0</v>
      </c>
      <c r="AM298" s="109" t="str">
        <f t="shared" si="317"/>
        <v>nebija plānots</v>
      </c>
      <c r="AN298" s="79">
        <f>AI298+AH298+AG298</f>
        <v>0</v>
      </c>
      <c r="AO298" s="79">
        <f>AN298+AI298+AH298</f>
        <v>0</v>
      </c>
      <c r="AP298" s="79">
        <f>AO298+AN298+AI298</f>
        <v>0</v>
      </c>
      <c r="AQ298" s="41">
        <f t="shared" si="318"/>
        <v>0</v>
      </c>
      <c r="AR298" s="41">
        <f t="shared" si="319"/>
        <v>0</v>
      </c>
      <c r="AS298" s="41">
        <f t="shared" si="320"/>
        <v>0</v>
      </c>
      <c r="AT298" s="109" t="str">
        <f t="shared" si="321"/>
        <v>nebija plānots</v>
      </c>
      <c r="AU298" s="79">
        <f>AP298+AO298+AN298</f>
        <v>0</v>
      </c>
      <c r="AV298" s="79">
        <f>AU298+AP298+AO298</f>
        <v>0</v>
      </c>
      <c r="AW298" s="79">
        <f>AV298+AU298+AP298</f>
        <v>0</v>
      </c>
      <c r="AX298" s="41">
        <f t="shared" si="322"/>
        <v>0</v>
      </c>
      <c r="AY298" s="41">
        <f t="shared" si="323"/>
        <v>0</v>
      </c>
      <c r="AZ298" s="41">
        <f t="shared" si="324"/>
        <v>0</v>
      </c>
      <c r="BA298" s="109" t="str">
        <f t="shared" si="325"/>
        <v>nebija plānots</v>
      </c>
      <c r="BB298" s="79">
        <f>AW298+AV298+AU298</f>
        <v>0</v>
      </c>
      <c r="BC298" s="79">
        <f>BB298+AW298+AV298</f>
        <v>0</v>
      </c>
      <c r="BD298" s="79">
        <f>BC298+BB298+AW298</f>
        <v>0</v>
      </c>
      <c r="BE298" s="41">
        <f t="shared" si="326"/>
        <v>0</v>
      </c>
      <c r="BF298" s="41">
        <f t="shared" si="327"/>
        <v>0</v>
      </c>
      <c r="BG298" s="41">
        <f t="shared" si="328"/>
        <v>0</v>
      </c>
      <c r="BH298" s="109" t="str">
        <f t="shared" si="329"/>
        <v>nebija plānots</v>
      </c>
      <c r="BI298" s="79">
        <f>BD298+BC298+BB298</f>
        <v>0</v>
      </c>
      <c r="BJ298" s="79">
        <f>BI298+BD298+BC298</f>
        <v>0</v>
      </c>
      <c r="BK298" s="79">
        <f>BJ298+BI298+BD298</f>
        <v>0</v>
      </c>
      <c r="BL298" s="41">
        <f t="shared" si="330"/>
        <v>0</v>
      </c>
      <c r="BM298" s="41">
        <f t="shared" si="331"/>
        <v>0</v>
      </c>
      <c r="BN298" s="41">
        <f t="shared" si="332"/>
        <v>0</v>
      </c>
      <c r="BO298" s="109" t="str">
        <f t="shared" si="333"/>
        <v>nebija plānots</v>
      </c>
      <c r="BP298" s="79">
        <f>BK298+BJ298+BI298</f>
        <v>0</v>
      </c>
      <c r="BQ298" s="79">
        <v>0</v>
      </c>
      <c r="BR298" s="79">
        <f>BQ298+BP298+BK298</f>
        <v>0</v>
      </c>
      <c r="BS298" s="41">
        <f t="shared" si="334"/>
        <v>0</v>
      </c>
      <c r="BT298" s="41">
        <f t="shared" si="335"/>
        <v>0</v>
      </c>
      <c r="BU298" s="41">
        <f t="shared" si="336"/>
        <v>0</v>
      </c>
      <c r="BV298" s="109" t="str">
        <f t="shared" si="337"/>
        <v>nebija plānots</v>
      </c>
      <c r="BW298" s="79">
        <v>1504372</v>
      </c>
      <c r="BX298" s="41">
        <v>0</v>
      </c>
      <c r="BY298" s="41">
        <f t="shared" si="338"/>
        <v>-1504372</v>
      </c>
      <c r="BZ298" s="41">
        <f t="shared" si="349"/>
        <v>1504372</v>
      </c>
      <c r="CA298" s="41">
        <f>BQ298+BJ298+BC298+AV298+AO298+-AH298+AA298+T298+P298+BX298</f>
        <v>0</v>
      </c>
      <c r="CB298" s="179">
        <f t="shared" si="348"/>
        <v>-1504372</v>
      </c>
      <c r="CC298" s="109">
        <f t="shared" si="339"/>
        <v>1</v>
      </c>
      <c r="CD298" s="79">
        <v>310382</v>
      </c>
      <c r="CE298" s="41">
        <v>2881991.95</v>
      </c>
      <c r="CF298" s="41">
        <f t="shared" si="340"/>
        <v>2571609.9500000002</v>
      </c>
      <c r="CG298" s="41">
        <f t="shared" si="341"/>
        <v>1814754</v>
      </c>
      <c r="CH298" s="41">
        <f t="shared" si="342"/>
        <v>2881991.95</v>
      </c>
      <c r="CI298" s="40">
        <f t="shared" si="343"/>
        <v>1067237.9500000002</v>
      </c>
      <c r="CJ298" s="281" t="s">
        <v>1546</v>
      </c>
      <c r="CK298" s="83">
        <v>234358</v>
      </c>
      <c r="CL298" s="40">
        <f t="shared" si="350"/>
        <v>2049112</v>
      </c>
      <c r="CM298" s="40">
        <v>4578749.4700000007</v>
      </c>
      <c r="CN298" s="267">
        <f t="shared" si="346"/>
        <v>2529637.4700000007</v>
      </c>
      <c r="CO298" s="310">
        <f t="shared" si="344"/>
        <v>2.2345042486696678</v>
      </c>
      <c r="CP298" s="83">
        <v>19413391</v>
      </c>
      <c r="CQ298" s="83">
        <v>2554095</v>
      </c>
      <c r="CR298" s="83">
        <v>0</v>
      </c>
      <c r="CS298" s="83">
        <v>0</v>
      </c>
      <c r="CT298" s="83">
        <v>0</v>
      </c>
      <c r="CU298" s="83">
        <v>0</v>
      </c>
      <c r="CV298" s="83">
        <v>0</v>
      </c>
      <c r="CW298" s="83">
        <v>24016606</v>
      </c>
      <c r="CX298" s="187"/>
    </row>
    <row r="299" spans="1:102" ht="25.5" hidden="1" x14ac:dyDescent="0.25">
      <c r="A299" s="18" t="s">
        <v>406</v>
      </c>
      <c r="B299" s="18" t="s">
        <v>411</v>
      </c>
      <c r="C299" s="19" t="s">
        <v>602</v>
      </c>
      <c r="D299" s="22">
        <v>1</v>
      </c>
      <c r="E299" s="18" t="s">
        <v>402</v>
      </c>
      <c r="F299" s="18" t="s">
        <v>77</v>
      </c>
      <c r="G299" s="18" t="s">
        <v>1224</v>
      </c>
      <c r="H299" s="43">
        <f>SUBTOTAL(103, $CI$16:$CI299)*1</f>
        <v>149</v>
      </c>
      <c r="I299" s="43" t="s">
        <v>406</v>
      </c>
      <c r="J299" s="128" t="s">
        <v>761</v>
      </c>
      <c r="K299" s="128" t="s">
        <v>762</v>
      </c>
      <c r="L299" s="41">
        <v>0</v>
      </c>
      <c r="M299" s="41">
        <v>0</v>
      </c>
      <c r="N299" s="41">
        <v>0</v>
      </c>
      <c r="O299" s="41">
        <v>0</v>
      </c>
      <c r="P299" s="41">
        <v>0</v>
      </c>
      <c r="Q299" s="41">
        <f t="shared" si="304"/>
        <v>0</v>
      </c>
      <c r="R299" s="197" t="str">
        <f t="shared" si="305"/>
        <v>nebija plānots</v>
      </c>
      <c r="S299" s="41">
        <v>0</v>
      </c>
      <c r="T299" s="41">
        <v>0</v>
      </c>
      <c r="U299" s="41">
        <f>T299-S299</f>
        <v>0</v>
      </c>
      <c r="V299" s="41">
        <f t="shared" si="306"/>
        <v>0</v>
      </c>
      <c r="W299" s="41">
        <f t="shared" si="307"/>
        <v>0</v>
      </c>
      <c r="X299" s="41">
        <f t="shared" si="308"/>
        <v>0</v>
      </c>
      <c r="Y299" s="197" t="str">
        <f t="shared" si="309"/>
        <v>nebija plānots</v>
      </c>
      <c r="Z299" s="41">
        <v>0</v>
      </c>
      <c r="AA299" s="41">
        <v>0</v>
      </c>
      <c r="AB299" s="41">
        <f>AA299-Z299</f>
        <v>0</v>
      </c>
      <c r="AC299" s="41">
        <f t="shared" si="310"/>
        <v>0</v>
      </c>
      <c r="AD299" s="41">
        <f t="shared" si="311"/>
        <v>0</v>
      </c>
      <c r="AE299" s="41">
        <f t="shared" si="312"/>
        <v>0</v>
      </c>
      <c r="AF299" s="109" t="str">
        <f t="shared" si="313"/>
        <v>nebija plānots</v>
      </c>
      <c r="AG299" s="41">
        <v>0</v>
      </c>
      <c r="AH299" s="41">
        <v>0</v>
      </c>
      <c r="AI299" s="41">
        <f>AH299-AG299</f>
        <v>0</v>
      </c>
      <c r="AJ299" s="41">
        <f t="shared" si="314"/>
        <v>0</v>
      </c>
      <c r="AK299" s="41">
        <f t="shared" si="315"/>
        <v>0</v>
      </c>
      <c r="AL299" s="41">
        <f t="shared" si="316"/>
        <v>0</v>
      </c>
      <c r="AM299" s="109" t="str">
        <f t="shared" si="317"/>
        <v>nebija plānots</v>
      </c>
      <c r="AN299" s="41">
        <v>0</v>
      </c>
      <c r="AO299" s="41">
        <v>0</v>
      </c>
      <c r="AP299" s="41">
        <f>AO299-AN299</f>
        <v>0</v>
      </c>
      <c r="AQ299" s="41">
        <f t="shared" si="318"/>
        <v>0</v>
      </c>
      <c r="AR299" s="41">
        <f t="shared" si="319"/>
        <v>0</v>
      </c>
      <c r="AS299" s="41">
        <f t="shared" si="320"/>
        <v>0</v>
      </c>
      <c r="AT299" s="109" t="str">
        <f t="shared" si="321"/>
        <v>nebija plānots</v>
      </c>
      <c r="AU299" s="35">
        <v>1700</v>
      </c>
      <c r="AV299" s="41">
        <v>3528.72</v>
      </c>
      <c r="AW299" s="41">
        <f>AV299-AU299</f>
        <v>1828.7199999999998</v>
      </c>
      <c r="AX299" s="41">
        <f t="shared" si="322"/>
        <v>1700</v>
      </c>
      <c r="AY299" s="41">
        <f t="shared" si="323"/>
        <v>3528.72</v>
      </c>
      <c r="AZ299" s="41">
        <f t="shared" si="324"/>
        <v>1829</v>
      </c>
      <c r="BA299" s="109">
        <f t="shared" si="325"/>
        <v>-1.0757176470588234</v>
      </c>
      <c r="BB299" s="35">
        <v>0</v>
      </c>
      <c r="BC299" s="41">
        <v>0</v>
      </c>
      <c r="BD299" s="41">
        <f>BC299-BB299</f>
        <v>0</v>
      </c>
      <c r="BE299" s="41">
        <f t="shared" si="326"/>
        <v>1700</v>
      </c>
      <c r="BF299" s="41">
        <f t="shared" si="327"/>
        <v>3528.72</v>
      </c>
      <c r="BG299" s="41">
        <f t="shared" si="328"/>
        <v>1829</v>
      </c>
      <c r="BH299" s="109">
        <f t="shared" si="329"/>
        <v>-1.0757176470588234</v>
      </c>
      <c r="BI299" s="35">
        <v>0</v>
      </c>
      <c r="BJ299" s="41">
        <v>0</v>
      </c>
      <c r="BK299" s="41">
        <f>BJ299-BI299</f>
        <v>0</v>
      </c>
      <c r="BL299" s="41">
        <f t="shared" si="330"/>
        <v>1700</v>
      </c>
      <c r="BM299" s="41">
        <f t="shared" si="331"/>
        <v>3528.72</v>
      </c>
      <c r="BN299" s="41">
        <f t="shared" si="332"/>
        <v>1829</v>
      </c>
      <c r="BO299" s="109">
        <f t="shared" si="333"/>
        <v>-1.0757176470588234</v>
      </c>
      <c r="BP299" s="35">
        <v>2626.5</v>
      </c>
      <c r="BQ299" s="41">
        <v>3349.19</v>
      </c>
      <c r="BR299" s="41">
        <f>BQ299-BP299</f>
        <v>722.69</v>
      </c>
      <c r="BS299" s="41">
        <f t="shared" si="334"/>
        <v>4326.5</v>
      </c>
      <c r="BT299" s="41">
        <f t="shared" si="335"/>
        <v>6877.91</v>
      </c>
      <c r="BU299" s="41">
        <f t="shared" si="336"/>
        <v>2552</v>
      </c>
      <c r="BV299" s="109">
        <f t="shared" si="337"/>
        <v>-0.58971686120420652</v>
      </c>
      <c r="BW299" s="35">
        <v>0</v>
      </c>
      <c r="BX299" s="41">
        <v>0</v>
      </c>
      <c r="BY299" s="41">
        <f t="shared" si="338"/>
        <v>0</v>
      </c>
      <c r="BZ299" s="41">
        <f t="shared" si="349"/>
        <v>4326.5</v>
      </c>
      <c r="CA299" s="41">
        <f>BQ299+BJ299+BC299+AV299+AO299+-AH299+AA299+T299+P299+BX299</f>
        <v>6877.91</v>
      </c>
      <c r="CB299" s="41">
        <f>ROUND(BU299+BY299,0)</f>
        <v>2552</v>
      </c>
      <c r="CC299" s="109">
        <f t="shared" si="339"/>
        <v>-0.58971686120420652</v>
      </c>
      <c r="CD299" s="35">
        <v>0</v>
      </c>
      <c r="CE299" s="41">
        <v>0</v>
      </c>
      <c r="CF299" s="41">
        <f t="shared" si="340"/>
        <v>0</v>
      </c>
      <c r="CG299" s="41">
        <f t="shared" si="341"/>
        <v>4326.5</v>
      </c>
      <c r="CH299" s="41">
        <f t="shared" si="342"/>
        <v>6877.91</v>
      </c>
      <c r="CI299" s="40">
        <f t="shared" si="343"/>
        <v>2552</v>
      </c>
      <c r="CJ299" s="281" t="s">
        <v>1546</v>
      </c>
      <c r="CK299" s="37">
        <v>2538.1</v>
      </c>
      <c r="CL299" s="40">
        <f t="shared" si="350"/>
        <v>6864.6</v>
      </c>
      <c r="CM299" s="40">
        <v>11073.68</v>
      </c>
      <c r="CN299" s="158">
        <f t="shared" si="346"/>
        <v>4209.08</v>
      </c>
      <c r="CO299" s="310">
        <f t="shared" si="344"/>
        <v>1.6131573580397984</v>
      </c>
      <c r="CP299" s="37">
        <v>17399.82</v>
      </c>
      <c r="CQ299" s="37">
        <v>15351</v>
      </c>
      <c r="CR299" s="37">
        <v>2472.33</v>
      </c>
      <c r="CS299" s="37">
        <v>0</v>
      </c>
      <c r="CT299" s="37">
        <v>0</v>
      </c>
      <c r="CU299" s="37">
        <v>0</v>
      </c>
      <c r="CV299" s="37">
        <v>0</v>
      </c>
      <c r="CW299" s="40">
        <v>40387.75</v>
      </c>
      <c r="CX299" s="29"/>
    </row>
    <row r="300" spans="1:102" ht="51" hidden="1" x14ac:dyDescent="0.25">
      <c r="A300" s="55" t="s">
        <v>233</v>
      </c>
      <c r="B300" s="55" t="s">
        <v>234</v>
      </c>
      <c r="C300" s="81" t="s">
        <v>579</v>
      </c>
      <c r="D300" s="55">
        <v>2</v>
      </c>
      <c r="E300" s="55" t="s">
        <v>4</v>
      </c>
      <c r="F300" s="55" t="s">
        <v>5</v>
      </c>
      <c r="G300" s="55" t="s">
        <v>1315</v>
      </c>
      <c r="H300" s="43">
        <f>SUBTOTAL(103, $CI$16:$CI300)*1</f>
        <v>149</v>
      </c>
      <c r="I300" s="43" t="s">
        <v>800</v>
      </c>
      <c r="J300" s="124" t="s">
        <v>148</v>
      </c>
      <c r="K300" s="132" t="s">
        <v>837</v>
      </c>
      <c r="L300" s="41">
        <v>0</v>
      </c>
      <c r="M300" s="41">
        <v>0</v>
      </c>
      <c r="N300" s="41">
        <v>0</v>
      </c>
      <c r="O300" s="41">
        <v>0</v>
      </c>
      <c r="P300" s="41">
        <v>0</v>
      </c>
      <c r="Q300" s="41">
        <f t="shared" si="304"/>
        <v>0</v>
      </c>
      <c r="R300" s="197" t="str">
        <f t="shared" si="305"/>
        <v>nebija plānots</v>
      </c>
      <c r="S300" s="41">
        <v>0</v>
      </c>
      <c r="T300" s="41">
        <v>0</v>
      </c>
      <c r="U300" s="41">
        <v>0</v>
      </c>
      <c r="V300" s="41">
        <f t="shared" si="306"/>
        <v>0</v>
      </c>
      <c r="W300" s="41">
        <f t="shared" si="307"/>
        <v>0</v>
      </c>
      <c r="X300" s="41">
        <f t="shared" si="308"/>
        <v>0</v>
      </c>
      <c r="Y300" s="197" t="str">
        <f t="shared" si="309"/>
        <v>nebija plānots</v>
      </c>
      <c r="Z300" s="41">
        <v>0</v>
      </c>
      <c r="AA300" s="41">
        <v>0</v>
      </c>
      <c r="AB300" s="41">
        <v>0</v>
      </c>
      <c r="AC300" s="41">
        <f t="shared" si="310"/>
        <v>0</v>
      </c>
      <c r="AD300" s="41">
        <f t="shared" si="311"/>
        <v>0</v>
      </c>
      <c r="AE300" s="41">
        <f t="shared" si="312"/>
        <v>0</v>
      </c>
      <c r="AF300" s="109" t="str">
        <f t="shared" si="313"/>
        <v>nebija plānots</v>
      </c>
      <c r="AG300" s="41"/>
      <c r="AH300" s="41"/>
      <c r="AI300" s="41"/>
      <c r="AJ300" s="41">
        <f t="shared" si="314"/>
        <v>0</v>
      </c>
      <c r="AK300" s="41">
        <f t="shared" si="315"/>
        <v>0</v>
      </c>
      <c r="AL300" s="41">
        <f t="shared" si="316"/>
        <v>0</v>
      </c>
      <c r="AM300" s="109" t="str">
        <f t="shared" si="317"/>
        <v>nebija plānots</v>
      </c>
      <c r="AN300" s="41"/>
      <c r="AO300" s="41"/>
      <c r="AP300" s="41"/>
      <c r="AQ300" s="41">
        <f t="shared" si="318"/>
        <v>0</v>
      </c>
      <c r="AR300" s="41">
        <f t="shared" si="319"/>
        <v>0</v>
      </c>
      <c r="AS300" s="41">
        <f t="shared" si="320"/>
        <v>0</v>
      </c>
      <c r="AT300" s="109" t="str">
        <f t="shared" si="321"/>
        <v>nebija plānots</v>
      </c>
      <c r="AU300" s="41">
        <v>1700000</v>
      </c>
      <c r="AV300" s="41">
        <v>3825000</v>
      </c>
      <c r="AW300" s="41">
        <f>AV300-AU300</f>
        <v>2125000</v>
      </c>
      <c r="AX300" s="41">
        <f t="shared" si="322"/>
        <v>1700000</v>
      </c>
      <c r="AY300" s="41">
        <f t="shared" si="323"/>
        <v>3825000</v>
      </c>
      <c r="AZ300" s="41">
        <f t="shared" si="324"/>
        <v>2125000</v>
      </c>
      <c r="BA300" s="109">
        <f t="shared" si="325"/>
        <v>-1.25</v>
      </c>
      <c r="BB300" s="41">
        <v>0</v>
      </c>
      <c r="BC300" s="41">
        <v>0</v>
      </c>
      <c r="BD300" s="41">
        <f>BC300-BB300</f>
        <v>0</v>
      </c>
      <c r="BE300" s="41">
        <f t="shared" si="326"/>
        <v>1700000</v>
      </c>
      <c r="BF300" s="41">
        <f t="shared" si="327"/>
        <v>3825000</v>
      </c>
      <c r="BG300" s="41">
        <f t="shared" si="328"/>
        <v>2125000</v>
      </c>
      <c r="BH300" s="109">
        <f t="shared" si="329"/>
        <v>-1.25</v>
      </c>
      <c r="BI300" s="41">
        <v>0</v>
      </c>
      <c r="BJ300" s="41">
        <v>0</v>
      </c>
      <c r="BK300" s="41">
        <f>BJ300-BI300</f>
        <v>0</v>
      </c>
      <c r="BL300" s="41">
        <f t="shared" si="330"/>
        <v>1700000</v>
      </c>
      <c r="BM300" s="41">
        <f t="shared" si="331"/>
        <v>3825000</v>
      </c>
      <c r="BN300" s="41">
        <f t="shared" si="332"/>
        <v>2125000</v>
      </c>
      <c r="BO300" s="109">
        <f t="shared" si="333"/>
        <v>-1.25</v>
      </c>
      <c r="BP300" s="41">
        <v>1700000</v>
      </c>
      <c r="BQ300" s="41">
        <v>1471292.38</v>
      </c>
      <c r="BR300" s="41">
        <f>BQ300-BP300</f>
        <v>-228707.62000000011</v>
      </c>
      <c r="BS300" s="41">
        <f t="shared" si="334"/>
        <v>3400000</v>
      </c>
      <c r="BT300" s="41">
        <f t="shared" si="335"/>
        <v>5296292.38</v>
      </c>
      <c r="BU300" s="41">
        <f t="shared" si="336"/>
        <v>1896292</v>
      </c>
      <c r="BV300" s="109">
        <f t="shared" si="337"/>
        <v>-0.55773305294117637</v>
      </c>
      <c r="BW300" s="41">
        <v>0</v>
      </c>
      <c r="BX300" s="41">
        <v>246361.74</v>
      </c>
      <c r="BY300" s="41">
        <f t="shared" si="338"/>
        <v>246361.74</v>
      </c>
      <c r="BZ300" s="41">
        <f t="shared" si="349"/>
        <v>3400000</v>
      </c>
      <c r="CA300" s="41">
        <f>BQ300+BJ300+BC300+AV300+AO300+-AH300+AA300+T300+P300+BX300</f>
        <v>5542654.1200000001</v>
      </c>
      <c r="CB300" s="41">
        <f t="shared" ref="CB300:CB321" si="351">BR300+BK300+BD300+AW300+AP300+AI300+AB300+U300+Q300+BY300</f>
        <v>2142654.12</v>
      </c>
      <c r="CC300" s="109">
        <f t="shared" si="339"/>
        <v>-0.63019238823529422</v>
      </c>
      <c r="CD300" s="41">
        <v>0</v>
      </c>
      <c r="CE300" s="41">
        <v>0</v>
      </c>
      <c r="CF300" s="41">
        <f t="shared" si="340"/>
        <v>0</v>
      </c>
      <c r="CG300" s="41">
        <f t="shared" si="341"/>
        <v>3400000</v>
      </c>
      <c r="CH300" s="41">
        <f t="shared" si="342"/>
        <v>5542654.1200000001</v>
      </c>
      <c r="CI300" s="40">
        <f t="shared" si="343"/>
        <v>2142654.12</v>
      </c>
      <c r="CJ300" s="281" t="s">
        <v>1546</v>
      </c>
      <c r="CK300" s="40">
        <v>850000</v>
      </c>
      <c r="CL300" s="40">
        <f t="shared" si="350"/>
        <v>4250000</v>
      </c>
      <c r="CM300" s="40">
        <v>8075000</v>
      </c>
      <c r="CN300" s="158">
        <f t="shared" si="346"/>
        <v>3825000</v>
      </c>
      <c r="CO300" s="310">
        <f t="shared" si="344"/>
        <v>1.9</v>
      </c>
      <c r="CP300" s="40">
        <v>0</v>
      </c>
      <c r="CQ300" s="270">
        <v>0</v>
      </c>
      <c r="CR300" s="40">
        <v>0</v>
      </c>
      <c r="CS300" s="40">
        <v>0</v>
      </c>
      <c r="CT300" s="40">
        <v>0</v>
      </c>
      <c r="CU300" s="40">
        <v>0</v>
      </c>
      <c r="CV300" s="40">
        <v>0</v>
      </c>
      <c r="CW300" s="40">
        <v>4250000</v>
      </c>
      <c r="CX300" s="112"/>
    </row>
    <row r="301" spans="1:102" s="82" customFormat="1" ht="25.5" hidden="1" x14ac:dyDescent="0.2">
      <c r="A301" s="121" t="s">
        <v>406</v>
      </c>
      <c r="B301" s="121" t="s">
        <v>407</v>
      </c>
      <c r="C301" s="122" t="s">
        <v>601</v>
      </c>
      <c r="D301" s="121" t="s">
        <v>3</v>
      </c>
      <c r="E301" s="121" t="s">
        <v>402</v>
      </c>
      <c r="F301" s="121" t="s">
        <v>77</v>
      </c>
      <c r="G301" s="123" t="s">
        <v>408</v>
      </c>
      <c r="H301" s="43">
        <f>SUBTOTAL(103, $CI$16:$CI301)*1</f>
        <v>149</v>
      </c>
      <c r="I301" s="43" t="s">
        <v>119</v>
      </c>
      <c r="J301" s="136" t="s">
        <v>689</v>
      </c>
      <c r="K301" s="136" t="s">
        <v>690</v>
      </c>
      <c r="L301" s="40">
        <v>0</v>
      </c>
      <c r="M301" s="40">
        <v>0</v>
      </c>
      <c r="N301" s="40">
        <v>0</v>
      </c>
      <c r="O301" s="40">
        <v>0</v>
      </c>
      <c r="P301" s="40">
        <v>0</v>
      </c>
      <c r="Q301" s="41">
        <f t="shared" si="304"/>
        <v>0</v>
      </c>
      <c r="R301" s="197" t="str">
        <f t="shared" si="305"/>
        <v>nebija plānots</v>
      </c>
      <c r="S301" s="40">
        <v>0</v>
      </c>
      <c r="T301" s="40">
        <v>0</v>
      </c>
      <c r="U301" s="41">
        <f>T301-S301</f>
        <v>0</v>
      </c>
      <c r="V301" s="41">
        <f t="shared" si="306"/>
        <v>0</v>
      </c>
      <c r="W301" s="41">
        <f t="shared" si="307"/>
        <v>0</v>
      </c>
      <c r="X301" s="41">
        <f t="shared" si="308"/>
        <v>0</v>
      </c>
      <c r="Y301" s="197" t="str">
        <f t="shared" si="309"/>
        <v>nebija plānots</v>
      </c>
      <c r="Z301" s="40">
        <v>0</v>
      </c>
      <c r="AA301" s="40">
        <v>0</v>
      </c>
      <c r="AB301" s="41">
        <f>AA301-Z301</f>
        <v>0</v>
      </c>
      <c r="AC301" s="41">
        <f t="shared" si="310"/>
        <v>0</v>
      </c>
      <c r="AD301" s="41">
        <f t="shared" si="311"/>
        <v>0</v>
      </c>
      <c r="AE301" s="41">
        <f t="shared" si="312"/>
        <v>0</v>
      </c>
      <c r="AF301" s="109" t="str">
        <f t="shared" si="313"/>
        <v>nebija plānots</v>
      </c>
      <c r="AG301" s="40">
        <v>0</v>
      </c>
      <c r="AH301" s="40">
        <v>0</v>
      </c>
      <c r="AI301" s="41">
        <f>AH301-AG301</f>
        <v>0</v>
      </c>
      <c r="AJ301" s="41">
        <f t="shared" si="314"/>
        <v>0</v>
      </c>
      <c r="AK301" s="41">
        <f t="shared" si="315"/>
        <v>0</v>
      </c>
      <c r="AL301" s="41">
        <f t="shared" si="316"/>
        <v>0</v>
      </c>
      <c r="AM301" s="109" t="str">
        <f t="shared" si="317"/>
        <v>nebija plānots</v>
      </c>
      <c r="AN301" s="40">
        <v>327998.21000000002</v>
      </c>
      <c r="AO301" s="40">
        <v>0</v>
      </c>
      <c r="AP301" s="41">
        <f>AO301-AN301</f>
        <v>-327998.21000000002</v>
      </c>
      <c r="AQ301" s="41">
        <f t="shared" si="318"/>
        <v>327998.21000000002</v>
      </c>
      <c r="AR301" s="41">
        <f t="shared" si="319"/>
        <v>0</v>
      </c>
      <c r="AS301" s="41">
        <f t="shared" si="320"/>
        <v>-327998</v>
      </c>
      <c r="AT301" s="109">
        <f t="shared" si="321"/>
        <v>1</v>
      </c>
      <c r="AU301" s="40">
        <v>0</v>
      </c>
      <c r="AV301" s="41">
        <v>0</v>
      </c>
      <c r="AW301" s="41">
        <f>AV301-AU301</f>
        <v>0</v>
      </c>
      <c r="AX301" s="41">
        <f t="shared" si="322"/>
        <v>327998.21000000002</v>
      </c>
      <c r="AY301" s="41">
        <f t="shared" si="323"/>
        <v>0</v>
      </c>
      <c r="AZ301" s="41">
        <f t="shared" si="324"/>
        <v>-327998</v>
      </c>
      <c r="BA301" s="109">
        <f t="shared" si="325"/>
        <v>1</v>
      </c>
      <c r="BB301" s="40">
        <v>0</v>
      </c>
      <c r="BC301" s="41">
        <v>0</v>
      </c>
      <c r="BD301" s="41">
        <f>BC301-BB301</f>
        <v>0</v>
      </c>
      <c r="BE301" s="41">
        <f t="shared" si="326"/>
        <v>327998.21000000002</v>
      </c>
      <c r="BF301" s="41">
        <f t="shared" si="327"/>
        <v>0</v>
      </c>
      <c r="BG301" s="41">
        <f t="shared" si="328"/>
        <v>-327998</v>
      </c>
      <c r="BH301" s="109">
        <f t="shared" si="329"/>
        <v>1</v>
      </c>
      <c r="BI301" s="40">
        <v>0</v>
      </c>
      <c r="BJ301" s="41">
        <v>576455.05000000005</v>
      </c>
      <c r="BK301" s="41">
        <f>BJ301-BI301</f>
        <v>576455.05000000005</v>
      </c>
      <c r="BL301" s="41">
        <f t="shared" si="330"/>
        <v>327998.21000000002</v>
      </c>
      <c r="BM301" s="41">
        <f t="shared" si="331"/>
        <v>576455.05000000005</v>
      </c>
      <c r="BN301" s="41">
        <f t="shared" si="332"/>
        <v>248457</v>
      </c>
      <c r="BO301" s="109">
        <f t="shared" si="333"/>
        <v>-0.75749449974132488</v>
      </c>
      <c r="BP301" s="40">
        <v>0</v>
      </c>
      <c r="BQ301" s="41">
        <v>0</v>
      </c>
      <c r="BR301" s="41">
        <f>BQ301-BP301</f>
        <v>0</v>
      </c>
      <c r="BS301" s="41">
        <f t="shared" si="334"/>
        <v>327998.21000000002</v>
      </c>
      <c r="BT301" s="41">
        <f t="shared" si="335"/>
        <v>576455.05000000005</v>
      </c>
      <c r="BU301" s="41">
        <f t="shared" si="336"/>
        <v>248457</v>
      </c>
      <c r="BV301" s="109">
        <f t="shared" si="337"/>
        <v>-0.75749449974132488</v>
      </c>
      <c r="BW301" s="40">
        <v>0</v>
      </c>
      <c r="BX301" s="41">
        <v>0</v>
      </c>
      <c r="BY301" s="41">
        <f t="shared" si="338"/>
        <v>0</v>
      </c>
      <c r="BZ301" s="41">
        <f t="shared" si="349"/>
        <v>327998.21000000002</v>
      </c>
      <c r="CA301" s="41">
        <f>BQ301+BJ301+BC301+AV301+AO301+-AH301+AA301+T301+P301+BX301</f>
        <v>576455.05000000005</v>
      </c>
      <c r="CB301" s="41">
        <f t="shared" si="351"/>
        <v>248456.84000000003</v>
      </c>
      <c r="CC301" s="109">
        <f t="shared" si="339"/>
        <v>-0.75749449974132488</v>
      </c>
      <c r="CD301" s="40">
        <v>0</v>
      </c>
      <c r="CE301" s="41">
        <v>0</v>
      </c>
      <c r="CF301" s="41">
        <f t="shared" si="340"/>
        <v>0</v>
      </c>
      <c r="CG301" s="41">
        <f t="shared" si="341"/>
        <v>327998.21000000002</v>
      </c>
      <c r="CH301" s="41">
        <f t="shared" si="342"/>
        <v>576455.05000000005</v>
      </c>
      <c r="CI301" s="40">
        <f t="shared" si="343"/>
        <v>248456.84000000003</v>
      </c>
      <c r="CJ301" s="281" t="s">
        <v>1546</v>
      </c>
      <c r="CK301" s="40">
        <v>0</v>
      </c>
      <c r="CL301" s="40">
        <f t="shared" si="350"/>
        <v>327998.21000000002</v>
      </c>
      <c r="CM301" s="40">
        <v>576455.05000000005</v>
      </c>
      <c r="CN301" s="158">
        <v>0</v>
      </c>
      <c r="CO301" s="310">
        <f t="shared" si="344"/>
        <v>1.7574944997413249</v>
      </c>
      <c r="CP301" s="40">
        <v>6855129.9100000001</v>
      </c>
      <c r="CQ301" s="40">
        <v>7824401.0499999998</v>
      </c>
      <c r="CR301" s="40">
        <v>6491669.1600000001</v>
      </c>
      <c r="CS301" s="40">
        <v>2480896.14</v>
      </c>
      <c r="CT301" s="40">
        <v>0</v>
      </c>
      <c r="CU301" s="40">
        <v>0</v>
      </c>
      <c r="CV301" s="40">
        <v>0</v>
      </c>
      <c r="CW301" s="40">
        <v>23980094.469999999</v>
      </c>
      <c r="CX301" s="112"/>
    </row>
    <row r="302" spans="1:102" s="75" customFormat="1" ht="26.25" hidden="1" x14ac:dyDescent="0.25">
      <c r="A302" s="11" t="s">
        <v>406</v>
      </c>
      <c r="B302" s="11" t="s">
        <v>411</v>
      </c>
      <c r="C302" s="14" t="s">
        <v>602</v>
      </c>
      <c r="D302" s="11">
        <v>1</v>
      </c>
      <c r="E302" s="11" t="s">
        <v>402</v>
      </c>
      <c r="F302" s="11" t="s">
        <v>77</v>
      </c>
      <c r="G302" s="44" t="s">
        <v>430</v>
      </c>
      <c r="H302" s="43">
        <f>SUBTOTAL(103, $CI$16:$CI302)*1</f>
        <v>149</v>
      </c>
      <c r="I302" s="43" t="s">
        <v>172</v>
      </c>
      <c r="J302" s="124" t="s">
        <v>98</v>
      </c>
      <c r="K302" s="124" t="s">
        <v>207</v>
      </c>
      <c r="L302" s="41">
        <v>0</v>
      </c>
      <c r="M302" s="41">
        <v>0</v>
      </c>
      <c r="N302" s="41">
        <v>0</v>
      </c>
      <c r="O302" s="41">
        <v>193.8</v>
      </c>
      <c r="P302" s="41">
        <v>193.8</v>
      </c>
      <c r="Q302" s="41">
        <f t="shared" si="304"/>
        <v>0</v>
      </c>
      <c r="R302" s="197">
        <f t="shared" si="305"/>
        <v>0</v>
      </c>
      <c r="S302" s="41">
        <v>0</v>
      </c>
      <c r="T302" s="41">
        <v>0</v>
      </c>
      <c r="U302" s="41">
        <f>T302-S302</f>
        <v>0</v>
      </c>
      <c r="V302" s="41">
        <f t="shared" si="306"/>
        <v>193.8</v>
      </c>
      <c r="W302" s="41">
        <f t="shared" si="307"/>
        <v>193.8</v>
      </c>
      <c r="X302" s="41">
        <f t="shared" si="308"/>
        <v>0</v>
      </c>
      <c r="Y302" s="197">
        <f t="shared" si="309"/>
        <v>0</v>
      </c>
      <c r="Z302" s="41">
        <v>0</v>
      </c>
      <c r="AA302" s="41">
        <v>0</v>
      </c>
      <c r="AB302" s="41">
        <f>AA302-Z302</f>
        <v>0</v>
      </c>
      <c r="AC302" s="41">
        <f t="shared" si="310"/>
        <v>193.8</v>
      </c>
      <c r="AD302" s="41">
        <f t="shared" si="311"/>
        <v>193.8</v>
      </c>
      <c r="AE302" s="41">
        <f t="shared" si="312"/>
        <v>0</v>
      </c>
      <c r="AF302" s="109">
        <f t="shared" si="313"/>
        <v>0</v>
      </c>
      <c r="AG302" s="41">
        <v>1622744.43</v>
      </c>
      <c r="AH302" s="41">
        <v>1622744.43</v>
      </c>
      <c r="AI302" s="41">
        <f>AH302-AG302</f>
        <v>0</v>
      </c>
      <c r="AJ302" s="41">
        <f t="shared" si="314"/>
        <v>1622938.23</v>
      </c>
      <c r="AK302" s="41">
        <f t="shared" si="315"/>
        <v>1622938.23</v>
      </c>
      <c r="AL302" s="41">
        <f t="shared" si="316"/>
        <v>0</v>
      </c>
      <c r="AM302" s="109">
        <f t="shared" si="317"/>
        <v>0</v>
      </c>
      <c r="AN302" s="41">
        <v>0</v>
      </c>
      <c r="AO302" s="41">
        <v>0</v>
      </c>
      <c r="AP302" s="41">
        <f>AO302-AN302</f>
        <v>0</v>
      </c>
      <c r="AQ302" s="41">
        <f t="shared" si="318"/>
        <v>1622938.23</v>
      </c>
      <c r="AR302" s="41">
        <f t="shared" si="319"/>
        <v>1622938.23</v>
      </c>
      <c r="AS302" s="41">
        <f t="shared" si="320"/>
        <v>0</v>
      </c>
      <c r="AT302" s="109">
        <f t="shared" si="321"/>
        <v>0</v>
      </c>
      <c r="AU302" s="41">
        <v>0</v>
      </c>
      <c r="AV302" s="41">
        <v>0</v>
      </c>
      <c r="AW302" s="41">
        <f>AV302-AU302</f>
        <v>0</v>
      </c>
      <c r="AX302" s="41">
        <f t="shared" si="322"/>
        <v>1622938.23</v>
      </c>
      <c r="AY302" s="41">
        <f t="shared" si="323"/>
        <v>1622938.23</v>
      </c>
      <c r="AZ302" s="41">
        <f t="shared" si="324"/>
        <v>0</v>
      </c>
      <c r="BA302" s="109">
        <f t="shared" si="325"/>
        <v>0</v>
      </c>
      <c r="BB302" s="41">
        <v>1010902.18</v>
      </c>
      <c r="BC302" s="41">
        <v>1010902.18</v>
      </c>
      <c r="BD302" s="41">
        <f>BC302-BB302</f>
        <v>0</v>
      </c>
      <c r="BE302" s="41">
        <f t="shared" si="326"/>
        <v>2633840.41</v>
      </c>
      <c r="BF302" s="41">
        <f t="shared" si="327"/>
        <v>2633840.41</v>
      </c>
      <c r="BG302" s="41">
        <f t="shared" si="328"/>
        <v>0</v>
      </c>
      <c r="BH302" s="109">
        <f t="shared" si="329"/>
        <v>0</v>
      </c>
      <c r="BI302" s="41">
        <v>0</v>
      </c>
      <c r="BJ302" s="41">
        <v>0</v>
      </c>
      <c r="BK302" s="41">
        <f>BJ302-BI302</f>
        <v>0</v>
      </c>
      <c r="BL302" s="41">
        <f t="shared" si="330"/>
        <v>2633840.41</v>
      </c>
      <c r="BM302" s="41">
        <f t="shared" si="331"/>
        <v>2633840.41</v>
      </c>
      <c r="BN302" s="41">
        <f t="shared" si="332"/>
        <v>0</v>
      </c>
      <c r="BO302" s="109">
        <f t="shared" si="333"/>
        <v>0</v>
      </c>
      <c r="BP302" s="41">
        <v>0</v>
      </c>
      <c r="BQ302" s="41">
        <v>0</v>
      </c>
      <c r="BR302" s="41">
        <f>BQ302-BP302</f>
        <v>0</v>
      </c>
      <c r="BS302" s="41">
        <f t="shared" si="334"/>
        <v>2633840.41</v>
      </c>
      <c r="BT302" s="41">
        <f t="shared" si="335"/>
        <v>2633840.41</v>
      </c>
      <c r="BU302" s="41">
        <f t="shared" si="336"/>
        <v>0</v>
      </c>
      <c r="BV302" s="109">
        <f t="shared" si="337"/>
        <v>0</v>
      </c>
      <c r="BW302" s="41">
        <v>0</v>
      </c>
      <c r="BX302" s="41">
        <v>2034236.63</v>
      </c>
      <c r="BY302" s="41">
        <f t="shared" si="338"/>
        <v>2034236.63</v>
      </c>
      <c r="BZ302" s="41">
        <f t="shared" si="349"/>
        <v>2633840.4099999997</v>
      </c>
      <c r="CA302" s="41">
        <f>BQ302+BJ302+BC302+AV302+AO302+AH302+AA302+T302+P302+BX302</f>
        <v>4668077.0399999991</v>
      </c>
      <c r="CB302" s="41">
        <f t="shared" si="351"/>
        <v>2034236.63</v>
      </c>
      <c r="CC302" s="109">
        <f t="shared" si="339"/>
        <v>-0.7723461992140972</v>
      </c>
      <c r="CD302" s="41">
        <v>0</v>
      </c>
      <c r="CE302" s="41">
        <v>0</v>
      </c>
      <c r="CF302" s="41">
        <f t="shared" si="340"/>
        <v>0</v>
      </c>
      <c r="CG302" s="41">
        <f t="shared" si="341"/>
        <v>2633840.4099999997</v>
      </c>
      <c r="CH302" s="41">
        <f t="shared" si="342"/>
        <v>4668077.0399999991</v>
      </c>
      <c r="CI302" s="40">
        <f t="shared" si="343"/>
        <v>2034236.63</v>
      </c>
      <c r="CJ302" s="281" t="s">
        <v>1546</v>
      </c>
      <c r="CK302" s="40">
        <v>0</v>
      </c>
      <c r="CL302" s="40">
        <f t="shared" si="350"/>
        <v>2633840.4099999997</v>
      </c>
      <c r="CM302" s="40">
        <v>4668077.04</v>
      </c>
      <c r="CN302" s="158">
        <f>CM302-CL302</f>
        <v>2034236.6300000004</v>
      </c>
      <c r="CO302" s="310">
        <f t="shared" si="344"/>
        <v>1.7723461992140976</v>
      </c>
      <c r="CP302" s="40">
        <v>4605863.0500000007</v>
      </c>
      <c r="CQ302" s="40">
        <v>0</v>
      </c>
      <c r="CR302" s="40">
        <v>0</v>
      </c>
      <c r="CS302" s="40">
        <v>0</v>
      </c>
      <c r="CT302" s="40">
        <v>0</v>
      </c>
      <c r="CU302" s="40">
        <v>0</v>
      </c>
      <c r="CV302" s="40">
        <v>0</v>
      </c>
      <c r="CW302" s="40">
        <v>8994680.8800000008</v>
      </c>
      <c r="CX302" s="29"/>
    </row>
    <row r="303" spans="1:102" ht="26.25" hidden="1" x14ac:dyDescent="0.25">
      <c r="A303" s="254" t="s">
        <v>406</v>
      </c>
      <c r="B303" s="254" t="s">
        <v>411</v>
      </c>
      <c r="C303" s="255" t="s">
        <v>602</v>
      </c>
      <c r="D303" s="254">
        <v>1</v>
      </c>
      <c r="E303" s="254" t="s">
        <v>402</v>
      </c>
      <c r="F303" s="254" t="s">
        <v>77</v>
      </c>
      <c r="G303" s="253" t="s">
        <v>433</v>
      </c>
      <c r="H303" s="43">
        <f>SUBTOTAL(103, $CI$16:$CI303)*1</f>
        <v>149</v>
      </c>
      <c r="I303" s="43" t="s">
        <v>138</v>
      </c>
      <c r="J303" s="252" t="s">
        <v>72</v>
      </c>
      <c r="K303" s="252" t="s">
        <v>710</v>
      </c>
      <c r="L303" s="250">
        <v>0</v>
      </c>
      <c r="M303" s="250">
        <v>0</v>
      </c>
      <c r="N303" s="250">
        <v>0</v>
      </c>
      <c r="O303" s="250">
        <v>0</v>
      </c>
      <c r="P303" s="250">
        <v>0</v>
      </c>
      <c r="Q303" s="41">
        <f t="shared" si="304"/>
        <v>0</v>
      </c>
      <c r="R303" s="197" t="str">
        <f t="shared" si="305"/>
        <v>nebija plānots</v>
      </c>
      <c r="S303" s="250">
        <v>0</v>
      </c>
      <c r="T303" s="250">
        <v>0</v>
      </c>
      <c r="U303" s="250">
        <f>T303-S303</f>
        <v>0</v>
      </c>
      <c r="V303" s="41">
        <f t="shared" si="306"/>
        <v>0</v>
      </c>
      <c r="W303" s="41">
        <f t="shared" si="307"/>
        <v>0</v>
      </c>
      <c r="X303" s="41">
        <f t="shared" si="308"/>
        <v>0</v>
      </c>
      <c r="Y303" s="197" t="str">
        <f t="shared" si="309"/>
        <v>nebija plānots</v>
      </c>
      <c r="Z303" s="250">
        <v>0</v>
      </c>
      <c r="AA303" s="250">
        <v>0</v>
      </c>
      <c r="AB303" s="250">
        <f>AA303-Z303</f>
        <v>0</v>
      </c>
      <c r="AC303" s="41">
        <f t="shared" si="310"/>
        <v>0</v>
      </c>
      <c r="AD303" s="41">
        <f t="shared" si="311"/>
        <v>0</v>
      </c>
      <c r="AE303" s="41">
        <f t="shared" si="312"/>
        <v>0</v>
      </c>
      <c r="AF303" s="109" t="str">
        <f t="shared" si="313"/>
        <v>nebija plānots</v>
      </c>
      <c r="AG303" s="250">
        <v>0</v>
      </c>
      <c r="AH303" s="250">
        <v>0</v>
      </c>
      <c r="AI303" s="250">
        <f>AH303-AG303</f>
        <v>0</v>
      </c>
      <c r="AJ303" s="41">
        <f t="shared" si="314"/>
        <v>0</v>
      </c>
      <c r="AK303" s="41">
        <f t="shared" si="315"/>
        <v>0</v>
      </c>
      <c r="AL303" s="41">
        <f t="shared" si="316"/>
        <v>0</v>
      </c>
      <c r="AM303" s="109" t="str">
        <f t="shared" si="317"/>
        <v>nebija plānots</v>
      </c>
      <c r="AN303" s="250">
        <v>108388.19</v>
      </c>
      <c r="AO303" s="250">
        <v>0</v>
      </c>
      <c r="AP303" s="250">
        <f>AO303-AN303</f>
        <v>-108388.19</v>
      </c>
      <c r="AQ303" s="41">
        <f t="shared" si="318"/>
        <v>108388.19</v>
      </c>
      <c r="AR303" s="41">
        <f t="shared" si="319"/>
        <v>0</v>
      </c>
      <c r="AS303" s="41">
        <f t="shared" si="320"/>
        <v>-108388</v>
      </c>
      <c r="AT303" s="109">
        <f t="shared" si="321"/>
        <v>1</v>
      </c>
      <c r="AU303" s="250">
        <v>0</v>
      </c>
      <c r="AV303" s="250">
        <v>0</v>
      </c>
      <c r="AW303" s="250">
        <f>AV303-AU303</f>
        <v>0</v>
      </c>
      <c r="AX303" s="41">
        <f t="shared" si="322"/>
        <v>108388.19</v>
      </c>
      <c r="AY303" s="41">
        <f t="shared" si="323"/>
        <v>0</v>
      </c>
      <c r="AZ303" s="41">
        <f t="shared" si="324"/>
        <v>-108388</v>
      </c>
      <c r="BA303" s="109">
        <f t="shared" si="325"/>
        <v>1</v>
      </c>
      <c r="BB303" s="250">
        <v>0</v>
      </c>
      <c r="BC303" s="250">
        <v>91500.42</v>
      </c>
      <c r="BD303" s="250">
        <f>BC303-BB303</f>
        <v>91500.42</v>
      </c>
      <c r="BE303" s="41">
        <f t="shared" si="326"/>
        <v>108388.19</v>
      </c>
      <c r="BF303" s="41">
        <f t="shared" si="327"/>
        <v>91500.42</v>
      </c>
      <c r="BG303" s="41">
        <f t="shared" si="328"/>
        <v>-16888</v>
      </c>
      <c r="BH303" s="109">
        <f t="shared" si="329"/>
        <v>0.15580821120825072</v>
      </c>
      <c r="BI303" s="250">
        <v>0</v>
      </c>
      <c r="BJ303" s="41">
        <v>101667.13</v>
      </c>
      <c r="BK303" s="250">
        <f>BJ303-BI303</f>
        <v>101667.13</v>
      </c>
      <c r="BL303" s="41">
        <f t="shared" si="330"/>
        <v>108388.19</v>
      </c>
      <c r="BM303" s="41">
        <f t="shared" si="331"/>
        <v>193167.55</v>
      </c>
      <c r="BN303" s="41">
        <f t="shared" si="332"/>
        <v>84779</v>
      </c>
      <c r="BO303" s="109">
        <f t="shared" si="333"/>
        <v>-0.78218263447336822</v>
      </c>
      <c r="BP303" s="250">
        <v>0</v>
      </c>
      <c r="BQ303" s="41">
        <v>0</v>
      </c>
      <c r="BR303" s="41">
        <f>BQ303-BP303</f>
        <v>0</v>
      </c>
      <c r="BS303" s="41">
        <f t="shared" si="334"/>
        <v>108388.19</v>
      </c>
      <c r="BT303" s="41">
        <f t="shared" si="335"/>
        <v>193167.55</v>
      </c>
      <c r="BU303" s="41">
        <f t="shared" si="336"/>
        <v>84779</v>
      </c>
      <c r="BV303" s="109">
        <f t="shared" si="337"/>
        <v>-0.78218263447336822</v>
      </c>
      <c r="BW303" s="250">
        <v>0</v>
      </c>
      <c r="BX303" s="41">
        <v>0</v>
      </c>
      <c r="BY303" s="41">
        <f t="shared" si="338"/>
        <v>0</v>
      </c>
      <c r="BZ303" s="41">
        <f t="shared" si="349"/>
        <v>108388.19</v>
      </c>
      <c r="CA303" s="41">
        <f>BQ303+BJ303+BC303+AV303+AO303+-AH303+AA303+T303+P303+BX303</f>
        <v>193167.55</v>
      </c>
      <c r="CB303" s="41">
        <f t="shared" si="351"/>
        <v>84779.359999999986</v>
      </c>
      <c r="CC303" s="109">
        <f t="shared" si="339"/>
        <v>-0.78218263447336822</v>
      </c>
      <c r="CD303" s="250">
        <v>0</v>
      </c>
      <c r="CE303" s="41">
        <v>0</v>
      </c>
      <c r="CF303" s="41">
        <f t="shared" si="340"/>
        <v>0</v>
      </c>
      <c r="CG303" s="41">
        <f t="shared" si="341"/>
        <v>108388.19</v>
      </c>
      <c r="CH303" s="41">
        <f t="shared" si="342"/>
        <v>193167.55</v>
      </c>
      <c r="CI303" s="40">
        <f t="shared" si="343"/>
        <v>84779.359999999986</v>
      </c>
      <c r="CJ303" s="281" t="s">
        <v>1546</v>
      </c>
      <c r="CK303" s="273">
        <v>0</v>
      </c>
      <c r="CL303" s="40">
        <f t="shared" si="350"/>
        <v>108388.19</v>
      </c>
      <c r="CM303" s="40">
        <v>193167.55</v>
      </c>
      <c r="CN303" s="251">
        <v>0</v>
      </c>
      <c r="CO303" s="310">
        <f t="shared" si="344"/>
        <v>1.7821826344733682</v>
      </c>
      <c r="CP303" s="273">
        <v>2491607.96</v>
      </c>
      <c r="CQ303" s="273">
        <v>0</v>
      </c>
      <c r="CR303" s="273">
        <v>0</v>
      </c>
      <c r="CS303" s="273">
        <v>0</v>
      </c>
      <c r="CT303" s="273">
        <v>0</v>
      </c>
      <c r="CU303" s="273">
        <v>0</v>
      </c>
      <c r="CV303" s="273">
        <v>0</v>
      </c>
      <c r="CW303" s="273">
        <v>2595572.35</v>
      </c>
      <c r="CX303" s="29"/>
    </row>
    <row r="304" spans="1:102" ht="38.25" hidden="1" x14ac:dyDescent="0.25">
      <c r="A304" s="18" t="s">
        <v>1125</v>
      </c>
      <c r="B304" s="18" t="s">
        <v>1127</v>
      </c>
      <c r="C304" s="19" t="s">
        <v>1126</v>
      </c>
      <c r="D304" s="55" t="s">
        <v>3</v>
      </c>
      <c r="E304" s="55" t="s">
        <v>4</v>
      </c>
      <c r="F304" s="55" t="s">
        <v>5</v>
      </c>
      <c r="G304" s="55" t="s">
        <v>1476</v>
      </c>
      <c r="H304" s="43">
        <f>SUBTOTAL(103, $CI$16:$CI304)*1</f>
        <v>149</v>
      </c>
      <c r="I304" s="43" t="s">
        <v>1125</v>
      </c>
      <c r="J304" s="124" t="s">
        <v>1136</v>
      </c>
      <c r="K304" s="132" t="s">
        <v>1137</v>
      </c>
      <c r="L304" s="41">
        <v>0</v>
      </c>
      <c r="M304" s="40">
        <v>0</v>
      </c>
      <c r="N304" s="40">
        <v>0</v>
      </c>
      <c r="O304" s="41">
        <v>0</v>
      </c>
      <c r="P304" s="40">
        <v>0</v>
      </c>
      <c r="Q304" s="41">
        <f t="shared" si="304"/>
        <v>0</v>
      </c>
      <c r="R304" s="197" t="str">
        <f t="shared" si="305"/>
        <v>nebija plānots</v>
      </c>
      <c r="S304" s="40">
        <v>0</v>
      </c>
      <c r="T304" s="41">
        <v>0</v>
      </c>
      <c r="U304" s="40">
        <v>0</v>
      </c>
      <c r="V304" s="41">
        <f t="shared" si="306"/>
        <v>0</v>
      </c>
      <c r="W304" s="41">
        <f t="shared" si="307"/>
        <v>0</v>
      </c>
      <c r="X304" s="41">
        <f t="shared" si="308"/>
        <v>0</v>
      </c>
      <c r="Y304" s="197" t="str">
        <f t="shared" si="309"/>
        <v>nebija plānots</v>
      </c>
      <c r="Z304" s="41">
        <v>0</v>
      </c>
      <c r="AA304" s="40">
        <v>0</v>
      </c>
      <c r="AB304" s="41">
        <v>0</v>
      </c>
      <c r="AC304" s="41">
        <f t="shared" si="310"/>
        <v>0</v>
      </c>
      <c r="AD304" s="41">
        <f t="shared" si="311"/>
        <v>0</v>
      </c>
      <c r="AE304" s="41">
        <f t="shared" si="312"/>
        <v>0</v>
      </c>
      <c r="AF304" s="109" t="str">
        <f t="shared" si="313"/>
        <v>nebija plānots</v>
      </c>
      <c r="AG304" s="40">
        <v>0</v>
      </c>
      <c r="AH304" s="41">
        <v>0</v>
      </c>
      <c r="AI304" s="40">
        <v>0</v>
      </c>
      <c r="AJ304" s="41">
        <f t="shared" si="314"/>
        <v>0</v>
      </c>
      <c r="AK304" s="41">
        <f t="shared" si="315"/>
        <v>0</v>
      </c>
      <c r="AL304" s="41">
        <f t="shared" si="316"/>
        <v>0</v>
      </c>
      <c r="AM304" s="109" t="str">
        <f t="shared" si="317"/>
        <v>nebija plānots</v>
      </c>
      <c r="AN304" s="41">
        <v>0</v>
      </c>
      <c r="AO304" s="40">
        <v>0</v>
      </c>
      <c r="AP304" s="41">
        <v>0</v>
      </c>
      <c r="AQ304" s="41">
        <f t="shared" si="318"/>
        <v>0</v>
      </c>
      <c r="AR304" s="41">
        <f t="shared" si="319"/>
        <v>0</v>
      </c>
      <c r="AS304" s="41">
        <f t="shared" si="320"/>
        <v>0</v>
      </c>
      <c r="AT304" s="109" t="str">
        <f t="shared" si="321"/>
        <v>nebija plānots</v>
      </c>
      <c r="AU304" s="40">
        <v>0</v>
      </c>
      <c r="AV304" s="41">
        <v>0</v>
      </c>
      <c r="AW304" s="40">
        <v>0</v>
      </c>
      <c r="AX304" s="41">
        <f t="shared" si="322"/>
        <v>0</v>
      </c>
      <c r="AY304" s="41">
        <f t="shared" si="323"/>
        <v>0</v>
      </c>
      <c r="AZ304" s="41">
        <f t="shared" si="324"/>
        <v>0</v>
      </c>
      <c r="BA304" s="109" t="str">
        <f t="shared" si="325"/>
        <v>nebija plānots</v>
      </c>
      <c r="BB304" s="41">
        <v>0</v>
      </c>
      <c r="BC304" s="40">
        <v>0</v>
      </c>
      <c r="BD304" s="41">
        <v>0</v>
      </c>
      <c r="BE304" s="41">
        <f t="shared" si="326"/>
        <v>0</v>
      </c>
      <c r="BF304" s="41">
        <f t="shared" si="327"/>
        <v>0</v>
      </c>
      <c r="BG304" s="41">
        <f t="shared" si="328"/>
        <v>0</v>
      </c>
      <c r="BH304" s="109" t="str">
        <f t="shared" si="329"/>
        <v>nebija plānots</v>
      </c>
      <c r="BI304" s="40">
        <v>0</v>
      </c>
      <c r="BJ304" s="41">
        <v>0</v>
      </c>
      <c r="BK304" s="40">
        <v>0</v>
      </c>
      <c r="BL304" s="41">
        <f t="shared" si="330"/>
        <v>0</v>
      </c>
      <c r="BM304" s="41">
        <f t="shared" si="331"/>
        <v>0</v>
      </c>
      <c r="BN304" s="41">
        <f t="shared" si="332"/>
        <v>0</v>
      </c>
      <c r="BO304" s="109" t="str">
        <f t="shared" si="333"/>
        <v>nebija plānots</v>
      </c>
      <c r="BP304" s="41">
        <v>0</v>
      </c>
      <c r="BQ304" s="40">
        <v>0</v>
      </c>
      <c r="BR304" s="41">
        <v>0</v>
      </c>
      <c r="BS304" s="41">
        <f t="shared" si="334"/>
        <v>0</v>
      </c>
      <c r="BT304" s="41">
        <f t="shared" si="335"/>
        <v>0</v>
      </c>
      <c r="BU304" s="41">
        <f t="shared" si="336"/>
        <v>0</v>
      </c>
      <c r="BV304" s="109" t="str">
        <f t="shared" si="337"/>
        <v>nebija plānots</v>
      </c>
      <c r="BW304" s="41">
        <v>527849</v>
      </c>
      <c r="BX304" s="41">
        <v>0</v>
      </c>
      <c r="BY304" s="41">
        <f t="shared" si="338"/>
        <v>-527849</v>
      </c>
      <c r="BZ304" s="41">
        <f t="shared" si="349"/>
        <v>527849</v>
      </c>
      <c r="CA304" s="41">
        <f>BQ304+BJ304+BC304+AV304+AO304+-AH304+AA304+T304+P304+BX304</f>
        <v>0</v>
      </c>
      <c r="CB304" s="179">
        <f t="shared" si="351"/>
        <v>-527849</v>
      </c>
      <c r="CC304" s="109">
        <f t="shared" si="339"/>
        <v>1</v>
      </c>
      <c r="CD304" s="41">
        <v>108906</v>
      </c>
      <c r="CE304" s="41">
        <v>1143653.2</v>
      </c>
      <c r="CF304" s="41">
        <f t="shared" si="340"/>
        <v>1034747.2</v>
      </c>
      <c r="CG304" s="41">
        <f t="shared" si="341"/>
        <v>636755</v>
      </c>
      <c r="CH304" s="41">
        <f t="shared" si="342"/>
        <v>1143653.2</v>
      </c>
      <c r="CI304" s="40">
        <f t="shared" si="343"/>
        <v>506898.19999999995</v>
      </c>
      <c r="CJ304" s="281" t="s">
        <v>1546</v>
      </c>
      <c r="CK304" s="40">
        <v>82231</v>
      </c>
      <c r="CL304" s="40">
        <f t="shared" si="350"/>
        <v>718986</v>
      </c>
      <c r="CM304" s="40">
        <v>1880255.52</v>
      </c>
      <c r="CN304" s="267">
        <f>CM304-CL304</f>
        <v>1161269.52</v>
      </c>
      <c r="CO304" s="310">
        <f t="shared" si="344"/>
        <v>2.6151490015104608</v>
      </c>
      <c r="CP304" s="40">
        <v>8543687</v>
      </c>
      <c r="CQ304" s="40">
        <v>1134174</v>
      </c>
      <c r="CR304" s="40">
        <v>0</v>
      </c>
      <c r="CS304" s="40">
        <v>0</v>
      </c>
      <c r="CT304" s="40">
        <v>0</v>
      </c>
      <c r="CU304" s="40">
        <v>0</v>
      </c>
      <c r="CV304" s="40">
        <v>0</v>
      </c>
      <c r="CW304" s="40">
        <v>10396847</v>
      </c>
      <c r="CX304" s="187"/>
    </row>
    <row r="305" spans="1:102" ht="31.5" hidden="1" x14ac:dyDescent="0.25">
      <c r="A305" s="248" t="s">
        <v>1163</v>
      </c>
      <c r="B305" s="248" t="s">
        <v>1165</v>
      </c>
      <c r="C305" s="249" t="s">
        <v>1164</v>
      </c>
      <c r="D305" s="248" t="s">
        <v>3</v>
      </c>
      <c r="E305" s="248" t="s">
        <v>4</v>
      </c>
      <c r="F305" s="248" t="s">
        <v>5</v>
      </c>
      <c r="G305" s="248" t="s">
        <v>1174</v>
      </c>
      <c r="H305" s="43">
        <f>SUBTOTAL(103, $CI$16:$CI305)*1</f>
        <v>149</v>
      </c>
      <c r="I305" s="43" t="s">
        <v>57</v>
      </c>
      <c r="J305" s="262" t="s">
        <v>63</v>
      </c>
      <c r="K305" s="262" t="s">
        <v>856</v>
      </c>
      <c r="L305" s="264"/>
      <c r="M305" s="265">
        <v>0</v>
      </c>
      <c r="N305" s="265">
        <v>0</v>
      </c>
      <c r="O305" s="265">
        <v>0</v>
      </c>
      <c r="P305" s="265"/>
      <c r="Q305" s="41">
        <f t="shared" si="304"/>
        <v>0</v>
      </c>
      <c r="R305" s="197" t="str">
        <f t="shared" si="305"/>
        <v>nebija plānots</v>
      </c>
      <c r="S305" s="265">
        <v>0</v>
      </c>
      <c r="T305" s="265"/>
      <c r="U305" s="265"/>
      <c r="V305" s="41">
        <f t="shared" si="306"/>
        <v>0</v>
      </c>
      <c r="W305" s="41">
        <f t="shared" si="307"/>
        <v>0</v>
      </c>
      <c r="X305" s="41">
        <f t="shared" si="308"/>
        <v>0</v>
      </c>
      <c r="Y305" s="197" t="str">
        <f t="shared" si="309"/>
        <v>nebija plānots</v>
      </c>
      <c r="Z305" s="265">
        <v>0</v>
      </c>
      <c r="AA305" s="265"/>
      <c r="AB305" s="265"/>
      <c r="AC305" s="41">
        <f t="shared" si="310"/>
        <v>0</v>
      </c>
      <c r="AD305" s="41">
        <f t="shared" si="311"/>
        <v>0</v>
      </c>
      <c r="AE305" s="41">
        <f t="shared" si="312"/>
        <v>0</v>
      </c>
      <c r="AF305" s="109" t="str">
        <f t="shared" si="313"/>
        <v>nebija plānots</v>
      </c>
      <c r="AG305" s="265">
        <v>0</v>
      </c>
      <c r="AH305" s="265">
        <v>259606.92</v>
      </c>
      <c r="AI305" s="236">
        <f>AH305-AG305</f>
        <v>259606.92</v>
      </c>
      <c r="AJ305" s="41">
        <f t="shared" si="314"/>
        <v>0</v>
      </c>
      <c r="AK305" s="41">
        <f t="shared" si="315"/>
        <v>259606.92</v>
      </c>
      <c r="AL305" s="41">
        <f t="shared" si="316"/>
        <v>259607</v>
      </c>
      <c r="AM305" s="109" t="str">
        <f t="shared" si="317"/>
        <v>nebija plānots</v>
      </c>
      <c r="AN305" s="265">
        <v>0</v>
      </c>
      <c r="AO305" s="265"/>
      <c r="AP305" s="265"/>
      <c r="AQ305" s="41">
        <f t="shared" si="318"/>
        <v>0</v>
      </c>
      <c r="AR305" s="41">
        <f t="shared" si="319"/>
        <v>259606.92</v>
      </c>
      <c r="AS305" s="41">
        <f t="shared" si="320"/>
        <v>259607</v>
      </c>
      <c r="AT305" s="109" t="str">
        <f t="shared" si="321"/>
        <v>nebija plānots</v>
      </c>
      <c r="AU305" s="265">
        <v>0</v>
      </c>
      <c r="AV305" s="265"/>
      <c r="AW305" s="265"/>
      <c r="AX305" s="41">
        <f t="shared" si="322"/>
        <v>0</v>
      </c>
      <c r="AY305" s="41">
        <f t="shared" si="323"/>
        <v>259606.92</v>
      </c>
      <c r="AZ305" s="41">
        <f t="shared" si="324"/>
        <v>259607</v>
      </c>
      <c r="BA305" s="109" t="str">
        <f t="shared" si="325"/>
        <v>nebija plānots</v>
      </c>
      <c r="BB305" s="265">
        <v>129804.48</v>
      </c>
      <c r="BC305" s="236">
        <v>208250.26</v>
      </c>
      <c r="BD305" s="236">
        <f>BC305-BB305</f>
        <v>78445.780000000013</v>
      </c>
      <c r="BE305" s="41">
        <f t="shared" si="326"/>
        <v>129804.48</v>
      </c>
      <c r="BF305" s="41">
        <f t="shared" si="327"/>
        <v>467857.18000000005</v>
      </c>
      <c r="BG305" s="41">
        <f t="shared" si="328"/>
        <v>338053</v>
      </c>
      <c r="BH305" s="109">
        <f t="shared" si="329"/>
        <v>-2.6043222853325254</v>
      </c>
      <c r="BI305" s="265">
        <v>0</v>
      </c>
      <c r="BJ305" s="41">
        <v>0</v>
      </c>
      <c r="BK305" s="236">
        <f>BJ305-BI305</f>
        <v>0</v>
      </c>
      <c r="BL305" s="41">
        <f t="shared" si="330"/>
        <v>129804.48</v>
      </c>
      <c r="BM305" s="41">
        <f t="shared" si="331"/>
        <v>467857.18000000005</v>
      </c>
      <c r="BN305" s="41">
        <f t="shared" si="332"/>
        <v>338053</v>
      </c>
      <c r="BO305" s="109">
        <f t="shared" si="333"/>
        <v>-2.6043222853325254</v>
      </c>
      <c r="BP305" s="265">
        <v>0</v>
      </c>
      <c r="BQ305" s="41">
        <v>0</v>
      </c>
      <c r="BR305" s="41">
        <f>BQ305-BP305</f>
        <v>0</v>
      </c>
      <c r="BS305" s="41">
        <f t="shared" si="334"/>
        <v>129804.48</v>
      </c>
      <c r="BT305" s="41">
        <f t="shared" si="335"/>
        <v>467857.18000000005</v>
      </c>
      <c r="BU305" s="41">
        <f t="shared" si="336"/>
        <v>338053</v>
      </c>
      <c r="BV305" s="109">
        <f t="shared" si="337"/>
        <v>-2.6043222853325254</v>
      </c>
      <c r="BW305" s="265">
        <v>129804.48</v>
      </c>
      <c r="BX305" s="41">
        <v>80203.740000000005</v>
      </c>
      <c r="BY305" s="41">
        <f t="shared" si="338"/>
        <v>-49600.739999999991</v>
      </c>
      <c r="BZ305" s="41">
        <f t="shared" si="349"/>
        <v>259608.95999999999</v>
      </c>
      <c r="CA305" s="41">
        <f>BQ305+BJ305+BC305+AV305+AO305+AH305+AA305+T305+P305+BX305</f>
        <v>548060.92000000004</v>
      </c>
      <c r="CB305" s="41">
        <f t="shared" si="351"/>
        <v>288451.96000000002</v>
      </c>
      <c r="CC305" s="109">
        <f t="shared" si="339"/>
        <v>-1.1111017123600049</v>
      </c>
      <c r="CD305" s="265">
        <v>0</v>
      </c>
      <c r="CE305" s="41">
        <v>0</v>
      </c>
      <c r="CF305" s="41">
        <f t="shared" si="340"/>
        <v>0</v>
      </c>
      <c r="CG305" s="41">
        <f t="shared" si="341"/>
        <v>259608.95999999999</v>
      </c>
      <c r="CH305" s="41">
        <f t="shared" si="342"/>
        <v>548060.92000000004</v>
      </c>
      <c r="CI305" s="40">
        <f t="shared" si="343"/>
        <v>288451.96000000002</v>
      </c>
      <c r="CJ305" s="281" t="s">
        <v>1546</v>
      </c>
      <c r="CK305" s="265">
        <v>28843.18</v>
      </c>
      <c r="CL305" s="40">
        <f t="shared" si="350"/>
        <v>288452.14</v>
      </c>
      <c r="CM305" s="40">
        <v>548059.06000000006</v>
      </c>
      <c r="CN305" s="222">
        <f>CM305-CL305</f>
        <v>259606.92000000004</v>
      </c>
      <c r="CO305" s="310">
        <f t="shared" si="344"/>
        <v>1.8999999791993223</v>
      </c>
      <c r="CP305" s="265">
        <v>0</v>
      </c>
      <c r="CQ305" s="265">
        <v>0</v>
      </c>
      <c r="CR305" s="265">
        <v>0</v>
      </c>
      <c r="CS305" s="265">
        <v>0</v>
      </c>
      <c r="CT305" s="265">
        <v>0</v>
      </c>
      <c r="CU305" s="265">
        <v>0</v>
      </c>
      <c r="CV305" s="265">
        <v>0</v>
      </c>
      <c r="CW305" s="265">
        <v>288452.14</v>
      </c>
      <c r="CX305" s="29"/>
    </row>
    <row r="306" spans="1:102" ht="47.25" hidden="1" x14ac:dyDescent="0.25">
      <c r="A306" s="18" t="s">
        <v>33</v>
      </c>
      <c r="B306" s="18" t="s">
        <v>34</v>
      </c>
      <c r="C306" s="19" t="s">
        <v>562</v>
      </c>
      <c r="D306" s="18">
        <v>1</v>
      </c>
      <c r="E306" s="18" t="s">
        <v>35</v>
      </c>
      <c r="F306" s="18" t="s">
        <v>5</v>
      </c>
      <c r="G306" s="18" t="s">
        <v>959</v>
      </c>
      <c r="H306" s="43">
        <f>SUBTOTAL(103, $CI$16:$CI306)*1</f>
        <v>149</v>
      </c>
      <c r="I306" s="43" t="s">
        <v>406</v>
      </c>
      <c r="J306" s="124" t="s">
        <v>425</v>
      </c>
      <c r="K306" s="124" t="s">
        <v>426</v>
      </c>
      <c r="L306" s="41"/>
      <c r="M306" s="41"/>
      <c r="N306" s="41"/>
      <c r="O306" s="41"/>
      <c r="P306" s="41">
        <v>0</v>
      </c>
      <c r="Q306" s="41">
        <f t="shared" si="304"/>
        <v>0</v>
      </c>
      <c r="R306" s="197" t="str">
        <f t="shared" si="305"/>
        <v>nebija plānots</v>
      </c>
      <c r="S306" s="41"/>
      <c r="T306" s="41">
        <v>0</v>
      </c>
      <c r="U306" s="41">
        <f>T306-S306</f>
        <v>0</v>
      </c>
      <c r="V306" s="41">
        <f t="shared" si="306"/>
        <v>0</v>
      </c>
      <c r="W306" s="41">
        <f t="shared" si="307"/>
        <v>0</v>
      </c>
      <c r="X306" s="41">
        <f t="shared" si="308"/>
        <v>0</v>
      </c>
      <c r="Y306" s="197" t="str">
        <f t="shared" si="309"/>
        <v>nebija plānots</v>
      </c>
      <c r="Z306" s="41"/>
      <c r="AA306" s="41">
        <v>0</v>
      </c>
      <c r="AB306" s="41">
        <f>AA306-Z306</f>
        <v>0</v>
      </c>
      <c r="AC306" s="41">
        <f t="shared" si="310"/>
        <v>0</v>
      </c>
      <c r="AD306" s="41">
        <f t="shared" si="311"/>
        <v>0</v>
      </c>
      <c r="AE306" s="41">
        <f t="shared" si="312"/>
        <v>0</v>
      </c>
      <c r="AF306" s="109" t="str">
        <f t="shared" si="313"/>
        <v>nebija plānots</v>
      </c>
      <c r="AG306" s="41">
        <v>2831.14</v>
      </c>
      <c r="AH306" s="41">
        <v>2831.14</v>
      </c>
      <c r="AI306" s="41">
        <f>AH306-AG306</f>
        <v>0</v>
      </c>
      <c r="AJ306" s="41">
        <f t="shared" si="314"/>
        <v>2831.14</v>
      </c>
      <c r="AK306" s="41">
        <f t="shared" si="315"/>
        <v>2831.14</v>
      </c>
      <c r="AL306" s="41">
        <f t="shared" si="316"/>
        <v>0</v>
      </c>
      <c r="AM306" s="109">
        <f t="shared" si="317"/>
        <v>0</v>
      </c>
      <c r="AN306" s="41"/>
      <c r="AO306" s="41">
        <v>0</v>
      </c>
      <c r="AP306" s="41">
        <f>AO306-AN306</f>
        <v>0</v>
      </c>
      <c r="AQ306" s="41">
        <f t="shared" si="318"/>
        <v>2831.14</v>
      </c>
      <c r="AR306" s="41">
        <f t="shared" si="319"/>
        <v>2831.14</v>
      </c>
      <c r="AS306" s="41">
        <f t="shared" si="320"/>
        <v>0</v>
      </c>
      <c r="AT306" s="109">
        <f t="shared" si="321"/>
        <v>0</v>
      </c>
      <c r="AU306" s="41">
        <v>0</v>
      </c>
      <c r="AV306" s="41">
        <v>55729</v>
      </c>
      <c r="AW306" s="41">
        <f>AV306-AU306</f>
        <v>55729</v>
      </c>
      <c r="AX306" s="41">
        <f t="shared" si="322"/>
        <v>2831.14</v>
      </c>
      <c r="AY306" s="41">
        <f t="shared" si="323"/>
        <v>58560.14</v>
      </c>
      <c r="AZ306" s="41">
        <f t="shared" si="324"/>
        <v>55729</v>
      </c>
      <c r="BA306" s="109">
        <f t="shared" si="325"/>
        <v>-19.684296785040654</v>
      </c>
      <c r="BB306" s="41">
        <v>14563.9</v>
      </c>
      <c r="BC306" s="41">
        <v>6144.66</v>
      </c>
      <c r="BD306" s="41">
        <f>BC306-BB306</f>
        <v>-8419.24</v>
      </c>
      <c r="BE306" s="41">
        <f t="shared" si="326"/>
        <v>17395.04</v>
      </c>
      <c r="BF306" s="41">
        <f t="shared" si="327"/>
        <v>64704.800000000003</v>
      </c>
      <c r="BG306" s="41">
        <f t="shared" si="328"/>
        <v>47310</v>
      </c>
      <c r="BH306" s="109">
        <f t="shared" si="329"/>
        <v>-2.719727002639833</v>
      </c>
      <c r="BI306" s="41">
        <v>0</v>
      </c>
      <c r="BJ306" s="41">
        <v>0</v>
      </c>
      <c r="BK306" s="41">
        <f>BJ306-BI306</f>
        <v>0</v>
      </c>
      <c r="BL306" s="41">
        <f t="shared" si="330"/>
        <v>17395.04</v>
      </c>
      <c r="BM306" s="41">
        <f t="shared" si="331"/>
        <v>64704.800000000003</v>
      </c>
      <c r="BN306" s="41">
        <f t="shared" si="332"/>
        <v>47310</v>
      </c>
      <c r="BO306" s="109">
        <f t="shared" si="333"/>
        <v>-2.719727002639833</v>
      </c>
      <c r="BP306" s="41">
        <v>0</v>
      </c>
      <c r="BQ306" s="41">
        <v>0</v>
      </c>
      <c r="BR306" s="41">
        <f>BQ306-BP306</f>
        <v>0</v>
      </c>
      <c r="BS306" s="41">
        <f t="shared" si="334"/>
        <v>17395.04</v>
      </c>
      <c r="BT306" s="41">
        <f t="shared" si="335"/>
        <v>64704.800000000003</v>
      </c>
      <c r="BU306" s="41">
        <f t="shared" si="336"/>
        <v>47310</v>
      </c>
      <c r="BV306" s="109">
        <f t="shared" si="337"/>
        <v>-2.719727002639833</v>
      </c>
      <c r="BW306" s="41">
        <v>29951.45</v>
      </c>
      <c r="BX306" s="41">
        <v>53123.82</v>
      </c>
      <c r="BY306" s="41">
        <f t="shared" si="338"/>
        <v>23172.37</v>
      </c>
      <c r="BZ306" s="41">
        <f t="shared" si="349"/>
        <v>47346.490000000005</v>
      </c>
      <c r="CA306" s="41">
        <f>BQ306+BJ306+BC306+AV306+AO306+AH306+AA306+T306+P306+BX306</f>
        <v>117828.62</v>
      </c>
      <c r="CB306" s="41">
        <f t="shared" si="351"/>
        <v>70482.13</v>
      </c>
      <c r="CC306" s="109">
        <f t="shared" si="339"/>
        <v>-1.4886453040130321</v>
      </c>
      <c r="CD306" s="41">
        <v>0</v>
      </c>
      <c r="CE306" s="41">
        <v>0</v>
      </c>
      <c r="CF306" s="41">
        <f t="shared" si="340"/>
        <v>0</v>
      </c>
      <c r="CG306" s="41">
        <f t="shared" si="341"/>
        <v>47346.490000000005</v>
      </c>
      <c r="CH306" s="41">
        <f t="shared" si="342"/>
        <v>117828.62</v>
      </c>
      <c r="CI306" s="40">
        <f t="shared" si="343"/>
        <v>70482.13</v>
      </c>
      <c r="CJ306" s="281" t="s">
        <v>1546</v>
      </c>
      <c r="CK306" s="40">
        <v>0</v>
      </c>
      <c r="CL306" s="40">
        <f t="shared" si="350"/>
        <v>47346.49</v>
      </c>
      <c r="CM306" s="40">
        <v>117148.34000000001</v>
      </c>
      <c r="CN306" s="158">
        <f>CM306-CL306</f>
        <v>69801.850000000006</v>
      </c>
      <c r="CO306" s="310">
        <f t="shared" si="344"/>
        <v>2.4742771850669398</v>
      </c>
      <c r="CP306" s="40">
        <v>104731.52</v>
      </c>
      <c r="CQ306" s="40">
        <v>89893.450000000012</v>
      </c>
      <c r="CR306" s="40">
        <v>52101.130000000005</v>
      </c>
      <c r="CS306" s="40">
        <v>0</v>
      </c>
      <c r="CT306" s="40">
        <v>0</v>
      </c>
      <c r="CU306" s="40">
        <v>0</v>
      </c>
      <c r="CV306" s="40">
        <v>0</v>
      </c>
      <c r="CW306" s="40">
        <v>291241.45</v>
      </c>
      <c r="CX306" s="29"/>
    </row>
    <row r="307" spans="1:102" ht="25.5" hidden="1" x14ac:dyDescent="0.25">
      <c r="A307" s="18" t="s">
        <v>406</v>
      </c>
      <c r="B307" s="18" t="s">
        <v>411</v>
      </c>
      <c r="C307" s="19" t="s">
        <v>602</v>
      </c>
      <c r="D307" s="22">
        <v>1</v>
      </c>
      <c r="E307" s="18" t="s">
        <v>402</v>
      </c>
      <c r="F307" s="18" t="s">
        <v>77</v>
      </c>
      <c r="G307" s="18" t="s">
        <v>1253</v>
      </c>
      <c r="H307" s="43">
        <f>SUBTOTAL(103, $CI$16:$CI307)*1</f>
        <v>149</v>
      </c>
      <c r="I307" s="43" t="s">
        <v>754</v>
      </c>
      <c r="J307" s="126" t="s">
        <v>857</v>
      </c>
      <c r="K307" s="126" t="s">
        <v>858</v>
      </c>
      <c r="L307" s="57">
        <v>42867</v>
      </c>
      <c r="M307" s="37">
        <v>0</v>
      </c>
      <c r="N307" s="37">
        <v>0</v>
      </c>
      <c r="O307" s="37">
        <v>0</v>
      </c>
      <c r="P307" s="37"/>
      <c r="Q307" s="41">
        <f t="shared" si="304"/>
        <v>0</v>
      </c>
      <c r="R307" s="197" t="str">
        <f t="shared" si="305"/>
        <v>nebija plānots</v>
      </c>
      <c r="S307" s="37">
        <v>0</v>
      </c>
      <c r="T307" s="37"/>
      <c r="U307" s="37"/>
      <c r="V307" s="41">
        <f t="shared" si="306"/>
        <v>0</v>
      </c>
      <c r="W307" s="41">
        <f t="shared" si="307"/>
        <v>0</v>
      </c>
      <c r="X307" s="41">
        <f t="shared" si="308"/>
        <v>0</v>
      </c>
      <c r="Y307" s="197" t="str">
        <f t="shared" si="309"/>
        <v>nebija plānots</v>
      </c>
      <c r="Z307" s="37">
        <v>0</v>
      </c>
      <c r="AA307" s="37"/>
      <c r="AB307" s="37"/>
      <c r="AC307" s="41">
        <f t="shared" si="310"/>
        <v>0</v>
      </c>
      <c r="AD307" s="41">
        <f t="shared" si="311"/>
        <v>0</v>
      </c>
      <c r="AE307" s="41">
        <f t="shared" si="312"/>
        <v>0</v>
      </c>
      <c r="AF307" s="109" t="str">
        <f t="shared" si="313"/>
        <v>nebija plānots</v>
      </c>
      <c r="AG307" s="37">
        <v>0</v>
      </c>
      <c r="AH307" s="37"/>
      <c r="AI307" s="37"/>
      <c r="AJ307" s="41">
        <f t="shared" si="314"/>
        <v>0</v>
      </c>
      <c r="AK307" s="41">
        <f t="shared" si="315"/>
        <v>0</v>
      </c>
      <c r="AL307" s="41">
        <f t="shared" si="316"/>
        <v>0</v>
      </c>
      <c r="AM307" s="109" t="str">
        <f t="shared" si="317"/>
        <v>nebija plānots</v>
      </c>
      <c r="AN307" s="37">
        <v>0</v>
      </c>
      <c r="AO307" s="37"/>
      <c r="AP307" s="37"/>
      <c r="AQ307" s="41">
        <f t="shared" si="318"/>
        <v>0</v>
      </c>
      <c r="AR307" s="41">
        <f t="shared" si="319"/>
        <v>0</v>
      </c>
      <c r="AS307" s="41">
        <f t="shared" si="320"/>
        <v>0</v>
      </c>
      <c r="AT307" s="109" t="str">
        <f t="shared" si="321"/>
        <v>nebija plānots</v>
      </c>
      <c r="AU307" s="37">
        <v>0</v>
      </c>
      <c r="AV307" s="37"/>
      <c r="AW307" s="37"/>
      <c r="AX307" s="41">
        <f t="shared" si="322"/>
        <v>0</v>
      </c>
      <c r="AY307" s="41">
        <f t="shared" si="323"/>
        <v>0</v>
      </c>
      <c r="AZ307" s="41">
        <f t="shared" si="324"/>
        <v>0</v>
      </c>
      <c r="BA307" s="109" t="str">
        <f t="shared" si="325"/>
        <v>nebija plānots</v>
      </c>
      <c r="BB307" s="91">
        <v>245999.99999999997</v>
      </c>
      <c r="BC307" s="41">
        <v>0</v>
      </c>
      <c r="BD307" s="41">
        <f>BC307-BB307</f>
        <v>-245999.99999999997</v>
      </c>
      <c r="BE307" s="41">
        <f t="shared" si="326"/>
        <v>245999.99999999997</v>
      </c>
      <c r="BF307" s="41">
        <f t="shared" si="327"/>
        <v>0</v>
      </c>
      <c r="BG307" s="41">
        <f t="shared" si="328"/>
        <v>-246000</v>
      </c>
      <c r="BH307" s="109">
        <f t="shared" si="329"/>
        <v>1</v>
      </c>
      <c r="BI307" s="37">
        <v>0</v>
      </c>
      <c r="BJ307" s="41">
        <v>0</v>
      </c>
      <c r="BK307" s="41">
        <f>BJ307-BI307</f>
        <v>0</v>
      </c>
      <c r="BL307" s="41">
        <f t="shared" si="330"/>
        <v>245999.99999999997</v>
      </c>
      <c r="BM307" s="41">
        <f t="shared" si="331"/>
        <v>0</v>
      </c>
      <c r="BN307" s="41">
        <f t="shared" si="332"/>
        <v>-246000</v>
      </c>
      <c r="BO307" s="109">
        <f t="shared" si="333"/>
        <v>1</v>
      </c>
      <c r="BP307" s="37">
        <v>0</v>
      </c>
      <c r="BQ307" s="41">
        <v>0</v>
      </c>
      <c r="BR307" s="41">
        <f>BQ307-BP307</f>
        <v>0</v>
      </c>
      <c r="BS307" s="41">
        <f t="shared" si="334"/>
        <v>245999.99999999997</v>
      </c>
      <c r="BT307" s="41">
        <f t="shared" si="335"/>
        <v>0</v>
      </c>
      <c r="BU307" s="41">
        <f t="shared" si="336"/>
        <v>-246000</v>
      </c>
      <c r="BV307" s="109">
        <f t="shared" si="337"/>
        <v>1</v>
      </c>
      <c r="BW307" s="37">
        <v>0</v>
      </c>
      <c r="BX307" s="41">
        <v>767000</v>
      </c>
      <c r="BY307" s="41">
        <f t="shared" si="338"/>
        <v>767000</v>
      </c>
      <c r="BZ307" s="41">
        <f t="shared" si="349"/>
        <v>245999.99999999997</v>
      </c>
      <c r="CA307" s="41">
        <f>BQ307+BJ307+BC307+AV307+AO307+-AH307+AA307+T307+P307+BX307</f>
        <v>767000</v>
      </c>
      <c r="CB307" s="41">
        <f t="shared" si="351"/>
        <v>521000</v>
      </c>
      <c r="CC307" s="109">
        <f t="shared" si="339"/>
        <v>-2.1178861788617889</v>
      </c>
      <c r="CD307" s="37">
        <v>0</v>
      </c>
      <c r="CE307" s="41">
        <v>116963.2</v>
      </c>
      <c r="CF307" s="41">
        <f t="shared" si="340"/>
        <v>116963.2</v>
      </c>
      <c r="CG307" s="41">
        <f t="shared" si="341"/>
        <v>245999.99999999997</v>
      </c>
      <c r="CH307" s="41">
        <f t="shared" si="342"/>
        <v>883963.2</v>
      </c>
      <c r="CI307" s="40">
        <f t="shared" si="343"/>
        <v>637963.19999999995</v>
      </c>
      <c r="CJ307" s="281" t="s">
        <v>1546</v>
      </c>
      <c r="CK307" s="90">
        <v>983999.99999999988</v>
      </c>
      <c r="CL307" s="40">
        <f t="shared" si="350"/>
        <v>1229999.9999999998</v>
      </c>
      <c r="CM307" s="40">
        <v>968876.09</v>
      </c>
      <c r="CN307" s="160">
        <v>0</v>
      </c>
      <c r="CO307" s="310">
        <f t="shared" si="344"/>
        <v>0.78770413821138219</v>
      </c>
      <c r="CP307" s="91">
        <v>3935999.9999999995</v>
      </c>
      <c r="CQ307" s="37">
        <v>0</v>
      </c>
      <c r="CR307" s="37">
        <v>0</v>
      </c>
      <c r="CS307" s="37">
        <v>0</v>
      </c>
      <c r="CT307" s="37">
        <v>0</v>
      </c>
      <c r="CU307" s="37">
        <v>0</v>
      </c>
      <c r="CV307" s="37">
        <v>0</v>
      </c>
      <c r="CW307" s="37">
        <v>4860729.6100000003</v>
      </c>
      <c r="CX307" s="17"/>
    </row>
    <row r="308" spans="1:102" ht="47.25" hidden="1" x14ac:dyDescent="0.25">
      <c r="A308" s="119" t="s">
        <v>406</v>
      </c>
      <c r="B308" s="119" t="s">
        <v>411</v>
      </c>
      <c r="C308" s="120" t="s">
        <v>602</v>
      </c>
      <c r="D308" s="119">
        <v>1</v>
      </c>
      <c r="E308" s="119" t="s">
        <v>402</v>
      </c>
      <c r="F308" s="119" t="s">
        <v>77</v>
      </c>
      <c r="G308" s="43" t="s">
        <v>787</v>
      </c>
      <c r="H308" s="43">
        <f>SUBTOTAL(103, $CI$16:$CI308)*1</f>
        <v>149</v>
      </c>
      <c r="I308" s="43" t="s">
        <v>1125</v>
      </c>
      <c r="J308" s="128" t="s">
        <v>1128</v>
      </c>
      <c r="K308" s="128" t="s">
        <v>1129</v>
      </c>
      <c r="L308" s="79">
        <v>0</v>
      </c>
      <c r="M308" s="79">
        <v>0</v>
      </c>
      <c r="N308" s="79">
        <v>0</v>
      </c>
      <c r="O308" s="79">
        <f>N308+M308+L308</f>
        <v>0</v>
      </c>
      <c r="P308" s="79"/>
      <c r="Q308" s="41">
        <f t="shared" si="304"/>
        <v>0</v>
      </c>
      <c r="R308" s="197" t="str">
        <f t="shared" si="305"/>
        <v>nebija plānots</v>
      </c>
      <c r="S308" s="79">
        <v>0</v>
      </c>
      <c r="T308" s="79"/>
      <c r="U308" s="79"/>
      <c r="V308" s="41">
        <f t="shared" si="306"/>
        <v>0</v>
      </c>
      <c r="W308" s="41">
        <f t="shared" si="307"/>
        <v>0</v>
      </c>
      <c r="X308" s="41">
        <f t="shared" si="308"/>
        <v>0</v>
      </c>
      <c r="Y308" s="197" t="str">
        <f t="shared" si="309"/>
        <v>nebija plānots</v>
      </c>
      <c r="Z308" s="79">
        <v>0</v>
      </c>
      <c r="AA308" s="79"/>
      <c r="AB308" s="79"/>
      <c r="AC308" s="41">
        <f t="shared" si="310"/>
        <v>0</v>
      </c>
      <c r="AD308" s="41">
        <f t="shared" si="311"/>
        <v>0</v>
      </c>
      <c r="AE308" s="41">
        <f t="shared" si="312"/>
        <v>0</v>
      </c>
      <c r="AF308" s="109" t="str">
        <f t="shared" si="313"/>
        <v>nebija plānots</v>
      </c>
      <c r="AG308" s="79">
        <v>0</v>
      </c>
      <c r="AH308" s="79"/>
      <c r="AI308" s="79"/>
      <c r="AJ308" s="41">
        <f t="shared" si="314"/>
        <v>0</v>
      </c>
      <c r="AK308" s="41">
        <f t="shared" si="315"/>
        <v>0</v>
      </c>
      <c r="AL308" s="41">
        <f t="shared" si="316"/>
        <v>0</v>
      </c>
      <c r="AM308" s="109" t="str">
        <f t="shared" si="317"/>
        <v>nebija plānots</v>
      </c>
      <c r="AN308" s="79">
        <v>0</v>
      </c>
      <c r="AO308" s="79"/>
      <c r="AP308" s="79"/>
      <c r="AQ308" s="41">
        <f t="shared" si="318"/>
        <v>0</v>
      </c>
      <c r="AR308" s="41">
        <f t="shared" si="319"/>
        <v>0</v>
      </c>
      <c r="AS308" s="41">
        <f t="shared" si="320"/>
        <v>0</v>
      </c>
      <c r="AT308" s="109" t="str">
        <f t="shared" si="321"/>
        <v>nebija plānots</v>
      </c>
      <c r="AU308" s="79">
        <v>0</v>
      </c>
      <c r="AV308" s="79"/>
      <c r="AW308" s="79"/>
      <c r="AX308" s="41">
        <f t="shared" si="322"/>
        <v>0</v>
      </c>
      <c r="AY308" s="41">
        <f t="shared" si="323"/>
        <v>0</v>
      </c>
      <c r="AZ308" s="41">
        <f t="shared" si="324"/>
        <v>0</v>
      </c>
      <c r="BA308" s="109" t="str">
        <f t="shared" si="325"/>
        <v>nebija plānots</v>
      </c>
      <c r="BB308" s="79">
        <v>0</v>
      </c>
      <c r="BC308" s="79"/>
      <c r="BD308" s="79"/>
      <c r="BE308" s="41">
        <f t="shared" si="326"/>
        <v>0</v>
      </c>
      <c r="BF308" s="41">
        <f t="shared" si="327"/>
        <v>0</v>
      </c>
      <c r="BG308" s="41">
        <f t="shared" si="328"/>
        <v>0</v>
      </c>
      <c r="BH308" s="109" t="str">
        <f t="shared" si="329"/>
        <v>nebija plānots</v>
      </c>
      <c r="BI308" s="79">
        <v>0</v>
      </c>
      <c r="BJ308" s="79"/>
      <c r="BK308" s="79"/>
      <c r="BL308" s="41">
        <f t="shared" si="330"/>
        <v>0</v>
      </c>
      <c r="BM308" s="41">
        <f t="shared" si="331"/>
        <v>0</v>
      </c>
      <c r="BN308" s="41">
        <f t="shared" si="332"/>
        <v>0</v>
      </c>
      <c r="BO308" s="109" t="str">
        <f t="shared" si="333"/>
        <v>nebija plānots</v>
      </c>
      <c r="BP308" s="79">
        <v>0</v>
      </c>
      <c r="BQ308" s="79"/>
      <c r="BR308" s="79"/>
      <c r="BS308" s="41">
        <f t="shared" si="334"/>
        <v>0</v>
      </c>
      <c r="BT308" s="41">
        <f t="shared" si="335"/>
        <v>0</v>
      </c>
      <c r="BU308" s="41">
        <f t="shared" si="336"/>
        <v>0</v>
      </c>
      <c r="BV308" s="109" t="str">
        <f t="shared" si="337"/>
        <v>nebija plānots</v>
      </c>
      <c r="BW308" s="79">
        <v>0</v>
      </c>
      <c r="BX308" s="41">
        <v>61633.760000000002</v>
      </c>
      <c r="BY308" s="41">
        <f t="shared" si="338"/>
        <v>61633.760000000002</v>
      </c>
      <c r="BZ308" s="41">
        <f t="shared" si="349"/>
        <v>0</v>
      </c>
      <c r="CA308" s="41">
        <f>BQ308+BJ308+BC308+AV308+AO308+-AH308+AA308+T308+P308+BX308</f>
        <v>61633.760000000002</v>
      </c>
      <c r="CB308" s="41">
        <f t="shared" si="351"/>
        <v>61633.760000000002</v>
      </c>
      <c r="CC308" s="109" t="str">
        <f t="shared" si="339"/>
        <v>nebija plānots</v>
      </c>
      <c r="CD308" s="79">
        <v>23882</v>
      </c>
      <c r="CE308" s="41">
        <v>31933.65</v>
      </c>
      <c r="CF308" s="41">
        <f t="shared" si="340"/>
        <v>8051.6500000000015</v>
      </c>
      <c r="CG308" s="41">
        <f t="shared" si="341"/>
        <v>23882</v>
      </c>
      <c r="CH308" s="41">
        <f t="shared" si="342"/>
        <v>93567.41</v>
      </c>
      <c r="CI308" s="40">
        <f t="shared" si="343"/>
        <v>69685.41</v>
      </c>
      <c r="CJ308" s="281" t="s">
        <v>1546</v>
      </c>
      <c r="CK308" s="83">
        <v>8500</v>
      </c>
      <c r="CL308" s="40">
        <f t="shared" si="350"/>
        <v>32382</v>
      </c>
      <c r="CM308" s="40">
        <v>142274.85</v>
      </c>
      <c r="CN308" s="158">
        <f t="shared" ref="CN308:CN316" si="352">CM308-CL308</f>
        <v>109892.85</v>
      </c>
      <c r="CO308" s="310">
        <f t="shared" si="344"/>
        <v>4.3936399851769501</v>
      </c>
      <c r="CP308" s="83">
        <f>SUM(S308:CK308)</f>
        <v>506037.16000000015</v>
      </c>
      <c r="CQ308" s="83">
        <v>315125</v>
      </c>
      <c r="CR308" s="83">
        <v>73645</v>
      </c>
      <c r="CS308" s="83">
        <v>0</v>
      </c>
      <c r="CT308" s="83">
        <v>0</v>
      </c>
      <c r="CU308" s="83">
        <v>0</v>
      </c>
      <c r="CV308" s="83">
        <v>0</v>
      </c>
      <c r="CW308" s="83">
        <v>421152.05</v>
      </c>
      <c r="CX308" s="272"/>
    </row>
    <row r="309" spans="1:102" ht="31.5" hidden="1" x14ac:dyDescent="0.25">
      <c r="A309" s="55" t="s">
        <v>1163</v>
      </c>
      <c r="B309" s="55" t="s">
        <v>1165</v>
      </c>
      <c r="C309" s="81" t="s">
        <v>1164</v>
      </c>
      <c r="D309" s="55" t="s">
        <v>3</v>
      </c>
      <c r="E309" s="55" t="s">
        <v>4</v>
      </c>
      <c r="F309" s="55" t="s">
        <v>5</v>
      </c>
      <c r="G309" s="55" t="s">
        <v>1166</v>
      </c>
      <c r="H309" s="43">
        <f>SUBTOTAL(103, $CI$16:$CI309)*1</f>
        <v>149</v>
      </c>
      <c r="I309" s="43" t="s">
        <v>233</v>
      </c>
      <c r="J309" s="124" t="s">
        <v>811</v>
      </c>
      <c r="K309" s="124" t="s">
        <v>812</v>
      </c>
      <c r="L309" s="41">
        <v>0</v>
      </c>
      <c r="M309" s="41">
        <v>0</v>
      </c>
      <c r="N309" s="41">
        <v>0</v>
      </c>
      <c r="O309" s="40">
        <v>0</v>
      </c>
      <c r="P309" s="40">
        <v>0</v>
      </c>
      <c r="Q309" s="41">
        <f t="shared" si="304"/>
        <v>0</v>
      </c>
      <c r="R309" s="197" t="str">
        <f t="shared" si="305"/>
        <v>nebija plānots</v>
      </c>
      <c r="S309" s="40">
        <v>0</v>
      </c>
      <c r="T309" s="40">
        <v>0</v>
      </c>
      <c r="U309" s="41">
        <f>T309-S309</f>
        <v>0</v>
      </c>
      <c r="V309" s="41">
        <f t="shared" si="306"/>
        <v>0</v>
      </c>
      <c r="W309" s="41">
        <f t="shared" si="307"/>
        <v>0</v>
      </c>
      <c r="X309" s="41">
        <f t="shared" si="308"/>
        <v>0</v>
      </c>
      <c r="Y309" s="197" t="str">
        <f t="shared" si="309"/>
        <v>nebija plānots</v>
      </c>
      <c r="Z309" s="40">
        <v>0</v>
      </c>
      <c r="AA309" s="40">
        <v>0</v>
      </c>
      <c r="AB309" s="41">
        <f>AA309-Z309</f>
        <v>0</v>
      </c>
      <c r="AC309" s="41">
        <f t="shared" si="310"/>
        <v>0</v>
      </c>
      <c r="AD309" s="41">
        <f t="shared" si="311"/>
        <v>0</v>
      </c>
      <c r="AE309" s="41">
        <f t="shared" si="312"/>
        <v>0</v>
      </c>
      <c r="AF309" s="109" t="str">
        <f t="shared" si="313"/>
        <v>nebija plānots</v>
      </c>
      <c r="AG309" s="40">
        <v>0</v>
      </c>
      <c r="AH309" s="40">
        <v>0</v>
      </c>
      <c r="AI309" s="41">
        <f>AH309-AG309</f>
        <v>0</v>
      </c>
      <c r="AJ309" s="41">
        <f t="shared" si="314"/>
        <v>0</v>
      </c>
      <c r="AK309" s="41">
        <f t="shared" si="315"/>
        <v>0</v>
      </c>
      <c r="AL309" s="41">
        <f t="shared" si="316"/>
        <v>0</v>
      </c>
      <c r="AM309" s="109" t="str">
        <f t="shared" si="317"/>
        <v>nebija plānots</v>
      </c>
      <c r="AN309" s="40">
        <v>0</v>
      </c>
      <c r="AO309" s="40">
        <v>0</v>
      </c>
      <c r="AP309" s="41">
        <f>AO309-AN309</f>
        <v>0</v>
      </c>
      <c r="AQ309" s="41">
        <f t="shared" si="318"/>
        <v>0</v>
      </c>
      <c r="AR309" s="41">
        <f t="shared" si="319"/>
        <v>0</v>
      </c>
      <c r="AS309" s="41">
        <f t="shared" si="320"/>
        <v>0</v>
      </c>
      <c r="AT309" s="109" t="str">
        <f t="shared" si="321"/>
        <v>nebija plānots</v>
      </c>
      <c r="AU309" s="41">
        <v>0</v>
      </c>
      <c r="AV309" s="41">
        <v>8488.1299999999992</v>
      </c>
      <c r="AW309" s="41">
        <f>AV309-AU309</f>
        <v>8488.1299999999992</v>
      </c>
      <c r="AX309" s="41">
        <f t="shared" si="322"/>
        <v>0</v>
      </c>
      <c r="AY309" s="41">
        <f t="shared" si="323"/>
        <v>8488.1299999999992</v>
      </c>
      <c r="AZ309" s="41">
        <f t="shared" si="324"/>
        <v>8488</v>
      </c>
      <c r="BA309" s="109" t="str">
        <f t="shared" si="325"/>
        <v>nebija plānots</v>
      </c>
      <c r="BB309" s="41">
        <v>0</v>
      </c>
      <c r="BC309" s="41">
        <v>0</v>
      </c>
      <c r="BD309" s="41">
        <f>BC309-BB309</f>
        <v>0</v>
      </c>
      <c r="BE309" s="41">
        <f t="shared" si="326"/>
        <v>0</v>
      </c>
      <c r="BF309" s="41">
        <f t="shared" si="327"/>
        <v>8488.1299999999992</v>
      </c>
      <c r="BG309" s="41">
        <f t="shared" si="328"/>
        <v>8488</v>
      </c>
      <c r="BH309" s="109" t="str">
        <f t="shared" si="329"/>
        <v>nebija plānots</v>
      </c>
      <c r="BI309" s="41">
        <v>9159.6</v>
      </c>
      <c r="BJ309" s="41">
        <v>20508.14</v>
      </c>
      <c r="BK309" s="41">
        <f>BJ309-BI309</f>
        <v>11348.539999999999</v>
      </c>
      <c r="BL309" s="41">
        <f t="shared" si="330"/>
        <v>9159.6</v>
      </c>
      <c r="BM309" s="41">
        <f t="shared" si="331"/>
        <v>28996.269999999997</v>
      </c>
      <c r="BN309" s="41">
        <f t="shared" si="332"/>
        <v>19837</v>
      </c>
      <c r="BO309" s="109">
        <f t="shared" si="333"/>
        <v>-2.1656698982488312</v>
      </c>
      <c r="BP309" s="41">
        <v>0</v>
      </c>
      <c r="BQ309" s="41">
        <v>0</v>
      </c>
      <c r="BR309" s="41">
        <f>BQ309-BP309</f>
        <v>0</v>
      </c>
      <c r="BS309" s="41">
        <f t="shared" si="334"/>
        <v>9159.6</v>
      </c>
      <c r="BT309" s="41">
        <f t="shared" si="335"/>
        <v>28996.269999999997</v>
      </c>
      <c r="BU309" s="41">
        <f t="shared" si="336"/>
        <v>19837</v>
      </c>
      <c r="BV309" s="109">
        <f t="shared" si="337"/>
        <v>-2.1656698982488312</v>
      </c>
      <c r="BW309" s="41">
        <v>0</v>
      </c>
      <c r="BX309" s="41">
        <v>0</v>
      </c>
      <c r="BY309" s="41">
        <f t="shared" si="338"/>
        <v>0</v>
      </c>
      <c r="BZ309" s="41">
        <f t="shared" si="349"/>
        <v>9159.6</v>
      </c>
      <c r="CA309" s="41">
        <f>BQ309+BJ309+BC309+AV309+AO309+-AH309+AA309+T309+P309+BX309</f>
        <v>28996.269999999997</v>
      </c>
      <c r="CB309" s="41">
        <f t="shared" si="351"/>
        <v>19836.669999999998</v>
      </c>
      <c r="CC309" s="109">
        <f t="shared" si="339"/>
        <v>-2.1656698982488312</v>
      </c>
      <c r="CD309" s="41">
        <v>0</v>
      </c>
      <c r="CE309" s="41">
        <v>10387.9</v>
      </c>
      <c r="CF309" s="41">
        <f t="shared" si="340"/>
        <v>10387.9</v>
      </c>
      <c r="CG309" s="41">
        <f t="shared" si="341"/>
        <v>9159.6</v>
      </c>
      <c r="CH309" s="41">
        <f t="shared" si="342"/>
        <v>39384.17</v>
      </c>
      <c r="CI309" s="40">
        <f t="shared" si="343"/>
        <v>30224.57</v>
      </c>
      <c r="CJ309" s="281" t="s">
        <v>1546</v>
      </c>
      <c r="CK309" s="40">
        <v>0</v>
      </c>
      <c r="CL309" s="40">
        <f t="shared" si="350"/>
        <v>9159.6</v>
      </c>
      <c r="CM309" s="40">
        <v>39384.17</v>
      </c>
      <c r="CN309" s="158">
        <f t="shared" si="352"/>
        <v>30224.57</v>
      </c>
      <c r="CO309" s="310">
        <f t="shared" si="344"/>
        <v>4.2997696405956587</v>
      </c>
      <c r="CP309" s="40">
        <v>3507170.5500000003</v>
      </c>
      <c r="CQ309" s="40">
        <v>4853852.75</v>
      </c>
      <c r="CR309" s="40">
        <v>3077566.95</v>
      </c>
      <c r="CS309" s="40">
        <v>0</v>
      </c>
      <c r="CT309" s="40">
        <v>0</v>
      </c>
      <c r="CU309" s="40">
        <v>0</v>
      </c>
      <c r="CV309" s="40">
        <v>0</v>
      </c>
      <c r="CW309" s="40">
        <v>11447749.850000001</v>
      </c>
      <c r="CX309" s="29"/>
    </row>
    <row r="310" spans="1:102" ht="47.25" hidden="1" x14ac:dyDescent="0.25">
      <c r="A310" s="99" t="s">
        <v>406</v>
      </c>
      <c r="B310" s="99" t="s">
        <v>411</v>
      </c>
      <c r="C310" s="100" t="s">
        <v>602</v>
      </c>
      <c r="D310" s="99">
        <v>1</v>
      </c>
      <c r="E310" s="99" t="s">
        <v>402</v>
      </c>
      <c r="F310" s="99" t="s">
        <v>77</v>
      </c>
      <c r="G310" s="99" t="s">
        <v>1256</v>
      </c>
      <c r="H310" s="43">
        <f>SUBTOTAL(103, $CI$16:$CI310)*1</f>
        <v>149</v>
      </c>
      <c r="I310" s="43" t="s">
        <v>233</v>
      </c>
      <c r="J310" s="124" t="s">
        <v>242</v>
      </c>
      <c r="K310" s="124" t="s">
        <v>243</v>
      </c>
      <c r="L310" s="41">
        <v>0</v>
      </c>
      <c r="M310" s="41">
        <v>0</v>
      </c>
      <c r="N310" s="41">
        <v>0</v>
      </c>
      <c r="O310" s="41">
        <v>0</v>
      </c>
      <c r="P310" s="41">
        <v>0</v>
      </c>
      <c r="Q310" s="41">
        <f t="shared" si="304"/>
        <v>0</v>
      </c>
      <c r="R310" s="197" t="str">
        <f t="shared" si="305"/>
        <v>nebija plānots</v>
      </c>
      <c r="S310" s="41">
        <v>17875.64</v>
      </c>
      <c r="T310" s="41">
        <v>17875.650000000001</v>
      </c>
      <c r="U310" s="41">
        <f>T310-S310</f>
        <v>1.0000000002037268E-2</v>
      </c>
      <c r="V310" s="41">
        <f t="shared" si="306"/>
        <v>17875.64</v>
      </c>
      <c r="W310" s="41">
        <f t="shared" si="307"/>
        <v>17875.650000000001</v>
      </c>
      <c r="X310" s="41">
        <f t="shared" si="308"/>
        <v>0</v>
      </c>
      <c r="Y310" s="197">
        <f t="shared" si="309"/>
        <v>-5.5942052989976787E-7</v>
      </c>
      <c r="Z310" s="41">
        <v>0</v>
      </c>
      <c r="AA310" s="41">
        <v>0</v>
      </c>
      <c r="AB310" s="41">
        <f>AA310-Z310</f>
        <v>0</v>
      </c>
      <c r="AC310" s="41">
        <f t="shared" si="310"/>
        <v>17875.64</v>
      </c>
      <c r="AD310" s="41">
        <f t="shared" si="311"/>
        <v>17875.650000000001</v>
      </c>
      <c r="AE310" s="41">
        <f t="shared" si="312"/>
        <v>0</v>
      </c>
      <c r="AF310" s="109">
        <f t="shared" si="313"/>
        <v>-5.5942052989976787E-7</v>
      </c>
      <c r="AG310" s="41">
        <v>10329.91</v>
      </c>
      <c r="AH310" s="41">
        <v>10327.24</v>
      </c>
      <c r="AI310" s="41">
        <f>AH310-AG310</f>
        <v>-2.6700000000000728</v>
      </c>
      <c r="AJ310" s="41">
        <f t="shared" si="314"/>
        <v>28205.55</v>
      </c>
      <c r="AK310" s="41">
        <f t="shared" si="315"/>
        <v>28202.89</v>
      </c>
      <c r="AL310" s="41">
        <f t="shared" si="316"/>
        <v>-3</v>
      </c>
      <c r="AM310" s="109">
        <f t="shared" si="317"/>
        <v>9.4307680580607567E-5</v>
      </c>
      <c r="AN310" s="41">
        <v>0</v>
      </c>
      <c r="AO310" s="41">
        <v>0</v>
      </c>
      <c r="AP310" s="41">
        <f>AO310-AN310</f>
        <v>0</v>
      </c>
      <c r="AQ310" s="41">
        <f t="shared" si="318"/>
        <v>28205.55</v>
      </c>
      <c r="AR310" s="41">
        <f t="shared" si="319"/>
        <v>28202.89</v>
      </c>
      <c r="AS310" s="41">
        <f t="shared" si="320"/>
        <v>-3</v>
      </c>
      <c r="AT310" s="109">
        <f t="shared" si="321"/>
        <v>9.4307680580607567E-5</v>
      </c>
      <c r="AU310" s="41">
        <v>0</v>
      </c>
      <c r="AV310" s="41">
        <v>0</v>
      </c>
      <c r="AW310" s="41">
        <f>AV310-AU310</f>
        <v>0</v>
      </c>
      <c r="AX310" s="41">
        <f t="shared" si="322"/>
        <v>28205.55</v>
      </c>
      <c r="AY310" s="41">
        <f t="shared" si="323"/>
        <v>28202.89</v>
      </c>
      <c r="AZ310" s="41">
        <f t="shared" si="324"/>
        <v>-3</v>
      </c>
      <c r="BA310" s="109">
        <f t="shared" si="325"/>
        <v>9.4307680580607567E-5</v>
      </c>
      <c r="BB310" s="41">
        <v>45182.6</v>
      </c>
      <c r="BC310" s="41">
        <v>15157.02</v>
      </c>
      <c r="BD310" s="41">
        <f>BC310-BB310</f>
        <v>-30025.579999999998</v>
      </c>
      <c r="BE310" s="41">
        <f t="shared" si="326"/>
        <v>73388.149999999994</v>
      </c>
      <c r="BF310" s="41">
        <f t="shared" si="327"/>
        <v>43359.91</v>
      </c>
      <c r="BG310" s="41">
        <f t="shared" si="328"/>
        <v>-30029</v>
      </c>
      <c r="BH310" s="109">
        <f t="shared" si="329"/>
        <v>0.40917014531637597</v>
      </c>
      <c r="BI310" s="41">
        <v>0</v>
      </c>
      <c r="BJ310" s="41">
        <v>0</v>
      </c>
      <c r="BK310" s="41">
        <f>BJ310-BI310</f>
        <v>0</v>
      </c>
      <c r="BL310" s="41">
        <f t="shared" si="330"/>
        <v>73388.149999999994</v>
      </c>
      <c r="BM310" s="41">
        <f t="shared" si="331"/>
        <v>43359.91</v>
      </c>
      <c r="BN310" s="41">
        <f t="shared" si="332"/>
        <v>-30029</v>
      </c>
      <c r="BO310" s="109">
        <f t="shared" si="333"/>
        <v>0.40917014531637597</v>
      </c>
      <c r="BP310" s="41">
        <v>0</v>
      </c>
      <c r="BQ310" s="41">
        <v>0</v>
      </c>
      <c r="BR310" s="41">
        <f>BQ310-BP310</f>
        <v>0</v>
      </c>
      <c r="BS310" s="41">
        <f t="shared" si="334"/>
        <v>73388.149999999994</v>
      </c>
      <c r="BT310" s="41">
        <f t="shared" si="335"/>
        <v>43359.91</v>
      </c>
      <c r="BU310" s="41">
        <f t="shared" si="336"/>
        <v>-30029</v>
      </c>
      <c r="BV310" s="109">
        <f t="shared" si="337"/>
        <v>0.40917014531637597</v>
      </c>
      <c r="BW310" s="41">
        <v>9989.7900000000009</v>
      </c>
      <c r="BX310" s="41">
        <v>382163.52</v>
      </c>
      <c r="BY310" s="41">
        <f t="shared" si="338"/>
        <v>372173.73000000004</v>
      </c>
      <c r="BZ310" s="41">
        <f t="shared" si="349"/>
        <v>83377.94</v>
      </c>
      <c r="CA310" s="41">
        <f>BQ310+BJ310+BC310+AV310+AO310+AH310+AA310+T310+P310+BX310</f>
        <v>425523.43000000005</v>
      </c>
      <c r="CB310" s="41">
        <f t="shared" si="351"/>
        <v>342145.49000000005</v>
      </c>
      <c r="CC310" s="109">
        <f t="shared" si="339"/>
        <v>-4.1035493321135066</v>
      </c>
      <c r="CD310" s="41">
        <v>0</v>
      </c>
      <c r="CE310" s="41">
        <v>0</v>
      </c>
      <c r="CF310" s="41">
        <f t="shared" si="340"/>
        <v>0</v>
      </c>
      <c r="CG310" s="41">
        <f t="shared" si="341"/>
        <v>83377.94</v>
      </c>
      <c r="CH310" s="41">
        <f t="shared" si="342"/>
        <v>425523.43000000005</v>
      </c>
      <c r="CI310" s="40">
        <f t="shared" si="343"/>
        <v>342145.49000000005</v>
      </c>
      <c r="CJ310" s="281" t="s">
        <v>1546</v>
      </c>
      <c r="CK310" s="40">
        <v>0</v>
      </c>
      <c r="CL310" s="40">
        <f t="shared" si="350"/>
        <v>83377.94</v>
      </c>
      <c r="CM310" s="40">
        <v>93183.97</v>
      </c>
      <c r="CN310" s="158">
        <f t="shared" si="352"/>
        <v>9806.0299999999988</v>
      </c>
      <c r="CO310" s="310">
        <f t="shared" si="344"/>
        <v>1.1176094060371364</v>
      </c>
      <c r="CP310" s="40">
        <v>2238482.1100000003</v>
      </c>
      <c r="CQ310" s="40">
        <v>1894383.0499999998</v>
      </c>
      <c r="CR310" s="40">
        <v>0</v>
      </c>
      <c r="CS310" s="40">
        <v>0</v>
      </c>
      <c r="CT310" s="40">
        <v>0</v>
      </c>
      <c r="CU310" s="40">
        <v>0</v>
      </c>
      <c r="CV310" s="40">
        <v>0</v>
      </c>
      <c r="CW310" s="40">
        <v>4216243.0999999996</v>
      </c>
      <c r="CX310" s="17"/>
    </row>
    <row r="311" spans="1:102" ht="38.25" hidden="1" x14ac:dyDescent="0.25">
      <c r="A311" s="18" t="s">
        <v>1125</v>
      </c>
      <c r="B311" s="18" t="s">
        <v>1127</v>
      </c>
      <c r="C311" s="19" t="s">
        <v>1126</v>
      </c>
      <c r="D311" s="55" t="s">
        <v>3</v>
      </c>
      <c r="E311" s="55" t="s">
        <v>4</v>
      </c>
      <c r="F311" s="55" t="s">
        <v>5</v>
      </c>
      <c r="G311" s="55" t="s">
        <v>1477</v>
      </c>
      <c r="H311" s="43">
        <f>SUBTOTAL(103, $CI$16:$CI311)*1</f>
        <v>149</v>
      </c>
      <c r="I311" s="43" t="s">
        <v>1290</v>
      </c>
      <c r="J311" s="124" t="s">
        <v>1303</v>
      </c>
      <c r="K311" s="128" t="s">
        <v>1304</v>
      </c>
      <c r="L311" s="79">
        <v>0</v>
      </c>
      <c r="M311" s="79">
        <v>0</v>
      </c>
      <c r="N311" s="79">
        <v>0</v>
      </c>
      <c r="O311" s="79">
        <f>N311+M311+L311</f>
        <v>0</v>
      </c>
      <c r="P311" s="79">
        <f>O311+N311+M311</f>
        <v>0</v>
      </c>
      <c r="Q311" s="41">
        <f t="shared" si="304"/>
        <v>0</v>
      </c>
      <c r="R311" s="197" t="str">
        <f t="shared" si="305"/>
        <v>nebija plānots</v>
      </c>
      <c r="S311" s="79">
        <f>Q311+P311+O311</f>
        <v>0</v>
      </c>
      <c r="T311" s="79">
        <f>S311+Q311+P311</f>
        <v>0</v>
      </c>
      <c r="U311" s="79">
        <f>T311+S311+Q311</f>
        <v>0</v>
      </c>
      <c r="V311" s="41">
        <f t="shared" si="306"/>
        <v>0</v>
      </c>
      <c r="W311" s="41">
        <f t="shared" si="307"/>
        <v>0</v>
      </c>
      <c r="X311" s="41">
        <f t="shared" si="308"/>
        <v>0</v>
      </c>
      <c r="Y311" s="197" t="str">
        <f t="shared" si="309"/>
        <v>nebija plānots</v>
      </c>
      <c r="Z311" s="79">
        <f>U311+T311+S311</f>
        <v>0</v>
      </c>
      <c r="AA311" s="79">
        <f>Z311+U311+T311</f>
        <v>0</v>
      </c>
      <c r="AB311" s="79">
        <f>AA311+Z311+U311</f>
        <v>0</v>
      </c>
      <c r="AC311" s="41">
        <f t="shared" si="310"/>
        <v>0</v>
      </c>
      <c r="AD311" s="41">
        <f t="shared" si="311"/>
        <v>0</v>
      </c>
      <c r="AE311" s="41">
        <f t="shared" si="312"/>
        <v>0</v>
      </c>
      <c r="AF311" s="109" t="str">
        <f t="shared" si="313"/>
        <v>nebija plānots</v>
      </c>
      <c r="AG311" s="79">
        <f>AB311+AA311+Z311</f>
        <v>0</v>
      </c>
      <c r="AH311" s="79">
        <f>AG311+AB311+AA311</f>
        <v>0</v>
      </c>
      <c r="AI311" s="79">
        <f>AH311+AG311+AB311</f>
        <v>0</v>
      </c>
      <c r="AJ311" s="41">
        <f t="shared" si="314"/>
        <v>0</v>
      </c>
      <c r="AK311" s="41">
        <f t="shared" si="315"/>
        <v>0</v>
      </c>
      <c r="AL311" s="41">
        <f t="shared" si="316"/>
        <v>0</v>
      </c>
      <c r="AM311" s="109" t="str">
        <f t="shared" si="317"/>
        <v>nebija plānots</v>
      </c>
      <c r="AN311" s="79">
        <f>AI311+AH311+AG311</f>
        <v>0</v>
      </c>
      <c r="AO311" s="79">
        <f>AN311+AI311+AH311</f>
        <v>0</v>
      </c>
      <c r="AP311" s="79">
        <f>AO311+AN311+AI311</f>
        <v>0</v>
      </c>
      <c r="AQ311" s="41">
        <f t="shared" si="318"/>
        <v>0</v>
      </c>
      <c r="AR311" s="41">
        <f t="shared" si="319"/>
        <v>0</v>
      </c>
      <c r="AS311" s="41">
        <f t="shared" si="320"/>
        <v>0</v>
      </c>
      <c r="AT311" s="109" t="str">
        <f t="shared" si="321"/>
        <v>nebija plānots</v>
      </c>
      <c r="AU311" s="79">
        <f>AP311+AO311+AN311</f>
        <v>0</v>
      </c>
      <c r="AV311" s="79">
        <f>AU311+AP311+AO311</f>
        <v>0</v>
      </c>
      <c r="AW311" s="79">
        <f>AV311+AU311+AP311</f>
        <v>0</v>
      </c>
      <c r="AX311" s="41">
        <f t="shared" si="322"/>
        <v>0</v>
      </c>
      <c r="AY311" s="41">
        <f t="shared" si="323"/>
        <v>0</v>
      </c>
      <c r="AZ311" s="41">
        <f t="shared" si="324"/>
        <v>0</v>
      </c>
      <c r="BA311" s="109" t="str">
        <f t="shared" si="325"/>
        <v>nebija plānots</v>
      </c>
      <c r="BB311" s="79">
        <f>AW311+AV311+AU311</f>
        <v>0</v>
      </c>
      <c r="BC311" s="79">
        <f>BB311+AW311+AV311</f>
        <v>0</v>
      </c>
      <c r="BD311" s="79">
        <f>BC311+BB311+AW311</f>
        <v>0</v>
      </c>
      <c r="BE311" s="41">
        <f t="shared" si="326"/>
        <v>0</v>
      </c>
      <c r="BF311" s="41">
        <f t="shared" si="327"/>
        <v>0</v>
      </c>
      <c r="BG311" s="41">
        <f t="shared" si="328"/>
        <v>0</v>
      </c>
      <c r="BH311" s="109" t="str">
        <f t="shared" si="329"/>
        <v>nebija plānots</v>
      </c>
      <c r="BI311" s="79">
        <f>BD311+BC311+BB311</f>
        <v>0</v>
      </c>
      <c r="BJ311" s="79">
        <f>BI311+BD311+BC311</f>
        <v>0</v>
      </c>
      <c r="BK311" s="79">
        <f>BJ311+BI311+BD311</f>
        <v>0</v>
      </c>
      <c r="BL311" s="41">
        <f t="shared" si="330"/>
        <v>0</v>
      </c>
      <c r="BM311" s="41">
        <f t="shared" si="331"/>
        <v>0</v>
      </c>
      <c r="BN311" s="41">
        <f t="shared" si="332"/>
        <v>0</v>
      </c>
      <c r="BO311" s="109" t="str">
        <f t="shared" si="333"/>
        <v>nebija plānots</v>
      </c>
      <c r="BP311" s="79">
        <f>BK311+BJ311+BI311</f>
        <v>0</v>
      </c>
      <c r="BQ311" s="79">
        <v>0</v>
      </c>
      <c r="BR311" s="79">
        <f>BQ311+BP311+BK311</f>
        <v>0</v>
      </c>
      <c r="BS311" s="41">
        <f t="shared" si="334"/>
        <v>0</v>
      </c>
      <c r="BT311" s="41">
        <f t="shared" si="335"/>
        <v>0</v>
      </c>
      <c r="BU311" s="41">
        <f t="shared" si="336"/>
        <v>0</v>
      </c>
      <c r="BV311" s="109" t="str">
        <f t="shared" si="337"/>
        <v>nebija plānots</v>
      </c>
      <c r="BW311" s="79">
        <v>79842.460000000006</v>
      </c>
      <c r="BX311" s="41">
        <v>506019.53</v>
      </c>
      <c r="BY311" s="41">
        <f t="shared" si="338"/>
        <v>426177.07</v>
      </c>
      <c r="BZ311" s="41">
        <f t="shared" si="349"/>
        <v>79842.460000000006</v>
      </c>
      <c r="CA311" s="41">
        <f>BQ311+BJ311+BC311+AV311+AO311+-AH311+AA311+T311+P311+BX311</f>
        <v>506019.53</v>
      </c>
      <c r="CB311" s="41">
        <f t="shared" si="351"/>
        <v>426177.07</v>
      </c>
      <c r="CC311" s="109">
        <f t="shared" si="339"/>
        <v>-5.3377246893444914</v>
      </c>
      <c r="CD311" s="79">
        <v>0</v>
      </c>
      <c r="CE311" s="41">
        <v>0</v>
      </c>
      <c r="CF311" s="41">
        <f t="shared" si="340"/>
        <v>0</v>
      </c>
      <c r="CG311" s="41">
        <f t="shared" si="341"/>
        <v>79842.460000000006</v>
      </c>
      <c r="CH311" s="41">
        <f t="shared" si="342"/>
        <v>506019.53</v>
      </c>
      <c r="CI311" s="40">
        <f t="shared" si="343"/>
        <v>426177.07</v>
      </c>
      <c r="CJ311" s="281" t="s">
        <v>1546</v>
      </c>
      <c r="CK311" s="83">
        <v>0</v>
      </c>
      <c r="CL311" s="40">
        <f t="shared" si="350"/>
        <v>79842.460000000006</v>
      </c>
      <c r="CM311" s="40">
        <v>506019.53</v>
      </c>
      <c r="CN311" s="158">
        <f t="shared" si="352"/>
        <v>426177.07</v>
      </c>
      <c r="CO311" s="310">
        <f t="shared" si="344"/>
        <v>6.3377246893444914</v>
      </c>
      <c r="CP311" s="83">
        <v>1744781.1400000001</v>
      </c>
      <c r="CQ311" s="83">
        <v>0</v>
      </c>
      <c r="CR311" s="83">
        <v>0</v>
      </c>
      <c r="CS311" s="83">
        <v>0</v>
      </c>
      <c r="CT311" s="83">
        <v>0</v>
      </c>
      <c r="CU311" s="83">
        <v>0</v>
      </c>
      <c r="CV311" s="83">
        <v>0</v>
      </c>
      <c r="CW311" s="83">
        <v>1824623.6</v>
      </c>
      <c r="CX311" s="112"/>
    </row>
    <row r="312" spans="1:102" ht="25.5" hidden="1" x14ac:dyDescent="0.25">
      <c r="A312" s="18" t="s">
        <v>406</v>
      </c>
      <c r="B312" s="18" t="s">
        <v>411</v>
      </c>
      <c r="C312" s="19" t="s">
        <v>602</v>
      </c>
      <c r="D312" s="22">
        <v>1</v>
      </c>
      <c r="E312" s="18" t="s">
        <v>402</v>
      </c>
      <c r="F312" s="18" t="s">
        <v>77</v>
      </c>
      <c r="G312" s="18" t="s">
        <v>1270</v>
      </c>
      <c r="H312" s="43">
        <f>SUBTOTAL(103, $CI$16:$CI312)*1</f>
        <v>149</v>
      </c>
      <c r="I312" s="43" t="s">
        <v>406</v>
      </c>
      <c r="J312" s="124" t="s">
        <v>527</v>
      </c>
      <c r="K312" s="124" t="s">
        <v>731</v>
      </c>
      <c r="L312" s="41">
        <v>0</v>
      </c>
      <c r="M312" s="41">
        <v>0</v>
      </c>
      <c r="N312" s="41">
        <v>0</v>
      </c>
      <c r="O312" s="41">
        <v>0</v>
      </c>
      <c r="P312" s="41">
        <v>0</v>
      </c>
      <c r="Q312" s="41">
        <f t="shared" si="304"/>
        <v>0</v>
      </c>
      <c r="R312" s="197" t="str">
        <f t="shared" si="305"/>
        <v>nebija plānots</v>
      </c>
      <c r="S312" s="41">
        <v>0</v>
      </c>
      <c r="T312" s="41">
        <v>0</v>
      </c>
      <c r="U312" s="41">
        <f>T312-S312</f>
        <v>0</v>
      </c>
      <c r="V312" s="41">
        <f t="shared" si="306"/>
        <v>0</v>
      </c>
      <c r="W312" s="41">
        <f t="shared" si="307"/>
        <v>0</v>
      </c>
      <c r="X312" s="41">
        <f t="shared" si="308"/>
        <v>0</v>
      </c>
      <c r="Y312" s="197" t="str">
        <f t="shared" si="309"/>
        <v>nebija plānots</v>
      </c>
      <c r="Z312" s="41">
        <v>0</v>
      </c>
      <c r="AA312" s="41">
        <v>0</v>
      </c>
      <c r="AB312" s="41">
        <f>AA312-Z312</f>
        <v>0</v>
      </c>
      <c r="AC312" s="41">
        <f t="shared" si="310"/>
        <v>0</v>
      </c>
      <c r="AD312" s="41">
        <f t="shared" si="311"/>
        <v>0</v>
      </c>
      <c r="AE312" s="41">
        <f t="shared" si="312"/>
        <v>0</v>
      </c>
      <c r="AF312" s="109" t="str">
        <f t="shared" si="313"/>
        <v>nebija plānots</v>
      </c>
      <c r="AG312" s="41">
        <v>0</v>
      </c>
      <c r="AH312" s="41">
        <v>0</v>
      </c>
      <c r="AI312" s="41">
        <f>AH312-AG312</f>
        <v>0</v>
      </c>
      <c r="AJ312" s="41">
        <f t="shared" si="314"/>
        <v>0</v>
      </c>
      <c r="AK312" s="41">
        <f t="shared" si="315"/>
        <v>0</v>
      </c>
      <c r="AL312" s="41">
        <f t="shared" si="316"/>
        <v>0</v>
      </c>
      <c r="AM312" s="109" t="str">
        <f t="shared" si="317"/>
        <v>nebija plānots</v>
      </c>
      <c r="AN312" s="41">
        <v>8436.6200000000008</v>
      </c>
      <c r="AO312" s="41">
        <v>0</v>
      </c>
      <c r="AP312" s="41">
        <f>AO312-AN312</f>
        <v>-8436.6200000000008</v>
      </c>
      <c r="AQ312" s="41">
        <f t="shared" si="318"/>
        <v>8436.6200000000008</v>
      </c>
      <c r="AR312" s="41">
        <f t="shared" si="319"/>
        <v>0</v>
      </c>
      <c r="AS312" s="41">
        <f t="shared" si="320"/>
        <v>-8437</v>
      </c>
      <c r="AT312" s="109">
        <f t="shared" si="321"/>
        <v>1</v>
      </c>
      <c r="AU312" s="41">
        <v>0</v>
      </c>
      <c r="AV312" s="41">
        <v>8365.93</v>
      </c>
      <c r="AW312" s="41">
        <f>AV312-AU312</f>
        <v>8365.93</v>
      </c>
      <c r="AX312" s="41">
        <f t="shared" si="322"/>
        <v>8436.6200000000008</v>
      </c>
      <c r="AY312" s="41">
        <f t="shared" si="323"/>
        <v>8365.93</v>
      </c>
      <c r="AZ312" s="41">
        <f t="shared" si="324"/>
        <v>-71</v>
      </c>
      <c r="BA312" s="109">
        <f t="shared" si="325"/>
        <v>8.3789479673139766E-3</v>
      </c>
      <c r="BB312" s="41">
        <v>0</v>
      </c>
      <c r="BC312" s="41">
        <v>0</v>
      </c>
      <c r="BD312" s="41">
        <f>BC312-BB312</f>
        <v>0</v>
      </c>
      <c r="BE312" s="41">
        <f t="shared" si="326"/>
        <v>8436.6200000000008</v>
      </c>
      <c r="BF312" s="41">
        <f t="shared" si="327"/>
        <v>8365.93</v>
      </c>
      <c r="BG312" s="41">
        <f t="shared" si="328"/>
        <v>-71</v>
      </c>
      <c r="BH312" s="109">
        <f t="shared" si="329"/>
        <v>8.3789479673139766E-3</v>
      </c>
      <c r="BI312" s="41">
        <v>0</v>
      </c>
      <c r="BJ312" s="41">
        <v>5165.45</v>
      </c>
      <c r="BK312" s="41">
        <f>BJ312-BI312</f>
        <v>5165.45</v>
      </c>
      <c r="BL312" s="41">
        <f t="shared" si="330"/>
        <v>8436.6200000000008</v>
      </c>
      <c r="BM312" s="41">
        <f t="shared" si="331"/>
        <v>13531.380000000001</v>
      </c>
      <c r="BN312" s="41">
        <f t="shared" si="332"/>
        <v>5094</v>
      </c>
      <c r="BO312" s="109">
        <f t="shared" si="333"/>
        <v>-0.60388639052132254</v>
      </c>
      <c r="BP312" s="41">
        <v>0</v>
      </c>
      <c r="BQ312" s="41">
        <v>46179.210000000006</v>
      </c>
      <c r="BR312" s="41">
        <f>BQ312-BP312</f>
        <v>46179.210000000006</v>
      </c>
      <c r="BS312" s="41">
        <f t="shared" si="334"/>
        <v>8436.6200000000008</v>
      </c>
      <c r="BT312" s="41">
        <f t="shared" si="335"/>
        <v>59710.590000000011</v>
      </c>
      <c r="BU312" s="41">
        <f t="shared" si="336"/>
        <v>51273</v>
      </c>
      <c r="BV312" s="109">
        <f t="shared" si="337"/>
        <v>-6.0775488287963668</v>
      </c>
      <c r="BW312" s="41">
        <v>0</v>
      </c>
      <c r="BX312" s="41">
        <v>0</v>
      </c>
      <c r="BY312" s="41">
        <f t="shared" si="338"/>
        <v>0</v>
      </c>
      <c r="BZ312" s="41">
        <f t="shared" si="349"/>
        <v>8436.6200000000008</v>
      </c>
      <c r="CA312" s="41">
        <f>BQ312+BJ312+BC312+AV312+AO312+-AH312+AA312+T312+P312+BX312</f>
        <v>59710.590000000004</v>
      </c>
      <c r="CB312" s="41">
        <f t="shared" si="351"/>
        <v>51273.97</v>
      </c>
      <c r="CC312" s="109">
        <f t="shared" si="339"/>
        <v>-6.0775488287963659</v>
      </c>
      <c r="CD312" s="41">
        <v>0</v>
      </c>
      <c r="CE312" s="41">
        <v>0</v>
      </c>
      <c r="CF312" s="41">
        <f t="shared" si="340"/>
        <v>0</v>
      </c>
      <c r="CG312" s="41">
        <f t="shared" si="341"/>
        <v>8436.6200000000008</v>
      </c>
      <c r="CH312" s="41">
        <f t="shared" si="342"/>
        <v>59710.590000000004</v>
      </c>
      <c r="CI312" s="40">
        <f t="shared" si="343"/>
        <v>51273.97</v>
      </c>
      <c r="CJ312" s="281" t="s">
        <v>1546</v>
      </c>
      <c r="CK312" s="40">
        <v>0</v>
      </c>
      <c r="CL312" s="40">
        <f t="shared" si="350"/>
        <v>8436.6200000000008</v>
      </c>
      <c r="CM312" s="40">
        <v>151875.1</v>
      </c>
      <c r="CN312" s="158">
        <f t="shared" si="352"/>
        <v>143438.48000000001</v>
      </c>
      <c r="CO312" s="310">
        <f t="shared" si="344"/>
        <v>18.001889382240755</v>
      </c>
      <c r="CP312" s="40">
        <v>584652.04</v>
      </c>
      <c r="CQ312" s="40">
        <v>250573.74</v>
      </c>
      <c r="CR312" s="40">
        <v>0</v>
      </c>
      <c r="CS312" s="40">
        <v>0</v>
      </c>
      <c r="CT312" s="40">
        <v>0</v>
      </c>
      <c r="CU312" s="40">
        <v>0</v>
      </c>
      <c r="CV312" s="40">
        <v>0</v>
      </c>
      <c r="CW312" s="40">
        <v>843662.4</v>
      </c>
      <c r="CX312" s="29"/>
    </row>
    <row r="313" spans="1:102" ht="25.5" hidden="1" x14ac:dyDescent="0.25">
      <c r="A313" s="18" t="s">
        <v>406</v>
      </c>
      <c r="B313" s="18" t="s">
        <v>411</v>
      </c>
      <c r="C313" s="19" t="s">
        <v>602</v>
      </c>
      <c r="D313" s="18">
        <v>1</v>
      </c>
      <c r="E313" s="18" t="s">
        <v>402</v>
      </c>
      <c r="F313" s="18" t="s">
        <v>77</v>
      </c>
      <c r="G313" s="183" t="s">
        <v>1281</v>
      </c>
      <c r="H313" s="43">
        <f>SUBTOTAL(103, $CI$16:$CI313)*1</f>
        <v>149</v>
      </c>
      <c r="I313" s="43" t="s">
        <v>138</v>
      </c>
      <c r="J313" s="124" t="s">
        <v>658</v>
      </c>
      <c r="K313" s="124" t="s">
        <v>702</v>
      </c>
      <c r="L313" s="41">
        <v>0</v>
      </c>
      <c r="M313" s="41">
        <v>0</v>
      </c>
      <c r="N313" s="41">
        <v>0</v>
      </c>
      <c r="O313" s="41">
        <v>0</v>
      </c>
      <c r="P313" s="41">
        <v>0</v>
      </c>
      <c r="Q313" s="41">
        <f t="shared" si="304"/>
        <v>0</v>
      </c>
      <c r="R313" s="197" t="str">
        <f t="shared" si="305"/>
        <v>nebija plānots</v>
      </c>
      <c r="S313" s="41">
        <v>0</v>
      </c>
      <c r="T313" s="41">
        <v>0</v>
      </c>
      <c r="U313" s="41">
        <f>T313-S313</f>
        <v>0</v>
      </c>
      <c r="V313" s="41">
        <f t="shared" si="306"/>
        <v>0</v>
      </c>
      <c r="W313" s="41">
        <f t="shared" si="307"/>
        <v>0</v>
      </c>
      <c r="X313" s="41">
        <f t="shared" si="308"/>
        <v>0</v>
      </c>
      <c r="Y313" s="197" t="str">
        <f t="shared" si="309"/>
        <v>nebija plānots</v>
      </c>
      <c r="Z313" s="41">
        <v>0</v>
      </c>
      <c r="AA313" s="41">
        <v>0</v>
      </c>
      <c r="AB313" s="41">
        <f>AA313-Z313</f>
        <v>0</v>
      </c>
      <c r="AC313" s="41">
        <f t="shared" si="310"/>
        <v>0</v>
      </c>
      <c r="AD313" s="41">
        <f t="shared" si="311"/>
        <v>0</v>
      </c>
      <c r="AE313" s="41">
        <f t="shared" si="312"/>
        <v>0</v>
      </c>
      <c r="AF313" s="109" t="str">
        <f t="shared" si="313"/>
        <v>nebija plānots</v>
      </c>
      <c r="AG313" s="41">
        <v>0</v>
      </c>
      <c r="AH313" s="41">
        <v>0</v>
      </c>
      <c r="AI313" s="41">
        <f>AH313-AG313</f>
        <v>0</v>
      </c>
      <c r="AJ313" s="41">
        <f t="shared" si="314"/>
        <v>0</v>
      </c>
      <c r="AK313" s="41">
        <f t="shared" si="315"/>
        <v>0</v>
      </c>
      <c r="AL313" s="41">
        <f t="shared" si="316"/>
        <v>0</v>
      </c>
      <c r="AM313" s="109" t="str">
        <f t="shared" si="317"/>
        <v>nebija plānots</v>
      </c>
      <c r="AN313" s="41">
        <v>121696</v>
      </c>
      <c r="AO313" s="41">
        <v>485980</v>
      </c>
      <c r="AP313" s="41">
        <f>AO313-AN313</f>
        <v>364284</v>
      </c>
      <c r="AQ313" s="41">
        <f t="shared" si="318"/>
        <v>121696</v>
      </c>
      <c r="AR313" s="41">
        <f t="shared" si="319"/>
        <v>485980</v>
      </c>
      <c r="AS313" s="41">
        <f t="shared" si="320"/>
        <v>364284</v>
      </c>
      <c r="AT313" s="109">
        <f t="shared" si="321"/>
        <v>-2.9933933736523799</v>
      </c>
      <c r="AU313" s="41">
        <v>0</v>
      </c>
      <c r="AV313" s="41">
        <v>0</v>
      </c>
      <c r="AW313" s="41">
        <f>AV313-AU313</f>
        <v>0</v>
      </c>
      <c r="AX313" s="41">
        <f t="shared" si="322"/>
        <v>121696</v>
      </c>
      <c r="AY313" s="41">
        <f t="shared" si="323"/>
        <v>485980</v>
      </c>
      <c r="AZ313" s="41">
        <f t="shared" si="324"/>
        <v>364284</v>
      </c>
      <c r="BA313" s="109">
        <f t="shared" si="325"/>
        <v>-2.9933933736523799</v>
      </c>
      <c r="BB313" s="41">
        <v>0</v>
      </c>
      <c r="BC313" s="41">
        <v>164565.84</v>
      </c>
      <c r="BD313" s="41">
        <f>BC313-BB313</f>
        <v>164565.84</v>
      </c>
      <c r="BE313" s="41">
        <f t="shared" si="326"/>
        <v>121696</v>
      </c>
      <c r="BF313" s="41">
        <f t="shared" si="327"/>
        <v>650545.84</v>
      </c>
      <c r="BG313" s="41">
        <f t="shared" si="328"/>
        <v>528850</v>
      </c>
      <c r="BH313" s="109">
        <f t="shared" si="329"/>
        <v>-4.345663292137786</v>
      </c>
      <c r="BI313" s="41">
        <v>0</v>
      </c>
      <c r="BJ313" s="41">
        <v>0</v>
      </c>
      <c r="BK313" s="41">
        <f>BJ313-BI313</f>
        <v>0</v>
      </c>
      <c r="BL313" s="41">
        <f t="shared" si="330"/>
        <v>121696</v>
      </c>
      <c r="BM313" s="41">
        <f t="shared" si="331"/>
        <v>650545.84</v>
      </c>
      <c r="BN313" s="41">
        <f t="shared" si="332"/>
        <v>528850</v>
      </c>
      <c r="BO313" s="109">
        <f t="shared" si="333"/>
        <v>-4.345663292137786</v>
      </c>
      <c r="BP313" s="41">
        <v>0</v>
      </c>
      <c r="BQ313" s="41">
        <v>0</v>
      </c>
      <c r="BR313" s="41">
        <f>BQ313-BP313</f>
        <v>0</v>
      </c>
      <c r="BS313" s="41">
        <f t="shared" si="334"/>
        <v>121696</v>
      </c>
      <c r="BT313" s="41">
        <f t="shared" si="335"/>
        <v>650545.84</v>
      </c>
      <c r="BU313" s="41">
        <f t="shared" si="336"/>
        <v>528850</v>
      </c>
      <c r="BV313" s="109">
        <f t="shared" si="337"/>
        <v>-4.345663292137786</v>
      </c>
      <c r="BW313" s="41">
        <v>0</v>
      </c>
      <c r="BX313" s="41">
        <v>239521.88</v>
      </c>
      <c r="BY313" s="41">
        <f t="shared" si="338"/>
        <v>239521.88</v>
      </c>
      <c r="BZ313" s="41">
        <f t="shared" si="349"/>
        <v>121696</v>
      </c>
      <c r="CA313" s="41">
        <f>BQ313+BJ313+BC313+AV313+AO313+-AH313+AA313+T313+P313+BX313</f>
        <v>890067.72</v>
      </c>
      <c r="CB313" s="41">
        <f t="shared" si="351"/>
        <v>768371.72</v>
      </c>
      <c r="CC313" s="109">
        <f t="shared" si="339"/>
        <v>-6.3138617538785171</v>
      </c>
      <c r="CD313" s="41">
        <v>0</v>
      </c>
      <c r="CE313" s="41">
        <v>36956.300000000003</v>
      </c>
      <c r="CF313" s="41">
        <f t="shared" si="340"/>
        <v>36956.300000000003</v>
      </c>
      <c r="CG313" s="41">
        <f t="shared" si="341"/>
        <v>121696</v>
      </c>
      <c r="CH313" s="41">
        <f t="shared" si="342"/>
        <v>927024.02</v>
      </c>
      <c r="CI313" s="40">
        <f t="shared" si="343"/>
        <v>805328.02</v>
      </c>
      <c r="CJ313" s="281" t="s">
        <v>1546</v>
      </c>
      <c r="CK313" s="40">
        <v>0</v>
      </c>
      <c r="CL313" s="40">
        <f t="shared" si="350"/>
        <v>121696</v>
      </c>
      <c r="CM313" s="40">
        <v>920032.31</v>
      </c>
      <c r="CN313" s="158">
        <f t="shared" si="352"/>
        <v>798336.31</v>
      </c>
      <c r="CO313" s="310">
        <f t="shared" si="344"/>
        <v>7.5600866914278209</v>
      </c>
      <c r="CP313" s="40">
        <v>477015</v>
      </c>
      <c r="CQ313" s="40">
        <v>0</v>
      </c>
      <c r="CR313" s="40">
        <v>0</v>
      </c>
      <c r="CS313" s="40">
        <v>0</v>
      </c>
      <c r="CT313" s="40">
        <v>0</v>
      </c>
      <c r="CU313" s="40">
        <v>0</v>
      </c>
      <c r="CV313" s="40">
        <v>0</v>
      </c>
      <c r="CW313" s="40">
        <v>539977.80000000005</v>
      </c>
      <c r="CX313" s="112"/>
    </row>
    <row r="314" spans="1:102" ht="47.25" hidden="1" x14ac:dyDescent="0.25">
      <c r="A314" s="99" t="s">
        <v>406</v>
      </c>
      <c r="B314" s="99" t="s">
        <v>411</v>
      </c>
      <c r="C314" s="100" t="s">
        <v>602</v>
      </c>
      <c r="D314" s="98">
        <v>1</v>
      </c>
      <c r="E314" s="99" t="s">
        <v>402</v>
      </c>
      <c r="F314" s="99" t="s">
        <v>77</v>
      </c>
      <c r="G314" s="147" t="s">
        <v>1187</v>
      </c>
      <c r="H314" s="43">
        <f>SUBTOTAL(103, $CI$16:$CI314)*1</f>
        <v>149</v>
      </c>
      <c r="I314" s="43" t="s">
        <v>614</v>
      </c>
      <c r="J314" s="128" t="s">
        <v>1073</v>
      </c>
      <c r="K314" s="128" t="s">
        <v>1074</v>
      </c>
      <c r="L314" s="79"/>
      <c r="M314" s="79">
        <v>0</v>
      </c>
      <c r="N314" s="79">
        <v>0</v>
      </c>
      <c r="O314" s="79">
        <v>0</v>
      </c>
      <c r="P314" s="79"/>
      <c r="Q314" s="41">
        <f t="shared" si="304"/>
        <v>0</v>
      </c>
      <c r="R314" s="197" t="str">
        <f t="shared" si="305"/>
        <v>nebija plānots</v>
      </c>
      <c r="S314" s="79">
        <v>0</v>
      </c>
      <c r="T314" s="79"/>
      <c r="U314" s="79"/>
      <c r="V314" s="41">
        <f t="shared" si="306"/>
        <v>0</v>
      </c>
      <c r="W314" s="41">
        <f t="shared" si="307"/>
        <v>0</v>
      </c>
      <c r="X314" s="41">
        <f t="shared" si="308"/>
        <v>0</v>
      </c>
      <c r="Y314" s="197" t="str">
        <f t="shared" si="309"/>
        <v>nebija plānots</v>
      </c>
      <c r="Z314" s="79">
        <v>0</v>
      </c>
      <c r="AA314" s="79"/>
      <c r="AB314" s="79"/>
      <c r="AC314" s="41">
        <f t="shared" si="310"/>
        <v>0</v>
      </c>
      <c r="AD314" s="41">
        <f t="shared" si="311"/>
        <v>0</v>
      </c>
      <c r="AE314" s="41">
        <f t="shared" si="312"/>
        <v>0</v>
      </c>
      <c r="AF314" s="109" t="str">
        <f t="shared" si="313"/>
        <v>nebija plānots</v>
      </c>
      <c r="AG314" s="79">
        <v>0</v>
      </c>
      <c r="AH314" s="79"/>
      <c r="AI314" s="79"/>
      <c r="AJ314" s="41">
        <f t="shared" si="314"/>
        <v>0</v>
      </c>
      <c r="AK314" s="41">
        <f t="shared" si="315"/>
        <v>0</v>
      </c>
      <c r="AL314" s="41">
        <f t="shared" si="316"/>
        <v>0</v>
      </c>
      <c r="AM314" s="109" t="str">
        <f t="shared" si="317"/>
        <v>nebija plānots</v>
      </c>
      <c r="AN314" s="79">
        <v>0</v>
      </c>
      <c r="AO314" s="79"/>
      <c r="AP314" s="79"/>
      <c r="AQ314" s="41">
        <f t="shared" si="318"/>
        <v>0</v>
      </c>
      <c r="AR314" s="41">
        <f t="shared" si="319"/>
        <v>0</v>
      </c>
      <c r="AS314" s="41">
        <f t="shared" si="320"/>
        <v>0</v>
      </c>
      <c r="AT314" s="109" t="str">
        <f t="shared" si="321"/>
        <v>nebija plānots</v>
      </c>
      <c r="AU314" s="79">
        <v>0</v>
      </c>
      <c r="AV314" s="79"/>
      <c r="AW314" s="79"/>
      <c r="AX314" s="41">
        <f t="shared" si="322"/>
        <v>0</v>
      </c>
      <c r="AY314" s="41">
        <f t="shared" si="323"/>
        <v>0</v>
      </c>
      <c r="AZ314" s="41">
        <f t="shared" si="324"/>
        <v>0</v>
      </c>
      <c r="BA314" s="109" t="str">
        <f t="shared" si="325"/>
        <v>nebija plānots</v>
      </c>
      <c r="BB314" s="79">
        <v>0</v>
      </c>
      <c r="BC314" s="79"/>
      <c r="BD314" s="79"/>
      <c r="BE314" s="41">
        <f t="shared" si="326"/>
        <v>0</v>
      </c>
      <c r="BF314" s="41">
        <f t="shared" si="327"/>
        <v>0</v>
      </c>
      <c r="BG314" s="41">
        <f t="shared" si="328"/>
        <v>0</v>
      </c>
      <c r="BH314" s="109" t="str">
        <f t="shared" si="329"/>
        <v>nebija plānots</v>
      </c>
      <c r="BI314" s="79">
        <v>0</v>
      </c>
      <c r="BJ314" s="79"/>
      <c r="BK314" s="79"/>
      <c r="BL314" s="41">
        <f t="shared" si="330"/>
        <v>0</v>
      </c>
      <c r="BM314" s="41">
        <f t="shared" si="331"/>
        <v>0</v>
      </c>
      <c r="BN314" s="41">
        <f t="shared" si="332"/>
        <v>0</v>
      </c>
      <c r="BO314" s="109" t="str">
        <f t="shared" si="333"/>
        <v>nebija plānots</v>
      </c>
      <c r="BP314" s="79">
        <v>0</v>
      </c>
      <c r="BQ314" s="41">
        <v>445795.06</v>
      </c>
      <c r="BR314" s="41">
        <f>BQ314-BP314</f>
        <v>445795.06</v>
      </c>
      <c r="BS314" s="41">
        <f t="shared" si="334"/>
        <v>0</v>
      </c>
      <c r="BT314" s="41">
        <f t="shared" si="335"/>
        <v>445795.06</v>
      </c>
      <c r="BU314" s="41">
        <f t="shared" si="336"/>
        <v>445795</v>
      </c>
      <c r="BV314" s="109" t="str">
        <f t="shared" si="337"/>
        <v>nebija plānots</v>
      </c>
      <c r="BW314" s="79">
        <v>0</v>
      </c>
      <c r="BX314" s="41">
        <v>0</v>
      </c>
      <c r="BY314" s="41">
        <f t="shared" si="338"/>
        <v>0</v>
      </c>
      <c r="BZ314" s="41">
        <f t="shared" si="349"/>
        <v>0</v>
      </c>
      <c r="CA314" s="41">
        <f>BQ314+BJ314+BC314+AV314+AO314+-AH314+AA314+T314+P314+BX314</f>
        <v>445795.06</v>
      </c>
      <c r="CB314" s="41">
        <f t="shared" si="351"/>
        <v>445795.06</v>
      </c>
      <c r="CC314" s="109" t="str">
        <f t="shared" si="339"/>
        <v>nebija plānots</v>
      </c>
      <c r="CD314" s="79">
        <v>50350</v>
      </c>
      <c r="CE314" s="41">
        <v>0</v>
      </c>
      <c r="CF314" s="41">
        <f t="shared" si="340"/>
        <v>-50350</v>
      </c>
      <c r="CG314" s="41">
        <f t="shared" si="341"/>
        <v>50350</v>
      </c>
      <c r="CH314" s="41">
        <f t="shared" si="342"/>
        <v>445795.06</v>
      </c>
      <c r="CI314" s="40">
        <f t="shared" si="343"/>
        <v>395445.06</v>
      </c>
      <c r="CJ314" s="281" t="s">
        <v>1546</v>
      </c>
      <c r="CK314" s="83">
        <v>85000</v>
      </c>
      <c r="CL314" s="40">
        <f t="shared" si="350"/>
        <v>135350</v>
      </c>
      <c r="CM314" s="40">
        <v>646933.11</v>
      </c>
      <c r="CN314" s="158">
        <f t="shared" si="352"/>
        <v>511583.11</v>
      </c>
      <c r="CO314" s="310">
        <f t="shared" si="344"/>
        <v>4.7797052826006645</v>
      </c>
      <c r="CP314" s="83">
        <v>1350636</v>
      </c>
      <c r="CQ314" s="83">
        <v>0</v>
      </c>
      <c r="CR314" s="83">
        <v>0</v>
      </c>
      <c r="CS314" s="83">
        <v>0</v>
      </c>
      <c r="CT314" s="83">
        <v>0</v>
      </c>
      <c r="CU314" s="83">
        <v>0</v>
      </c>
      <c r="CV314" s="83">
        <v>0</v>
      </c>
      <c r="CW314" s="83">
        <v>1485986</v>
      </c>
      <c r="CX314" s="112"/>
    </row>
    <row r="315" spans="1:102" ht="47.25" hidden="1" x14ac:dyDescent="0.25">
      <c r="A315" s="99" t="s">
        <v>406</v>
      </c>
      <c r="B315" s="99" t="s">
        <v>411</v>
      </c>
      <c r="C315" s="100" t="s">
        <v>602</v>
      </c>
      <c r="D315" s="99">
        <v>1</v>
      </c>
      <c r="E315" s="99" t="s">
        <v>402</v>
      </c>
      <c r="F315" s="99" t="s">
        <v>77</v>
      </c>
      <c r="G315" s="99" t="s">
        <v>1250</v>
      </c>
      <c r="H315" s="43">
        <f>SUBTOTAL(103, $CI$16:$CI315)*1</f>
        <v>149</v>
      </c>
      <c r="I315" s="43" t="s">
        <v>1290</v>
      </c>
      <c r="J315" s="124" t="s">
        <v>1297</v>
      </c>
      <c r="K315" s="124" t="s">
        <v>1298</v>
      </c>
      <c r="L315" s="79">
        <v>0</v>
      </c>
      <c r="M315" s="79">
        <v>0</v>
      </c>
      <c r="N315" s="79">
        <v>0</v>
      </c>
      <c r="O315" s="79">
        <f>N315+M315+L315</f>
        <v>0</v>
      </c>
      <c r="P315" s="79">
        <f>O315+N315+M315</f>
        <v>0</v>
      </c>
      <c r="Q315" s="41">
        <f t="shared" si="304"/>
        <v>0</v>
      </c>
      <c r="R315" s="197" t="str">
        <f t="shared" si="305"/>
        <v>nebija plānots</v>
      </c>
      <c r="S315" s="79">
        <f>Q315+P315+O315</f>
        <v>0</v>
      </c>
      <c r="T315" s="79">
        <f>S315+Q315+P315</f>
        <v>0</v>
      </c>
      <c r="U315" s="79">
        <f>T315+S315+Q315</f>
        <v>0</v>
      </c>
      <c r="V315" s="41">
        <f t="shared" si="306"/>
        <v>0</v>
      </c>
      <c r="W315" s="41">
        <f t="shared" si="307"/>
        <v>0</v>
      </c>
      <c r="X315" s="41">
        <f t="shared" si="308"/>
        <v>0</v>
      </c>
      <c r="Y315" s="197" t="str">
        <f t="shared" si="309"/>
        <v>nebija plānots</v>
      </c>
      <c r="Z315" s="79">
        <f>U315+T315+S315</f>
        <v>0</v>
      </c>
      <c r="AA315" s="79">
        <f>Z315+U315+T315</f>
        <v>0</v>
      </c>
      <c r="AB315" s="79">
        <f>AA315+Z315+U315</f>
        <v>0</v>
      </c>
      <c r="AC315" s="41">
        <f t="shared" si="310"/>
        <v>0</v>
      </c>
      <c r="AD315" s="41">
        <f t="shared" si="311"/>
        <v>0</v>
      </c>
      <c r="AE315" s="41">
        <f t="shared" si="312"/>
        <v>0</v>
      </c>
      <c r="AF315" s="109" t="str">
        <f t="shared" si="313"/>
        <v>nebija plānots</v>
      </c>
      <c r="AG315" s="79">
        <f>AB315+AA315+Z315</f>
        <v>0</v>
      </c>
      <c r="AH315" s="79">
        <f>AG315+AB315+AA315</f>
        <v>0</v>
      </c>
      <c r="AI315" s="79">
        <f>AH315+AG315+AB315</f>
        <v>0</v>
      </c>
      <c r="AJ315" s="41">
        <f t="shared" si="314"/>
        <v>0</v>
      </c>
      <c r="AK315" s="41">
        <f t="shared" si="315"/>
        <v>0</v>
      </c>
      <c r="AL315" s="41">
        <f t="shared" si="316"/>
        <v>0</v>
      </c>
      <c r="AM315" s="109" t="str">
        <f t="shared" si="317"/>
        <v>nebija plānots</v>
      </c>
      <c r="AN315" s="79">
        <f>AI315+AH315+AG315</f>
        <v>0</v>
      </c>
      <c r="AO315" s="79">
        <f>AN315+AI315+AH315</f>
        <v>0</v>
      </c>
      <c r="AP315" s="79">
        <f>AO315+AN315+AI315</f>
        <v>0</v>
      </c>
      <c r="AQ315" s="41">
        <f t="shared" si="318"/>
        <v>0</v>
      </c>
      <c r="AR315" s="41">
        <f t="shared" si="319"/>
        <v>0</v>
      </c>
      <c r="AS315" s="41">
        <f t="shared" si="320"/>
        <v>0</v>
      </c>
      <c r="AT315" s="109" t="str">
        <f t="shared" si="321"/>
        <v>nebija plānots</v>
      </c>
      <c r="AU315" s="79">
        <f>AP315+AO315+AN315</f>
        <v>0</v>
      </c>
      <c r="AV315" s="79">
        <f>AU315+AP315+AO315</f>
        <v>0</v>
      </c>
      <c r="AW315" s="79">
        <f>AV315+AU315+AP315</f>
        <v>0</v>
      </c>
      <c r="AX315" s="41">
        <f t="shared" si="322"/>
        <v>0</v>
      </c>
      <c r="AY315" s="41">
        <f t="shared" si="323"/>
        <v>0</v>
      </c>
      <c r="AZ315" s="41">
        <f t="shared" si="324"/>
        <v>0</v>
      </c>
      <c r="BA315" s="109" t="str">
        <f t="shared" si="325"/>
        <v>nebija plānots</v>
      </c>
      <c r="BB315" s="79">
        <f>AW315+AV315+AU315</f>
        <v>0</v>
      </c>
      <c r="BC315" s="79">
        <f>BB315+AW315+AV315</f>
        <v>0</v>
      </c>
      <c r="BD315" s="79">
        <f>BC315+BB315+AW315</f>
        <v>0</v>
      </c>
      <c r="BE315" s="41">
        <f t="shared" si="326"/>
        <v>0</v>
      </c>
      <c r="BF315" s="41">
        <f t="shared" si="327"/>
        <v>0</v>
      </c>
      <c r="BG315" s="41">
        <f t="shared" si="328"/>
        <v>0</v>
      </c>
      <c r="BH315" s="109" t="str">
        <f t="shared" si="329"/>
        <v>nebija plānots</v>
      </c>
      <c r="BI315" s="79">
        <f>BD315+BC315+BB315</f>
        <v>0</v>
      </c>
      <c r="BJ315" s="79">
        <f>BI315+BD315+BC315</f>
        <v>0</v>
      </c>
      <c r="BK315" s="79">
        <f>BJ315+BI315+BD315</f>
        <v>0</v>
      </c>
      <c r="BL315" s="41">
        <f t="shared" si="330"/>
        <v>0</v>
      </c>
      <c r="BM315" s="41">
        <f t="shared" si="331"/>
        <v>0</v>
      </c>
      <c r="BN315" s="41">
        <f t="shared" si="332"/>
        <v>0</v>
      </c>
      <c r="BO315" s="109" t="str">
        <f t="shared" si="333"/>
        <v>nebija plānots</v>
      </c>
      <c r="BP315" s="79">
        <f>BK315+BJ315+BI315</f>
        <v>0</v>
      </c>
      <c r="BQ315" s="79">
        <v>0</v>
      </c>
      <c r="BR315" s="79">
        <f>BQ315+BP315+BK315</f>
        <v>0</v>
      </c>
      <c r="BS315" s="41">
        <f t="shared" si="334"/>
        <v>0</v>
      </c>
      <c r="BT315" s="41">
        <f t="shared" si="335"/>
        <v>0</v>
      </c>
      <c r="BU315" s="41">
        <f t="shared" si="336"/>
        <v>0</v>
      </c>
      <c r="BV315" s="109" t="str">
        <f t="shared" si="337"/>
        <v>nebija plānots</v>
      </c>
      <c r="BW315" s="79">
        <v>42304.5</v>
      </c>
      <c r="BX315" s="41">
        <v>703302.1</v>
      </c>
      <c r="BY315" s="41">
        <f t="shared" si="338"/>
        <v>660997.6</v>
      </c>
      <c r="BZ315" s="41">
        <f t="shared" si="349"/>
        <v>42304.5</v>
      </c>
      <c r="CA315" s="41">
        <f>BQ315+BJ315+BC315+AV315+AO315+-AH315+AA315+T315+P315+BX315</f>
        <v>703302.1</v>
      </c>
      <c r="CB315" s="41">
        <f t="shared" si="351"/>
        <v>660997.6</v>
      </c>
      <c r="CC315" s="109">
        <f t="shared" si="339"/>
        <v>-15.624758595421291</v>
      </c>
      <c r="CD315" s="79">
        <v>0</v>
      </c>
      <c r="CE315" s="41">
        <v>0</v>
      </c>
      <c r="CF315" s="41">
        <f t="shared" si="340"/>
        <v>0</v>
      </c>
      <c r="CG315" s="41">
        <f t="shared" si="341"/>
        <v>42304.5</v>
      </c>
      <c r="CH315" s="41">
        <f t="shared" si="342"/>
        <v>703302.1</v>
      </c>
      <c r="CI315" s="40">
        <f t="shared" si="343"/>
        <v>660997.6</v>
      </c>
      <c r="CJ315" s="281" t="s">
        <v>1546</v>
      </c>
      <c r="CK315" s="83">
        <v>0</v>
      </c>
      <c r="CL315" s="40">
        <f t="shared" si="350"/>
        <v>42304.5</v>
      </c>
      <c r="CM315" s="40">
        <v>637238.27</v>
      </c>
      <c r="CN315" s="158">
        <f t="shared" si="352"/>
        <v>594933.77</v>
      </c>
      <c r="CO315" s="310">
        <f t="shared" si="344"/>
        <v>15.063132054509568</v>
      </c>
      <c r="CP315" s="83">
        <v>1478215.45</v>
      </c>
      <c r="CQ315" s="83">
        <v>0</v>
      </c>
      <c r="CR315" s="83">
        <v>0</v>
      </c>
      <c r="CS315" s="83">
        <v>0</v>
      </c>
      <c r="CT315" s="83">
        <v>0</v>
      </c>
      <c r="CU315" s="83">
        <v>0</v>
      </c>
      <c r="CV315" s="83">
        <v>0</v>
      </c>
      <c r="CW315" s="83">
        <v>1520519.95</v>
      </c>
      <c r="CX315" s="112"/>
    </row>
    <row r="316" spans="1:102" ht="26.25" hidden="1" x14ac:dyDescent="0.25">
      <c r="A316" s="121" t="s">
        <v>458</v>
      </c>
      <c r="B316" s="121" t="s">
        <v>459</v>
      </c>
      <c r="C316" s="122" t="s">
        <v>605</v>
      </c>
      <c r="D316" s="121">
        <v>1</v>
      </c>
      <c r="E316" s="121" t="s">
        <v>454</v>
      </c>
      <c r="F316" s="121" t="s">
        <v>77</v>
      </c>
      <c r="G316" s="123" t="s">
        <v>474</v>
      </c>
      <c r="H316" s="43">
        <f>SUBTOTAL(103, $CI$16:$CI316)*1</f>
        <v>149</v>
      </c>
      <c r="I316" s="55" t="s">
        <v>1125</v>
      </c>
      <c r="J316" s="128" t="s">
        <v>1132</v>
      </c>
      <c r="K316" s="128" t="s">
        <v>1133</v>
      </c>
      <c r="L316" s="79">
        <v>0</v>
      </c>
      <c r="M316" s="79">
        <v>0</v>
      </c>
      <c r="N316" s="79">
        <v>0</v>
      </c>
      <c r="O316" s="79">
        <v>0</v>
      </c>
      <c r="P316" s="79"/>
      <c r="Q316" s="41">
        <f t="shared" si="304"/>
        <v>0</v>
      </c>
      <c r="R316" s="197" t="str">
        <f t="shared" si="305"/>
        <v>nebija plānots</v>
      </c>
      <c r="S316" s="79">
        <v>0</v>
      </c>
      <c r="T316" s="79"/>
      <c r="U316" s="79"/>
      <c r="V316" s="41">
        <f t="shared" si="306"/>
        <v>0</v>
      </c>
      <c r="W316" s="41">
        <f t="shared" si="307"/>
        <v>0</v>
      </c>
      <c r="X316" s="41">
        <f t="shared" si="308"/>
        <v>0</v>
      </c>
      <c r="Y316" s="197" t="str">
        <f t="shared" si="309"/>
        <v>nebija plānots</v>
      </c>
      <c r="Z316" s="79">
        <v>0</v>
      </c>
      <c r="AA316" s="79"/>
      <c r="AB316" s="79"/>
      <c r="AC316" s="41">
        <f t="shared" si="310"/>
        <v>0</v>
      </c>
      <c r="AD316" s="41">
        <f t="shared" si="311"/>
        <v>0</v>
      </c>
      <c r="AE316" s="41">
        <f t="shared" si="312"/>
        <v>0</v>
      </c>
      <c r="AF316" s="109" t="str">
        <f t="shared" si="313"/>
        <v>nebija plānots</v>
      </c>
      <c r="AG316" s="79">
        <v>0</v>
      </c>
      <c r="AH316" s="79"/>
      <c r="AI316" s="79"/>
      <c r="AJ316" s="41">
        <f t="shared" si="314"/>
        <v>0</v>
      </c>
      <c r="AK316" s="41">
        <f t="shared" si="315"/>
        <v>0</v>
      </c>
      <c r="AL316" s="41">
        <f t="shared" si="316"/>
        <v>0</v>
      </c>
      <c r="AM316" s="109" t="str">
        <f t="shared" si="317"/>
        <v>nebija plānots</v>
      </c>
      <c r="AN316" s="79">
        <v>0</v>
      </c>
      <c r="AO316" s="79"/>
      <c r="AP316" s="79"/>
      <c r="AQ316" s="41">
        <f t="shared" si="318"/>
        <v>0</v>
      </c>
      <c r="AR316" s="41">
        <f t="shared" si="319"/>
        <v>0</v>
      </c>
      <c r="AS316" s="41">
        <f t="shared" si="320"/>
        <v>0</v>
      </c>
      <c r="AT316" s="109" t="str">
        <f t="shared" si="321"/>
        <v>nebija plānots</v>
      </c>
      <c r="AU316" s="79">
        <v>0</v>
      </c>
      <c r="AV316" s="79"/>
      <c r="AW316" s="79"/>
      <c r="AX316" s="41">
        <f t="shared" si="322"/>
        <v>0</v>
      </c>
      <c r="AY316" s="41">
        <f t="shared" si="323"/>
        <v>0</v>
      </c>
      <c r="AZ316" s="41">
        <f t="shared" si="324"/>
        <v>0</v>
      </c>
      <c r="BA316" s="109" t="str">
        <f t="shared" si="325"/>
        <v>nebija plānots</v>
      </c>
      <c r="BB316" s="79">
        <v>0</v>
      </c>
      <c r="BC316" s="79"/>
      <c r="BD316" s="79"/>
      <c r="BE316" s="41">
        <f t="shared" si="326"/>
        <v>0</v>
      </c>
      <c r="BF316" s="41">
        <f t="shared" si="327"/>
        <v>0</v>
      </c>
      <c r="BG316" s="41">
        <f t="shared" si="328"/>
        <v>0</v>
      </c>
      <c r="BH316" s="109" t="str">
        <f t="shared" si="329"/>
        <v>nebija plānots</v>
      </c>
      <c r="BI316" s="79">
        <v>0</v>
      </c>
      <c r="BJ316" s="79"/>
      <c r="BK316" s="79"/>
      <c r="BL316" s="41">
        <f t="shared" si="330"/>
        <v>0</v>
      </c>
      <c r="BM316" s="41">
        <f t="shared" si="331"/>
        <v>0</v>
      </c>
      <c r="BN316" s="41">
        <f t="shared" si="332"/>
        <v>0</v>
      </c>
      <c r="BO316" s="109" t="str">
        <f t="shared" si="333"/>
        <v>nebija plānots</v>
      </c>
      <c r="BP316" s="79">
        <v>0</v>
      </c>
      <c r="BQ316" s="79"/>
      <c r="BR316" s="79"/>
      <c r="BS316" s="41">
        <f t="shared" si="334"/>
        <v>0</v>
      </c>
      <c r="BT316" s="41">
        <f t="shared" si="335"/>
        <v>0</v>
      </c>
      <c r="BU316" s="41">
        <f t="shared" si="336"/>
        <v>0</v>
      </c>
      <c r="BV316" s="109" t="str">
        <f t="shared" si="337"/>
        <v>nebija plānots</v>
      </c>
      <c r="BW316" s="79">
        <v>0</v>
      </c>
      <c r="BX316" s="41">
        <v>0</v>
      </c>
      <c r="BY316" s="41">
        <f t="shared" si="338"/>
        <v>0</v>
      </c>
      <c r="BZ316" s="79">
        <v>0</v>
      </c>
      <c r="CA316" s="79">
        <v>0</v>
      </c>
      <c r="CB316" s="41">
        <f t="shared" si="351"/>
        <v>0</v>
      </c>
      <c r="CC316" s="109" t="str">
        <f t="shared" si="339"/>
        <v>nebija plānots</v>
      </c>
      <c r="CD316" s="79">
        <v>13332.25</v>
      </c>
      <c r="CE316" s="41">
        <v>476924.78</v>
      </c>
      <c r="CF316" s="41">
        <f t="shared" si="340"/>
        <v>463592.53</v>
      </c>
      <c r="CG316" s="41">
        <f t="shared" si="341"/>
        <v>13332.25</v>
      </c>
      <c r="CH316" s="41">
        <f t="shared" si="342"/>
        <v>476924.78</v>
      </c>
      <c r="CI316" s="40">
        <f t="shared" si="343"/>
        <v>463592.53</v>
      </c>
      <c r="CJ316" s="281" t="s">
        <v>1546</v>
      </c>
      <c r="CK316" s="83">
        <v>3557.25</v>
      </c>
      <c r="CL316" s="83">
        <v>16889.5</v>
      </c>
      <c r="CM316" s="40">
        <v>578924.77</v>
      </c>
      <c r="CN316" s="267">
        <f t="shared" si="352"/>
        <v>562035.27</v>
      </c>
      <c r="CO316" s="310">
        <f t="shared" si="344"/>
        <v>34.277200035525034</v>
      </c>
      <c r="CP316" s="83">
        <v>1372871.55</v>
      </c>
      <c r="CQ316" s="83">
        <v>637893</v>
      </c>
      <c r="CR316" s="83">
        <v>617098</v>
      </c>
      <c r="CS316" s="83">
        <v>233066</v>
      </c>
      <c r="CT316" s="83">
        <v>0</v>
      </c>
      <c r="CU316" s="83">
        <v>0</v>
      </c>
      <c r="CV316" s="83">
        <v>0</v>
      </c>
      <c r="CW316" s="83">
        <v>2877818.05</v>
      </c>
      <c r="CX316" s="272"/>
    </row>
    <row r="317" spans="1:102" ht="31.5" hidden="1" x14ac:dyDescent="0.25">
      <c r="A317" s="55" t="s">
        <v>1290</v>
      </c>
      <c r="B317" s="55" t="s">
        <v>1292</v>
      </c>
      <c r="C317" s="81" t="s">
        <v>1291</v>
      </c>
      <c r="D317" s="55" t="s">
        <v>1293</v>
      </c>
      <c r="E317" s="55" t="s">
        <v>402</v>
      </c>
      <c r="F317" s="55" t="s">
        <v>5</v>
      </c>
      <c r="G317" s="55" t="s">
        <v>1479</v>
      </c>
      <c r="H317" s="43">
        <f>SUBTOTAL(103, $CI$16:$CI317)*1</f>
        <v>149</v>
      </c>
      <c r="I317" s="43" t="s">
        <v>57</v>
      </c>
      <c r="J317" s="124" t="s">
        <v>664</v>
      </c>
      <c r="K317" s="124" t="s">
        <v>665</v>
      </c>
      <c r="L317" s="41">
        <v>0</v>
      </c>
      <c r="M317" s="41">
        <v>0</v>
      </c>
      <c r="N317" s="41">
        <v>0</v>
      </c>
      <c r="O317" s="41">
        <v>0</v>
      </c>
      <c r="P317" s="41">
        <v>0</v>
      </c>
      <c r="Q317" s="41">
        <f t="shared" si="304"/>
        <v>0</v>
      </c>
      <c r="R317" s="197" t="str">
        <f t="shared" si="305"/>
        <v>nebija plānots</v>
      </c>
      <c r="S317" s="41">
        <v>0</v>
      </c>
      <c r="T317" s="41">
        <v>0</v>
      </c>
      <c r="U317" s="41">
        <f>T317-S317</f>
        <v>0</v>
      </c>
      <c r="V317" s="41">
        <f t="shared" si="306"/>
        <v>0</v>
      </c>
      <c r="W317" s="41">
        <f t="shared" si="307"/>
        <v>0</v>
      </c>
      <c r="X317" s="41">
        <f t="shared" si="308"/>
        <v>0</v>
      </c>
      <c r="Y317" s="197" t="str">
        <f t="shared" si="309"/>
        <v>nebija plānots</v>
      </c>
      <c r="Z317" s="41">
        <v>0</v>
      </c>
      <c r="AA317" s="41">
        <v>0</v>
      </c>
      <c r="AB317" s="41">
        <f>AA317-Z317</f>
        <v>0</v>
      </c>
      <c r="AC317" s="41">
        <f t="shared" si="310"/>
        <v>0</v>
      </c>
      <c r="AD317" s="41">
        <f t="shared" si="311"/>
        <v>0</v>
      </c>
      <c r="AE317" s="41">
        <f t="shared" si="312"/>
        <v>0</v>
      </c>
      <c r="AF317" s="109" t="str">
        <f t="shared" si="313"/>
        <v>nebija plānots</v>
      </c>
      <c r="AG317" s="41">
        <v>0</v>
      </c>
      <c r="AH317" s="41">
        <v>0</v>
      </c>
      <c r="AI317" s="41">
        <f>AH317-AG317</f>
        <v>0</v>
      </c>
      <c r="AJ317" s="41">
        <f t="shared" si="314"/>
        <v>0</v>
      </c>
      <c r="AK317" s="41">
        <f t="shared" si="315"/>
        <v>0</v>
      </c>
      <c r="AL317" s="41">
        <f t="shared" si="316"/>
        <v>0</v>
      </c>
      <c r="AM317" s="109" t="str">
        <f t="shared" si="317"/>
        <v>nebija plānots</v>
      </c>
      <c r="AN317" s="41">
        <v>18894.48</v>
      </c>
      <c r="AO317" s="41">
        <v>0</v>
      </c>
      <c r="AP317" s="41">
        <f>AO317-AN317</f>
        <v>-18894.48</v>
      </c>
      <c r="AQ317" s="41">
        <f t="shared" si="318"/>
        <v>18894.48</v>
      </c>
      <c r="AR317" s="41">
        <f t="shared" si="319"/>
        <v>0</v>
      </c>
      <c r="AS317" s="41">
        <f t="shared" si="320"/>
        <v>-18894</v>
      </c>
      <c r="AT317" s="109">
        <f t="shared" si="321"/>
        <v>1</v>
      </c>
      <c r="AU317" s="41">
        <v>0</v>
      </c>
      <c r="AV317" s="41">
        <v>0</v>
      </c>
      <c r="AW317" s="41">
        <f>AV317-AU317</f>
        <v>0</v>
      </c>
      <c r="AX317" s="41">
        <f t="shared" si="322"/>
        <v>18894.48</v>
      </c>
      <c r="AY317" s="41">
        <f t="shared" si="323"/>
        <v>0</v>
      </c>
      <c r="AZ317" s="41">
        <f t="shared" si="324"/>
        <v>-18894</v>
      </c>
      <c r="BA317" s="109">
        <f t="shared" si="325"/>
        <v>1</v>
      </c>
      <c r="BB317" s="41">
        <v>0</v>
      </c>
      <c r="BC317" s="41">
        <v>0</v>
      </c>
      <c r="BD317" s="41">
        <f>BC317-BB317</f>
        <v>0</v>
      </c>
      <c r="BE317" s="41">
        <f t="shared" si="326"/>
        <v>18894.48</v>
      </c>
      <c r="BF317" s="41">
        <f t="shared" si="327"/>
        <v>0</v>
      </c>
      <c r="BG317" s="41">
        <f t="shared" si="328"/>
        <v>-18894</v>
      </c>
      <c r="BH317" s="109">
        <f t="shared" si="329"/>
        <v>1</v>
      </c>
      <c r="BI317" s="41">
        <v>0</v>
      </c>
      <c r="BJ317" s="41">
        <v>355558</v>
      </c>
      <c r="BK317" s="41">
        <f>BJ317-BI317</f>
        <v>355558</v>
      </c>
      <c r="BL317" s="41">
        <f t="shared" si="330"/>
        <v>18894.48</v>
      </c>
      <c r="BM317" s="41">
        <f t="shared" si="331"/>
        <v>355558</v>
      </c>
      <c r="BN317" s="41">
        <f t="shared" si="332"/>
        <v>336664</v>
      </c>
      <c r="BO317" s="109">
        <f t="shared" si="333"/>
        <v>-17.818088669283306</v>
      </c>
      <c r="BP317" s="41">
        <v>0</v>
      </c>
      <c r="BQ317" s="41">
        <v>0</v>
      </c>
      <c r="BR317" s="41">
        <f>BQ317-BP317</f>
        <v>0</v>
      </c>
      <c r="BS317" s="41">
        <f t="shared" si="334"/>
        <v>18894.48</v>
      </c>
      <c r="BT317" s="41">
        <f t="shared" si="335"/>
        <v>355558</v>
      </c>
      <c r="BU317" s="41">
        <f t="shared" si="336"/>
        <v>336664</v>
      </c>
      <c r="BV317" s="109">
        <f t="shared" si="337"/>
        <v>-17.818088669283306</v>
      </c>
      <c r="BW317" s="41">
        <v>0</v>
      </c>
      <c r="BX317" s="41">
        <v>338134.66</v>
      </c>
      <c r="BY317" s="41">
        <f t="shared" si="338"/>
        <v>338134.66</v>
      </c>
      <c r="BZ317" s="41">
        <f>BP317+BI317+BB317+AU317+AN317+AG317+Z317+S317+O317+BW317</f>
        <v>18894.48</v>
      </c>
      <c r="CA317" s="41">
        <f>BQ317+BJ317+BC317+AV317+AO317+-AH317+AA317+T317+P317+BX317</f>
        <v>693692.65999999992</v>
      </c>
      <c r="CB317" s="41">
        <f t="shared" si="351"/>
        <v>674798.17999999993</v>
      </c>
      <c r="CC317" s="109">
        <f t="shared" si="339"/>
        <v>-35.714038174112225</v>
      </c>
      <c r="CD317" s="41">
        <v>0</v>
      </c>
      <c r="CE317" s="41">
        <v>0</v>
      </c>
      <c r="CF317" s="41">
        <f t="shared" si="340"/>
        <v>0</v>
      </c>
      <c r="CG317" s="41">
        <f t="shared" si="341"/>
        <v>18894.48</v>
      </c>
      <c r="CH317" s="41">
        <f t="shared" si="342"/>
        <v>693692.65999999992</v>
      </c>
      <c r="CI317" s="40">
        <f t="shared" si="343"/>
        <v>674798.17999999993</v>
      </c>
      <c r="CJ317" s="281" t="s">
        <v>1546</v>
      </c>
      <c r="CK317" s="40">
        <v>0</v>
      </c>
      <c r="CL317" s="40">
        <f>CK317+CD317+BW317+BP317+BI317+BB317+AN317+AG317+Z317+S317+O317+AU317</f>
        <v>18894.48</v>
      </c>
      <c r="CM317" s="40">
        <v>731809.90999999992</v>
      </c>
      <c r="CN317" s="158">
        <v>0</v>
      </c>
      <c r="CO317" s="310">
        <f t="shared" si="344"/>
        <v>38.731413089960661</v>
      </c>
      <c r="CP317" s="40">
        <v>372331.88</v>
      </c>
      <c r="CQ317" s="40">
        <v>0</v>
      </c>
      <c r="CR317" s="40">
        <v>0</v>
      </c>
      <c r="CS317" s="40">
        <v>0</v>
      </c>
      <c r="CT317" s="40">
        <v>0</v>
      </c>
      <c r="CU317" s="40">
        <v>0</v>
      </c>
      <c r="CV317" s="40">
        <v>0</v>
      </c>
      <c r="CW317" s="40">
        <v>395064.45</v>
      </c>
      <c r="CX317" s="112"/>
    </row>
    <row r="318" spans="1:102" ht="47.25" hidden="1" x14ac:dyDescent="0.25">
      <c r="A318" s="99" t="s">
        <v>406</v>
      </c>
      <c r="B318" s="99" t="s">
        <v>411</v>
      </c>
      <c r="C318" s="100" t="s">
        <v>602</v>
      </c>
      <c r="D318" s="99">
        <v>1</v>
      </c>
      <c r="E318" s="99" t="s">
        <v>402</v>
      </c>
      <c r="F318" s="99" t="s">
        <v>77</v>
      </c>
      <c r="G318" s="99" t="s">
        <v>1234</v>
      </c>
      <c r="H318" s="43">
        <f>SUBTOTAL(103, $CI$16:$CI318)*1</f>
        <v>149</v>
      </c>
      <c r="I318" s="43" t="s">
        <v>57</v>
      </c>
      <c r="J318" s="124" t="s">
        <v>446</v>
      </c>
      <c r="K318" s="124" t="s">
        <v>677</v>
      </c>
      <c r="L318" s="41">
        <v>0</v>
      </c>
      <c r="M318" s="41">
        <v>0</v>
      </c>
      <c r="N318" s="41">
        <v>0</v>
      </c>
      <c r="O318" s="41">
        <v>0</v>
      </c>
      <c r="P318" s="41">
        <v>0</v>
      </c>
      <c r="Q318" s="41">
        <f t="shared" si="304"/>
        <v>0</v>
      </c>
      <c r="R318" s="197" t="str">
        <f t="shared" si="305"/>
        <v>nebija plānots</v>
      </c>
      <c r="S318" s="41">
        <v>0</v>
      </c>
      <c r="T318" s="41">
        <v>0</v>
      </c>
      <c r="U318" s="41">
        <f>T318-S318</f>
        <v>0</v>
      </c>
      <c r="V318" s="41">
        <f t="shared" si="306"/>
        <v>0</v>
      </c>
      <c r="W318" s="41">
        <f t="shared" si="307"/>
        <v>0</v>
      </c>
      <c r="X318" s="41">
        <f t="shared" si="308"/>
        <v>0</v>
      </c>
      <c r="Y318" s="197" t="str">
        <f t="shared" si="309"/>
        <v>nebija plānots</v>
      </c>
      <c r="Z318" s="41">
        <v>0</v>
      </c>
      <c r="AA318" s="41">
        <v>0</v>
      </c>
      <c r="AB318" s="41">
        <f>AA318-Z318</f>
        <v>0</v>
      </c>
      <c r="AC318" s="41">
        <f t="shared" si="310"/>
        <v>0</v>
      </c>
      <c r="AD318" s="41">
        <f t="shared" si="311"/>
        <v>0</v>
      </c>
      <c r="AE318" s="41">
        <f t="shared" si="312"/>
        <v>0</v>
      </c>
      <c r="AF318" s="109" t="str">
        <f t="shared" si="313"/>
        <v>nebija plānots</v>
      </c>
      <c r="AG318" s="41">
        <v>0</v>
      </c>
      <c r="AH318" s="41">
        <v>0</v>
      </c>
      <c r="AI318" s="41">
        <f>AH318-AG318</f>
        <v>0</v>
      </c>
      <c r="AJ318" s="41">
        <f t="shared" si="314"/>
        <v>0</v>
      </c>
      <c r="AK318" s="41">
        <f t="shared" si="315"/>
        <v>0</v>
      </c>
      <c r="AL318" s="41">
        <f t="shared" si="316"/>
        <v>0</v>
      </c>
      <c r="AM318" s="109" t="str">
        <f t="shared" si="317"/>
        <v>nebija plānots</v>
      </c>
      <c r="AN318" s="41">
        <v>5878.69</v>
      </c>
      <c r="AO318" s="41">
        <v>0</v>
      </c>
      <c r="AP318" s="41">
        <f>AO318-AN318</f>
        <v>-5878.69</v>
      </c>
      <c r="AQ318" s="41">
        <f t="shared" si="318"/>
        <v>5878.69</v>
      </c>
      <c r="AR318" s="41">
        <f t="shared" si="319"/>
        <v>0</v>
      </c>
      <c r="AS318" s="41">
        <f t="shared" si="320"/>
        <v>-5879</v>
      </c>
      <c r="AT318" s="109">
        <f t="shared" si="321"/>
        <v>1</v>
      </c>
      <c r="AU318" s="41">
        <v>0</v>
      </c>
      <c r="AV318" s="41">
        <v>270000</v>
      </c>
      <c r="AW318" s="41">
        <f>AV318-AU318</f>
        <v>270000</v>
      </c>
      <c r="AX318" s="41">
        <f t="shared" si="322"/>
        <v>5878.69</v>
      </c>
      <c r="AY318" s="41">
        <f t="shared" si="323"/>
        <v>270000</v>
      </c>
      <c r="AZ318" s="41">
        <f t="shared" si="324"/>
        <v>264121</v>
      </c>
      <c r="BA318" s="109">
        <f t="shared" si="325"/>
        <v>-44.928599739057518</v>
      </c>
      <c r="BB318" s="41">
        <v>0</v>
      </c>
      <c r="BC318" s="41">
        <v>0</v>
      </c>
      <c r="BD318" s="41">
        <f>BC318-BB318</f>
        <v>0</v>
      </c>
      <c r="BE318" s="41">
        <f t="shared" si="326"/>
        <v>5878.69</v>
      </c>
      <c r="BF318" s="41">
        <f t="shared" si="327"/>
        <v>270000</v>
      </c>
      <c r="BG318" s="41">
        <f t="shared" si="328"/>
        <v>264121</v>
      </c>
      <c r="BH318" s="109">
        <f t="shared" si="329"/>
        <v>-44.928599739057518</v>
      </c>
      <c r="BI318" s="41">
        <v>0</v>
      </c>
      <c r="BJ318" s="41">
        <v>0</v>
      </c>
      <c r="BK318" s="41">
        <f>BJ318-BI318</f>
        <v>0</v>
      </c>
      <c r="BL318" s="41">
        <f t="shared" si="330"/>
        <v>5878.69</v>
      </c>
      <c r="BM318" s="41">
        <f t="shared" si="331"/>
        <v>270000</v>
      </c>
      <c r="BN318" s="41">
        <f t="shared" si="332"/>
        <v>264121</v>
      </c>
      <c r="BO318" s="109">
        <f t="shared" si="333"/>
        <v>-44.928599739057518</v>
      </c>
      <c r="BP318" s="41">
        <v>0</v>
      </c>
      <c r="BQ318" s="41">
        <v>37506.99</v>
      </c>
      <c r="BR318" s="41">
        <f>BQ318-BP318</f>
        <v>37506.99</v>
      </c>
      <c r="BS318" s="41">
        <f t="shared" si="334"/>
        <v>5878.69</v>
      </c>
      <c r="BT318" s="41">
        <f t="shared" si="335"/>
        <v>307506.99</v>
      </c>
      <c r="BU318" s="41">
        <f t="shared" si="336"/>
        <v>301628</v>
      </c>
      <c r="BV318" s="109">
        <f t="shared" si="337"/>
        <v>-51.308760965453189</v>
      </c>
      <c r="BW318" s="41">
        <v>0</v>
      </c>
      <c r="BX318" s="41">
        <v>0</v>
      </c>
      <c r="BY318" s="41">
        <f t="shared" si="338"/>
        <v>0</v>
      </c>
      <c r="BZ318" s="41">
        <f>BP318+BI318+BB318+AU318+AN318+AG318+Z318+S318+O318+BW318</f>
        <v>5878.69</v>
      </c>
      <c r="CA318" s="41">
        <f>BQ318+BJ318+BC318+AV318+AO318+-AH318+AA318+T318+P318+BX318</f>
        <v>307506.99</v>
      </c>
      <c r="CB318" s="41">
        <f t="shared" si="351"/>
        <v>301628.3</v>
      </c>
      <c r="CC318" s="109">
        <f t="shared" si="339"/>
        <v>-51.308760965453189</v>
      </c>
      <c r="CD318" s="41">
        <v>0</v>
      </c>
      <c r="CE318" s="41">
        <v>0</v>
      </c>
      <c r="CF318" s="41">
        <f t="shared" si="340"/>
        <v>0</v>
      </c>
      <c r="CG318" s="41">
        <f t="shared" si="341"/>
        <v>5878.69</v>
      </c>
      <c r="CH318" s="41">
        <f t="shared" si="342"/>
        <v>307506.99</v>
      </c>
      <c r="CI318" s="40">
        <f t="shared" si="343"/>
        <v>301628.3</v>
      </c>
      <c r="CJ318" s="281" t="s">
        <v>1546</v>
      </c>
      <c r="CK318" s="40">
        <v>0</v>
      </c>
      <c r="CL318" s="40">
        <f>CK318+CD318+BW318+BP318+BI318+BB318+AN318+AG318+Z318+S318+O318+AU318</f>
        <v>5878.69</v>
      </c>
      <c r="CM318" s="40">
        <v>573450</v>
      </c>
      <c r="CN318" s="158">
        <f>CM318-CL318</f>
        <v>567571.31000000006</v>
      </c>
      <c r="CO318" s="310">
        <f t="shared" si="344"/>
        <v>97.547242668009375</v>
      </c>
      <c r="CP318" s="40">
        <v>297571.31</v>
      </c>
      <c r="CQ318" s="40">
        <v>0</v>
      </c>
      <c r="CR318" s="40">
        <v>0</v>
      </c>
      <c r="CS318" s="40">
        <v>0</v>
      </c>
      <c r="CT318" s="40">
        <v>0</v>
      </c>
      <c r="CU318" s="40">
        <v>0</v>
      </c>
      <c r="CV318" s="40">
        <v>0</v>
      </c>
      <c r="CW318" s="40">
        <v>303450</v>
      </c>
      <c r="CX318" s="112"/>
    </row>
    <row r="319" spans="1:102" ht="25.5" hidden="1" x14ac:dyDescent="0.25">
      <c r="A319" s="55" t="s">
        <v>1290</v>
      </c>
      <c r="B319" s="55" t="s">
        <v>1292</v>
      </c>
      <c r="C319" s="81" t="s">
        <v>1291</v>
      </c>
      <c r="D319" s="55" t="s">
        <v>1293</v>
      </c>
      <c r="E319" s="55" t="s">
        <v>402</v>
      </c>
      <c r="F319" s="55" t="s">
        <v>5</v>
      </c>
      <c r="G319" s="55" t="s">
        <v>1478</v>
      </c>
      <c r="H319" s="43">
        <f>SUBTOTAL(103, $CI$16:$CI319)*1</f>
        <v>149</v>
      </c>
      <c r="I319" s="43" t="s">
        <v>138</v>
      </c>
      <c r="J319" s="124" t="s">
        <v>704</v>
      </c>
      <c r="K319" s="124" t="s">
        <v>705</v>
      </c>
      <c r="L319" s="41">
        <v>0</v>
      </c>
      <c r="M319" s="41">
        <v>0</v>
      </c>
      <c r="N319" s="41">
        <v>0</v>
      </c>
      <c r="O319" s="41">
        <v>0</v>
      </c>
      <c r="P319" s="41">
        <v>0</v>
      </c>
      <c r="Q319" s="41">
        <f t="shared" si="304"/>
        <v>0</v>
      </c>
      <c r="R319" s="197" t="str">
        <f t="shared" si="305"/>
        <v>nebija plānots</v>
      </c>
      <c r="S319" s="41">
        <v>0</v>
      </c>
      <c r="T319" s="41">
        <v>0</v>
      </c>
      <c r="U319" s="41">
        <f>T319-S319</f>
        <v>0</v>
      </c>
      <c r="V319" s="41">
        <f t="shared" si="306"/>
        <v>0</v>
      </c>
      <c r="W319" s="41">
        <f t="shared" si="307"/>
        <v>0</v>
      </c>
      <c r="X319" s="41">
        <f t="shared" si="308"/>
        <v>0</v>
      </c>
      <c r="Y319" s="197" t="str">
        <f t="shared" si="309"/>
        <v>nebija plānots</v>
      </c>
      <c r="Z319" s="41">
        <v>0</v>
      </c>
      <c r="AA319" s="41">
        <v>0</v>
      </c>
      <c r="AB319" s="41">
        <f>AA319-Z319</f>
        <v>0</v>
      </c>
      <c r="AC319" s="41">
        <f t="shared" si="310"/>
        <v>0</v>
      </c>
      <c r="AD319" s="41">
        <f t="shared" si="311"/>
        <v>0</v>
      </c>
      <c r="AE319" s="41">
        <f t="shared" si="312"/>
        <v>0</v>
      </c>
      <c r="AF319" s="109" t="str">
        <f t="shared" si="313"/>
        <v>nebija plānots</v>
      </c>
      <c r="AG319" s="41">
        <v>0</v>
      </c>
      <c r="AH319" s="41">
        <v>0</v>
      </c>
      <c r="AI319" s="41">
        <f>AH319-AG319</f>
        <v>0</v>
      </c>
      <c r="AJ319" s="41">
        <f t="shared" si="314"/>
        <v>0</v>
      </c>
      <c r="AK319" s="41">
        <f t="shared" si="315"/>
        <v>0</v>
      </c>
      <c r="AL319" s="41">
        <f t="shared" si="316"/>
        <v>0</v>
      </c>
      <c r="AM319" s="109" t="str">
        <f t="shared" si="317"/>
        <v>nebija plānots</v>
      </c>
      <c r="AN319" s="41">
        <v>11627.5</v>
      </c>
      <c r="AO319" s="41">
        <v>0</v>
      </c>
      <c r="AP319" s="41">
        <f>AO319-AN319</f>
        <v>-11627.5</v>
      </c>
      <c r="AQ319" s="41">
        <f t="shared" si="318"/>
        <v>11627.5</v>
      </c>
      <c r="AR319" s="41">
        <f t="shared" si="319"/>
        <v>0</v>
      </c>
      <c r="AS319" s="41">
        <f t="shared" si="320"/>
        <v>-11628</v>
      </c>
      <c r="AT319" s="109">
        <f t="shared" si="321"/>
        <v>1</v>
      </c>
      <c r="AU319" s="41">
        <v>0</v>
      </c>
      <c r="AV319" s="41">
        <v>0</v>
      </c>
      <c r="AW319" s="41">
        <f>AV319-AU319</f>
        <v>0</v>
      </c>
      <c r="AX319" s="41">
        <f t="shared" si="322"/>
        <v>11627.5</v>
      </c>
      <c r="AY319" s="41">
        <f t="shared" si="323"/>
        <v>0</v>
      </c>
      <c r="AZ319" s="41">
        <f t="shared" si="324"/>
        <v>-11628</v>
      </c>
      <c r="BA319" s="109">
        <f t="shared" si="325"/>
        <v>1</v>
      </c>
      <c r="BB319" s="41">
        <v>0</v>
      </c>
      <c r="BC319" s="41">
        <v>0</v>
      </c>
      <c r="BD319" s="41">
        <f>BC319-BB319</f>
        <v>0</v>
      </c>
      <c r="BE319" s="41">
        <f t="shared" si="326"/>
        <v>11627.5</v>
      </c>
      <c r="BF319" s="41">
        <f t="shared" si="327"/>
        <v>0</v>
      </c>
      <c r="BG319" s="41">
        <f t="shared" si="328"/>
        <v>-11628</v>
      </c>
      <c r="BH319" s="109">
        <f t="shared" si="329"/>
        <v>1</v>
      </c>
      <c r="BI319" s="41">
        <v>0</v>
      </c>
      <c r="BJ319" s="41">
        <v>500000</v>
      </c>
      <c r="BK319" s="41">
        <f>BJ319-BI319</f>
        <v>500000</v>
      </c>
      <c r="BL319" s="41">
        <f t="shared" si="330"/>
        <v>11627.5</v>
      </c>
      <c r="BM319" s="41">
        <f t="shared" si="331"/>
        <v>500000</v>
      </c>
      <c r="BN319" s="41">
        <f t="shared" si="332"/>
        <v>488372</v>
      </c>
      <c r="BO319" s="109">
        <f t="shared" si="333"/>
        <v>-42.001505052676841</v>
      </c>
      <c r="BP319" s="41">
        <v>0</v>
      </c>
      <c r="BQ319" s="41">
        <v>0</v>
      </c>
      <c r="BR319" s="41">
        <f>BQ319-BP319</f>
        <v>0</v>
      </c>
      <c r="BS319" s="41">
        <f t="shared" si="334"/>
        <v>11627.5</v>
      </c>
      <c r="BT319" s="41">
        <f t="shared" si="335"/>
        <v>500000</v>
      </c>
      <c r="BU319" s="41">
        <f t="shared" si="336"/>
        <v>488372</v>
      </c>
      <c r="BV319" s="109">
        <f t="shared" si="337"/>
        <v>-42.001505052676841</v>
      </c>
      <c r="BW319" s="41">
        <v>0</v>
      </c>
      <c r="BX319" s="41">
        <v>299309.57</v>
      </c>
      <c r="BY319" s="41">
        <f t="shared" si="338"/>
        <v>299309.57</v>
      </c>
      <c r="BZ319" s="41">
        <f>BP319+BI319+BB319+AU319+AN319+AG319+Z319+S319+O319+BW319</f>
        <v>11627.5</v>
      </c>
      <c r="CA319" s="41">
        <f>BQ319+BJ319+BC319+AV319+AO319+-AH319+AA319+T319+P319+BX319</f>
        <v>799309.57000000007</v>
      </c>
      <c r="CB319" s="41">
        <f t="shared" si="351"/>
        <v>787682.07000000007</v>
      </c>
      <c r="CC319" s="109">
        <f t="shared" si="339"/>
        <v>-67.743029026015918</v>
      </c>
      <c r="CD319" s="41">
        <v>0</v>
      </c>
      <c r="CE319" s="41">
        <v>0</v>
      </c>
      <c r="CF319" s="41">
        <f t="shared" si="340"/>
        <v>0</v>
      </c>
      <c r="CG319" s="41">
        <f t="shared" si="341"/>
        <v>11627.5</v>
      </c>
      <c r="CH319" s="41">
        <f t="shared" si="342"/>
        <v>799309.57000000007</v>
      </c>
      <c r="CI319" s="40">
        <f t="shared" si="343"/>
        <v>787682.07000000007</v>
      </c>
      <c r="CJ319" s="281" t="s">
        <v>1546</v>
      </c>
      <c r="CK319" s="40">
        <v>0</v>
      </c>
      <c r="CL319" s="40">
        <f>CK319+CD319+BW319+BP319+BI319+BB319+AN319+AG319+Z319+S319+O319+AU319</f>
        <v>11627.5</v>
      </c>
      <c r="CM319" s="40">
        <v>799646.48</v>
      </c>
      <c r="CN319" s="158">
        <v>0</v>
      </c>
      <c r="CO319" s="310">
        <f t="shared" si="344"/>
        <v>68.772004300150499</v>
      </c>
      <c r="CP319" s="40">
        <v>2329615.9</v>
      </c>
      <c r="CQ319" s="40">
        <v>425000</v>
      </c>
      <c r="CR319" s="40">
        <v>0</v>
      </c>
      <c r="CS319" s="40">
        <v>0</v>
      </c>
      <c r="CT319" s="40">
        <v>0</v>
      </c>
      <c r="CU319" s="40">
        <v>0</v>
      </c>
      <c r="CV319" s="40">
        <v>0</v>
      </c>
      <c r="CW319" s="40">
        <v>3408126.64</v>
      </c>
      <c r="CX319" s="112"/>
    </row>
    <row r="320" spans="1:102" ht="25.5" hidden="1" x14ac:dyDescent="0.25">
      <c r="A320" s="18" t="s">
        <v>406</v>
      </c>
      <c r="B320" s="18" t="s">
        <v>411</v>
      </c>
      <c r="C320" s="19" t="s">
        <v>602</v>
      </c>
      <c r="D320" s="18">
        <v>1</v>
      </c>
      <c r="E320" s="18" t="s">
        <v>402</v>
      </c>
      <c r="F320" s="18" t="s">
        <v>77</v>
      </c>
      <c r="G320" s="18" t="s">
        <v>1274</v>
      </c>
      <c r="H320" s="43">
        <f>SUBTOTAL(103, $CI$16:$CI320)*1</f>
        <v>149</v>
      </c>
      <c r="I320" s="43" t="s">
        <v>138</v>
      </c>
      <c r="J320" s="124" t="s">
        <v>707</v>
      </c>
      <c r="K320" s="124" t="s">
        <v>708</v>
      </c>
      <c r="L320" s="41">
        <v>0</v>
      </c>
      <c r="M320" s="41">
        <v>0</v>
      </c>
      <c r="N320" s="41">
        <v>0</v>
      </c>
      <c r="O320" s="41">
        <v>0</v>
      </c>
      <c r="P320" s="41">
        <v>0</v>
      </c>
      <c r="Q320" s="41">
        <f t="shared" si="304"/>
        <v>0</v>
      </c>
      <c r="R320" s="197" t="str">
        <f t="shared" si="305"/>
        <v>nebija plānots</v>
      </c>
      <c r="S320" s="41">
        <v>0</v>
      </c>
      <c r="T320" s="41">
        <v>0</v>
      </c>
      <c r="U320" s="41">
        <f>T320-S320</f>
        <v>0</v>
      </c>
      <c r="V320" s="41">
        <f t="shared" si="306"/>
        <v>0</v>
      </c>
      <c r="W320" s="41">
        <f t="shared" si="307"/>
        <v>0</v>
      </c>
      <c r="X320" s="41">
        <f t="shared" si="308"/>
        <v>0</v>
      </c>
      <c r="Y320" s="197" t="str">
        <f t="shared" si="309"/>
        <v>nebija plānots</v>
      </c>
      <c r="Z320" s="41">
        <v>0</v>
      </c>
      <c r="AA320" s="41">
        <v>0</v>
      </c>
      <c r="AB320" s="41">
        <f>AA320-Z320</f>
        <v>0</v>
      </c>
      <c r="AC320" s="41">
        <f t="shared" si="310"/>
        <v>0</v>
      </c>
      <c r="AD320" s="41">
        <f t="shared" si="311"/>
        <v>0</v>
      </c>
      <c r="AE320" s="41">
        <f t="shared" si="312"/>
        <v>0</v>
      </c>
      <c r="AF320" s="109" t="str">
        <f t="shared" si="313"/>
        <v>nebija plānots</v>
      </c>
      <c r="AG320" s="41">
        <v>0</v>
      </c>
      <c r="AH320" s="41">
        <v>0</v>
      </c>
      <c r="AI320" s="41">
        <f>AH320-AG320</f>
        <v>0</v>
      </c>
      <c r="AJ320" s="41">
        <f t="shared" si="314"/>
        <v>0</v>
      </c>
      <c r="AK320" s="41">
        <f t="shared" si="315"/>
        <v>0</v>
      </c>
      <c r="AL320" s="41">
        <f t="shared" si="316"/>
        <v>0</v>
      </c>
      <c r="AM320" s="109" t="str">
        <f t="shared" si="317"/>
        <v>nebija plānots</v>
      </c>
      <c r="AN320" s="41">
        <v>6685.25</v>
      </c>
      <c r="AO320" s="41">
        <v>0</v>
      </c>
      <c r="AP320" s="41">
        <f>AO320-AN320</f>
        <v>-6685.25</v>
      </c>
      <c r="AQ320" s="41">
        <f t="shared" si="318"/>
        <v>6685.25</v>
      </c>
      <c r="AR320" s="41">
        <f t="shared" si="319"/>
        <v>0</v>
      </c>
      <c r="AS320" s="41">
        <f t="shared" si="320"/>
        <v>-6685</v>
      </c>
      <c r="AT320" s="109">
        <f t="shared" si="321"/>
        <v>1</v>
      </c>
      <c r="AU320" s="41">
        <v>0</v>
      </c>
      <c r="AV320" s="41">
        <v>0</v>
      </c>
      <c r="AW320" s="41">
        <f>AV320-AU320</f>
        <v>0</v>
      </c>
      <c r="AX320" s="41">
        <f t="shared" si="322"/>
        <v>6685.25</v>
      </c>
      <c r="AY320" s="41">
        <f t="shared" si="323"/>
        <v>0</v>
      </c>
      <c r="AZ320" s="41">
        <f t="shared" si="324"/>
        <v>-6685</v>
      </c>
      <c r="BA320" s="109">
        <f t="shared" si="325"/>
        <v>1</v>
      </c>
      <c r="BB320" s="41">
        <v>0</v>
      </c>
      <c r="BC320" s="41">
        <v>1464176.83</v>
      </c>
      <c r="BD320" s="41">
        <f>BC320-BB320</f>
        <v>1464176.83</v>
      </c>
      <c r="BE320" s="41">
        <f t="shared" si="326"/>
        <v>6685.25</v>
      </c>
      <c r="BF320" s="41">
        <f t="shared" si="327"/>
        <v>1464176.83</v>
      </c>
      <c r="BG320" s="41">
        <f t="shared" si="328"/>
        <v>1457492</v>
      </c>
      <c r="BH320" s="109">
        <f t="shared" si="329"/>
        <v>-218.01601735163234</v>
      </c>
      <c r="BI320" s="41">
        <v>0</v>
      </c>
      <c r="BJ320" s="41">
        <v>600680</v>
      </c>
      <c r="BK320" s="41">
        <f>BJ320-BI320</f>
        <v>600680</v>
      </c>
      <c r="BL320" s="41">
        <f t="shared" si="330"/>
        <v>6685.25</v>
      </c>
      <c r="BM320" s="41">
        <f t="shared" si="331"/>
        <v>2064856.83</v>
      </c>
      <c r="BN320" s="41">
        <f t="shared" si="332"/>
        <v>2058172</v>
      </c>
      <c r="BO320" s="109">
        <f t="shared" si="333"/>
        <v>-307.8675561871284</v>
      </c>
      <c r="BP320" s="41">
        <v>0</v>
      </c>
      <c r="BQ320" s="41">
        <v>0</v>
      </c>
      <c r="BR320" s="41">
        <f>BQ320-BP320</f>
        <v>0</v>
      </c>
      <c r="BS320" s="41">
        <f t="shared" si="334"/>
        <v>6685.25</v>
      </c>
      <c r="BT320" s="41">
        <f t="shared" si="335"/>
        <v>2064856.83</v>
      </c>
      <c r="BU320" s="41">
        <f t="shared" si="336"/>
        <v>2058172</v>
      </c>
      <c r="BV320" s="109">
        <f t="shared" si="337"/>
        <v>-307.8675561871284</v>
      </c>
      <c r="BW320" s="41">
        <v>0</v>
      </c>
      <c r="BX320" s="41">
        <v>381552.88</v>
      </c>
      <c r="BY320" s="41">
        <f t="shared" si="338"/>
        <v>381552.88</v>
      </c>
      <c r="BZ320" s="41">
        <f>BP320+BI320+BB320+AU320+AN320+AG320+Z320+S320+O320+BW320</f>
        <v>6685.25</v>
      </c>
      <c r="CA320" s="41">
        <f>BQ320+BJ320+BC320+AV320+AO320+-AH320+AA320+T320+P320+BX320</f>
        <v>2446409.71</v>
      </c>
      <c r="CB320" s="41">
        <f t="shared" si="351"/>
        <v>2439724.46</v>
      </c>
      <c r="CC320" s="109">
        <f t="shared" si="339"/>
        <v>-364.94139486182269</v>
      </c>
      <c r="CD320" s="41">
        <v>0</v>
      </c>
      <c r="CE320" s="41">
        <v>0</v>
      </c>
      <c r="CF320" s="41">
        <f t="shared" si="340"/>
        <v>0</v>
      </c>
      <c r="CG320" s="41">
        <f t="shared" si="341"/>
        <v>6685.25</v>
      </c>
      <c r="CH320" s="41">
        <f t="shared" si="342"/>
        <v>2446409.71</v>
      </c>
      <c r="CI320" s="40">
        <f t="shared" si="343"/>
        <v>2439724.46</v>
      </c>
      <c r="CJ320" s="281" t="s">
        <v>1546</v>
      </c>
      <c r="CK320" s="40">
        <v>0</v>
      </c>
      <c r="CL320" s="40">
        <f>CK320+CD320+BW320+BP320+BI320+BB320+AN320+AG320+Z320+S320+O320+AU320</f>
        <v>6685.25</v>
      </c>
      <c r="CM320" s="40">
        <v>3091039.97</v>
      </c>
      <c r="CN320" s="158">
        <v>0</v>
      </c>
      <c r="CO320" s="310">
        <f t="shared" si="344"/>
        <v>462.36714707752145</v>
      </c>
      <c r="CP320" s="40">
        <v>1632243.94</v>
      </c>
      <c r="CQ320" s="40">
        <v>0</v>
      </c>
      <c r="CR320" s="40">
        <v>0</v>
      </c>
      <c r="CS320" s="40">
        <v>0</v>
      </c>
      <c r="CT320" s="40">
        <v>0</v>
      </c>
      <c r="CU320" s="40">
        <v>0</v>
      </c>
      <c r="CV320" s="40">
        <v>0</v>
      </c>
      <c r="CW320" s="40">
        <v>1626863.14</v>
      </c>
      <c r="CX320" s="112"/>
    </row>
    <row r="321" spans="1:102" ht="47.25" hidden="1" x14ac:dyDescent="0.25">
      <c r="A321" s="99" t="s">
        <v>406</v>
      </c>
      <c r="B321" s="99" t="s">
        <v>411</v>
      </c>
      <c r="C321" s="100" t="s">
        <v>602</v>
      </c>
      <c r="D321" s="99">
        <v>1</v>
      </c>
      <c r="E321" s="99" t="s">
        <v>402</v>
      </c>
      <c r="F321" s="99" t="s">
        <v>77</v>
      </c>
      <c r="G321" s="99" t="s">
        <v>1218</v>
      </c>
      <c r="H321" s="43">
        <f>SUBTOTAL(103, $CI$16:$CI321)*1</f>
        <v>149</v>
      </c>
      <c r="I321" s="55" t="s">
        <v>0</v>
      </c>
      <c r="J321" s="128" t="s">
        <v>954</v>
      </c>
      <c r="K321" s="128" t="s">
        <v>1490</v>
      </c>
      <c r="L321" s="79">
        <v>0</v>
      </c>
      <c r="M321" s="79">
        <v>0</v>
      </c>
      <c r="N321" s="79">
        <v>0</v>
      </c>
      <c r="O321" s="79">
        <v>0</v>
      </c>
      <c r="P321" s="79"/>
      <c r="Q321" s="41">
        <f t="shared" si="304"/>
        <v>0</v>
      </c>
      <c r="R321" s="197" t="str">
        <f t="shared" si="305"/>
        <v>nebija plānots</v>
      </c>
      <c r="S321" s="79">
        <v>0</v>
      </c>
      <c r="T321" s="79"/>
      <c r="U321" s="79"/>
      <c r="V321" s="41">
        <f t="shared" si="306"/>
        <v>0</v>
      </c>
      <c r="W321" s="41">
        <f t="shared" si="307"/>
        <v>0</v>
      </c>
      <c r="X321" s="41">
        <f t="shared" si="308"/>
        <v>0</v>
      </c>
      <c r="Y321" s="197" t="str">
        <f t="shared" si="309"/>
        <v>nebija plānots</v>
      </c>
      <c r="Z321" s="79">
        <v>0</v>
      </c>
      <c r="AA321" s="79"/>
      <c r="AB321" s="79"/>
      <c r="AC321" s="41">
        <f t="shared" si="310"/>
        <v>0</v>
      </c>
      <c r="AD321" s="41">
        <f t="shared" si="311"/>
        <v>0</v>
      </c>
      <c r="AE321" s="41">
        <f t="shared" si="312"/>
        <v>0</v>
      </c>
      <c r="AF321" s="109" t="str">
        <f t="shared" si="313"/>
        <v>nebija plānots</v>
      </c>
      <c r="AG321" s="79">
        <v>0</v>
      </c>
      <c r="AH321" s="79"/>
      <c r="AI321" s="79"/>
      <c r="AJ321" s="41">
        <f t="shared" si="314"/>
        <v>0</v>
      </c>
      <c r="AK321" s="41">
        <f t="shared" si="315"/>
        <v>0</v>
      </c>
      <c r="AL321" s="41">
        <f t="shared" si="316"/>
        <v>0</v>
      </c>
      <c r="AM321" s="109" t="str">
        <f t="shared" si="317"/>
        <v>nebija plānots</v>
      </c>
      <c r="AN321" s="79">
        <v>0</v>
      </c>
      <c r="AO321" s="79"/>
      <c r="AP321" s="79"/>
      <c r="AQ321" s="41">
        <f t="shared" si="318"/>
        <v>0</v>
      </c>
      <c r="AR321" s="41">
        <f t="shared" si="319"/>
        <v>0</v>
      </c>
      <c r="AS321" s="41">
        <f t="shared" si="320"/>
        <v>0</v>
      </c>
      <c r="AT321" s="109" t="str">
        <f t="shared" si="321"/>
        <v>nebija plānots</v>
      </c>
      <c r="AU321" s="79">
        <v>0</v>
      </c>
      <c r="AV321" s="79"/>
      <c r="AW321" s="79"/>
      <c r="AX321" s="41">
        <f t="shared" si="322"/>
        <v>0</v>
      </c>
      <c r="AY321" s="41">
        <f t="shared" si="323"/>
        <v>0</v>
      </c>
      <c r="AZ321" s="41">
        <f t="shared" si="324"/>
        <v>0</v>
      </c>
      <c r="BA321" s="109" t="str">
        <f t="shared" si="325"/>
        <v>nebija plānots</v>
      </c>
      <c r="BB321" s="79">
        <v>0</v>
      </c>
      <c r="BC321" s="79"/>
      <c r="BD321" s="79"/>
      <c r="BE321" s="41">
        <f t="shared" si="326"/>
        <v>0</v>
      </c>
      <c r="BF321" s="41">
        <f t="shared" si="327"/>
        <v>0</v>
      </c>
      <c r="BG321" s="41">
        <f t="shared" si="328"/>
        <v>0</v>
      </c>
      <c r="BH321" s="109" t="str">
        <f t="shared" si="329"/>
        <v>nebija plānots</v>
      </c>
      <c r="BI321" s="79">
        <v>0</v>
      </c>
      <c r="BJ321" s="79"/>
      <c r="BK321" s="79"/>
      <c r="BL321" s="41">
        <f t="shared" si="330"/>
        <v>0</v>
      </c>
      <c r="BM321" s="41">
        <f t="shared" si="331"/>
        <v>0</v>
      </c>
      <c r="BN321" s="41">
        <f t="shared" si="332"/>
        <v>0</v>
      </c>
      <c r="BO321" s="109" t="str">
        <f t="shared" si="333"/>
        <v>nebija plānots</v>
      </c>
      <c r="BP321" s="79">
        <v>0</v>
      </c>
      <c r="BQ321" s="79"/>
      <c r="BR321" s="79"/>
      <c r="BS321" s="41">
        <f t="shared" si="334"/>
        <v>0</v>
      </c>
      <c r="BT321" s="41">
        <f t="shared" si="335"/>
        <v>0</v>
      </c>
      <c r="BU321" s="41">
        <f t="shared" si="336"/>
        <v>0</v>
      </c>
      <c r="BV321" s="109" t="str">
        <f t="shared" si="337"/>
        <v>nebija plānots</v>
      </c>
      <c r="BW321" s="79">
        <v>0</v>
      </c>
      <c r="BX321" s="41">
        <v>0</v>
      </c>
      <c r="BY321" s="41">
        <f t="shared" si="338"/>
        <v>0</v>
      </c>
      <c r="BZ321" s="79">
        <v>0</v>
      </c>
      <c r="CA321" s="79">
        <v>0</v>
      </c>
      <c r="CB321" s="41">
        <f t="shared" si="351"/>
        <v>0</v>
      </c>
      <c r="CC321" s="109" t="str">
        <f t="shared" si="339"/>
        <v>nebija plānots</v>
      </c>
      <c r="CD321" s="79">
        <v>3908.3</v>
      </c>
      <c r="CE321" s="41">
        <v>1566383.49</v>
      </c>
      <c r="CF321" s="41">
        <f t="shared" si="340"/>
        <v>1562475.19</v>
      </c>
      <c r="CG321" s="41">
        <f t="shared" si="341"/>
        <v>3908.3</v>
      </c>
      <c r="CH321" s="41">
        <f t="shared" si="342"/>
        <v>1566383.49</v>
      </c>
      <c r="CI321" s="40">
        <f t="shared" si="343"/>
        <v>1562475.19</v>
      </c>
      <c r="CJ321" s="281" t="s">
        <v>1546</v>
      </c>
      <c r="CK321" s="83">
        <v>0</v>
      </c>
      <c r="CL321" s="83">
        <v>3908.3</v>
      </c>
      <c r="CM321" s="40">
        <v>1566383.49</v>
      </c>
      <c r="CN321" s="267">
        <f t="shared" ref="CN321:CN330" si="353">CM321-CL321</f>
        <v>1562475.19</v>
      </c>
      <c r="CO321" s="310">
        <f t="shared" si="344"/>
        <v>400.78384207967656</v>
      </c>
      <c r="CP321" s="83">
        <v>1303387</v>
      </c>
      <c r="CQ321" s="83">
        <v>2632465</v>
      </c>
      <c r="CR321" s="83">
        <v>1269141.8</v>
      </c>
      <c r="CS321" s="83">
        <v>0</v>
      </c>
      <c r="CT321" s="83">
        <v>0</v>
      </c>
      <c r="CU321" s="83">
        <v>0</v>
      </c>
      <c r="CV321" s="83">
        <v>0</v>
      </c>
      <c r="CW321" s="83">
        <v>5208902.0999999996</v>
      </c>
      <c r="CX321" s="112"/>
    </row>
    <row r="322" spans="1:102" ht="31.5" hidden="1" x14ac:dyDescent="0.25">
      <c r="A322" s="18" t="s">
        <v>406</v>
      </c>
      <c r="B322" s="18" t="s">
        <v>411</v>
      </c>
      <c r="C322" s="19" t="s">
        <v>602</v>
      </c>
      <c r="D322" s="22">
        <v>1</v>
      </c>
      <c r="E322" s="18" t="s">
        <v>402</v>
      </c>
      <c r="F322" s="18" t="s">
        <v>77</v>
      </c>
      <c r="G322" s="18" t="s">
        <v>1182</v>
      </c>
      <c r="H322" s="43">
        <f>SUBTOTAL(103, $CI$16:$CI497)*1</f>
        <v>149</v>
      </c>
      <c r="I322" s="43" t="s">
        <v>150</v>
      </c>
      <c r="J322" s="128" t="s">
        <v>98</v>
      </c>
      <c r="K322" s="128" t="s">
        <v>1118</v>
      </c>
      <c r="L322" s="79">
        <v>0</v>
      </c>
      <c r="M322" s="79">
        <v>0</v>
      </c>
      <c r="N322" s="79">
        <v>0</v>
      </c>
      <c r="O322" s="79">
        <f>N322+M322+L322</f>
        <v>0</v>
      </c>
      <c r="P322" s="79"/>
      <c r="Q322" s="41">
        <f t="shared" si="304"/>
        <v>0</v>
      </c>
      <c r="R322" s="197" t="str">
        <f t="shared" si="305"/>
        <v>nebija plānots</v>
      </c>
      <c r="S322" s="79">
        <v>0</v>
      </c>
      <c r="T322" s="79"/>
      <c r="U322" s="79"/>
      <c r="V322" s="41">
        <f t="shared" si="306"/>
        <v>0</v>
      </c>
      <c r="W322" s="41">
        <f t="shared" si="307"/>
        <v>0</v>
      </c>
      <c r="X322" s="41">
        <f t="shared" si="308"/>
        <v>0</v>
      </c>
      <c r="Y322" s="197" t="str">
        <f t="shared" si="309"/>
        <v>nebija plānots</v>
      </c>
      <c r="Z322" s="79">
        <v>0</v>
      </c>
      <c r="AA322" s="79"/>
      <c r="AB322" s="79"/>
      <c r="AC322" s="41">
        <f t="shared" si="310"/>
        <v>0</v>
      </c>
      <c r="AD322" s="41">
        <f t="shared" si="311"/>
        <v>0</v>
      </c>
      <c r="AE322" s="41">
        <f t="shared" si="312"/>
        <v>0</v>
      </c>
      <c r="AF322" s="109" t="str">
        <f t="shared" si="313"/>
        <v>nebija plānots</v>
      </c>
      <c r="AG322" s="79">
        <v>0</v>
      </c>
      <c r="AH322" s="79"/>
      <c r="AI322" s="79"/>
      <c r="AJ322" s="41">
        <f t="shared" si="314"/>
        <v>0</v>
      </c>
      <c r="AK322" s="41">
        <f t="shared" si="315"/>
        <v>0</v>
      </c>
      <c r="AL322" s="41">
        <f t="shared" si="316"/>
        <v>0</v>
      </c>
      <c r="AM322" s="109" t="str">
        <f t="shared" si="317"/>
        <v>nebija plānots</v>
      </c>
      <c r="AN322" s="79">
        <v>0</v>
      </c>
      <c r="AO322" s="79"/>
      <c r="AP322" s="79"/>
      <c r="AQ322" s="41">
        <f t="shared" si="318"/>
        <v>0</v>
      </c>
      <c r="AR322" s="41">
        <f t="shared" si="319"/>
        <v>0</v>
      </c>
      <c r="AS322" s="41">
        <f t="shared" si="320"/>
        <v>0</v>
      </c>
      <c r="AT322" s="109" t="str">
        <f t="shared" si="321"/>
        <v>nebija plānots</v>
      </c>
      <c r="AU322" s="79">
        <v>0</v>
      </c>
      <c r="AV322" s="79"/>
      <c r="AW322" s="79"/>
      <c r="AX322" s="41">
        <f t="shared" si="322"/>
        <v>0</v>
      </c>
      <c r="AY322" s="41">
        <f t="shared" si="323"/>
        <v>0</v>
      </c>
      <c r="AZ322" s="41">
        <f t="shared" si="324"/>
        <v>0</v>
      </c>
      <c r="BA322" s="109" t="str">
        <f t="shared" si="325"/>
        <v>nebija plānots</v>
      </c>
      <c r="BB322" s="79">
        <v>0</v>
      </c>
      <c r="BC322" s="79"/>
      <c r="BD322" s="79"/>
      <c r="BE322" s="41">
        <f t="shared" si="326"/>
        <v>0</v>
      </c>
      <c r="BF322" s="41">
        <f t="shared" si="327"/>
        <v>0</v>
      </c>
      <c r="BG322" s="41">
        <f t="shared" si="328"/>
        <v>0</v>
      </c>
      <c r="BH322" s="109" t="str">
        <f t="shared" si="329"/>
        <v>nebija plānots</v>
      </c>
      <c r="BI322" s="79">
        <v>0</v>
      </c>
      <c r="BJ322" s="79"/>
      <c r="BK322" s="79"/>
      <c r="BL322" s="41">
        <f t="shared" si="330"/>
        <v>0</v>
      </c>
      <c r="BM322" s="41">
        <f t="shared" si="331"/>
        <v>0</v>
      </c>
      <c r="BN322" s="41">
        <f t="shared" si="332"/>
        <v>0</v>
      </c>
      <c r="BO322" s="109" t="str">
        <f t="shared" si="333"/>
        <v>nebija plānots</v>
      </c>
      <c r="BP322" s="79">
        <v>0</v>
      </c>
      <c r="BQ322" s="79"/>
      <c r="BR322" s="79"/>
      <c r="BS322" s="41">
        <f t="shared" si="334"/>
        <v>0</v>
      </c>
      <c r="BT322" s="41">
        <f t="shared" si="335"/>
        <v>0</v>
      </c>
      <c r="BU322" s="41">
        <f t="shared" si="336"/>
        <v>0</v>
      </c>
      <c r="BV322" s="109" t="str">
        <f t="shared" si="337"/>
        <v>nebija plānots</v>
      </c>
      <c r="BW322" s="79">
        <v>0</v>
      </c>
      <c r="BX322" s="41">
        <v>3581.83</v>
      </c>
      <c r="BY322" s="41">
        <f t="shared" si="338"/>
        <v>3581.83</v>
      </c>
      <c r="BZ322" s="41">
        <f t="shared" ref="BZ322:BZ343" si="354">BP322+BI322+BB322+AU322+AN322+AG322+Z322+S322+O322+BW322</f>
        <v>0</v>
      </c>
      <c r="CA322" s="41">
        <f t="shared" ref="CA322:CA336" si="355">BQ322+BJ322+BC322+AV322+AO322+-AH322+AA322+T322+P322+BX322</f>
        <v>3581.83</v>
      </c>
      <c r="CB322" s="41">
        <f>ROUND(BU322+BY322,0)</f>
        <v>3582</v>
      </c>
      <c r="CC322" s="109" t="str">
        <f t="shared" si="339"/>
        <v>nebija plānots</v>
      </c>
      <c r="CD322" s="79">
        <v>0</v>
      </c>
      <c r="CE322" s="41">
        <v>0</v>
      </c>
      <c r="CF322" s="41">
        <f t="shared" si="340"/>
        <v>0</v>
      </c>
      <c r="CG322" s="41">
        <f t="shared" si="341"/>
        <v>0</v>
      </c>
      <c r="CH322" s="41">
        <f t="shared" si="342"/>
        <v>3581.83</v>
      </c>
      <c r="CI322" s="40">
        <f t="shared" si="343"/>
        <v>3582</v>
      </c>
      <c r="CJ322" s="281" t="s">
        <v>1546</v>
      </c>
      <c r="CK322" s="83">
        <v>887400</v>
      </c>
      <c r="CL322" s="40">
        <f t="shared" ref="CL322:CL341" si="356">CK322+CD322+BW322+BP322+BI322+BB322+AN322+AG322+Z322+S322+O322+AU322</f>
        <v>887400</v>
      </c>
      <c r="CM322" s="40">
        <v>3581.83</v>
      </c>
      <c r="CN322" s="158">
        <f t="shared" si="353"/>
        <v>-883818.17</v>
      </c>
      <c r="CO322" s="310">
        <f t="shared" si="344"/>
        <v>4.0363195853053866E-3</v>
      </c>
      <c r="CP322" s="83">
        <v>4042600</v>
      </c>
      <c r="CQ322" s="83"/>
      <c r="CR322" s="83">
        <v>0</v>
      </c>
      <c r="CS322" s="83">
        <v>0</v>
      </c>
      <c r="CT322" s="83">
        <v>0</v>
      </c>
      <c r="CU322" s="83">
        <v>0</v>
      </c>
      <c r="CV322" s="83">
        <v>0</v>
      </c>
      <c r="CW322" s="83">
        <v>5539805.21</v>
      </c>
      <c r="CX322" s="239" t="s">
        <v>1437</v>
      </c>
    </row>
    <row r="323" spans="1:102" ht="63" hidden="1" x14ac:dyDescent="0.25">
      <c r="A323" s="55" t="s">
        <v>406</v>
      </c>
      <c r="B323" s="55" t="s">
        <v>411</v>
      </c>
      <c r="C323" s="81" t="s">
        <v>602</v>
      </c>
      <c r="D323" s="55">
        <v>1</v>
      </c>
      <c r="E323" s="55" t="s">
        <v>402</v>
      </c>
      <c r="F323" s="55" t="s">
        <v>77</v>
      </c>
      <c r="G323" s="55" t="s">
        <v>1239</v>
      </c>
      <c r="H323" s="43">
        <f>SUBTOTAL(103, $CI$16:$CI513)*1</f>
        <v>149</v>
      </c>
      <c r="I323" s="43" t="s">
        <v>1286</v>
      </c>
      <c r="J323" s="128" t="s">
        <v>409</v>
      </c>
      <c r="K323" s="124" t="s">
        <v>1289</v>
      </c>
      <c r="L323" s="79">
        <v>0</v>
      </c>
      <c r="M323" s="79">
        <v>0</v>
      </c>
      <c r="N323" s="79">
        <v>0</v>
      </c>
      <c r="O323" s="79">
        <v>0</v>
      </c>
      <c r="P323" s="79"/>
      <c r="Q323" s="41">
        <f t="shared" si="304"/>
        <v>0</v>
      </c>
      <c r="R323" s="197" t="str">
        <f t="shared" si="305"/>
        <v>nebija plānots</v>
      </c>
      <c r="S323" s="79">
        <v>0</v>
      </c>
      <c r="T323" s="79"/>
      <c r="U323" s="79"/>
      <c r="V323" s="41">
        <f t="shared" si="306"/>
        <v>0</v>
      </c>
      <c r="W323" s="41">
        <f t="shared" si="307"/>
        <v>0</v>
      </c>
      <c r="X323" s="41">
        <f t="shared" si="308"/>
        <v>0</v>
      </c>
      <c r="Y323" s="197" t="str">
        <f t="shared" si="309"/>
        <v>nebija plānots</v>
      </c>
      <c r="Z323" s="79">
        <v>0</v>
      </c>
      <c r="AA323" s="79"/>
      <c r="AB323" s="79"/>
      <c r="AC323" s="41">
        <f t="shared" si="310"/>
        <v>0</v>
      </c>
      <c r="AD323" s="41">
        <f t="shared" si="311"/>
        <v>0</v>
      </c>
      <c r="AE323" s="41">
        <f t="shared" si="312"/>
        <v>0</v>
      </c>
      <c r="AF323" s="109" t="str">
        <f t="shared" si="313"/>
        <v>nebija plānots</v>
      </c>
      <c r="AG323" s="79">
        <v>0</v>
      </c>
      <c r="AH323" s="79"/>
      <c r="AI323" s="79"/>
      <c r="AJ323" s="41">
        <f t="shared" si="314"/>
        <v>0</v>
      </c>
      <c r="AK323" s="41">
        <f t="shared" si="315"/>
        <v>0</v>
      </c>
      <c r="AL323" s="41">
        <f t="shared" si="316"/>
        <v>0</v>
      </c>
      <c r="AM323" s="109" t="str">
        <f t="shared" si="317"/>
        <v>nebija plānots</v>
      </c>
      <c r="AN323" s="79">
        <v>0</v>
      </c>
      <c r="AO323" s="79"/>
      <c r="AP323" s="79"/>
      <c r="AQ323" s="41">
        <f t="shared" si="318"/>
        <v>0</v>
      </c>
      <c r="AR323" s="41">
        <f t="shared" si="319"/>
        <v>0</v>
      </c>
      <c r="AS323" s="41">
        <f t="shared" si="320"/>
        <v>0</v>
      </c>
      <c r="AT323" s="109" t="str">
        <f t="shared" si="321"/>
        <v>nebija plānots</v>
      </c>
      <c r="AU323" s="79">
        <v>0</v>
      </c>
      <c r="AV323" s="79"/>
      <c r="AW323" s="79"/>
      <c r="AX323" s="41">
        <f t="shared" si="322"/>
        <v>0</v>
      </c>
      <c r="AY323" s="41">
        <f t="shared" si="323"/>
        <v>0</v>
      </c>
      <c r="AZ323" s="41">
        <f t="shared" si="324"/>
        <v>0</v>
      </c>
      <c r="BA323" s="109" t="str">
        <f t="shared" si="325"/>
        <v>nebija plānots</v>
      </c>
      <c r="BB323" s="79">
        <v>0</v>
      </c>
      <c r="BC323" s="79"/>
      <c r="BD323" s="79"/>
      <c r="BE323" s="41">
        <f t="shared" si="326"/>
        <v>0</v>
      </c>
      <c r="BF323" s="41">
        <f t="shared" si="327"/>
        <v>0</v>
      </c>
      <c r="BG323" s="41">
        <f t="shared" si="328"/>
        <v>0</v>
      </c>
      <c r="BH323" s="109" t="str">
        <f t="shared" si="329"/>
        <v>nebija plānots</v>
      </c>
      <c r="BI323" s="79">
        <v>0</v>
      </c>
      <c r="BJ323" s="79"/>
      <c r="BK323" s="79"/>
      <c r="BL323" s="41">
        <f t="shared" si="330"/>
        <v>0</v>
      </c>
      <c r="BM323" s="41">
        <f t="shared" si="331"/>
        <v>0</v>
      </c>
      <c r="BN323" s="41">
        <f t="shared" si="332"/>
        <v>0</v>
      </c>
      <c r="BO323" s="109" t="str">
        <f t="shared" si="333"/>
        <v>nebija plānots</v>
      </c>
      <c r="BP323" s="79">
        <v>0</v>
      </c>
      <c r="BQ323" s="79"/>
      <c r="BR323" s="79"/>
      <c r="BS323" s="41">
        <f t="shared" si="334"/>
        <v>0</v>
      </c>
      <c r="BT323" s="41">
        <f t="shared" si="335"/>
        <v>0</v>
      </c>
      <c r="BU323" s="41">
        <f t="shared" si="336"/>
        <v>0</v>
      </c>
      <c r="BV323" s="109" t="str">
        <f t="shared" si="337"/>
        <v>nebija plānots</v>
      </c>
      <c r="BW323" s="79">
        <v>0</v>
      </c>
      <c r="BX323" s="41">
        <v>7069.51</v>
      </c>
      <c r="BY323" s="41">
        <f t="shared" si="338"/>
        <v>7069.51</v>
      </c>
      <c r="BZ323" s="41">
        <f t="shared" si="354"/>
        <v>0</v>
      </c>
      <c r="CA323" s="41">
        <f t="shared" si="355"/>
        <v>7069.51</v>
      </c>
      <c r="CB323" s="180">
        <f>BR323+BK323+BD323+AW323+AP323+AI323+AB323+U323+Q323+BY323</f>
        <v>7069.51</v>
      </c>
      <c r="CC323" s="109" t="str">
        <f t="shared" si="339"/>
        <v>nebija plānots</v>
      </c>
      <c r="CD323" s="79">
        <v>0</v>
      </c>
      <c r="CE323" s="41">
        <v>0</v>
      </c>
      <c r="CF323" s="41">
        <f t="shared" si="340"/>
        <v>0</v>
      </c>
      <c r="CG323" s="41">
        <f t="shared" si="341"/>
        <v>0</v>
      </c>
      <c r="CH323" s="41">
        <f t="shared" si="342"/>
        <v>7069.51</v>
      </c>
      <c r="CI323" s="40">
        <f t="shared" si="343"/>
        <v>7069.51</v>
      </c>
      <c r="CJ323" s="281" t="s">
        <v>1546</v>
      </c>
      <c r="CK323" s="83">
        <v>567976</v>
      </c>
      <c r="CL323" s="40">
        <f t="shared" si="356"/>
        <v>567976</v>
      </c>
      <c r="CM323" s="40">
        <v>7069.51</v>
      </c>
      <c r="CN323" s="158">
        <f t="shared" si="353"/>
        <v>-560906.49</v>
      </c>
      <c r="CO323" s="310">
        <f t="shared" si="344"/>
        <v>1.2446846345620238E-2</v>
      </c>
      <c r="CP323" s="83">
        <v>567976</v>
      </c>
      <c r="CQ323" s="83">
        <v>4036519</v>
      </c>
      <c r="CR323" s="83">
        <v>3365506</v>
      </c>
      <c r="CS323" s="83">
        <v>3495915</v>
      </c>
      <c r="CT323" s="83">
        <v>3413164</v>
      </c>
      <c r="CU323" s="83">
        <v>4471975</v>
      </c>
      <c r="CV323" s="83">
        <v>0</v>
      </c>
      <c r="CW323" s="83">
        <v>19351057</v>
      </c>
      <c r="CX323" s="239" t="s">
        <v>1466</v>
      </c>
    </row>
    <row r="324" spans="1:102" ht="47.25" hidden="1" x14ac:dyDescent="0.25">
      <c r="A324" s="119" t="s">
        <v>406</v>
      </c>
      <c r="B324" s="119" t="s">
        <v>411</v>
      </c>
      <c r="C324" s="120" t="s">
        <v>602</v>
      </c>
      <c r="D324" s="119">
        <v>1</v>
      </c>
      <c r="E324" s="119" t="s">
        <v>402</v>
      </c>
      <c r="F324" s="119" t="s">
        <v>77</v>
      </c>
      <c r="G324" s="43" t="s">
        <v>792</v>
      </c>
      <c r="H324" s="43">
        <f>SUBTOTAL(103, $CI$16:$CI324)*1</f>
        <v>149</v>
      </c>
      <c r="I324" s="43" t="s">
        <v>57</v>
      </c>
      <c r="J324" s="124" t="s">
        <v>72</v>
      </c>
      <c r="K324" s="124" t="s">
        <v>73</v>
      </c>
      <c r="L324" s="41">
        <v>0</v>
      </c>
      <c r="M324" s="41">
        <v>0</v>
      </c>
      <c r="N324" s="41">
        <v>951654.78</v>
      </c>
      <c r="O324" s="41">
        <v>0</v>
      </c>
      <c r="P324" s="41">
        <v>0</v>
      </c>
      <c r="Q324" s="41">
        <f t="shared" si="304"/>
        <v>0</v>
      </c>
      <c r="R324" s="197" t="str">
        <f t="shared" si="305"/>
        <v>nebija plānots</v>
      </c>
      <c r="S324" s="41">
        <v>0</v>
      </c>
      <c r="T324" s="41">
        <v>0</v>
      </c>
      <c r="U324" s="41">
        <f t="shared" ref="U324:U329" si="357">T324-S324</f>
        <v>0</v>
      </c>
      <c r="V324" s="41">
        <f t="shared" si="306"/>
        <v>0</v>
      </c>
      <c r="W324" s="41">
        <f t="shared" si="307"/>
        <v>0</v>
      </c>
      <c r="X324" s="41">
        <f t="shared" si="308"/>
        <v>0</v>
      </c>
      <c r="Y324" s="197" t="str">
        <f t="shared" si="309"/>
        <v>nebija plānots</v>
      </c>
      <c r="Z324" s="41">
        <v>0</v>
      </c>
      <c r="AA324" s="41">
        <v>0</v>
      </c>
      <c r="AB324" s="41">
        <f t="shared" ref="AB324:AB329" si="358">AA324-Z324</f>
        <v>0</v>
      </c>
      <c r="AC324" s="41">
        <f t="shared" si="310"/>
        <v>0</v>
      </c>
      <c r="AD324" s="41">
        <f t="shared" si="311"/>
        <v>0</v>
      </c>
      <c r="AE324" s="41">
        <f t="shared" si="312"/>
        <v>0</v>
      </c>
      <c r="AF324" s="109" t="str">
        <f t="shared" si="313"/>
        <v>nebija plānots</v>
      </c>
      <c r="AG324" s="41">
        <v>0</v>
      </c>
      <c r="AH324" s="41">
        <v>0</v>
      </c>
      <c r="AI324" s="41">
        <f t="shared" ref="AI324:AI329" si="359">AH324-AG324</f>
        <v>0</v>
      </c>
      <c r="AJ324" s="41">
        <f t="shared" si="314"/>
        <v>0</v>
      </c>
      <c r="AK324" s="41">
        <f t="shared" si="315"/>
        <v>0</v>
      </c>
      <c r="AL324" s="41">
        <f t="shared" si="316"/>
        <v>0</v>
      </c>
      <c r="AM324" s="109" t="str">
        <f t="shared" si="317"/>
        <v>nebija plānots</v>
      </c>
      <c r="AN324" s="41">
        <v>0</v>
      </c>
      <c r="AO324" s="41">
        <v>0</v>
      </c>
      <c r="AP324" s="41">
        <f t="shared" ref="AP324:AP329" si="360">AO324-AN324</f>
        <v>0</v>
      </c>
      <c r="AQ324" s="41">
        <f t="shared" si="318"/>
        <v>0</v>
      </c>
      <c r="AR324" s="41">
        <f t="shared" si="319"/>
        <v>0</v>
      </c>
      <c r="AS324" s="41">
        <f t="shared" si="320"/>
        <v>0</v>
      </c>
      <c r="AT324" s="109" t="str">
        <f t="shared" si="321"/>
        <v>nebija plānots</v>
      </c>
      <c r="AU324" s="41">
        <v>0</v>
      </c>
      <c r="AV324" s="41">
        <v>0</v>
      </c>
      <c r="AW324" s="41">
        <f t="shared" ref="AW324:AW329" si="361">AV324-AU324</f>
        <v>0</v>
      </c>
      <c r="AX324" s="41">
        <f t="shared" si="322"/>
        <v>0</v>
      </c>
      <c r="AY324" s="41">
        <f t="shared" si="323"/>
        <v>0</v>
      </c>
      <c r="AZ324" s="41">
        <f t="shared" si="324"/>
        <v>0</v>
      </c>
      <c r="BA324" s="109" t="str">
        <f t="shared" si="325"/>
        <v>nebija plānots</v>
      </c>
      <c r="BB324" s="41">
        <v>0</v>
      </c>
      <c r="BC324" s="41">
        <v>0</v>
      </c>
      <c r="BD324" s="41">
        <f t="shared" ref="BD324:BD329" si="362">BC324-BB324</f>
        <v>0</v>
      </c>
      <c r="BE324" s="41">
        <f t="shared" si="326"/>
        <v>0</v>
      </c>
      <c r="BF324" s="41">
        <f t="shared" si="327"/>
        <v>0</v>
      </c>
      <c r="BG324" s="41">
        <f t="shared" si="328"/>
        <v>0</v>
      </c>
      <c r="BH324" s="109" t="str">
        <f t="shared" si="329"/>
        <v>nebija plānots</v>
      </c>
      <c r="BI324" s="41">
        <v>0</v>
      </c>
      <c r="BJ324" s="41">
        <v>0</v>
      </c>
      <c r="BK324" s="41">
        <f t="shared" ref="BK324:BK329" si="363">BJ324-BI324</f>
        <v>0</v>
      </c>
      <c r="BL324" s="41">
        <f t="shared" si="330"/>
        <v>0</v>
      </c>
      <c r="BM324" s="41">
        <f t="shared" si="331"/>
        <v>0</v>
      </c>
      <c r="BN324" s="41">
        <f t="shared" si="332"/>
        <v>0</v>
      </c>
      <c r="BO324" s="109" t="str">
        <f t="shared" si="333"/>
        <v>nebija plānots</v>
      </c>
      <c r="BP324" s="41">
        <v>0</v>
      </c>
      <c r="BQ324" s="41">
        <v>0</v>
      </c>
      <c r="BR324" s="41">
        <f t="shared" ref="BR324:BR329" si="364">BQ324-BP324</f>
        <v>0</v>
      </c>
      <c r="BS324" s="41">
        <f t="shared" si="334"/>
        <v>0</v>
      </c>
      <c r="BT324" s="41">
        <f t="shared" si="335"/>
        <v>0</v>
      </c>
      <c r="BU324" s="41">
        <f t="shared" si="336"/>
        <v>0</v>
      </c>
      <c r="BV324" s="109" t="str">
        <f t="shared" si="337"/>
        <v>nebija plānots</v>
      </c>
      <c r="BW324" s="41">
        <v>0</v>
      </c>
      <c r="BX324" s="41">
        <v>0</v>
      </c>
      <c r="BY324" s="41">
        <f t="shared" si="338"/>
        <v>0</v>
      </c>
      <c r="BZ324" s="41">
        <f t="shared" si="354"/>
        <v>0</v>
      </c>
      <c r="CA324" s="41">
        <f t="shared" si="355"/>
        <v>0</v>
      </c>
      <c r="CB324" s="41">
        <f t="shared" ref="CB324:CB343" si="365">ROUND(BU324+BY324,0)</f>
        <v>0</v>
      </c>
      <c r="CC324" s="109" t="str">
        <f t="shared" si="339"/>
        <v>nebija plānots</v>
      </c>
      <c r="CD324" s="41">
        <v>0</v>
      </c>
      <c r="CE324" s="41">
        <v>0</v>
      </c>
      <c r="CF324" s="41">
        <f t="shared" si="340"/>
        <v>0</v>
      </c>
      <c r="CG324" s="41">
        <f t="shared" si="341"/>
        <v>0</v>
      </c>
      <c r="CH324" s="41">
        <f t="shared" si="342"/>
        <v>0</v>
      </c>
      <c r="CI324" s="40">
        <f t="shared" si="343"/>
        <v>0</v>
      </c>
      <c r="CJ324" s="281" t="s">
        <v>1546</v>
      </c>
      <c r="CK324" s="40">
        <v>0</v>
      </c>
      <c r="CL324" s="40">
        <f t="shared" si="356"/>
        <v>0</v>
      </c>
      <c r="CM324" s="40">
        <v>0</v>
      </c>
      <c r="CN324" s="36">
        <f t="shared" si="353"/>
        <v>0</v>
      </c>
      <c r="CO324" s="310" t="e">
        <f t="shared" si="344"/>
        <v>#DIV/0!</v>
      </c>
      <c r="CP324" s="40">
        <v>0</v>
      </c>
      <c r="CQ324" s="40">
        <v>0</v>
      </c>
      <c r="CR324" s="40">
        <v>0</v>
      </c>
      <c r="CS324" s="40">
        <v>0</v>
      </c>
      <c r="CT324" s="40">
        <v>0</v>
      </c>
      <c r="CU324" s="40">
        <v>0</v>
      </c>
      <c r="CV324" s="40">
        <v>0</v>
      </c>
      <c r="CW324" s="40">
        <v>486414.78</v>
      </c>
      <c r="CX324" s="17"/>
    </row>
    <row r="325" spans="1:102" ht="31.5" hidden="1" x14ac:dyDescent="0.25">
      <c r="A325" s="55" t="s">
        <v>406</v>
      </c>
      <c r="B325" s="55" t="s">
        <v>411</v>
      </c>
      <c r="C325" s="81" t="s">
        <v>602</v>
      </c>
      <c r="D325" s="55">
        <v>1</v>
      </c>
      <c r="E325" s="55" t="s">
        <v>402</v>
      </c>
      <c r="F325" s="55" t="s">
        <v>77</v>
      </c>
      <c r="G325" s="55" t="s">
        <v>1193</v>
      </c>
      <c r="H325" s="43">
        <f>SUBTOTAL(103, $CI$16:$CI325)*1</f>
        <v>149</v>
      </c>
      <c r="I325" s="43" t="s">
        <v>614</v>
      </c>
      <c r="J325" s="124" t="s">
        <v>69</v>
      </c>
      <c r="K325" s="124" t="s">
        <v>618</v>
      </c>
      <c r="L325" s="41">
        <v>0</v>
      </c>
      <c r="M325" s="41">
        <v>0</v>
      </c>
      <c r="N325" s="41">
        <v>785970.33</v>
      </c>
      <c r="O325" s="41">
        <v>0</v>
      </c>
      <c r="P325" s="41">
        <v>0</v>
      </c>
      <c r="Q325" s="41">
        <f t="shared" si="304"/>
        <v>0</v>
      </c>
      <c r="R325" s="197" t="str">
        <f t="shared" si="305"/>
        <v>nebija plānots</v>
      </c>
      <c r="S325" s="41">
        <v>0</v>
      </c>
      <c r="T325" s="41">
        <v>0</v>
      </c>
      <c r="U325" s="41">
        <f t="shared" si="357"/>
        <v>0</v>
      </c>
      <c r="V325" s="41">
        <f t="shared" si="306"/>
        <v>0</v>
      </c>
      <c r="W325" s="41">
        <f t="shared" si="307"/>
        <v>0</v>
      </c>
      <c r="X325" s="41">
        <f t="shared" si="308"/>
        <v>0</v>
      </c>
      <c r="Y325" s="197" t="str">
        <f t="shared" si="309"/>
        <v>nebija plānots</v>
      </c>
      <c r="Z325" s="41">
        <v>0</v>
      </c>
      <c r="AA325" s="41">
        <v>0</v>
      </c>
      <c r="AB325" s="41">
        <f t="shared" si="358"/>
        <v>0</v>
      </c>
      <c r="AC325" s="41">
        <f t="shared" si="310"/>
        <v>0</v>
      </c>
      <c r="AD325" s="41">
        <f t="shared" si="311"/>
        <v>0</v>
      </c>
      <c r="AE325" s="41">
        <f t="shared" si="312"/>
        <v>0</v>
      </c>
      <c r="AF325" s="109" t="str">
        <f t="shared" si="313"/>
        <v>nebija plānots</v>
      </c>
      <c r="AG325" s="41">
        <v>0</v>
      </c>
      <c r="AH325" s="41">
        <v>0</v>
      </c>
      <c r="AI325" s="41">
        <f t="shared" si="359"/>
        <v>0</v>
      </c>
      <c r="AJ325" s="41">
        <f t="shared" si="314"/>
        <v>0</v>
      </c>
      <c r="AK325" s="41">
        <f t="shared" si="315"/>
        <v>0</v>
      </c>
      <c r="AL325" s="41">
        <f t="shared" si="316"/>
        <v>0</v>
      </c>
      <c r="AM325" s="109" t="str">
        <f t="shared" si="317"/>
        <v>nebija plānots</v>
      </c>
      <c r="AN325" s="41">
        <v>0</v>
      </c>
      <c r="AO325" s="41">
        <v>0</v>
      </c>
      <c r="AP325" s="41">
        <f t="shared" si="360"/>
        <v>0</v>
      </c>
      <c r="AQ325" s="41">
        <f t="shared" si="318"/>
        <v>0</v>
      </c>
      <c r="AR325" s="41">
        <f t="shared" si="319"/>
        <v>0</v>
      </c>
      <c r="AS325" s="41">
        <f t="shared" si="320"/>
        <v>0</v>
      </c>
      <c r="AT325" s="109" t="str">
        <f t="shared" si="321"/>
        <v>nebija plānots</v>
      </c>
      <c r="AU325" s="41">
        <v>0</v>
      </c>
      <c r="AV325" s="41">
        <v>0</v>
      </c>
      <c r="AW325" s="41">
        <f t="shared" si="361"/>
        <v>0</v>
      </c>
      <c r="AX325" s="41">
        <f t="shared" si="322"/>
        <v>0</v>
      </c>
      <c r="AY325" s="41">
        <f t="shared" si="323"/>
        <v>0</v>
      </c>
      <c r="AZ325" s="41">
        <f t="shared" si="324"/>
        <v>0</v>
      </c>
      <c r="BA325" s="109" t="str">
        <f t="shared" si="325"/>
        <v>nebija plānots</v>
      </c>
      <c r="BB325" s="41">
        <v>0</v>
      </c>
      <c r="BC325" s="41">
        <v>0</v>
      </c>
      <c r="BD325" s="41">
        <f t="shared" si="362"/>
        <v>0</v>
      </c>
      <c r="BE325" s="41">
        <f t="shared" si="326"/>
        <v>0</v>
      </c>
      <c r="BF325" s="41">
        <f t="shared" si="327"/>
        <v>0</v>
      </c>
      <c r="BG325" s="41">
        <f t="shared" si="328"/>
        <v>0</v>
      </c>
      <c r="BH325" s="109" t="str">
        <f t="shared" si="329"/>
        <v>nebija plānots</v>
      </c>
      <c r="BI325" s="41">
        <v>0</v>
      </c>
      <c r="BJ325" s="41">
        <v>0</v>
      </c>
      <c r="BK325" s="41">
        <f t="shared" si="363"/>
        <v>0</v>
      </c>
      <c r="BL325" s="41">
        <f t="shared" si="330"/>
        <v>0</v>
      </c>
      <c r="BM325" s="41">
        <f t="shared" si="331"/>
        <v>0</v>
      </c>
      <c r="BN325" s="41">
        <f t="shared" si="332"/>
        <v>0</v>
      </c>
      <c r="BO325" s="109" t="str">
        <f t="shared" si="333"/>
        <v>nebija plānots</v>
      </c>
      <c r="BP325" s="41">
        <v>0</v>
      </c>
      <c r="BQ325" s="41">
        <v>0</v>
      </c>
      <c r="BR325" s="41">
        <f t="shared" si="364"/>
        <v>0</v>
      </c>
      <c r="BS325" s="41">
        <f t="shared" si="334"/>
        <v>0</v>
      </c>
      <c r="BT325" s="41">
        <f t="shared" si="335"/>
        <v>0</v>
      </c>
      <c r="BU325" s="41">
        <f t="shared" si="336"/>
        <v>0</v>
      </c>
      <c r="BV325" s="109" t="str">
        <f t="shared" si="337"/>
        <v>nebija plānots</v>
      </c>
      <c r="BW325" s="41">
        <v>0</v>
      </c>
      <c r="BX325" s="41">
        <v>0</v>
      </c>
      <c r="BY325" s="41">
        <f t="shared" si="338"/>
        <v>0</v>
      </c>
      <c r="BZ325" s="41">
        <f t="shared" si="354"/>
        <v>0</v>
      </c>
      <c r="CA325" s="41">
        <f t="shared" si="355"/>
        <v>0</v>
      </c>
      <c r="CB325" s="41">
        <f t="shared" si="365"/>
        <v>0</v>
      </c>
      <c r="CC325" s="109" t="str">
        <f t="shared" si="339"/>
        <v>nebija plānots</v>
      </c>
      <c r="CD325" s="41">
        <v>0</v>
      </c>
      <c r="CE325" s="41">
        <v>0</v>
      </c>
      <c r="CF325" s="41">
        <f t="shared" si="340"/>
        <v>0</v>
      </c>
      <c r="CG325" s="41">
        <f t="shared" si="341"/>
        <v>0</v>
      </c>
      <c r="CH325" s="41">
        <f t="shared" si="342"/>
        <v>0</v>
      </c>
      <c r="CI325" s="40">
        <f t="shared" si="343"/>
        <v>0</v>
      </c>
      <c r="CJ325" s="281" t="s">
        <v>1546</v>
      </c>
      <c r="CK325" s="40">
        <v>0</v>
      </c>
      <c r="CL325" s="40">
        <f t="shared" si="356"/>
        <v>0</v>
      </c>
      <c r="CM325" s="40">
        <v>0</v>
      </c>
      <c r="CN325" s="36">
        <f t="shared" si="353"/>
        <v>0</v>
      </c>
      <c r="CO325" s="310" t="e">
        <f t="shared" si="344"/>
        <v>#DIV/0!</v>
      </c>
      <c r="CP325" s="40">
        <v>0</v>
      </c>
      <c r="CQ325" s="40">
        <v>0</v>
      </c>
      <c r="CR325" s="40">
        <v>0</v>
      </c>
      <c r="CS325" s="40">
        <v>0</v>
      </c>
      <c r="CT325" s="40">
        <v>0</v>
      </c>
      <c r="CU325" s="40">
        <v>0</v>
      </c>
      <c r="CV325" s="40">
        <v>0</v>
      </c>
      <c r="CW325" s="40">
        <v>785970.33</v>
      </c>
      <c r="CX325" s="17"/>
    </row>
    <row r="326" spans="1:102" ht="25.5" hidden="1" x14ac:dyDescent="0.25">
      <c r="A326" s="55" t="s">
        <v>406</v>
      </c>
      <c r="B326" s="55" t="s">
        <v>411</v>
      </c>
      <c r="C326" s="81" t="s">
        <v>602</v>
      </c>
      <c r="D326" s="55">
        <v>1</v>
      </c>
      <c r="E326" s="55" t="s">
        <v>402</v>
      </c>
      <c r="F326" s="55" t="s">
        <v>77</v>
      </c>
      <c r="G326" s="55" t="s">
        <v>1230</v>
      </c>
      <c r="H326" s="43">
        <f>SUBTOTAL(103, $CI$16:$CI326)*1</f>
        <v>149</v>
      </c>
      <c r="I326" s="43" t="s">
        <v>150</v>
      </c>
      <c r="J326" s="124" t="s">
        <v>98</v>
      </c>
      <c r="K326" s="124" t="s">
        <v>628</v>
      </c>
      <c r="L326" s="41">
        <v>0</v>
      </c>
      <c r="M326" s="41">
        <v>6543514.0700000003</v>
      </c>
      <c r="N326" s="41">
        <v>3097799.33</v>
      </c>
      <c r="O326" s="41">
        <v>0</v>
      </c>
      <c r="P326" s="41">
        <v>0</v>
      </c>
      <c r="Q326" s="41">
        <f t="shared" si="304"/>
        <v>0</v>
      </c>
      <c r="R326" s="197" t="str">
        <f t="shared" si="305"/>
        <v>nebija plānots</v>
      </c>
      <c r="S326" s="41">
        <v>0</v>
      </c>
      <c r="T326" s="41">
        <v>0</v>
      </c>
      <c r="U326" s="41">
        <f t="shared" si="357"/>
        <v>0</v>
      </c>
      <c r="V326" s="41">
        <f t="shared" si="306"/>
        <v>0</v>
      </c>
      <c r="W326" s="41">
        <f t="shared" si="307"/>
        <v>0</v>
      </c>
      <c r="X326" s="41">
        <f t="shared" si="308"/>
        <v>0</v>
      </c>
      <c r="Y326" s="197" t="str">
        <f t="shared" si="309"/>
        <v>nebija plānots</v>
      </c>
      <c r="Z326" s="41">
        <v>0</v>
      </c>
      <c r="AA326" s="41">
        <v>0</v>
      </c>
      <c r="AB326" s="41">
        <f t="shared" si="358"/>
        <v>0</v>
      </c>
      <c r="AC326" s="41">
        <f t="shared" si="310"/>
        <v>0</v>
      </c>
      <c r="AD326" s="41">
        <f t="shared" si="311"/>
        <v>0</v>
      </c>
      <c r="AE326" s="41">
        <f t="shared" si="312"/>
        <v>0</v>
      </c>
      <c r="AF326" s="109" t="str">
        <f t="shared" si="313"/>
        <v>nebija plānots</v>
      </c>
      <c r="AG326" s="41">
        <v>0</v>
      </c>
      <c r="AH326" s="41">
        <v>0</v>
      </c>
      <c r="AI326" s="41">
        <f t="shared" si="359"/>
        <v>0</v>
      </c>
      <c r="AJ326" s="41">
        <f t="shared" si="314"/>
        <v>0</v>
      </c>
      <c r="AK326" s="41">
        <f t="shared" si="315"/>
        <v>0</v>
      </c>
      <c r="AL326" s="41">
        <f t="shared" si="316"/>
        <v>0</v>
      </c>
      <c r="AM326" s="109" t="str">
        <f t="shared" si="317"/>
        <v>nebija plānots</v>
      </c>
      <c r="AN326" s="41">
        <v>0</v>
      </c>
      <c r="AO326" s="41">
        <v>0</v>
      </c>
      <c r="AP326" s="41">
        <f t="shared" si="360"/>
        <v>0</v>
      </c>
      <c r="AQ326" s="41">
        <f t="shared" si="318"/>
        <v>0</v>
      </c>
      <c r="AR326" s="41">
        <f t="shared" si="319"/>
        <v>0</v>
      </c>
      <c r="AS326" s="41">
        <f t="shared" si="320"/>
        <v>0</v>
      </c>
      <c r="AT326" s="109" t="str">
        <f t="shared" si="321"/>
        <v>nebija plānots</v>
      </c>
      <c r="AU326" s="41">
        <v>0</v>
      </c>
      <c r="AV326" s="41">
        <v>0</v>
      </c>
      <c r="AW326" s="41">
        <f t="shared" si="361"/>
        <v>0</v>
      </c>
      <c r="AX326" s="41">
        <f t="shared" si="322"/>
        <v>0</v>
      </c>
      <c r="AY326" s="41">
        <f t="shared" si="323"/>
        <v>0</v>
      </c>
      <c r="AZ326" s="41">
        <f t="shared" si="324"/>
        <v>0</v>
      </c>
      <c r="BA326" s="109" t="str">
        <f t="shared" si="325"/>
        <v>nebija plānots</v>
      </c>
      <c r="BB326" s="41">
        <v>0</v>
      </c>
      <c r="BC326" s="41">
        <v>0</v>
      </c>
      <c r="BD326" s="41">
        <f t="shared" si="362"/>
        <v>0</v>
      </c>
      <c r="BE326" s="41">
        <f t="shared" si="326"/>
        <v>0</v>
      </c>
      <c r="BF326" s="41">
        <f t="shared" si="327"/>
        <v>0</v>
      </c>
      <c r="BG326" s="41">
        <f t="shared" si="328"/>
        <v>0</v>
      </c>
      <c r="BH326" s="109" t="str">
        <f t="shared" si="329"/>
        <v>nebija plānots</v>
      </c>
      <c r="BI326" s="41">
        <v>0</v>
      </c>
      <c r="BJ326" s="41">
        <v>0</v>
      </c>
      <c r="BK326" s="41">
        <f t="shared" si="363"/>
        <v>0</v>
      </c>
      <c r="BL326" s="41">
        <f t="shared" si="330"/>
        <v>0</v>
      </c>
      <c r="BM326" s="41">
        <f t="shared" si="331"/>
        <v>0</v>
      </c>
      <c r="BN326" s="41">
        <f t="shared" si="332"/>
        <v>0</v>
      </c>
      <c r="BO326" s="109" t="str">
        <f t="shared" si="333"/>
        <v>nebija plānots</v>
      </c>
      <c r="BP326" s="41">
        <v>0</v>
      </c>
      <c r="BQ326" s="41">
        <v>0</v>
      </c>
      <c r="BR326" s="41">
        <f t="shared" si="364"/>
        <v>0</v>
      </c>
      <c r="BS326" s="41">
        <f t="shared" si="334"/>
        <v>0</v>
      </c>
      <c r="BT326" s="41">
        <f t="shared" si="335"/>
        <v>0</v>
      </c>
      <c r="BU326" s="41">
        <f t="shared" si="336"/>
        <v>0</v>
      </c>
      <c r="BV326" s="109" t="str">
        <f t="shared" si="337"/>
        <v>nebija plānots</v>
      </c>
      <c r="BW326" s="41">
        <v>0</v>
      </c>
      <c r="BX326" s="41">
        <v>0</v>
      </c>
      <c r="BY326" s="41">
        <f t="shared" si="338"/>
        <v>0</v>
      </c>
      <c r="BZ326" s="41">
        <f t="shared" si="354"/>
        <v>0</v>
      </c>
      <c r="CA326" s="41">
        <f t="shared" si="355"/>
        <v>0</v>
      </c>
      <c r="CB326" s="41">
        <f t="shared" si="365"/>
        <v>0</v>
      </c>
      <c r="CC326" s="109" t="str">
        <f t="shared" si="339"/>
        <v>nebija plānots</v>
      </c>
      <c r="CD326" s="41">
        <v>0</v>
      </c>
      <c r="CE326" s="41">
        <v>0</v>
      </c>
      <c r="CF326" s="41">
        <f t="shared" si="340"/>
        <v>0</v>
      </c>
      <c r="CG326" s="41">
        <f t="shared" si="341"/>
        <v>0</v>
      </c>
      <c r="CH326" s="41">
        <f t="shared" si="342"/>
        <v>0</v>
      </c>
      <c r="CI326" s="40">
        <f t="shared" si="343"/>
        <v>0</v>
      </c>
      <c r="CJ326" s="281" t="s">
        <v>1546</v>
      </c>
      <c r="CK326" s="40">
        <v>0</v>
      </c>
      <c r="CL326" s="40">
        <f t="shared" si="356"/>
        <v>0</v>
      </c>
      <c r="CM326" s="40">
        <v>0</v>
      </c>
      <c r="CN326" s="36">
        <f t="shared" si="353"/>
        <v>0</v>
      </c>
      <c r="CO326" s="310" t="e">
        <f t="shared" si="344"/>
        <v>#DIV/0!</v>
      </c>
      <c r="CP326" s="40">
        <v>0</v>
      </c>
      <c r="CQ326" s="40">
        <v>0</v>
      </c>
      <c r="CR326" s="40">
        <v>0</v>
      </c>
      <c r="CS326" s="40">
        <v>0</v>
      </c>
      <c r="CT326" s="40">
        <v>0</v>
      </c>
      <c r="CU326" s="40">
        <v>0</v>
      </c>
      <c r="CV326" s="40">
        <v>0</v>
      </c>
      <c r="CW326" s="40">
        <v>9641313.4000000004</v>
      </c>
      <c r="CX326" s="29"/>
    </row>
    <row r="327" spans="1:102" ht="31.5" hidden="1" x14ac:dyDescent="0.25">
      <c r="A327" s="55" t="s">
        <v>406</v>
      </c>
      <c r="B327" s="55" t="s">
        <v>411</v>
      </c>
      <c r="C327" s="81" t="s">
        <v>602</v>
      </c>
      <c r="D327" s="55">
        <v>1</v>
      </c>
      <c r="E327" s="55" t="s">
        <v>402</v>
      </c>
      <c r="F327" s="55" t="s">
        <v>77</v>
      </c>
      <c r="G327" s="55" t="s">
        <v>921</v>
      </c>
      <c r="H327" s="43">
        <f>SUBTOTAL(103, $CI$16:$CI327)*1</f>
        <v>149</v>
      </c>
      <c r="I327" s="43" t="s">
        <v>150</v>
      </c>
      <c r="J327" s="124" t="s">
        <v>98</v>
      </c>
      <c r="K327" s="124" t="s">
        <v>626</v>
      </c>
      <c r="L327" s="41">
        <v>0</v>
      </c>
      <c r="M327" s="41">
        <v>7917754.4800000004</v>
      </c>
      <c r="N327" s="41">
        <v>7060331.9199999999</v>
      </c>
      <c r="O327" s="41">
        <v>0</v>
      </c>
      <c r="P327" s="41">
        <v>0</v>
      </c>
      <c r="Q327" s="41">
        <f t="shared" si="304"/>
        <v>0</v>
      </c>
      <c r="R327" s="197" t="str">
        <f t="shared" si="305"/>
        <v>nebija plānots</v>
      </c>
      <c r="S327" s="41">
        <v>0</v>
      </c>
      <c r="T327" s="41">
        <v>0</v>
      </c>
      <c r="U327" s="41">
        <f t="shared" si="357"/>
        <v>0</v>
      </c>
      <c r="V327" s="41">
        <f t="shared" si="306"/>
        <v>0</v>
      </c>
      <c r="W327" s="41">
        <f t="shared" si="307"/>
        <v>0</v>
      </c>
      <c r="X327" s="41">
        <f t="shared" si="308"/>
        <v>0</v>
      </c>
      <c r="Y327" s="197" t="str">
        <f t="shared" si="309"/>
        <v>nebija plānots</v>
      </c>
      <c r="Z327" s="41">
        <v>0</v>
      </c>
      <c r="AA327" s="41">
        <v>0</v>
      </c>
      <c r="AB327" s="41">
        <f t="shared" si="358"/>
        <v>0</v>
      </c>
      <c r="AC327" s="41">
        <f t="shared" si="310"/>
        <v>0</v>
      </c>
      <c r="AD327" s="41">
        <f t="shared" si="311"/>
        <v>0</v>
      </c>
      <c r="AE327" s="41">
        <f t="shared" si="312"/>
        <v>0</v>
      </c>
      <c r="AF327" s="109" t="str">
        <f t="shared" si="313"/>
        <v>nebija plānots</v>
      </c>
      <c r="AG327" s="41">
        <v>0</v>
      </c>
      <c r="AH327" s="41">
        <v>0</v>
      </c>
      <c r="AI327" s="41">
        <f t="shared" si="359"/>
        <v>0</v>
      </c>
      <c r="AJ327" s="41">
        <f t="shared" si="314"/>
        <v>0</v>
      </c>
      <c r="AK327" s="41">
        <f t="shared" si="315"/>
        <v>0</v>
      </c>
      <c r="AL327" s="41">
        <f t="shared" si="316"/>
        <v>0</v>
      </c>
      <c r="AM327" s="109" t="str">
        <f t="shared" si="317"/>
        <v>nebija plānots</v>
      </c>
      <c r="AN327" s="41">
        <v>0</v>
      </c>
      <c r="AO327" s="41">
        <v>0</v>
      </c>
      <c r="AP327" s="41">
        <f t="shared" si="360"/>
        <v>0</v>
      </c>
      <c r="AQ327" s="41">
        <f t="shared" si="318"/>
        <v>0</v>
      </c>
      <c r="AR327" s="41">
        <f t="shared" si="319"/>
        <v>0</v>
      </c>
      <c r="AS327" s="41">
        <f t="shared" si="320"/>
        <v>0</v>
      </c>
      <c r="AT327" s="109" t="str">
        <f t="shared" si="321"/>
        <v>nebija plānots</v>
      </c>
      <c r="AU327" s="41">
        <v>0</v>
      </c>
      <c r="AV327" s="41">
        <v>0</v>
      </c>
      <c r="AW327" s="41">
        <f t="shared" si="361"/>
        <v>0</v>
      </c>
      <c r="AX327" s="41">
        <f t="shared" si="322"/>
        <v>0</v>
      </c>
      <c r="AY327" s="41">
        <f t="shared" si="323"/>
        <v>0</v>
      </c>
      <c r="AZ327" s="41">
        <f t="shared" si="324"/>
        <v>0</v>
      </c>
      <c r="BA327" s="109" t="str">
        <f t="shared" si="325"/>
        <v>nebija plānots</v>
      </c>
      <c r="BB327" s="41">
        <v>0</v>
      </c>
      <c r="BC327" s="41">
        <v>0</v>
      </c>
      <c r="BD327" s="41">
        <f t="shared" si="362"/>
        <v>0</v>
      </c>
      <c r="BE327" s="41">
        <f t="shared" si="326"/>
        <v>0</v>
      </c>
      <c r="BF327" s="41">
        <f t="shared" si="327"/>
        <v>0</v>
      </c>
      <c r="BG327" s="41">
        <f t="shared" si="328"/>
        <v>0</v>
      </c>
      <c r="BH327" s="109" t="str">
        <f t="shared" si="329"/>
        <v>nebija plānots</v>
      </c>
      <c r="BI327" s="41">
        <v>0</v>
      </c>
      <c r="BJ327" s="41">
        <v>0</v>
      </c>
      <c r="BK327" s="41">
        <f t="shared" si="363"/>
        <v>0</v>
      </c>
      <c r="BL327" s="41">
        <f t="shared" si="330"/>
        <v>0</v>
      </c>
      <c r="BM327" s="41">
        <f t="shared" si="331"/>
        <v>0</v>
      </c>
      <c r="BN327" s="41">
        <f t="shared" si="332"/>
        <v>0</v>
      </c>
      <c r="BO327" s="109" t="str">
        <f t="shared" si="333"/>
        <v>nebija plānots</v>
      </c>
      <c r="BP327" s="41">
        <v>0</v>
      </c>
      <c r="BQ327" s="41">
        <v>0</v>
      </c>
      <c r="BR327" s="41">
        <f t="shared" si="364"/>
        <v>0</v>
      </c>
      <c r="BS327" s="41">
        <f t="shared" si="334"/>
        <v>0</v>
      </c>
      <c r="BT327" s="41">
        <f t="shared" si="335"/>
        <v>0</v>
      </c>
      <c r="BU327" s="41">
        <f t="shared" si="336"/>
        <v>0</v>
      </c>
      <c r="BV327" s="109" t="str">
        <f t="shared" si="337"/>
        <v>nebija plānots</v>
      </c>
      <c r="BW327" s="41">
        <v>0</v>
      </c>
      <c r="BX327" s="41">
        <v>0</v>
      </c>
      <c r="BY327" s="41">
        <f t="shared" si="338"/>
        <v>0</v>
      </c>
      <c r="BZ327" s="41">
        <f t="shared" si="354"/>
        <v>0</v>
      </c>
      <c r="CA327" s="41">
        <f t="shared" si="355"/>
        <v>0</v>
      </c>
      <c r="CB327" s="41">
        <f t="shared" si="365"/>
        <v>0</v>
      </c>
      <c r="CC327" s="109" t="str">
        <f t="shared" si="339"/>
        <v>nebija plānots</v>
      </c>
      <c r="CD327" s="41">
        <v>0</v>
      </c>
      <c r="CE327" s="41">
        <v>0</v>
      </c>
      <c r="CF327" s="41">
        <f t="shared" si="340"/>
        <v>0</v>
      </c>
      <c r="CG327" s="41">
        <f t="shared" si="341"/>
        <v>0</v>
      </c>
      <c r="CH327" s="41">
        <f t="shared" si="342"/>
        <v>0</v>
      </c>
      <c r="CI327" s="40">
        <f t="shared" si="343"/>
        <v>0</v>
      </c>
      <c r="CJ327" s="281" t="s">
        <v>1546</v>
      </c>
      <c r="CK327" s="40">
        <v>0</v>
      </c>
      <c r="CL327" s="40">
        <f t="shared" si="356"/>
        <v>0</v>
      </c>
      <c r="CM327" s="40">
        <v>0</v>
      </c>
      <c r="CN327" s="36">
        <f t="shared" si="353"/>
        <v>0</v>
      </c>
      <c r="CO327" s="310" t="e">
        <f t="shared" si="344"/>
        <v>#DIV/0!</v>
      </c>
      <c r="CP327" s="40">
        <v>0</v>
      </c>
      <c r="CQ327" s="40">
        <v>0</v>
      </c>
      <c r="CR327" s="40">
        <v>0</v>
      </c>
      <c r="CS327" s="40">
        <v>0</v>
      </c>
      <c r="CT327" s="40">
        <v>0</v>
      </c>
      <c r="CU327" s="40">
        <v>0</v>
      </c>
      <c r="CV327" s="40">
        <v>0</v>
      </c>
      <c r="CW327" s="40">
        <v>13974816</v>
      </c>
      <c r="CX327" s="29"/>
    </row>
    <row r="328" spans="1:102" ht="47.25" hidden="1" x14ac:dyDescent="0.25">
      <c r="A328" s="119" t="s">
        <v>406</v>
      </c>
      <c r="B328" s="119" t="s">
        <v>411</v>
      </c>
      <c r="C328" s="120" t="s">
        <v>602</v>
      </c>
      <c r="D328" s="119">
        <v>1</v>
      </c>
      <c r="E328" s="119" t="s">
        <v>402</v>
      </c>
      <c r="F328" s="119" t="s">
        <v>77</v>
      </c>
      <c r="G328" s="43" t="s">
        <v>794</v>
      </c>
      <c r="H328" s="43">
        <f>SUBTOTAL(103, $CI$16:$CI328)*1</f>
        <v>149</v>
      </c>
      <c r="I328" s="43" t="s">
        <v>172</v>
      </c>
      <c r="J328" s="136" t="s">
        <v>98</v>
      </c>
      <c r="K328" s="136" t="s">
        <v>179</v>
      </c>
      <c r="L328" s="40">
        <v>0</v>
      </c>
      <c r="M328" s="40">
        <v>0</v>
      </c>
      <c r="N328" s="40">
        <v>7841593.75</v>
      </c>
      <c r="O328" s="40">
        <v>0</v>
      </c>
      <c r="P328" s="40">
        <v>0</v>
      </c>
      <c r="Q328" s="41">
        <f t="shared" si="304"/>
        <v>0</v>
      </c>
      <c r="R328" s="197" t="str">
        <f t="shared" si="305"/>
        <v>nebija plānots</v>
      </c>
      <c r="S328" s="40">
        <v>0</v>
      </c>
      <c r="T328" s="40">
        <v>0</v>
      </c>
      <c r="U328" s="41">
        <f t="shared" si="357"/>
        <v>0</v>
      </c>
      <c r="V328" s="41">
        <f t="shared" si="306"/>
        <v>0</v>
      </c>
      <c r="W328" s="41">
        <f t="shared" si="307"/>
        <v>0</v>
      </c>
      <c r="X328" s="41">
        <f t="shared" si="308"/>
        <v>0</v>
      </c>
      <c r="Y328" s="197" t="str">
        <f t="shared" si="309"/>
        <v>nebija plānots</v>
      </c>
      <c r="Z328" s="40">
        <v>0</v>
      </c>
      <c r="AA328" s="40">
        <v>0</v>
      </c>
      <c r="AB328" s="41">
        <f t="shared" si="358"/>
        <v>0</v>
      </c>
      <c r="AC328" s="41">
        <f t="shared" si="310"/>
        <v>0</v>
      </c>
      <c r="AD328" s="41">
        <f t="shared" si="311"/>
        <v>0</v>
      </c>
      <c r="AE328" s="41">
        <f t="shared" si="312"/>
        <v>0</v>
      </c>
      <c r="AF328" s="109" t="str">
        <f t="shared" si="313"/>
        <v>nebija plānots</v>
      </c>
      <c r="AG328" s="40">
        <v>0</v>
      </c>
      <c r="AH328" s="40">
        <v>0</v>
      </c>
      <c r="AI328" s="41">
        <f t="shared" si="359"/>
        <v>0</v>
      </c>
      <c r="AJ328" s="41">
        <f t="shared" si="314"/>
        <v>0</v>
      </c>
      <c r="AK328" s="41">
        <f t="shared" si="315"/>
        <v>0</v>
      </c>
      <c r="AL328" s="41">
        <f t="shared" si="316"/>
        <v>0</v>
      </c>
      <c r="AM328" s="109" t="str">
        <f t="shared" si="317"/>
        <v>nebija plānots</v>
      </c>
      <c r="AN328" s="40">
        <v>0</v>
      </c>
      <c r="AO328" s="40">
        <v>0</v>
      </c>
      <c r="AP328" s="41">
        <f t="shared" si="360"/>
        <v>0</v>
      </c>
      <c r="AQ328" s="41">
        <f t="shared" si="318"/>
        <v>0</v>
      </c>
      <c r="AR328" s="41">
        <f t="shared" si="319"/>
        <v>0</v>
      </c>
      <c r="AS328" s="41">
        <f t="shared" si="320"/>
        <v>0</v>
      </c>
      <c r="AT328" s="109" t="str">
        <f t="shared" si="321"/>
        <v>nebija plānots</v>
      </c>
      <c r="AU328" s="40">
        <v>0</v>
      </c>
      <c r="AV328" s="41">
        <v>0</v>
      </c>
      <c r="AW328" s="41">
        <f t="shared" si="361"/>
        <v>0</v>
      </c>
      <c r="AX328" s="41">
        <f t="shared" si="322"/>
        <v>0</v>
      </c>
      <c r="AY328" s="41">
        <f t="shared" si="323"/>
        <v>0</v>
      </c>
      <c r="AZ328" s="41">
        <f t="shared" si="324"/>
        <v>0</v>
      </c>
      <c r="BA328" s="109" t="str">
        <f t="shared" si="325"/>
        <v>nebija plānots</v>
      </c>
      <c r="BB328" s="40">
        <v>0</v>
      </c>
      <c r="BC328" s="41">
        <v>0</v>
      </c>
      <c r="BD328" s="41">
        <f t="shared" si="362"/>
        <v>0</v>
      </c>
      <c r="BE328" s="41">
        <f t="shared" si="326"/>
        <v>0</v>
      </c>
      <c r="BF328" s="41">
        <f t="shared" si="327"/>
        <v>0</v>
      </c>
      <c r="BG328" s="41">
        <f t="shared" si="328"/>
        <v>0</v>
      </c>
      <c r="BH328" s="109" t="str">
        <f t="shared" si="329"/>
        <v>nebija plānots</v>
      </c>
      <c r="BI328" s="40">
        <v>0</v>
      </c>
      <c r="BJ328" s="41">
        <v>0</v>
      </c>
      <c r="BK328" s="41">
        <f t="shared" si="363"/>
        <v>0</v>
      </c>
      <c r="BL328" s="41">
        <f t="shared" si="330"/>
        <v>0</v>
      </c>
      <c r="BM328" s="41">
        <f t="shared" si="331"/>
        <v>0</v>
      </c>
      <c r="BN328" s="41">
        <f t="shared" si="332"/>
        <v>0</v>
      </c>
      <c r="BO328" s="109" t="str">
        <f t="shared" si="333"/>
        <v>nebija plānots</v>
      </c>
      <c r="BP328" s="40">
        <v>0</v>
      </c>
      <c r="BQ328" s="41">
        <v>0</v>
      </c>
      <c r="BR328" s="41">
        <f t="shared" si="364"/>
        <v>0</v>
      </c>
      <c r="BS328" s="41">
        <f t="shared" si="334"/>
        <v>0</v>
      </c>
      <c r="BT328" s="41">
        <f t="shared" si="335"/>
        <v>0</v>
      </c>
      <c r="BU328" s="41">
        <f t="shared" si="336"/>
        <v>0</v>
      </c>
      <c r="BV328" s="109" t="str">
        <f t="shared" si="337"/>
        <v>nebija plānots</v>
      </c>
      <c r="BW328" s="40">
        <v>0</v>
      </c>
      <c r="BX328" s="41">
        <v>0</v>
      </c>
      <c r="BY328" s="41">
        <f t="shared" si="338"/>
        <v>0</v>
      </c>
      <c r="BZ328" s="41">
        <f t="shared" si="354"/>
        <v>0</v>
      </c>
      <c r="CA328" s="41">
        <f t="shared" si="355"/>
        <v>0</v>
      </c>
      <c r="CB328" s="41">
        <f t="shared" si="365"/>
        <v>0</v>
      </c>
      <c r="CC328" s="109" t="str">
        <f t="shared" si="339"/>
        <v>nebija plānots</v>
      </c>
      <c r="CD328" s="40">
        <v>0</v>
      </c>
      <c r="CE328" s="41">
        <v>0</v>
      </c>
      <c r="CF328" s="41">
        <f t="shared" si="340"/>
        <v>0</v>
      </c>
      <c r="CG328" s="41">
        <f t="shared" si="341"/>
        <v>0</v>
      </c>
      <c r="CH328" s="41">
        <f t="shared" si="342"/>
        <v>0</v>
      </c>
      <c r="CI328" s="40">
        <f t="shared" si="343"/>
        <v>0</v>
      </c>
      <c r="CJ328" s="281" t="s">
        <v>1546</v>
      </c>
      <c r="CK328" s="40">
        <v>0</v>
      </c>
      <c r="CL328" s="40">
        <f t="shared" si="356"/>
        <v>0</v>
      </c>
      <c r="CM328" s="40">
        <v>0</v>
      </c>
      <c r="CN328" s="36">
        <f t="shared" si="353"/>
        <v>0</v>
      </c>
      <c r="CO328" s="310" t="e">
        <f t="shared" si="344"/>
        <v>#DIV/0!</v>
      </c>
      <c r="CP328" s="40">
        <v>0</v>
      </c>
      <c r="CQ328" s="40">
        <v>0</v>
      </c>
      <c r="CR328" s="40">
        <v>0</v>
      </c>
      <c r="CS328" s="40">
        <v>0</v>
      </c>
      <c r="CT328" s="40">
        <v>0</v>
      </c>
      <c r="CU328" s="40">
        <v>0</v>
      </c>
      <c r="CV328" s="40">
        <v>0</v>
      </c>
      <c r="CW328" s="40">
        <v>8325824</v>
      </c>
      <c r="CX328" s="29"/>
    </row>
    <row r="329" spans="1:102" ht="31.5" hidden="1" x14ac:dyDescent="0.25">
      <c r="A329" s="18" t="s">
        <v>1163</v>
      </c>
      <c r="B329" s="18" t="s">
        <v>1165</v>
      </c>
      <c r="C329" s="19" t="s">
        <v>1164</v>
      </c>
      <c r="D329" s="18" t="s">
        <v>3</v>
      </c>
      <c r="E329" s="18" t="s">
        <v>4</v>
      </c>
      <c r="F329" s="18" t="s">
        <v>5</v>
      </c>
      <c r="G329" s="18" t="s">
        <v>1169</v>
      </c>
      <c r="H329" s="43">
        <f>SUBTOTAL(103, $CI$16:$CI329)*1</f>
        <v>149</v>
      </c>
      <c r="I329" s="43" t="s">
        <v>172</v>
      </c>
      <c r="J329" s="124" t="s">
        <v>98</v>
      </c>
      <c r="K329" s="124" t="s">
        <v>630</v>
      </c>
      <c r="L329" s="41">
        <v>0</v>
      </c>
      <c r="M329" s="41">
        <v>0</v>
      </c>
      <c r="N329" s="41">
        <v>874497.26</v>
      </c>
      <c r="O329" s="41">
        <v>0</v>
      </c>
      <c r="P329" s="41">
        <v>0</v>
      </c>
      <c r="Q329" s="41">
        <f t="shared" si="304"/>
        <v>0</v>
      </c>
      <c r="R329" s="197" t="str">
        <f t="shared" si="305"/>
        <v>nebija plānots</v>
      </c>
      <c r="S329" s="41">
        <v>0</v>
      </c>
      <c r="T329" s="41">
        <v>0</v>
      </c>
      <c r="U329" s="41">
        <f t="shared" si="357"/>
        <v>0</v>
      </c>
      <c r="V329" s="41">
        <f t="shared" si="306"/>
        <v>0</v>
      </c>
      <c r="W329" s="41">
        <f t="shared" si="307"/>
        <v>0</v>
      </c>
      <c r="X329" s="41">
        <f t="shared" si="308"/>
        <v>0</v>
      </c>
      <c r="Y329" s="197" t="str">
        <f t="shared" si="309"/>
        <v>nebija plānots</v>
      </c>
      <c r="Z329" s="41">
        <v>0</v>
      </c>
      <c r="AA329" s="41">
        <v>0</v>
      </c>
      <c r="AB329" s="41">
        <f t="shared" si="358"/>
        <v>0</v>
      </c>
      <c r="AC329" s="41">
        <f t="shared" si="310"/>
        <v>0</v>
      </c>
      <c r="AD329" s="41">
        <f t="shared" si="311"/>
        <v>0</v>
      </c>
      <c r="AE329" s="41">
        <f t="shared" si="312"/>
        <v>0</v>
      </c>
      <c r="AF329" s="109" t="str">
        <f t="shared" si="313"/>
        <v>nebija plānots</v>
      </c>
      <c r="AG329" s="41">
        <v>0</v>
      </c>
      <c r="AH329" s="41">
        <v>0</v>
      </c>
      <c r="AI329" s="41">
        <f t="shared" si="359"/>
        <v>0</v>
      </c>
      <c r="AJ329" s="41">
        <f t="shared" si="314"/>
        <v>0</v>
      </c>
      <c r="AK329" s="41">
        <f t="shared" si="315"/>
        <v>0</v>
      </c>
      <c r="AL329" s="41">
        <f t="shared" si="316"/>
        <v>0</v>
      </c>
      <c r="AM329" s="109" t="str">
        <f t="shared" si="317"/>
        <v>nebija plānots</v>
      </c>
      <c r="AN329" s="41">
        <v>0</v>
      </c>
      <c r="AO329" s="41">
        <v>0</v>
      </c>
      <c r="AP329" s="41">
        <f t="shared" si="360"/>
        <v>0</v>
      </c>
      <c r="AQ329" s="41">
        <f t="shared" si="318"/>
        <v>0</v>
      </c>
      <c r="AR329" s="41">
        <f t="shared" si="319"/>
        <v>0</v>
      </c>
      <c r="AS329" s="41">
        <f t="shared" si="320"/>
        <v>0</v>
      </c>
      <c r="AT329" s="109" t="str">
        <f t="shared" si="321"/>
        <v>nebija plānots</v>
      </c>
      <c r="AU329" s="41">
        <v>0</v>
      </c>
      <c r="AV329" s="41">
        <v>0</v>
      </c>
      <c r="AW329" s="41">
        <f t="shared" si="361"/>
        <v>0</v>
      </c>
      <c r="AX329" s="41">
        <f t="shared" si="322"/>
        <v>0</v>
      </c>
      <c r="AY329" s="41">
        <f t="shared" si="323"/>
        <v>0</v>
      </c>
      <c r="AZ329" s="41">
        <f t="shared" si="324"/>
        <v>0</v>
      </c>
      <c r="BA329" s="109" t="str">
        <f t="shared" si="325"/>
        <v>nebija plānots</v>
      </c>
      <c r="BB329" s="41">
        <v>0</v>
      </c>
      <c r="BC329" s="41">
        <v>0</v>
      </c>
      <c r="BD329" s="41">
        <f t="shared" si="362"/>
        <v>0</v>
      </c>
      <c r="BE329" s="41">
        <f t="shared" si="326"/>
        <v>0</v>
      </c>
      <c r="BF329" s="41">
        <f t="shared" si="327"/>
        <v>0</v>
      </c>
      <c r="BG329" s="41">
        <f t="shared" si="328"/>
        <v>0</v>
      </c>
      <c r="BH329" s="109" t="str">
        <f t="shared" si="329"/>
        <v>nebija plānots</v>
      </c>
      <c r="BI329" s="41">
        <v>0</v>
      </c>
      <c r="BJ329" s="41">
        <v>0</v>
      </c>
      <c r="BK329" s="41">
        <f t="shared" si="363"/>
        <v>0</v>
      </c>
      <c r="BL329" s="41">
        <f t="shared" si="330"/>
        <v>0</v>
      </c>
      <c r="BM329" s="41">
        <f t="shared" si="331"/>
        <v>0</v>
      </c>
      <c r="BN329" s="41">
        <f t="shared" si="332"/>
        <v>0</v>
      </c>
      <c r="BO329" s="109" t="str">
        <f t="shared" si="333"/>
        <v>nebija plānots</v>
      </c>
      <c r="BP329" s="41">
        <v>0</v>
      </c>
      <c r="BQ329" s="41">
        <v>0</v>
      </c>
      <c r="BR329" s="41">
        <f t="shared" si="364"/>
        <v>0</v>
      </c>
      <c r="BS329" s="41">
        <f t="shared" si="334"/>
        <v>0</v>
      </c>
      <c r="BT329" s="41">
        <f t="shared" si="335"/>
        <v>0</v>
      </c>
      <c r="BU329" s="41">
        <f t="shared" si="336"/>
        <v>0</v>
      </c>
      <c r="BV329" s="109" t="str">
        <f t="shared" si="337"/>
        <v>nebija plānots</v>
      </c>
      <c r="BW329" s="41">
        <v>0</v>
      </c>
      <c r="BX329" s="41">
        <v>0</v>
      </c>
      <c r="BY329" s="41">
        <f t="shared" si="338"/>
        <v>0</v>
      </c>
      <c r="BZ329" s="41">
        <f t="shared" si="354"/>
        <v>0</v>
      </c>
      <c r="CA329" s="41">
        <f t="shared" si="355"/>
        <v>0</v>
      </c>
      <c r="CB329" s="41">
        <f t="shared" si="365"/>
        <v>0</v>
      </c>
      <c r="CC329" s="109" t="str">
        <f t="shared" si="339"/>
        <v>nebija plānots</v>
      </c>
      <c r="CD329" s="41">
        <v>0</v>
      </c>
      <c r="CE329" s="41">
        <v>0</v>
      </c>
      <c r="CF329" s="41">
        <f t="shared" si="340"/>
        <v>0</v>
      </c>
      <c r="CG329" s="41">
        <f t="shared" si="341"/>
        <v>0</v>
      </c>
      <c r="CH329" s="41">
        <f t="shared" si="342"/>
        <v>0</v>
      </c>
      <c r="CI329" s="40">
        <f t="shared" si="343"/>
        <v>0</v>
      </c>
      <c r="CJ329" s="281" t="s">
        <v>1546</v>
      </c>
      <c r="CK329" s="40">
        <v>0</v>
      </c>
      <c r="CL329" s="40">
        <f t="shared" si="356"/>
        <v>0</v>
      </c>
      <c r="CM329" s="40">
        <v>0</v>
      </c>
      <c r="CN329" s="36">
        <f t="shared" si="353"/>
        <v>0</v>
      </c>
      <c r="CO329" s="310" t="e">
        <f t="shared" si="344"/>
        <v>#DIV/0!</v>
      </c>
      <c r="CP329" s="40">
        <v>697042.5</v>
      </c>
      <c r="CQ329" s="40">
        <v>3067650</v>
      </c>
      <c r="CR329" s="40">
        <v>1021338.31</v>
      </c>
      <c r="CS329" s="40">
        <v>0</v>
      </c>
      <c r="CT329" s="40">
        <v>0</v>
      </c>
      <c r="CU329" s="40">
        <v>0</v>
      </c>
      <c r="CV329" s="40">
        <v>0</v>
      </c>
      <c r="CW329" s="40">
        <v>5660528.0700000003</v>
      </c>
      <c r="CX329" s="29"/>
    </row>
    <row r="330" spans="1:102" ht="25.5" hidden="1" x14ac:dyDescent="0.25">
      <c r="A330" s="55" t="s">
        <v>406</v>
      </c>
      <c r="B330" s="55" t="s">
        <v>411</v>
      </c>
      <c r="C330" s="81" t="s">
        <v>602</v>
      </c>
      <c r="D330" s="22">
        <v>1</v>
      </c>
      <c r="E330" s="55" t="s">
        <v>402</v>
      </c>
      <c r="F330" s="55" t="s">
        <v>77</v>
      </c>
      <c r="G330" s="55" t="s">
        <v>1203</v>
      </c>
      <c r="H330" s="43">
        <f>SUBTOTAL(103, $CI$16:$CI330)*1</f>
        <v>149</v>
      </c>
      <c r="I330" s="43" t="s">
        <v>406</v>
      </c>
      <c r="J330" s="128" t="s">
        <v>1010</v>
      </c>
      <c r="K330" s="128" t="s">
        <v>1217</v>
      </c>
      <c r="L330" s="79">
        <v>0</v>
      </c>
      <c r="M330" s="79">
        <v>0</v>
      </c>
      <c r="N330" s="79">
        <v>0</v>
      </c>
      <c r="O330" s="79">
        <f>N330+M330+L330</f>
        <v>0</v>
      </c>
      <c r="P330" s="79"/>
      <c r="Q330" s="41">
        <f t="shared" si="304"/>
        <v>0</v>
      </c>
      <c r="R330" s="197" t="str">
        <f t="shared" si="305"/>
        <v>nebija plānots</v>
      </c>
      <c r="S330" s="79">
        <v>0</v>
      </c>
      <c r="T330" s="79"/>
      <c r="U330" s="79"/>
      <c r="V330" s="41">
        <f t="shared" si="306"/>
        <v>0</v>
      </c>
      <c r="W330" s="41">
        <f t="shared" si="307"/>
        <v>0</v>
      </c>
      <c r="X330" s="41">
        <f t="shared" si="308"/>
        <v>0</v>
      </c>
      <c r="Y330" s="197" t="str">
        <f t="shared" si="309"/>
        <v>nebija plānots</v>
      </c>
      <c r="Z330" s="79">
        <v>0</v>
      </c>
      <c r="AA330" s="79"/>
      <c r="AB330" s="79"/>
      <c r="AC330" s="41">
        <f t="shared" si="310"/>
        <v>0</v>
      </c>
      <c r="AD330" s="41">
        <f t="shared" si="311"/>
        <v>0</v>
      </c>
      <c r="AE330" s="41">
        <f t="shared" si="312"/>
        <v>0</v>
      </c>
      <c r="AF330" s="109" t="str">
        <f t="shared" si="313"/>
        <v>nebija plānots</v>
      </c>
      <c r="AG330" s="79">
        <v>0</v>
      </c>
      <c r="AH330" s="79"/>
      <c r="AI330" s="79"/>
      <c r="AJ330" s="41">
        <f t="shared" si="314"/>
        <v>0</v>
      </c>
      <c r="AK330" s="41">
        <f t="shared" si="315"/>
        <v>0</v>
      </c>
      <c r="AL330" s="41">
        <f t="shared" si="316"/>
        <v>0</v>
      </c>
      <c r="AM330" s="109" t="str">
        <f t="shared" si="317"/>
        <v>nebija plānots</v>
      </c>
      <c r="AN330" s="79">
        <v>0</v>
      </c>
      <c r="AO330" s="79"/>
      <c r="AP330" s="79"/>
      <c r="AQ330" s="41">
        <f t="shared" si="318"/>
        <v>0</v>
      </c>
      <c r="AR330" s="41">
        <f t="shared" si="319"/>
        <v>0</v>
      </c>
      <c r="AS330" s="41">
        <f t="shared" si="320"/>
        <v>0</v>
      </c>
      <c r="AT330" s="109" t="str">
        <f t="shared" si="321"/>
        <v>nebija plānots</v>
      </c>
      <c r="AU330" s="79">
        <v>0</v>
      </c>
      <c r="AV330" s="79"/>
      <c r="AW330" s="79"/>
      <c r="AX330" s="41">
        <f t="shared" si="322"/>
        <v>0</v>
      </c>
      <c r="AY330" s="41">
        <f t="shared" si="323"/>
        <v>0</v>
      </c>
      <c r="AZ330" s="41">
        <f t="shared" si="324"/>
        <v>0</v>
      </c>
      <c r="BA330" s="109" t="str">
        <f t="shared" si="325"/>
        <v>nebija plānots</v>
      </c>
      <c r="BB330" s="79">
        <v>0</v>
      </c>
      <c r="BC330" s="79"/>
      <c r="BD330" s="79"/>
      <c r="BE330" s="41">
        <f t="shared" si="326"/>
        <v>0</v>
      </c>
      <c r="BF330" s="41">
        <f t="shared" si="327"/>
        <v>0</v>
      </c>
      <c r="BG330" s="41">
        <f t="shared" si="328"/>
        <v>0</v>
      </c>
      <c r="BH330" s="109" t="str">
        <f t="shared" si="329"/>
        <v>nebija plānots</v>
      </c>
      <c r="BI330" s="79">
        <v>0</v>
      </c>
      <c r="BJ330" s="79"/>
      <c r="BK330" s="79"/>
      <c r="BL330" s="41">
        <f t="shared" si="330"/>
        <v>0</v>
      </c>
      <c r="BM330" s="41">
        <f t="shared" si="331"/>
        <v>0</v>
      </c>
      <c r="BN330" s="41">
        <f t="shared" si="332"/>
        <v>0</v>
      </c>
      <c r="BO330" s="109" t="str">
        <f t="shared" si="333"/>
        <v>nebija plānots</v>
      </c>
      <c r="BP330" s="79">
        <v>0</v>
      </c>
      <c r="BQ330" s="79"/>
      <c r="BR330" s="79"/>
      <c r="BS330" s="41">
        <f t="shared" si="334"/>
        <v>0</v>
      </c>
      <c r="BT330" s="41">
        <f t="shared" si="335"/>
        <v>0</v>
      </c>
      <c r="BU330" s="41">
        <f t="shared" si="336"/>
        <v>0</v>
      </c>
      <c r="BV330" s="109" t="str">
        <f t="shared" si="337"/>
        <v>nebija plānots</v>
      </c>
      <c r="BW330" s="79">
        <v>0</v>
      </c>
      <c r="BX330" s="41">
        <v>0</v>
      </c>
      <c r="BY330" s="41">
        <f t="shared" si="338"/>
        <v>0</v>
      </c>
      <c r="BZ330" s="41">
        <f t="shared" si="354"/>
        <v>0</v>
      </c>
      <c r="CA330" s="41">
        <f t="shared" si="355"/>
        <v>0</v>
      </c>
      <c r="CB330" s="41">
        <f t="shared" si="365"/>
        <v>0</v>
      </c>
      <c r="CC330" s="109" t="str">
        <f t="shared" si="339"/>
        <v>nebija plānots</v>
      </c>
      <c r="CD330" s="79">
        <v>0</v>
      </c>
      <c r="CE330" s="41">
        <v>0</v>
      </c>
      <c r="CF330" s="41">
        <f t="shared" si="340"/>
        <v>0</v>
      </c>
      <c r="CG330" s="41">
        <f t="shared" si="341"/>
        <v>0</v>
      </c>
      <c r="CH330" s="41">
        <f t="shared" si="342"/>
        <v>0</v>
      </c>
      <c r="CI330" s="40">
        <f t="shared" si="343"/>
        <v>0</v>
      </c>
      <c r="CJ330" s="281" t="s">
        <v>1546</v>
      </c>
      <c r="CK330" s="83">
        <v>0</v>
      </c>
      <c r="CL330" s="40">
        <f t="shared" si="356"/>
        <v>0</v>
      </c>
      <c r="CM330" s="40">
        <v>2040</v>
      </c>
      <c r="CN330" s="267">
        <f t="shared" si="353"/>
        <v>2040</v>
      </c>
      <c r="CO330" s="310" t="e">
        <f t="shared" si="344"/>
        <v>#DIV/0!</v>
      </c>
      <c r="CP330" s="83">
        <v>18700</v>
      </c>
      <c r="CQ330" s="83">
        <v>9476.65</v>
      </c>
      <c r="CR330" s="83"/>
      <c r="CS330" s="83">
        <v>0</v>
      </c>
      <c r="CT330" s="83">
        <v>0</v>
      </c>
      <c r="CU330" s="83">
        <v>0</v>
      </c>
      <c r="CV330" s="83">
        <v>0</v>
      </c>
      <c r="CW330" s="83">
        <v>28176.65</v>
      </c>
      <c r="CX330" s="272"/>
    </row>
    <row r="331" spans="1:102" ht="25.5" hidden="1" x14ac:dyDescent="0.25">
      <c r="A331" s="18" t="s">
        <v>406</v>
      </c>
      <c r="B331" s="18" t="s">
        <v>411</v>
      </c>
      <c r="C331" s="19" t="s">
        <v>602</v>
      </c>
      <c r="D331" s="22">
        <v>1</v>
      </c>
      <c r="E331" s="18" t="s">
        <v>402</v>
      </c>
      <c r="F331" s="18" t="s">
        <v>77</v>
      </c>
      <c r="G331" s="18" t="s">
        <v>1264</v>
      </c>
      <c r="H331" s="43">
        <f>SUBTOTAL(103, $CI$16:$CI331)*1</f>
        <v>149</v>
      </c>
      <c r="I331" s="43" t="s">
        <v>406</v>
      </c>
      <c r="J331" s="124" t="s">
        <v>1333</v>
      </c>
      <c r="K331" s="124" t="s">
        <v>1334</v>
      </c>
      <c r="L331" s="41"/>
      <c r="M331" s="41"/>
      <c r="N331" s="41"/>
      <c r="O331" s="41"/>
      <c r="P331" s="41"/>
      <c r="Q331" s="41">
        <f t="shared" si="304"/>
        <v>0</v>
      </c>
      <c r="R331" s="197" t="str">
        <f t="shared" si="305"/>
        <v>nebija plānots</v>
      </c>
      <c r="S331" s="41"/>
      <c r="T331" s="41"/>
      <c r="U331" s="41"/>
      <c r="V331" s="41">
        <f t="shared" si="306"/>
        <v>0</v>
      </c>
      <c r="W331" s="41">
        <f t="shared" si="307"/>
        <v>0</v>
      </c>
      <c r="X331" s="41">
        <f t="shared" si="308"/>
        <v>0</v>
      </c>
      <c r="Y331" s="197" t="str">
        <f t="shared" si="309"/>
        <v>nebija plānots</v>
      </c>
      <c r="Z331" s="41"/>
      <c r="AA331" s="41"/>
      <c r="AB331" s="41"/>
      <c r="AC331" s="41">
        <f t="shared" si="310"/>
        <v>0</v>
      </c>
      <c r="AD331" s="41">
        <f t="shared" si="311"/>
        <v>0</v>
      </c>
      <c r="AE331" s="41">
        <f t="shared" si="312"/>
        <v>0</v>
      </c>
      <c r="AF331" s="109" t="str">
        <f t="shared" si="313"/>
        <v>nebija plānots</v>
      </c>
      <c r="AG331" s="41"/>
      <c r="AH331" s="41"/>
      <c r="AI331" s="41"/>
      <c r="AJ331" s="41">
        <f t="shared" si="314"/>
        <v>0</v>
      </c>
      <c r="AK331" s="41">
        <f t="shared" si="315"/>
        <v>0</v>
      </c>
      <c r="AL331" s="41">
        <f t="shared" si="316"/>
        <v>0</v>
      </c>
      <c r="AM331" s="109" t="str">
        <f t="shared" si="317"/>
        <v>nebija plānots</v>
      </c>
      <c r="AN331" s="41"/>
      <c r="AO331" s="41"/>
      <c r="AP331" s="41"/>
      <c r="AQ331" s="41">
        <f t="shared" si="318"/>
        <v>0</v>
      </c>
      <c r="AR331" s="41">
        <f t="shared" si="319"/>
        <v>0</v>
      </c>
      <c r="AS331" s="41">
        <f t="shared" si="320"/>
        <v>0</v>
      </c>
      <c r="AT331" s="109" t="str">
        <f t="shared" si="321"/>
        <v>nebija plānots</v>
      </c>
      <c r="AU331" s="41"/>
      <c r="AV331" s="41"/>
      <c r="AW331" s="41"/>
      <c r="AX331" s="41">
        <f t="shared" si="322"/>
        <v>0</v>
      </c>
      <c r="AY331" s="41">
        <f t="shared" si="323"/>
        <v>0</v>
      </c>
      <c r="AZ331" s="41">
        <f t="shared" si="324"/>
        <v>0</v>
      </c>
      <c r="BA331" s="109" t="str">
        <f t="shared" si="325"/>
        <v>nebija plānots</v>
      </c>
      <c r="BB331" s="41"/>
      <c r="BC331" s="41"/>
      <c r="BD331" s="41"/>
      <c r="BE331" s="41">
        <f t="shared" si="326"/>
        <v>0</v>
      </c>
      <c r="BF331" s="41">
        <f t="shared" si="327"/>
        <v>0</v>
      </c>
      <c r="BG331" s="41">
        <f t="shared" si="328"/>
        <v>0</v>
      </c>
      <c r="BH331" s="109" t="str">
        <f t="shared" si="329"/>
        <v>nebija plānots</v>
      </c>
      <c r="BI331" s="41"/>
      <c r="BJ331" s="41">
        <v>1190</v>
      </c>
      <c r="BK331" s="41"/>
      <c r="BL331" s="41">
        <f t="shared" si="330"/>
        <v>0</v>
      </c>
      <c r="BM331" s="41">
        <f t="shared" si="331"/>
        <v>1190</v>
      </c>
      <c r="BN331" s="41">
        <f t="shared" si="332"/>
        <v>0</v>
      </c>
      <c r="BO331" s="109" t="str">
        <f t="shared" si="333"/>
        <v>nebija plānots</v>
      </c>
      <c r="BP331" s="41"/>
      <c r="BQ331" s="41">
        <v>0</v>
      </c>
      <c r="BR331" s="41"/>
      <c r="BS331" s="41">
        <f t="shared" si="334"/>
        <v>0</v>
      </c>
      <c r="BT331" s="41">
        <f t="shared" si="335"/>
        <v>1190</v>
      </c>
      <c r="BU331" s="41">
        <f t="shared" si="336"/>
        <v>0</v>
      </c>
      <c r="BV331" s="109" t="str">
        <f t="shared" si="337"/>
        <v>nebija plānots</v>
      </c>
      <c r="BW331" s="41">
        <v>0</v>
      </c>
      <c r="BX331" s="41">
        <v>0</v>
      </c>
      <c r="BY331" s="41">
        <f t="shared" si="338"/>
        <v>0</v>
      </c>
      <c r="BZ331" s="41">
        <f t="shared" si="354"/>
        <v>0</v>
      </c>
      <c r="CA331" s="41">
        <f t="shared" si="355"/>
        <v>1190</v>
      </c>
      <c r="CB331" s="41">
        <f t="shared" si="365"/>
        <v>0</v>
      </c>
      <c r="CC331" s="109" t="str">
        <f t="shared" si="339"/>
        <v>nebija plānots</v>
      </c>
      <c r="CD331" s="41">
        <v>0</v>
      </c>
      <c r="CE331" s="41">
        <v>977.5</v>
      </c>
      <c r="CF331" s="41">
        <f t="shared" si="340"/>
        <v>977.5</v>
      </c>
      <c r="CG331" s="41">
        <f t="shared" si="341"/>
        <v>0</v>
      </c>
      <c r="CH331" s="41">
        <f t="shared" si="342"/>
        <v>2167.5</v>
      </c>
      <c r="CI331" s="40">
        <f t="shared" si="343"/>
        <v>977.5</v>
      </c>
      <c r="CJ331" s="281" t="s">
        <v>1546</v>
      </c>
      <c r="CK331" s="40">
        <v>0</v>
      </c>
      <c r="CL331" s="40">
        <f t="shared" si="356"/>
        <v>0</v>
      </c>
      <c r="CM331" s="40">
        <v>3592.18</v>
      </c>
      <c r="CN331" s="40">
        <v>0</v>
      </c>
      <c r="CO331" s="310" t="e">
        <f t="shared" si="344"/>
        <v>#DIV/0!</v>
      </c>
      <c r="CP331" s="40">
        <v>10240.099999999999</v>
      </c>
      <c r="CQ331" s="40">
        <v>5291.95</v>
      </c>
      <c r="CR331" s="40"/>
      <c r="CS331" s="40"/>
      <c r="CT331" s="40"/>
      <c r="CU331" s="40"/>
      <c r="CV331" s="40"/>
      <c r="CW331" s="40">
        <v>15532.05</v>
      </c>
      <c r="CX331" s="29"/>
    </row>
    <row r="332" spans="1:102" s="29" customFormat="1" ht="51.75" hidden="1" x14ac:dyDescent="0.25">
      <c r="A332" s="11" t="s">
        <v>233</v>
      </c>
      <c r="B332" s="11" t="s">
        <v>234</v>
      </c>
      <c r="C332" s="14" t="s">
        <v>579</v>
      </c>
      <c r="D332" s="11">
        <v>1</v>
      </c>
      <c r="E332" s="11" t="s">
        <v>4</v>
      </c>
      <c r="F332" s="11" t="s">
        <v>5</v>
      </c>
      <c r="G332" s="44" t="s">
        <v>267</v>
      </c>
      <c r="H332" s="43">
        <f>SUBTOTAL(103, $CI$16:$CI332)*1</f>
        <v>149</v>
      </c>
      <c r="I332" s="43" t="s">
        <v>406</v>
      </c>
      <c r="J332" s="128" t="s">
        <v>1246</v>
      </c>
      <c r="K332" s="128" t="s">
        <v>1247</v>
      </c>
      <c r="L332" s="85"/>
      <c r="M332" s="143">
        <v>0</v>
      </c>
      <c r="N332" s="143">
        <v>0</v>
      </c>
      <c r="O332" s="143">
        <v>0</v>
      </c>
      <c r="P332" s="143"/>
      <c r="Q332" s="41">
        <f t="shared" si="304"/>
        <v>0</v>
      </c>
      <c r="R332" s="197" t="str">
        <f t="shared" si="305"/>
        <v>nebija plānots</v>
      </c>
      <c r="S332" s="143">
        <v>0</v>
      </c>
      <c r="T332" s="143"/>
      <c r="U332" s="143"/>
      <c r="V332" s="41">
        <f t="shared" si="306"/>
        <v>0</v>
      </c>
      <c r="W332" s="41">
        <f t="shared" si="307"/>
        <v>0</v>
      </c>
      <c r="X332" s="41">
        <f t="shared" si="308"/>
        <v>0</v>
      </c>
      <c r="Y332" s="197" t="str">
        <f t="shared" si="309"/>
        <v>nebija plānots</v>
      </c>
      <c r="Z332" s="143">
        <v>0</v>
      </c>
      <c r="AA332" s="143"/>
      <c r="AB332" s="143"/>
      <c r="AC332" s="41">
        <f t="shared" si="310"/>
        <v>0</v>
      </c>
      <c r="AD332" s="41">
        <f t="shared" si="311"/>
        <v>0</v>
      </c>
      <c r="AE332" s="41">
        <f t="shared" si="312"/>
        <v>0</v>
      </c>
      <c r="AF332" s="109" t="str">
        <f t="shared" si="313"/>
        <v>nebija plānots</v>
      </c>
      <c r="AG332" s="143">
        <v>0</v>
      </c>
      <c r="AH332" s="143"/>
      <c r="AI332" s="143"/>
      <c r="AJ332" s="41">
        <f t="shared" si="314"/>
        <v>0</v>
      </c>
      <c r="AK332" s="41">
        <f t="shared" si="315"/>
        <v>0</v>
      </c>
      <c r="AL332" s="41">
        <f t="shared" si="316"/>
        <v>0</v>
      </c>
      <c r="AM332" s="109" t="str">
        <f t="shared" si="317"/>
        <v>nebija plānots</v>
      </c>
      <c r="AN332" s="143">
        <v>0</v>
      </c>
      <c r="AO332" s="143"/>
      <c r="AP332" s="143"/>
      <c r="AQ332" s="41">
        <f t="shared" si="318"/>
        <v>0</v>
      </c>
      <c r="AR332" s="41">
        <f t="shared" si="319"/>
        <v>0</v>
      </c>
      <c r="AS332" s="41">
        <f t="shared" si="320"/>
        <v>0</v>
      </c>
      <c r="AT332" s="109" t="str">
        <f t="shared" si="321"/>
        <v>nebija plānots</v>
      </c>
      <c r="AU332" s="143">
        <v>0</v>
      </c>
      <c r="AV332" s="143"/>
      <c r="AW332" s="143"/>
      <c r="AX332" s="41">
        <f t="shared" si="322"/>
        <v>0</v>
      </c>
      <c r="AY332" s="41">
        <f t="shared" si="323"/>
        <v>0</v>
      </c>
      <c r="AZ332" s="41">
        <f t="shared" si="324"/>
        <v>0</v>
      </c>
      <c r="BA332" s="109" t="str">
        <f t="shared" si="325"/>
        <v>nebija plānots</v>
      </c>
      <c r="BB332" s="143">
        <v>0</v>
      </c>
      <c r="BC332" s="143"/>
      <c r="BD332" s="143"/>
      <c r="BE332" s="41">
        <f t="shared" si="326"/>
        <v>0</v>
      </c>
      <c r="BF332" s="41">
        <f t="shared" si="327"/>
        <v>0</v>
      </c>
      <c r="BG332" s="41">
        <f t="shared" si="328"/>
        <v>0</v>
      </c>
      <c r="BH332" s="109" t="str">
        <f t="shared" si="329"/>
        <v>nebija plānots</v>
      </c>
      <c r="BI332" s="143">
        <v>0</v>
      </c>
      <c r="BJ332" s="143"/>
      <c r="BK332" s="143"/>
      <c r="BL332" s="41">
        <f t="shared" si="330"/>
        <v>0</v>
      </c>
      <c r="BM332" s="41">
        <f t="shared" si="331"/>
        <v>0</v>
      </c>
      <c r="BN332" s="41">
        <f t="shared" si="332"/>
        <v>0</v>
      </c>
      <c r="BO332" s="109" t="str">
        <f t="shared" si="333"/>
        <v>nebija plānots</v>
      </c>
      <c r="BP332" s="143">
        <v>0</v>
      </c>
      <c r="BQ332" s="41">
        <v>1267.6500000000001</v>
      </c>
      <c r="BR332" s="41">
        <f>BQ332-BP332</f>
        <v>1267.6500000000001</v>
      </c>
      <c r="BS332" s="41">
        <f t="shared" si="334"/>
        <v>0</v>
      </c>
      <c r="BT332" s="41">
        <f t="shared" si="335"/>
        <v>1267.6500000000001</v>
      </c>
      <c r="BU332" s="41">
        <f t="shared" si="336"/>
        <v>1268</v>
      </c>
      <c r="BV332" s="109" t="str">
        <f t="shared" si="337"/>
        <v>nebija plānots</v>
      </c>
      <c r="BW332" s="143">
        <v>0</v>
      </c>
      <c r="BX332" s="41">
        <v>0</v>
      </c>
      <c r="BY332" s="41">
        <f t="shared" si="338"/>
        <v>0</v>
      </c>
      <c r="BZ332" s="41">
        <f t="shared" si="354"/>
        <v>0</v>
      </c>
      <c r="CA332" s="41">
        <f t="shared" si="355"/>
        <v>1267.6500000000001</v>
      </c>
      <c r="CB332" s="41">
        <f t="shared" si="365"/>
        <v>1268</v>
      </c>
      <c r="CC332" s="109" t="str">
        <f t="shared" si="339"/>
        <v>nebija plānots</v>
      </c>
      <c r="CD332" s="143">
        <v>0</v>
      </c>
      <c r="CE332" s="41">
        <v>0</v>
      </c>
      <c r="CF332" s="41">
        <f t="shared" si="340"/>
        <v>0</v>
      </c>
      <c r="CG332" s="41">
        <f t="shared" si="341"/>
        <v>0</v>
      </c>
      <c r="CH332" s="41">
        <f t="shared" si="342"/>
        <v>1267.6500000000001</v>
      </c>
      <c r="CI332" s="40">
        <f t="shared" si="343"/>
        <v>1268</v>
      </c>
      <c r="CJ332" s="281" t="s">
        <v>1546</v>
      </c>
      <c r="CK332" s="143">
        <v>0</v>
      </c>
      <c r="CL332" s="40">
        <f t="shared" si="356"/>
        <v>0</v>
      </c>
      <c r="CM332" s="40">
        <v>4641.1499999999996</v>
      </c>
      <c r="CN332" s="40">
        <v>0</v>
      </c>
      <c r="CO332" s="310" t="e">
        <f t="shared" si="344"/>
        <v>#DIV/0!</v>
      </c>
      <c r="CP332" s="143">
        <v>12002</v>
      </c>
      <c r="CQ332" s="143">
        <v>6001</v>
      </c>
      <c r="CR332" s="143">
        <v>0</v>
      </c>
      <c r="CS332" s="143">
        <v>0</v>
      </c>
      <c r="CT332" s="143">
        <v>0</v>
      </c>
      <c r="CU332" s="143">
        <v>0</v>
      </c>
      <c r="CV332" s="143">
        <v>0</v>
      </c>
      <c r="CW332" s="143">
        <v>17917.150000000001</v>
      </c>
    </row>
    <row r="333" spans="1:102" ht="25.5" hidden="1" x14ac:dyDescent="0.25">
      <c r="A333" s="55" t="s">
        <v>406</v>
      </c>
      <c r="B333" s="55" t="s">
        <v>411</v>
      </c>
      <c r="C333" s="81" t="s">
        <v>602</v>
      </c>
      <c r="D333" s="22">
        <v>1</v>
      </c>
      <c r="E333" s="55" t="s">
        <v>402</v>
      </c>
      <c r="F333" s="55" t="s">
        <v>77</v>
      </c>
      <c r="G333" s="55" t="s">
        <v>1284</v>
      </c>
      <c r="H333" s="43">
        <f>SUBTOTAL(103, $CI$16:$CI333)*1</f>
        <v>149</v>
      </c>
      <c r="I333" s="43" t="s">
        <v>406</v>
      </c>
      <c r="J333" s="128" t="s">
        <v>1243</v>
      </c>
      <c r="K333" s="128" t="s">
        <v>1244</v>
      </c>
      <c r="L333" s="85"/>
      <c r="M333" s="143">
        <v>0</v>
      </c>
      <c r="N333" s="143">
        <v>0</v>
      </c>
      <c r="O333" s="143">
        <v>0</v>
      </c>
      <c r="P333" s="143"/>
      <c r="Q333" s="41">
        <f t="shared" si="304"/>
        <v>0</v>
      </c>
      <c r="R333" s="197" t="str">
        <f t="shared" si="305"/>
        <v>nebija plānots</v>
      </c>
      <c r="S333" s="143">
        <v>0</v>
      </c>
      <c r="T333" s="143"/>
      <c r="U333" s="143"/>
      <c r="V333" s="41">
        <f t="shared" si="306"/>
        <v>0</v>
      </c>
      <c r="W333" s="41">
        <f t="shared" si="307"/>
        <v>0</v>
      </c>
      <c r="X333" s="41">
        <f t="shared" si="308"/>
        <v>0</v>
      </c>
      <c r="Y333" s="197" t="str">
        <f t="shared" si="309"/>
        <v>nebija plānots</v>
      </c>
      <c r="Z333" s="143">
        <v>0</v>
      </c>
      <c r="AA333" s="143"/>
      <c r="AB333" s="143"/>
      <c r="AC333" s="41">
        <f t="shared" si="310"/>
        <v>0</v>
      </c>
      <c r="AD333" s="41">
        <f t="shared" si="311"/>
        <v>0</v>
      </c>
      <c r="AE333" s="41">
        <f t="shared" si="312"/>
        <v>0</v>
      </c>
      <c r="AF333" s="109" t="str">
        <f t="shared" si="313"/>
        <v>nebija plānots</v>
      </c>
      <c r="AG333" s="143">
        <v>0</v>
      </c>
      <c r="AH333" s="143"/>
      <c r="AI333" s="143"/>
      <c r="AJ333" s="41">
        <f t="shared" si="314"/>
        <v>0</v>
      </c>
      <c r="AK333" s="41">
        <f t="shared" si="315"/>
        <v>0</v>
      </c>
      <c r="AL333" s="41">
        <f t="shared" si="316"/>
        <v>0</v>
      </c>
      <c r="AM333" s="109" t="str">
        <f t="shared" si="317"/>
        <v>nebija plānots</v>
      </c>
      <c r="AN333" s="143">
        <v>0</v>
      </c>
      <c r="AO333" s="143"/>
      <c r="AP333" s="143"/>
      <c r="AQ333" s="41">
        <f t="shared" si="318"/>
        <v>0</v>
      </c>
      <c r="AR333" s="41">
        <f t="shared" si="319"/>
        <v>0</v>
      </c>
      <c r="AS333" s="41">
        <f t="shared" si="320"/>
        <v>0</v>
      </c>
      <c r="AT333" s="109" t="str">
        <f t="shared" si="321"/>
        <v>nebija plānots</v>
      </c>
      <c r="AU333" s="143">
        <v>0</v>
      </c>
      <c r="AV333" s="143"/>
      <c r="AW333" s="143"/>
      <c r="AX333" s="41">
        <f t="shared" si="322"/>
        <v>0</v>
      </c>
      <c r="AY333" s="41">
        <f t="shared" si="323"/>
        <v>0</v>
      </c>
      <c r="AZ333" s="41">
        <f t="shared" si="324"/>
        <v>0</v>
      </c>
      <c r="BA333" s="109" t="str">
        <f t="shared" si="325"/>
        <v>nebija plānots</v>
      </c>
      <c r="BB333" s="143">
        <v>0</v>
      </c>
      <c r="BC333" s="143"/>
      <c r="BD333" s="143"/>
      <c r="BE333" s="41">
        <f t="shared" si="326"/>
        <v>0</v>
      </c>
      <c r="BF333" s="41">
        <f t="shared" si="327"/>
        <v>0</v>
      </c>
      <c r="BG333" s="41">
        <f t="shared" si="328"/>
        <v>0</v>
      </c>
      <c r="BH333" s="109" t="str">
        <f t="shared" si="329"/>
        <v>nebija plānots</v>
      </c>
      <c r="BI333" s="143">
        <v>0</v>
      </c>
      <c r="BJ333" s="143"/>
      <c r="BK333" s="143"/>
      <c r="BL333" s="41">
        <f t="shared" si="330"/>
        <v>0</v>
      </c>
      <c r="BM333" s="41">
        <f t="shared" si="331"/>
        <v>0</v>
      </c>
      <c r="BN333" s="41">
        <f t="shared" si="332"/>
        <v>0</v>
      </c>
      <c r="BO333" s="109" t="str">
        <f t="shared" si="333"/>
        <v>nebija plānots</v>
      </c>
      <c r="BP333" s="143">
        <v>0</v>
      </c>
      <c r="BQ333" s="41">
        <v>1275</v>
      </c>
      <c r="BR333" s="41">
        <f>BQ333-BP333</f>
        <v>1275</v>
      </c>
      <c r="BS333" s="41">
        <f t="shared" si="334"/>
        <v>0</v>
      </c>
      <c r="BT333" s="41">
        <f t="shared" si="335"/>
        <v>1275</v>
      </c>
      <c r="BU333" s="41">
        <f t="shared" si="336"/>
        <v>1275</v>
      </c>
      <c r="BV333" s="109" t="str">
        <f t="shared" si="337"/>
        <v>nebija plānots</v>
      </c>
      <c r="BW333" s="143">
        <v>0</v>
      </c>
      <c r="BX333" s="41">
        <v>0</v>
      </c>
      <c r="BY333" s="41">
        <f t="shared" si="338"/>
        <v>0</v>
      </c>
      <c r="BZ333" s="41">
        <f t="shared" si="354"/>
        <v>0</v>
      </c>
      <c r="CA333" s="41">
        <f t="shared" si="355"/>
        <v>1275</v>
      </c>
      <c r="CB333" s="41">
        <f t="shared" si="365"/>
        <v>1275</v>
      </c>
      <c r="CC333" s="109" t="str">
        <f t="shared" si="339"/>
        <v>nebija plānots</v>
      </c>
      <c r="CD333" s="143">
        <v>0</v>
      </c>
      <c r="CE333" s="41">
        <v>0</v>
      </c>
      <c r="CF333" s="41">
        <f t="shared" si="340"/>
        <v>0</v>
      </c>
      <c r="CG333" s="41">
        <f t="shared" si="341"/>
        <v>0</v>
      </c>
      <c r="CH333" s="41">
        <f t="shared" si="342"/>
        <v>1275</v>
      </c>
      <c r="CI333" s="40">
        <f t="shared" si="343"/>
        <v>1275</v>
      </c>
      <c r="CJ333" s="281" t="s">
        <v>1546</v>
      </c>
      <c r="CK333" s="143">
        <v>0</v>
      </c>
      <c r="CL333" s="40">
        <f t="shared" si="356"/>
        <v>0</v>
      </c>
      <c r="CM333" s="40">
        <v>10467.75</v>
      </c>
      <c r="CN333" s="40">
        <v>0</v>
      </c>
      <c r="CO333" s="310" t="e">
        <f t="shared" si="344"/>
        <v>#DIV/0!</v>
      </c>
      <c r="CP333" s="143">
        <v>44977.919999999998</v>
      </c>
      <c r="CQ333" s="143">
        <v>11244.48</v>
      </c>
      <c r="CR333" s="143">
        <v>0</v>
      </c>
      <c r="CS333" s="143">
        <v>0</v>
      </c>
      <c r="CT333" s="143">
        <v>0</v>
      </c>
      <c r="CU333" s="143">
        <v>0</v>
      </c>
      <c r="CV333" s="143">
        <v>0</v>
      </c>
      <c r="CW333" s="143">
        <v>56222.399999999994</v>
      </c>
      <c r="CX333" s="29"/>
    </row>
    <row r="334" spans="1:102" ht="51.75" hidden="1" x14ac:dyDescent="0.25">
      <c r="A334" s="11" t="s">
        <v>485</v>
      </c>
      <c r="B334" s="11" t="s">
        <v>486</v>
      </c>
      <c r="C334" s="14" t="s">
        <v>606</v>
      </c>
      <c r="D334" s="11">
        <v>1</v>
      </c>
      <c r="E334" s="11" t="s">
        <v>454</v>
      </c>
      <c r="F334" s="11" t="s">
        <v>5</v>
      </c>
      <c r="G334" s="44" t="s">
        <v>516</v>
      </c>
      <c r="H334" s="43">
        <f>SUBTOTAL(103, $CI$16:$CI334)*1</f>
        <v>149</v>
      </c>
      <c r="I334" s="43" t="s">
        <v>233</v>
      </c>
      <c r="J334" s="128" t="s">
        <v>1159</v>
      </c>
      <c r="K334" s="128" t="s">
        <v>1160</v>
      </c>
      <c r="L334" s="79">
        <v>0</v>
      </c>
      <c r="M334" s="79">
        <v>0</v>
      </c>
      <c r="N334" s="79">
        <v>0</v>
      </c>
      <c r="O334" s="79">
        <f>N334+M334+L334</f>
        <v>0</v>
      </c>
      <c r="P334" s="79"/>
      <c r="Q334" s="41">
        <f t="shared" si="304"/>
        <v>0</v>
      </c>
      <c r="R334" s="197" t="str">
        <f t="shared" si="305"/>
        <v>nebija plānots</v>
      </c>
      <c r="S334" s="79">
        <v>0</v>
      </c>
      <c r="T334" s="79"/>
      <c r="U334" s="79"/>
      <c r="V334" s="41">
        <f t="shared" si="306"/>
        <v>0</v>
      </c>
      <c r="W334" s="41">
        <f t="shared" si="307"/>
        <v>0</v>
      </c>
      <c r="X334" s="41">
        <f t="shared" si="308"/>
        <v>0</v>
      </c>
      <c r="Y334" s="197" t="str">
        <f t="shared" si="309"/>
        <v>nebija plānots</v>
      </c>
      <c r="Z334" s="79">
        <v>0</v>
      </c>
      <c r="AA334" s="79"/>
      <c r="AB334" s="79"/>
      <c r="AC334" s="41">
        <f t="shared" si="310"/>
        <v>0</v>
      </c>
      <c r="AD334" s="41">
        <f t="shared" si="311"/>
        <v>0</v>
      </c>
      <c r="AE334" s="41">
        <f t="shared" si="312"/>
        <v>0</v>
      </c>
      <c r="AF334" s="109" t="str">
        <f t="shared" si="313"/>
        <v>nebija plānots</v>
      </c>
      <c r="AG334" s="79">
        <v>0</v>
      </c>
      <c r="AH334" s="79"/>
      <c r="AI334" s="79"/>
      <c r="AJ334" s="41">
        <f t="shared" si="314"/>
        <v>0</v>
      </c>
      <c r="AK334" s="41">
        <f t="shared" si="315"/>
        <v>0</v>
      </c>
      <c r="AL334" s="41">
        <f t="shared" si="316"/>
        <v>0</v>
      </c>
      <c r="AM334" s="109" t="str">
        <f t="shared" si="317"/>
        <v>nebija plānots</v>
      </c>
      <c r="AN334" s="79">
        <v>0</v>
      </c>
      <c r="AO334" s="79"/>
      <c r="AP334" s="79"/>
      <c r="AQ334" s="41">
        <f t="shared" si="318"/>
        <v>0</v>
      </c>
      <c r="AR334" s="41">
        <f t="shared" si="319"/>
        <v>0</v>
      </c>
      <c r="AS334" s="41">
        <f t="shared" si="320"/>
        <v>0</v>
      </c>
      <c r="AT334" s="109" t="str">
        <f t="shared" si="321"/>
        <v>nebija plānots</v>
      </c>
      <c r="AU334" s="79">
        <v>0</v>
      </c>
      <c r="AV334" s="79"/>
      <c r="AW334" s="79"/>
      <c r="AX334" s="41">
        <f t="shared" si="322"/>
        <v>0</v>
      </c>
      <c r="AY334" s="41">
        <f t="shared" si="323"/>
        <v>0</v>
      </c>
      <c r="AZ334" s="41">
        <f t="shared" si="324"/>
        <v>0</v>
      </c>
      <c r="BA334" s="109" t="str">
        <f t="shared" si="325"/>
        <v>nebija plānots</v>
      </c>
      <c r="BB334" s="79">
        <v>0</v>
      </c>
      <c r="BC334" s="79"/>
      <c r="BD334" s="79"/>
      <c r="BE334" s="41">
        <f t="shared" si="326"/>
        <v>0</v>
      </c>
      <c r="BF334" s="41">
        <f t="shared" si="327"/>
        <v>0</v>
      </c>
      <c r="BG334" s="41">
        <f t="shared" si="328"/>
        <v>0</v>
      </c>
      <c r="BH334" s="109" t="str">
        <f t="shared" si="329"/>
        <v>nebija plānots</v>
      </c>
      <c r="BI334" s="79">
        <v>0</v>
      </c>
      <c r="BJ334" s="79"/>
      <c r="BK334" s="79"/>
      <c r="BL334" s="41">
        <f t="shared" si="330"/>
        <v>0</v>
      </c>
      <c r="BM334" s="41">
        <f t="shared" si="331"/>
        <v>0</v>
      </c>
      <c r="BN334" s="41">
        <f t="shared" si="332"/>
        <v>0</v>
      </c>
      <c r="BO334" s="109" t="str">
        <f t="shared" si="333"/>
        <v>nebija plānots</v>
      </c>
      <c r="BP334" s="79">
        <v>0</v>
      </c>
      <c r="BQ334" s="79"/>
      <c r="BR334" s="79"/>
      <c r="BS334" s="41">
        <f t="shared" si="334"/>
        <v>0</v>
      </c>
      <c r="BT334" s="41">
        <f t="shared" si="335"/>
        <v>0</v>
      </c>
      <c r="BU334" s="41">
        <f t="shared" si="336"/>
        <v>0</v>
      </c>
      <c r="BV334" s="109" t="str">
        <f t="shared" si="337"/>
        <v>nebija plānots</v>
      </c>
      <c r="BW334" s="79">
        <v>0</v>
      </c>
      <c r="BX334" s="41">
        <v>2038.41</v>
      </c>
      <c r="BY334" s="41">
        <f t="shared" si="338"/>
        <v>2038.41</v>
      </c>
      <c r="BZ334" s="41">
        <f t="shared" si="354"/>
        <v>0</v>
      </c>
      <c r="CA334" s="41">
        <f t="shared" si="355"/>
        <v>2038.41</v>
      </c>
      <c r="CB334" s="41">
        <f t="shared" si="365"/>
        <v>2038</v>
      </c>
      <c r="CC334" s="109" t="str">
        <f t="shared" si="339"/>
        <v>nebija plānots</v>
      </c>
      <c r="CD334" s="79">
        <v>0</v>
      </c>
      <c r="CE334" s="41">
        <v>0</v>
      </c>
      <c r="CF334" s="41">
        <f t="shared" si="340"/>
        <v>0</v>
      </c>
      <c r="CG334" s="41">
        <f t="shared" si="341"/>
        <v>0</v>
      </c>
      <c r="CH334" s="41">
        <f t="shared" si="342"/>
        <v>2038.41</v>
      </c>
      <c r="CI334" s="40">
        <f t="shared" si="343"/>
        <v>2038</v>
      </c>
      <c r="CJ334" s="281" t="s">
        <v>1546</v>
      </c>
      <c r="CK334" s="83">
        <v>0</v>
      </c>
      <c r="CL334" s="40">
        <f t="shared" si="356"/>
        <v>0</v>
      </c>
      <c r="CM334" s="40">
        <v>8490.92</v>
      </c>
      <c r="CN334" s="40">
        <v>0</v>
      </c>
      <c r="CO334" s="310" t="e">
        <f t="shared" si="344"/>
        <v>#DIV/0!</v>
      </c>
      <c r="CP334" s="83">
        <v>730564.16</v>
      </c>
      <c r="CQ334" s="83">
        <v>243521.39</v>
      </c>
      <c r="CR334" s="83"/>
      <c r="CS334" s="83">
        <v>0</v>
      </c>
      <c r="CT334" s="83">
        <v>0</v>
      </c>
      <c r="CU334" s="83">
        <v>0</v>
      </c>
      <c r="CV334" s="83">
        <v>0</v>
      </c>
      <c r="CW334" s="83">
        <v>974085.55</v>
      </c>
      <c r="CX334" s="272"/>
    </row>
    <row r="335" spans="1:102" ht="47.25" hidden="1" x14ac:dyDescent="0.25">
      <c r="A335" s="99" t="s">
        <v>406</v>
      </c>
      <c r="B335" s="99" t="s">
        <v>411</v>
      </c>
      <c r="C335" s="100" t="s">
        <v>602</v>
      </c>
      <c r="D335" s="99">
        <v>1</v>
      </c>
      <c r="E335" s="99" t="s">
        <v>402</v>
      </c>
      <c r="F335" s="99" t="s">
        <v>77</v>
      </c>
      <c r="G335" s="99" t="s">
        <v>1185</v>
      </c>
      <c r="H335" s="43">
        <f>SUBTOTAL(103, $CI$16:$CI335)*1</f>
        <v>149</v>
      </c>
      <c r="I335" s="43" t="s">
        <v>1163</v>
      </c>
      <c r="J335" s="128" t="s">
        <v>1021</v>
      </c>
      <c r="K335" s="290" t="s">
        <v>1173</v>
      </c>
      <c r="L335" s="140"/>
      <c r="M335" s="79">
        <v>0</v>
      </c>
      <c r="N335" s="79">
        <v>0</v>
      </c>
      <c r="O335" s="79">
        <v>0</v>
      </c>
      <c r="P335" s="79"/>
      <c r="Q335" s="41">
        <f t="shared" si="304"/>
        <v>0</v>
      </c>
      <c r="R335" s="197" t="str">
        <f t="shared" si="305"/>
        <v>nebija plānots</v>
      </c>
      <c r="S335" s="79">
        <v>0</v>
      </c>
      <c r="T335" s="79"/>
      <c r="U335" s="79"/>
      <c r="V335" s="41">
        <f t="shared" si="306"/>
        <v>0</v>
      </c>
      <c r="W335" s="41">
        <f t="shared" si="307"/>
        <v>0</v>
      </c>
      <c r="X335" s="41">
        <f t="shared" si="308"/>
        <v>0</v>
      </c>
      <c r="Y335" s="197" t="str">
        <f t="shared" si="309"/>
        <v>nebija plānots</v>
      </c>
      <c r="Z335" s="79">
        <v>0</v>
      </c>
      <c r="AA335" s="79"/>
      <c r="AB335" s="79"/>
      <c r="AC335" s="41">
        <f t="shared" si="310"/>
        <v>0</v>
      </c>
      <c r="AD335" s="41">
        <f t="shared" si="311"/>
        <v>0</v>
      </c>
      <c r="AE335" s="41">
        <f t="shared" si="312"/>
        <v>0</v>
      </c>
      <c r="AF335" s="109" t="str">
        <f t="shared" si="313"/>
        <v>nebija plānots</v>
      </c>
      <c r="AG335" s="79">
        <v>0</v>
      </c>
      <c r="AH335" s="79"/>
      <c r="AI335" s="79"/>
      <c r="AJ335" s="41">
        <f t="shared" si="314"/>
        <v>0</v>
      </c>
      <c r="AK335" s="41">
        <f t="shared" si="315"/>
        <v>0</v>
      </c>
      <c r="AL335" s="41">
        <f t="shared" si="316"/>
        <v>0</v>
      </c>
      <c r="AM335" s="109" t="str">
        <f t="shared" si="317"/>
        <v>nebija plānots</v>
      </c>
      <c r="AN335" s="79">
        <v>0</v>
      </c>
      <c r="AO335" s="79"/>
      <c r="AP335" s="79"/>
      <c r="AQ335" s="41">
        <f t="shared" si="318"/>
        <v>0</v>
      </c>
      <c r="AR335" s="41">
        <f t="shared" si="319"/>
        <v>0</v>
      </c>
      <c r="AS335" s="41">
        <f t="shared" si="320"/>
        <v>0</v>
      </c>
      <c r="AT335" s="109" t="str">
        <f t="shared" si="321"/>
        <v>nebija plānots</v>
      </c>
      <c r="AU335" s="79">
        <v>0</v>
      </c>
      <c r="AV335" s="79"/>
      <c r="AW335" s="79"/>
      <c r="AX335" s="41">
        <f t="shared" si="322"/>
        <v>0</v>
      </c>
      <c r="AY335" s="41">
        <f t="shared" si="323"/>
        <v>0</v>
      </c>
      <c r="AZ335" s="41">
        <f t="shared" si="324"/>
        <v>0</v>
      </c>
      <c r="BA335" s="109" t="str">
        <f t="shared" si="325"/>
        <v>nebija plānots</v>
      </c>
      <c r="BB335" s="79">
        <v>0</v>
      </c>
      <c r="BC335" s="79"/>
      <c r="BD335" s="79"/>
      <c r="BE335" s="41">
        <f t="shared" si="326"/>
        <v>0</v>
      </c>
      <c r="BF335" s="41">
        <f t="shared" si="327"/>
        <v>0</v>
      </c>
      <c r="BG335" s="41">
        <f t="shared" si="328"/>
        <v>0</v>
      </c>
      <c r="BH335" s="109" t="str">
        <f t="shared" si="329"/>
        <v>nebija plānots</v>
      </c>
      <c r="BI335" s="79">
        <v>0</v>
      </c>
      <c r="BJ335" s="79"/>
      <c r="BK335" s="79"/>
      <c r="BL335" s="41">
        <f t="shared" si="330"/>
        <v>0</v>
      </c>
      <c r="BM335" s="41">
        <f t="shared" si="331"/>
        <v>0</v>
      </c>
      <c r="BN335" s="41">
        <f t="shared" si="332"/>
        <v>0</v>
      </c>
      <c r="BO335" s="109" t="str">
        <f t="shared" si="333"/>
        <v>nebija plānots</v>
      </c>
      <c r="BP335" s="79">
        <v>0</v>
      </c>
      <c r="BQ335" s="41">
        <v>2040</v>
      </c>
      <c r="BR335" s="41">
        <f>BQ335-BP335</f>
        <v>2040</v>
      </c>
      <c r="BS335" s="41">
        <f t="shared" si="334"/>
        <v>0</v>
      </c>
      <c r="BT335" s="41">
        <f t="shared" si="335"/>
        <v>2040</v>
      </c>
      <c r="BU335" s="41">
        <f t="shared" si="336"/>
        <v>2040</v>
      </c>
      <c r="BV335" s="109" t="str">
        <f t="shared" si="337"/>
        <v>nebija plānots</v>
      </c>
      <c r="BW335" s="79">
        <v>0</v>
      </c>
      <c r="BX335" s="41">
        <v>0</v>
      </c>
      <c r="BY335" s="41">
        <f t="shared" si="338"/>
        <v>0</v>
      </c>
      <c r="BZ335" s="41">
        <f t="shared" si="354"/>
        <v>0</v>
      </c>
      <c r="CA335" s="41">
        <f t="shared" si="355"/>
        <v>2040</v>
      </c>
      <c r="CB335" s="41">
        <f t="shared" si="365"/>
        <v>2040</v>
      </c>
      <c r="CC335" s="109" t="str">
        <f t="shared" si="339"/>
        <v>nebija plānots</v>
      </c>
      <c r="CD335" s="79">
        <v>0</v>
      </c>
      <c r="CE335" s="41">
        <v>2410</v>
      </c>
      <c r="CF335" s="41">
        <f t="shared" si="340"/>
        <v>2410</v>
      </c>
      <c r="CG335" s="41">
        <f t="shared" si="341"/>
        <v>0</v>
      </c>
      <c r="CH335" s="41">
        <f t="shared" si="342"/>
        <v>4450</v>
      </c>
      <c r="CI335" s="40">
        <f t="shared" si="343"/>
        <v>4450</v>
      </c>
      <c r="CJ335" s="281" t="s">
        <v>1546</v>
      </c>
      <c r="CK335" s="83">
        <v>0</v>
      </c>
      <c r="CL335" s="40">
        <f t="shared" si="356"/>
        <v>0</v>
      </c>
      <c r="CM335" s="40">
        <v>4450</v>
      </c>
      <c r="CN335" s="40">
        <v>0</v>
      </c>
      <c r="CO335" s="310" t="e">
        <f t="shared" si="344"/>
        <v>#DIV/0!</v>
      </c>
      <c r="CP335" s="83">
        <v>434699.35</v>
      </c>
      <c r="CQ335" s="83">
        <v>0</v>
      </c>
      <c r="CR335" s="83">
        <v>0</v>
      </c>
      <c r="CS335" s="83">
        <v>0</v>
      </c>
      <c r="CT335" s="83">
        <v>0</v>
      </c>
      <c r="CU335" s="83">
        <v>0</v>
      </c>
      <c r="CV335" s="83">
        <v>0</v>
      </c>
      <c r="CW335" s="83">
        <v>434699.35</v>
      </c>
      <c r="CX335" s="29"/>
    </row>
    <row r="336" spans="1:102" ht="47.25" hidden="1" x14ac:dyDescent="0.25">
      <c r="A336" s="99" t="s">
        <v>406</v>
      </c>
      <c r="B336" s="99" t="s">
        <v>411</v>
      </c>
      <c r="C336" s="100" t="s">
        <v>602</v>
      </c>
      <c r="D336" s="99">
        <v>1</v>
      </c>
      <c r="E336" s="99" t="s">
        <v>402</v>
      </c>
      <c r="F336" s="99" t="s">
        <v>77</v>
      </c>
      <c r="G336" s="99" t="s">
        <v>1222</v>
      </c>
      <c r="H336" s="43">
        <f>SUBTOTAL(103, $CI$16:$CI336)*1</f>
        <v>149</v>
      </c>
      <c r="I336" s="43" t="s">
        <v>406</v>
      </c>
      <c r="J336" s="128" t="s">
        <v>1212</v>
      </c>
      <c r="K336" s="128" t="s">
        <v>1213</v>
      </c>
      <c r="L336" s="79">
        <v>0</v>
      </c>
      <c r="M336" s="79">
        <v>0</v>
      </c>
      <c r="N336" s="79">
        <v>0</v>
      </c>
      <c r="O336" s="79">
        <f>N336+M336+L336</f>
        <v>0</v>
      </c>
      <c r="P336" s="79"/>
      <c r="Q336" s="41">
        <f t="shared" ref="Q336:Q399" si="366">ROUND(P336-O336,0)</f>
        <v>0</v>
      </c>
      <c r="R336" s="197" t="str">
        <f t="shared" ref="R336:R399" si="367">IFERROR(1-(P336/O336),"nebija plānots")</f>
        <v>nebija plānots</v>
      </c>
      <c r="S336" s="79">
        <v>0</v>
      </c>
      <c r="T336" s="79"/>
      <c r="U336" s="79"/>
      <c r="V336" s="41">
        <f t="shared" ref="V336:V399" si="368">S336+O336</f>
        <v>0</v>
      </c>
      <c r="W336" s="41">
        <f t="shared" ref="W336:W399" si="369">T336+P336</f>
        <v>0</v>
      </c>
      <c r="X336" s="41">
        <f t="shared" ref="X336:X399" si="370">ROUND(U336+Q336,0)</f>
        <v>0</v>
      </c>
      <c r="Y336" s="197" t="str">
        <f t="shared" ref="Y336:Y399" si="371">IFERROR(1-(W336/V336),"nebija plānots")</f>
        <v>nebija plānots</v>
      </c>
      <c r="Z336" s="79">
        <v>0</v>
      </c>
      <c r="AA336" s="79"/>
      <c r="AB336" s="79"/>
      <c r="AC336" s="41">
        <f t="shared" ref="AC336:AC399" si="372">V336+Z336</f>
        <v>0</v>
      </c>
      <c r="AD336" s="41">
        <f t="shared" ref="AD336:AD399" si="373">W336+AA336</f>
        <v>0</v>
      </c>
      <c r="AE336" s="41">
        <f t="shared" ref="AE336:AE399" si="374">ROUND(X336+AB336,0)</f>
        <v>0</v>
      </c>
      <c r="AF336" s="109" t="str">
        <f t="shared" ref="AF336:AF399" si="375">IFERROR(1-(AD336/AC336),"nebija plānots")</f>
        <v>nebija plānots</v>
      </c>
      <c r="AG336" s="79">
        <v>0</v>
      </c>
      <c r="AH336" s="79"/>
      <c r="AI336" s="79"/>
      <c r="AJ336" s="41">
        <f t="shared" ref="AJ336:AJ399" si="376">AG336+AC336</f>
        <v>0</v>
      </c>
      <c r="AK336" s="41">
        <f t="shared" ref="AK336:AK399" si="377">AH336+AD336</f>
        <v>0</v>
      </c>
      <c r="AL336" s="41">
        <f t="shared" ref="AL336:AL399" si="378">ROUND(AI336+AE336,0)</f>
        <v>0</v>
      </c>
      <c r="AM336" s="109" t="str">
        <f t="shared" ref="AM336:AM399" si="379">IFERROR(1-(AK336/AJ336),"nebija plānots")</f>
        <v>nebija plānots</v>
      </c>
      <c r="AN336" s="79">
        <v>0</v>
      </c>
      <c r="AO336" s="79"/>
      <c r="AP336" s="79"/>
      <c r="AQ336" s="41">
        <f t="shared" ref="AQ336:AQ399" si="380">AN336+AJ336</f>
        <v>0</v>
      </c>
      <c r="AR336" s="41">
        <f t="shared" ref="AR336:AR399" si="381">AO336+AK336</f>
        <v>0</v>
      </c>
      <c r="AS336" s="41">
        <f t="shared" ref="AS336:AS399" si="382">ROUND(AP336+AL336,0)</f>
        <v>0</v>
      </c>
      <c r="AT336" s="109" t="str">
        <f t="shared" ref="AT336:AT399" si="383">IFERROR(1-(AR336/AQ336),"nebija plānots")</f>
        <v>nebija plānots</v>
      </c>
      <c r="AU336" s="79">
        <v>0</v>
      </c>
      <c r="AV336" s="79"/>
      <c r="AW336" s="79"/>
      <c r="AX336" s="41">
        <f t="shared" ref="AX336:AX399" si="384">AU336+AQ336</f>
        <v>0</v>
      </c>
      <c r="AY336" s="41">
        <f t="shared" ref="AY336:AY399" si="385">AV336+AR336</f>
        <v>0</v>
      </c>
      <c r="AZ336" s="41">
        <f t="shared" ref="AZ336:AZ399" si="386">ROUND(AW336+AS336,0)</f>
        <v>0</v>
      </c>
      <c r="BA336" s="109" t="str">
        <f t="shared" ref="BA336:BA399" si="387">IFERROR(1-(AY336/AX336),"nebija plānots")</f>
        <v>nebija plānots</v>
      </c>
      <c r="BB336" s="79">
        <v>0</v>
      </c>
      <c r="BC336" s="79"/>
      <c r="BD336" s="79"/>
      <c r="BE336" s="41">
        <f t="shared" ref="BE336:BE399" si="388">BB336+AX336</f>
        <v>0</v>
      </c>
      <c r="BF336" s="41">
        <f t="shared" ref="BF336:BF399" si="389">BC336+AY336</f>
        <v>0</v>
      </c>
      <c r="BG336" s="41">
        <f t="shared" ref="BG336:BG399" si="390">ROUND(BD336+AZ336,0)</f>
        <v>0</v>
      </c>
      <c r="BH336" s="109" t="str">
        <f t="shared" ref="BH336:BH399" si="391">IFERROR(1-(BF336/BE336),"nebija plānots")</f>
        <v>nebija plānots</v>
      </c>
      <c r="BI336" s="79">
        <v>0</v>
      </c>
      <c r="BJ336" s="79"/>
      <c r="BK336" s="79"/>
      <c r="BL336" s="41">
        <f t="shared" ref="BL336:BL399" si="392">BI336+BE336</f>
        <v>0</v>
      </c>
      <c r="BM336" s="41">
        <f t="shared" ref="BM336:BM399" si="393">BJ336+BF336</f>
        <v>0</v>
      </c>
      <c r="BN336" s="41">
        <f t="shared" ref="BN336:BN399" si="394">ROUND(BK336+BG336,0)</f>
        <v>0</v>
      </c>
      <c r="BO336" s="109" t="str">
        <f t="shared" ref="BO336:BO399" si="395">IFERROR(1-(BM336/BL336),"nebija plānots")</f>
        <v>nebija plānots</v>
      </c>
      <c r="BP336" s="79">
        <v>0</v>
      </c>
      <c r="BQ336" s="79"/>
      <c r="BR336" s="79"/>
      <c r="BS336" s="41">
        <f t="shared" ref="BS336:BS399" si="396">BP336+BL336</f>
        <v>0</v>
      </c>
      <c r="BT336" s="41">
        <f t="shared" ref="BT336:BT399" si="397">BQ336+BM336</f>
        <v>0</v>
      </c>
      <c r="BU336" s="41">
        <f t="shared" ref="BU336:BU399" si="398">ROUND(BR336+BN336,0)</f>
        <v>0</v>
      </c>
      <c r="BV336" s="109" t="str">
        <f t="shared" ref="BV336:BV399" si="399">IFERROR(1-(BT336/BS336),"nebija plānots")</f>
        <v>nebija plānots</v>
      </c>
      <c r="BW336" s="79">
        <v>0</v>
      </c>
      <c r="BX336" s="41">
        <v>2530.36</v>
      </c>
      <c r="BY336" s="41">
        <f t="shared" ref="BY336:BY343" si="400">BX336-BW336</f>
        <v>2530.36</v>
      </c>
      <c r="BZ336" s="41">
        <f t="shared" si="354"/>
        <v>0</v>
      </c>
      <c r="CA336" s="41">
        <f t="shared" si="355"/>
        <v>2530.36</v>
      </c>
      <c r="CB336" s="41">
        <f t="shared" si="365"/>
        <v>2530</v>
      </c>
      <c r="CC336" s="109" t="str">
        <f t="shared" ref="CC336:CC399" si="401">IFERROR(1-(CA336/BZ336),"nebija plānots")</f>
        <v>nebija plānots</v>
      </c>
      <c r="CD336" s="79">
        <v>0</v>
      </c>
      <c r="CE336" s="41">
        <v>0</v>
      </c>
      <c r="CF336" s="41">
        <f t="shared" ref="CF336:CF399" si="402">CE336-CD336</f>
        <v>0</v>
      </c>
      <c r="CG336" s="41">
        <f t="shared" ref="CG336:CG399" si="403">BZ336+CD336</f>
        <v>0</v>
      </c>
      <c r="CH336" s="41">
        <f t="shared" ref="CH336:CH399" si="404">CA336+CE336</f>
        <v>2530.36</v>
      </c>
      <c r="CI336" s="40">
        <f t="shared" ref="CI336:CI399" si="405">CB336+CF336</f>
        <v>2530</v>
      </c>
      <c r="CJ336" s="281" t="s">
        <v>1546</v>
      </c>
      <c r="CK336" s="83">
        <v>0</v>
      </c>
      <c r="CL336" s="40">
        <f t="shared" si="356"/>
        <v>0</v>
      </c>
      <c r="CM336" s="40">
        <v>2550</v>
      </c>
      <c r="CN336" s="40">
        <v>0</v>
      </c>
      <c r="CO336" s="310" t="e">
        <f t="shared" si="344"/>
        <v>#DIV/0!</v>
      </c>
      <c r="CP336" s="83">
        <v>37791</v>
      </c>
      <c r="CQ336" s="83">
        <v>15637.45</v>
      </c>
      <c r="CR336" s="83"/>
      <c r="CS336" s="83">
        <v>0</v>
      </c>
      <c r="CT336" s="83">
        <v>0</v>
      </c>
      <c r="CU336" s="83">
        <v>0</v>
      </c>
      <c r="CV336" s="83">
        <v>0</v>
      </c>
      <c r="CW336" s="83">
        <v>53428.45</v>
      </c>
      <c r="CX336" s="272"/>
    </row>
    <row r="337" spans="1:102" ht="47.25" hidden="1" x14ac:dyDescent="0.25">
      <c r="A337" s="119" t="s">
        <v>406</v>
      </c>
      <c r="B337" s="119" t="s">
        <v>411</v>
      </c>
      <c r="C337" s="120" t="s">
        <v>602</v>
      </c>
      <c r="D337" s="119">
        <v>1</v>
      </c>
      <c r="E337" s="119" t="s">
        <v>402</v>
      </c>
      <c r="F337" s="119" t="s">
        <v>77</v>
      </c>
      <c r="G337" s="119" t="s">
        <v>930</v>
      </c>
      <c r="H337" s="43">
        <f>SUBTOTAL(103, $CI$16:$CI337)*1</f>
        <v>149</v>
      </c>
      <c r="I337" s="43" t="s">
        <v>406</v>
      </c>
      <c r="J337" s="124" t="s">
        <v>934</v>
      </c>
      <c r="K337" s="124" t="s">
        <v>935</v>
      </c>
      <c r="L337" s="43">
        <v>0</v>
      </c>
      <c r="M337" s="43">
        <v>0</v>
      </c>
      <c r="N337" s="43">
        <v>0</v>
      </c>
      <c r="O337" s="43">
        <v>0</v>
      </c>
      <c r="P337" s="43"/>
      <c r="Q337" s="41">
        <f t="shared" si="366"/>
        <v>0</v>
      </c>
      <c r="R337" s="197" t="str">
        <f t="shared" si="367"/>
        <v>nebija plānots</v>
      </c>
      <c r="S337" s="43">
        <v>0</v>
      </c>
      <c r="T337" s="43"/>
      <c r="U337" s="43"/>
      <c r="V337" s="41">
        <f t="shared" si="368"/>
        <v>0</v>
      </c>
      <c r="W337" s="41">
        <f t="shared" si="369"/>
        <v>0</v>
      </c>
      <c r="X337" s="41">
        <f t="shared" si="370"/>
        <v>0</v>
      </c>
      <c r="Y337" s="197" t="str">
        <f t="shared" si="371"/>
        <v>nebija plānots</v>
      </c>
      <c r="Z337" s="43">
        <v>0</v>
      </c>
      <c r="AA337" s="43"/>
      <c r="AB337" s="43"/>
      <c r="AC337" s="41">
        <f t="shared" si="372"/>
        <v>0</v>
      </c>
      <c r="AD337" s="41">
        <f t="shared" si="373"/>
        <v>0</v>
      </c>
      <c r="AE337" s="41">
        <f t="shared" si="374"/>
        <v>0</v>
      </c>
      <c r="AF337" s="109" t="str">
        <f t="shared" si="375"/>
        <v>nebija plānots</v>
      </c>
      <c r="AG337" s="43">
        <v>0</v>
      </c>
      <c r="AH337" s="43"/>
      <c r="AI337" s="43"/>
      <c r="AJ337" s="41">
        <f t="shared" si="376"/>
        <v>0</v>
      </c>
      <c r="AK337" s="41">
        <f t="shared" si="377"/>
        <v>0</v>
      </c>
      <c r="AL337" s="41">
        <f t="shared" si="378"/>
        <v>0</v>
      </c>
      <c r="AM337" s="109" t="str">
        <f t="shared" si="379"/>
        <v>nebija plānots</v>
      </c>
      <c r="AN337" s="43">
        <v>0</v>
      </c>
      <c r="AO337" s="43"/>
      <c r="AP337" s="43"/>
      <c r="AQ337" s="41">
        <f t="shared" si="380"/>
        <v>0</v>
      </c>
      <c r="AR337" s="41">
        <f t="shared" si="381"/>
        <v>0</v>
      </c>
      <c r="AS337" s="41">
        <f t="shared" si="382"/>
        <v>0</v>
      </c>
      <c r="AT337" s="109" t="str">
        <f t="shared" si="383"/>
        <v>nebija plānots</v>
      </c>
      <c r="AU337" s="43">
        <v>0</v>
      </c>
      <c r="AV337" s="43"/>
      <c r="AW337" s="43"/>
      <c r="AX337" s="41">
        <f t="shared" si="384"/>
        <v>0</v>
      </c>
      <c r="AY337" s="41">
        <f t="shared" si="385"/>
        <v>0</v>
      </c>
      <c r="AZ337" s="41">
        <f t="shared" si="386"/>
        <v>0</v>
      </c>
      <c r="BA337" s="109" t="str">
        <f t="shared" si="387"/>
        <v>nebija plānots</v>
      </c>
      <c r="BB337" s="43">
        <v>0</v>
      </c>
      <c r="BC337" s="41">
        <v>0</v>
      </c>
      <c r="BD337" s="41">
        <f>BC337-BB337</f>
        <v>0</v>
      </c>
      <c r="BE337" s="41">
        <f t="shared" si="388"/>
        <v>0</v>
      </c>
      <c r="BF337" s="41">
        <f t="shared" si="389"/>
        <v>0</v>
      </c>
      <c r="BG337" s="41">
        <f t="shared" si="390"/>
        <v>0</v>
      </c>
      <c r="BH337" s="109" t="str">
        <f t="shared" si="391"/>
        <v>nebija plānots</v>
      </c>
      <c r="BI337" s="41">
        <v>0</v>
      </c>
      <c r="BJ337" s="41">
        <v>0</v>
      </c>
      <c r="BK337" s="41">
        <f>BJ337-BI337</f>
        <v>0</v>
      </c>
      <c r="BL337" s="41">
        <f t="shared" si="392"/>
        <v>0</v>
      </c>
      <c r="BM337" s="41">
        <f t="shared" si="393"/>
        <v>0</v>
      </c>
      <c r="BN337" s="41">
        <f t="shared" si="394"/>
        <v>0</v>
      </c>
      <c r="BO337" s="109" t="str">
        <f t="shared" si="395"/>
        <v>nebija plānots</v>
      </c>
      <c r="BP337" s="41">
        <v>0</v>
      </c>
      <c r="BQ337" s="41">
        <v>0</v>
      </c>
      <c r="BR337" s="41">
        <f>BQ337-BP337</f>
        <v>0</v>
      </c>
      <c r="BS337" s="41">
        <f t="shared" si="396"/>
        <v>0</v>
      </c>
      <c r="BT337" s="41">
        <f t="shared" si="397"/>
        <v>0</v>
      </c>
      <c r="BU337" s="41">
        <f t="shared" si="398"/>
        <v>0</v>
      </c>
      <c r="BV337" s="109" t="str">
        <f t="shared" si="399"/>
        <v>nebija plānots</v>
      </c>
      <c r="BW337" s="41">
        <v>0</v>
      </c>
      <c r="BX337" s="41">
        <v>2622.71</v>
      </c>
      <c r="BY337" s="41">
        <f t="shared" si="400"/>
        <v>2622.71</v>
      </c>
      <c r="BZ337" s="41">
        <f t="shared" si="354"/>
        <v>0</v>
      </c>
      <c r="CA337" s="41">
        <f>BQ337+BJ337+BC337+AV337+AO337+AH337+AA337+T337+P337+BX337</f>
        <v>2622.71</v>
      </c>
      <c r="CB337" s="41">
        <f t="shared" si="365"/>
        <v>2623</v>
      </c>
      <c r="CC337" s="109" t="str">
        <f t="shared" si="401"/>
        <v>nebija plānots</v>
      </c>
      <c r="CD337" s="41">
        <v>0</v>
      </c>
      <c r="CE337" s="41">
        <v>0</v>
      </c>
      <c r="CF337" s="41">
        <f t="shared" si="402"/>
        <v>0</v>
      </c>
      <c r="CG337" s="41">
        <f t="shared" si="403"/>
        <v>0</v>
      </c>
      <c r="CH337" s="41">
        <f t="shared" si="404"/>
        <v>2622.71</v>
      </c>
      <c r="CI337" s="40">
        <f t="shared" si="405"/>
        <v>2623</v>
      </c>
      <c r="CJ337" s="281" t="s">
        <v>1546</v>
      </c>
      <c r="CK337" s="40">
        <v>0</v>
      </c>
      <c r="CL337" s="40">
        <f t="shared" si="356"/>
        <v>0</v>
      </c>
      <c r="CM337" s="40">
        <v>2622.71</v>
      </c>
      <c r="CN337" s="40">
        <v>0</v>
      </c>
      <c r="CO337" s="310" t="e">
        <f t="shared" ref="CO337:CO400" si="406">CM337/CL337</f>
        <v>#DIV/0!</v>
      </c>
      <c r="CP337" s="40">
        <v>41654.76</v>
      </c>
      <c r="CQ337" s="40">
        <v>17852.04</v>
      </c>
      <c r="CR337" s="40">
        <v>0</v>
      </c>
      <c r="CS337" s="40">
        <v>0</v>
      </c>
      <c r="CT337" s="40">
        <v>0</v>
      </c>
      <c r="CU337" s="40">
        <v>0</v>
      </c>
      <c r="CV337" s="40">
        <v>0</v>
      </c>
      <c r="CW337" s="40">
        <v>59506.8</v>
      </c>
      <c r="CX337" s="29"/>
    </row>
    <row r="338" spans="1:102" ht="25.5" hidden="1" x14ac:dyDescent="0.25">
      <c r="A338" s="18" t="s">
        <v>406</v>
      </c>
      <c r="B338" s="18" t="s">
        <v>411</v>
      </c>
      <c r="C338" s="19" t="s">
        <v>602</v>
      </c>
      <c r="D338" s="18">
        <v>1</v>
      </c>
      <c r="E338" s="18" t="s">
        <v>402</v>
      </c>
      <c r="F338" s="18" t="s">
        <v>77</v>
      </c>
      <c r="G338" s="18" t="s">
        <v>1272</v>
      </c>
      <c r="H338" s="43">
        <f>SUBTOTAL(103, $CI$16:$CI338)*1</f>
        <v>149</v>
      </c>
      <c r="I338" s="43" t="s">
        <v>406</v>
      </c>
      <c r="J338" s="128" t="s">
        <v>1198</v>
      </c>
      <c r="K338" s="128" t="s">
        <v>1199</v>
      </c>
      <c r="L338" s="79">
        <v>0</v>
      </c>
      <c r="M338" s="79">
        <v>0</v>
      </c>
      <c r="N338" s="79">
        <v>0</v>
      </c>
      <c r="O338" s="79">
        <f>N338+M338+L338</f>
        <v>0</v>
      </c>
      <c r="P338" s="79"/>
      <c r="Q338" s="41">
        <f t="shared" si="366"/>
        <v>0</v>
      </c>
      <c r="R338" s="197" t="str">
        <f t="shared" si="367"/>
        <v>nebija plānots</v>
      </c>
      <c r="S338" s="79">
        <v>0</v>
      </c>
      <c r="T338" s="79"/>
      <c r="U338" s="79"/>
      <c r="V338" s="41">
        <f t="shared" si="368"/>
        <v>0</v>
      </c>
      <c r="W338" s="41">
        <f t="shared" si="369"/>
        <v>0</v>
      </c>
      <c r="X338" s="41">
        <f t="shared" si="370"/>
        <v>0</v>
      </c>
      <c r="Y338" s="197" t="str">
        <f t="shared" si="371"/>
        <v>nebija plānots</v>
      </c>
      <c r="Z338" s="79">
        <v>0</v>
      </c>
      <c r="AA338" s="79"/>
      <c r="AB338" s="79"/>
      <c r="AC338" s="41">
        <f t="shared" si="372"/>
        <v>0</v>
      </c>
      <c r="AD338" s="41">
        <f t="shared" si="373"/>
        <v>0</v>
      </c>
      <c r="AE338" s="41">
        <f t="shared" si="374"/>
        <v>0</v>
      </c>
      <c r="AF338" s="109" t="str">
        <f t="shared" si="375"/>
        <v>nebija plānots</v>
      </c>
      <c r="AG338" s="79">
        <v>0</v>
      </c>
      <c r="AH338" s="79"/>
      <c r="AI338" s="79"/>
      <c r="AJ338" s="41">
        <f t="shared" si="376"/>
        <v>0</v>
      </c>
      <c r="AK338" s="41">
        <f t="shared" si="377"/>
        <v>0</v>
      </c>
      <c r="AL338" s="41">
        <f t="shared" si="378"/>
        <v>0</v>
      </c>
      <c r="AM338" s="109" t="str">
        <f t="shared" si="379"/>
        <v>nebija plānots</v>
      </c>
      <c r="AN338" s="79">
        <v>0</v>
      </c>
      <c r="AO338" s="79"/>
      <c r="AP338" s="79"/>
      <c r="AQ338" s="41">
        <f t="shared" si="380"/>
        <v>0</v>
      </c>
      <c r="AR338" s="41">
        <f t="shared" si="381"/>
        <v>0</v>
      </c>
      <c r="AS338" s="41">
        <f t="shared" si="382"/>
        <v>0</v>
      </c>
      <c r="AT338" s="109" t="str">
        <f t="shared" si="383"/>
        <v>nebija plānots</v>
      </c>
      <c r="AU338" s="79">
        <v>0</v>
      </c>
      <c r="AV338" s="79"/>
      <c r="AW338" s="79"/>
      <c r="AX338" s="41">
        <f t="shared" si="384"/>
        <v>0</v>
      </c>
      <c r="AY338" s="41">
        <f t="shared" si="385"/>
        <v>0</v>
      </c>
      <c r="AZ338" s="41">
        <f t="shared" si="386"/>
        <v>0</v>
      </c>
      <c r="BA338" s="109" t="str">
        <f t="shared" si="387"/>
        <v>nebija plānots</v>
      </c>
      <c r="BB338" s="79">
        <v>0</v>
      </c>
      <c r="BC338" s="79"/>
      <c r="BD338" s="79"/>
      <c r="BE338" s="41">
        <f t="shared" si="388"/>
        <v>0</v>
      </c>
      <c r="BF338" s="41">
        <f t="shared" si="389"/>
        <v>0</v>
      </c>
      <c r="BG338" s="41">
        <f t="shared" si="390"/>
        <v>0</v>
      </c>
      <c r="BH338" s="109" t="str">
        <f t="shared" si="391"/>
        <v>nebija plānots</v>
      </c>
      <c r="BI338" s="79">
        <v>0</v>
      </c>
      <c r="BJ338" s="79"/>
      <c r="BK338" s="79"/>
      <c r="BL338" s="41">
        <f t="shared" si="392"/>
        <v>0</v>
      </c>
      <c r="BM338" s="41">
        <f t="shared" si="393"/>
        <v>0</v>
      </c>
      <c r="BN338" s="41">
        <f t="shared" si="394"/>
        <v>0</v>
      </c>
      <c r="BO338" s="109" t="str">
        <f t="shared" si="395"/>
        <v>nebija plānots</v>
      </c>
      <c r="BP338" s="79">
        <v>0</v>
      </c>
      <c r="BQ338" s="79"/>
      <c r="BR338" s="79"/>
      <c r="BS338" s="41">
        <f t="shared" si="396"/>
        <v>0</v>
      </c>
      <c r="BT338" s="41">
        <f t="shared" si="397"/>
        <v>0</v>
      </c>
      <c r="BU338" s="41">
        <f t="shared" si="398"/>
        <v>0</v>
      </c>
      <c r="BV338" s="109" t="str">
        <f t="shared" si="399"/>
        <v>nebija plānots</v>
      </c>
      <c r="BW338" s="79">
        <v>0</v>
      </c>
      <c r="BX338" s="41">
        <v>1633.96</v>
      </c>
      <c r="BY338" s="41">
        <f t="shared" si="400"/>
        <v>1633.96</v>
      </c>
      <c r="BZ338" s="41">
        <f t="shared" si="354"/>
        <v>0</v>
      </c>
      <c r="CA338" s="41">
        <f t="shared" ref="CA338:CA343" si="407">BQ338+BJ338+BC338+AV338+AO338+-AH338+AA338+T338+P338+BX338</f>
        <v>1633.96</v>
      </c>
      <c r="CB338" s="41">
        <f t="shared" si="365"/>
        <v>1634</v>
      </c>
      <c r="CC338" s="109" t="str">
        <f t="shared" si="401"/>
        <v>nebija plānots</v>
      </c>
      <c r="CD338" s="79">
        <v>0</v>
      </c>
      <c r="CE338" s="41">
        <v>1064.1400000000001</v>
      </c>
      <c r="CF338" s="41">
        <f t="shared" si="402"/>
        <v>1064.1400000000001</v>
      </c>
      <c r="CG338" s="41">
        <f t="shared" si="403"/>
        <v>0</v>
      </c>
      <c r="CH338" s="41">
        <f t="shared" si="404"/>
        <v>2698.1000000000004</v>
      </c>
      <c r="CI338" s="40">
        <f t="shared" si="405"/>
        <v>2698.1400000000003</v>
      </c>
      <c r="CJ338" s="281" t="s">
        <v>1546</v>
      </c>
      <c r="CK338" s="83">
        <v>0</v>
      </c>
      <c r="CL338" s="40">
        <f t="shared" si="356"/>
        <v>0</v>
      </c>
      <c r="CM338" s="40">
        <v>2698.1000000000004</v>
      </c>
      <c r="CN338" s="40">
        <v>0</v>
      </c>
      <c r="CO338" s="310" t="e">
        <f t="shared" si="406"/>
        <v>#DIV/0!</v>
      </c>
      <c r="CP338" s="83">
        <f>SUM(S338:CK338)</f>
        <v>14060.400000000001</v>
      </c>
      <c r="CQ338" s="83">
        <v>8995.2000000000007</v>
      </c>
      <c r="CR338" s="83">
        <v>3855.09</v>
      </c>
      <c r="CS338" s="83">
        <v>0</v>
      </c>
      <c r="CT338" s="83">
        <v>0</v>
      </c>
      <c r="CU338" s="83">
        <v>0</v>
      </c>
      <c r="CV338" s="83">
        <v>0</v>
      </c>
      <c r="CW338" s="83">
        <v>12850.3</v>
      </c>
      <c r="CX338" s="272"/>
    </row>
    <row r="339" spans="1:102" ht="31.5" hidden="1" x14ac:dyDescent="0.25">
      <c r="A339" s="119" t="s">
        <v>406</v>
      </c>
      <c r="B339" s="120" t="s">
        <v>411</v>
      </c>
      <c r="C339" s="119" t="s">
        <v>602</v>
      </c>
      <c r="D339" s="119">
        <v>1</v>
      </c>
      <c r="E339" s="119" t="s">
        <v>402</v>
      </c>
      <c r="F339" s="119" t="s">
        <v>77</v>
      </c>
      <c r="G339" s="120" t="s">
        <v>926</v>
      </c>
      <c r="H339" s="43">
        <f>SUBTOTAL(103, $CI$16:$CI339)*1</f>
        <v>149</v>
      </c>
      <c r="I339" s="43" t="s">
        <v>406</v>
      </c>
      <c r="J339" s="128" t="s">
        <v>1191</v>
      </c>
      <c r="K339" s="128" t="s">
        <v>1192</v>
      </c>
      <c r="L339" s="79"/>
      <c r="M339" s="79">
        <v>0</v>
      </c>
      <c r="N339" s="79">
        <v>0</v>
      </c>
      <c r="O339" s="79">
        <v>0</v>
      </c>
      <c r="P339" s="79"/>
      <c r="Q339" s="41">
        <f t="shared" si="366"/>
        <v>0</v>
      </c>
      <c r="R339" s="197" t="str">
        <f t="shared" si="367"/>
        <v>nebija plānots</v>
      </c>
      <c r="S339" s="79">
        <v>0</v>
      </c>
      <c r="T339" s="79"/>
      <c r="U339" s="79"/>
      <c r="V339" s="41">
        <f t="shared" si="368"/>
        <v>0</v>
      </c>
      <c r="W339" s="41">
        <f t="shared" si="369"/>
        <v>0</v>
      </c>
      <c r="X339" s="41">
        <f t="shared" si="370"/>
        <v>0</v>
      </c>
      <c r="Y339" s="197" t="str">
        <f t="shared" si="371"/>
        <v>nebija plānots</v>
      </c>
      <c r="Z339" s="79">
        <v>0</v>
      </c>
      <c r="AA339" s="79"/>
      <c r="AB339" s="79"/>
      <c r="AC339" s="41">
        <f t="shared" si="372"/>
        <v>0</v>
      </c>
      <c r="AD339" s="41">
        <f t="shared" si="373"/>
        <v>0</v>
      </c>
      <c r="AE339" s="41">
        <f t="shared" si="374"/>
        <v>0</v>
      </c>
      <c r="AF339" s="109" t="str">
        <f t="shared" si="375"/>
        <v>nebija plānots</v>
      </c>
      <c r="AG339" s="79">
        <v>0</v>
      </c>
      <c r="AH339" s="79"/>
      <c r="AI339" s="79"/>
      <c r="AJ339" s="41">
        <f t="shared" si="376"/>
        <v>0</v>
      </c>
      <c r="AK339" s="41">
        <f t="shared" si="377"/>
        <v>0</v>
      </c>
      <c r="AL339" s="41">
        <f t="shared" si="378"/>
        <v>0</v>
      </c>
      <c r="AM339" s="109" t="str">
        <f t="shared" si="379"/>
        <v>nebija plānots</v>
      </c>
      <c r="AN339" s="79">
        <v>0</v>
      </c>
      <c r="AO339" s="79"/>
      <c r="AP339" s="79"/>
      <c r="AQ339" s="41">
        <f t="shared" si="380"/>
        <v>0</v>
      </c>
      <c r="AR339" s="41">
        <f t="shared" si="381"/>
        <v>0</v>
      </c>
      <c r="AS339" s="41">
        <f t="shared" si="382"/>
        <v>0</v>
      </c>
      <c r="AT339" s="109" t="str">
        <f t="shared" si="383"/>
        <v>nebija plānots</v>
      </c>
      <c r="AU339" s="79">
        <v>0</v>
      </c>
      <c r="AV339" s="79"/>
      <c r="AW339" s="79"/>
      <c r="AX339" s="41">
        <f t="shared" si="384"/>
        <v>0</v>
      </c>
      <c r="AY339" s="41">
        <f t="shared" si="385"/>
        <v>0</v>
      </c>
      <c r="AZ339" s="41">
        <f t="shared" si="386"/>
        <v>0</v>
      </c>
      <c r="BA339" s="109" t="str">
        <f t="shared" si="387"/>
        <v>nebija plānots</v>
      </c>
      <c r="BB339" s="79">
        <v>0</v>
      </c>
      <c r="BC339" s="79"/>
      <c r="BD339" s="79"/>
      <c r="BE339" s="41">
        <f t="shared" si="388"/>
        <v>0</v>
      </c>
      <c r="BF339" s="41">
        <f t="shared" si="389"/>
        <v>0</v>
      </c>
      <c r="BG339" s="41">
        <f t="shared" si="390"/>
        <v>0</v>
      </c>
      <c r="BH339" s="109" t="str">
        <f t="shared" si="391"/>
        <v>nebija plānots</v>
      </c>
      <c r="BI339" s="79">
        <v>0</v>
      </c>
      <c r="BJ339" s="79"/>
      <c r="BK339" s="79"/>
      <c r="BL339" s="41">
        <f t="shared" si="392"/>
        <v>0</v>
      </c>
      <c r="BM339" s="41">
        <f t="shared" si="393"/>
        <v>0</v>
      </c>
      <c r="BN339" s="41">
        <f t="shared" si="394"/>
        <v>0</v>
      </c>
      <c r="BO339" s="109" t="str">
        <f t="shared" si="395"/>
        <v>nebija plānots</v>
      </c>
      <c r="BP339" s="79">
        <v>0</v>
      </c>
      <c r="BQ339" s="41">
        <v>2956.3</v>
      </c>
      <c r="BR339" s="41">
        <f>BQ339-BP339</f>
        <v>2956.3</v>
      </c>
      <c r="BS339" s="41">
        <f t="shared" si="396"/>
        <v>0</v>
      </c>
      <c r="BT339" s="41">
        <f t="shared" si="397"/>
        <v>2956.3</v>
      </c>
      <c r="BU339" s="41">
        <f t="shared" si="398"/>
        <v>2956</v>
      </c>
      <c r="BV339" s="109" t="str">
        <f t="shared" si="399"/>
        <v>nebija plānots</v>
      </c>
      <c r="BW339" s="79">
        <v>0</v>
      </c>
      <c r="BX339" s="41">
        <v>0</v>
      </c>
      <c r="BY339" s="41">
        <f t="shared" si="400"/>
        <v>0</v>
      </c>
      <c r="BZ339" s="41">
        <f t="shared" si="354"/>
        <v>0</v>
      </c>
      <c r="CA339" s="41">
        <f t="shared" si="407"/>
        <v>2956.3</v>
      </c>
      <c r="CB339" s="41">
        <f t="shared" si="365"/>
        <v>2956</v>
      </c>
      <c r="CC339" s="109" t="str">
        <f t="shared" si="401"/>
        <v>nebija plānots</v>
      </c>
      <c r="CD339" s="79">
        <v>0</v>
      </c>
      <c r="CE339" s="41">
        <v>0</v>
      </c>
      <c r="CF339" s="41">
        <f t="shared" si="402"/>
        <v>0</v>
      </c>
      <c r="CG339" s="41">
        <f t="shared" si="403"/>
        <v>0</v>
      </c>
      <c r="CH339" s="41">
        <f t="shared" si="404"/>
        <v>2956.3</v>
      </c>
      <c r="CI339" s="40">
        <f t="shared" si="405"/>
        <v>2956</v>
      </c>
      <c r="CJ339" s="281" t="s">
        <v>1546</v>
      </c>
      <c r="CK339" s="83">
        <v>0</v>
      </c>
      <c r="CL339" s="40">
        <f t="shared" si="356"/>
        <v>0</v>
      </c>
      <c r="CM339" s="40">
        <v>6707.52</v>
      </c>
      <c r="CN339" s="40">
        <v>0</v>
      </c>
      <c r="CO339" s="310" t="e">
        <f t="shared" si="406"/>
        <v>#DIV/0!</v>
      </c>
      <c r="CP339" s="83">
        <v>23694.690000000002</v>
      </c>
      <c r="CQ339" s="83">
        <v>10569.66</v>
      </c>
      <c r="CR339" s="83">
        <v>0</v>
      </c>
      <c r="CS339" s="83">
        <v>0</v>
      </c>
      <c r="CT339" s="83">
        <v>0</v>
      </c>
      <c r="CU339" s="83">
        <v>0</v>
      </c>
      <c r="CV339" s="83">
        <v>0</v>
      </c>
      <c r="CW339" s="83">
        <v>34264.350000000006</v>
      </c>
      <c r="CX339" s="29"/>
    </row>
    <row r="340" spans="1:102" hidden="1" x14ac:dyDescent="0.25">
      <c r="A340" s="11" t="s">
        <v>119</v>
      </c>
      <c r="B340" s="11" t="s">
        <v>120</v>
      </c>
      <c r="C340" s="14" t="s">
        <v>570</v>
      </c>
      <c r="D340" s="11">
        <v>1</v>
      </c>
      <c r="E340" s="11" t="s">
        <v>35</v>
      </c>
      <c r="F340" s="11" t="s">
        <v>102</v>
      </c>
      <c r="G340" s="44" t="s">
        <v>130</v>
      </c>
      <c r="H340" s="43">
        <f>SUBTOTAL(103, $CI$16:$CI340)*1</f>
        <v>149</v>
      </c>
      <c r="I340" s="43" t="s">
        <v>406</v>
      </c>
      <c r="J340" s="128" t="s">
        <v>679</v>
      </c>
      <c r="K340" s="128" t="s">
        <v>1249</v>
      </c>
      <c r="L340" s="85"/>
      <c r="M340" s="143">
        <v>0</v>
      </c>
      <c r="N340" s="143">
        <v>0</v>
      </c>
      <c r="O340" s="143">
        <v>0</v>
      </c>
      <c r="P340" s="143"/>
      <c r="Q340" s="41">
        <f t="shared" si="366"/>
        <v>0</v>
      </c>
      <c r="R340" s="197" t="str">
        <f t="shared" si="367"/>
        <v>nebija plānots</v>
      </c>
      <c r="S340" s="143">
        <v>0</v>
      </c>
      <c r="T340" s="143"/>
      <c r="U340" s="143"/>
      <c r="V340" s="41">
        <f t="shared" si="368"/>
        <v>0</v>
      </c>
      <c r="W340" s="41">
        <f t="shared" si="369"/>
        <v>0</v>
      </c>
      <c r="X340" s="41">
        <f t="shared" si="370"/>
        <v>0</v>
      </c>
      <c r="Y340" s="197" t="str">
        <f t="shared" si="371"/>
        <v>nebija plānots</v>
      </c>
      <c r="Z340" s="143">
        <v>0</v>
      </c>
      <c r="AA340" s="143"/>
      <c r="AB340" s="143"/>
      <c r="AC340" s="41">
        <f t="shared" si="372"/>
        <v>0</v>
      </c>
      <c r="AD340" s="41">
        <f t="shared" si="373"/>
        <v>0</v>
      </c>
      <c r="AE340" s="41">
        <f t="shared" si="374"/>
        <v>0</v>
      </c>
      <c r="AF340" s="109" t="str">
        <f t="shared" si="375"/>
        <v>nebija plānots</v>
      </c>
      <c r="AG340" s="143">
        <v>0</v>
      </c>
      <c r="AH340" s="143"/>
      <c r="AI340" s="143"/>
      <c r="AJ340" s="41">
        <f t="shared" si="376"/>
        <v>0</v>
      </c>
      <c r="AK340" s="41">
        <f t="shared" si="377"/>
        <v>0</v>
      </c>
      <c r="AL340" s="41">
        <f t="shared" si="378"/>
        <v>0</v>
      </c>
      <c r="AM340" s="109" t="str">
        <f t="shared" si="379"/>
        <v>nebija plānots</v>
      </c>
      <c r="AN340" s="143">
        <v>0</v>
      </c>
      <c r="AO340" s="143"/>
      <c r="AP340" s="143"/>
      <c r="AQ340" s="41">
        <f t="shared" si="380"/>
        <v>0</v>
      </c>
      <c r="AR340" s="41">
        <f t="shared" si="381"/>
        <v>0</v>
      </c>
      <c r="AS340" s="41">
        <f t="shared" si="382"/>
        <v>0</v>
      </c>
      <c r="AT340" s="109" t="str">
        <f t="shared" si="383"/>
        <v>nebija plānots</v>
      </c>
      <c r="AU340" s="143">
        <v>0</v>
      </c>
      <c r="AV340" s="143"/>
      <c r="AW340" s="143"/>
      <c r="AX340" s="41">
        <f t="shared" si="384"/>
        <v>0</v>
      </c>
      <c r="AY340" s="41">
        <f t="shared" si="385"/>
        <v>0</v>
      </c>
      <c r="AZ340" s="41">
        <f t="shared" si="386"/>
        <v>0</v>
      </c>
      <c r="BA340" s="109" t="str">
        <f t="shared" si="387"/>
        <v>nebija plānots</v>
      </c>
      <c r="BB340" s="143">
        <v>0</v>
      </c>
      <c r="BC340" s="143"/>
      <c r="BD340" s="143"/>
      <c r="BE340" s="41">
        <f t="shared" si="388"/>
        <v>0</v>
      </c>
      <c r="BF340" s="41">
        <f t="shared" si="389"/>
        <v>0</v>
      </c>
      <c r="BG340" s="41">
        <f t="shared" si="390"/>
        <v>0</v>
      </c>
      <c r="BH340" s="109" t="str">
        <f t="shared" si="391"/>
        <v>nebija plānots</v>
      </c>
      <c r="BI340" s="143">
        <v>0</v>
      </c>
      <c r="BJ340" s="143"/>
      <c r="BK340" s="143"/>
      <c r="BL340" s="41">
        <f t="shared" si="392"/>
        <v>0</v>
      </c>
      <c r="BM340" s="41">
        <f t="shared" si="393"/>
        <v>0</v>
      </c>
      <c r="BN340" s="41">
        <f t="shared" si="394"/>
        <v>0</v>
      </c>
      <c r="BO340" s="109" t="str">
        <f t="shared" si="395"/>
        <v>nebija plānots</v>
      </c>
      <c r="BP340" s="143">
        <v>0</v>
      </c>
      <c r="BQ340" s="41">
        <v>2125</v>
      </c>
      <c r="BR340" s="41">
        <f>BQ340-BP340</f>
        <v>2125</v>
      </c>
      <c r="BS340" s="41">
        <f t="shared" si="396"/>
        <v>0</v>
      </c>
      <c r="BT340" s="41">
        <f t="shared" si="397"/>
        <v>2125</v>
      </c>
      <c r="BU340" s="41">
        <f t="shared" si="398"/>
        <v>2125</v>
      </c>
      <c r="BV340" s="109" t="str">
        <f t="shared" si="399"/>
        <v>nebija plānots</v>
      </c>
      <c r="BW340" s="143">
        <v>0</v>
      </c>
      <c r="BX340" s="41">
        <v>0</v>
      </c>
      <c r="BY340" s="41">
        <f t="shared" si="400"/>
        <v>0</v>
      </c>
      <c r="BZ340" s="41">
        <f t="shared" si="354"/>
        <v>0</v>
      </c>
      <c r="CA340" s="41">
        <f t="shared" si="407"/>
        <v>2125</v>
      </c>
      <c r="CB340" s="41">
        <f t="shared" si="365"/>
        <v>2125</v>
      </c>
      <c r="CC340" s="109" t="str">
        <f t="shared" si="401"/>
        <v>nebija plānots</v>
      </c>
      <c r="CD340" s="143">
        <v>0</v>
      </c>
      <c r="CE340" s="41">
        <v>1662.25</v>
      </c>
      <c r="CF340" s="41">
        <f t="shared" si="402"/>
        <v>1662.25</v>
      </c>
      <c r="CG340" s="41">
        <f t="shared" si="403"/>
        <v>0</v>
      </c>
      <c r="CH340" s="41">
        <f t="shared" si="404"/>
        <v>3787.25</v>
      </c>
      <c r="CI340" s="40">
        <f t="shared" si="405"/>
        <v>3787.25</v>
      </c>
      <c r="CJ340" s="281" t="s">
        <v>1546</v>
      </c>
      <c r="CK340" s="143">
        <v>0</v>
      </c>
      <c r="CL340" s="40">
        <f t="shared" si="356"/>
        <v>0</v>
      </c>
      <c r="CM340" s="40">
        <v>3825</v>
      </c>
      <c r="CN340" s="40">
        <v>0</v>
      </c>
      <c r="CO340" s="310" t="e">
        <f t="shared" si="406"/>
        <v>#DIV/0!</v>
      </c>
      <c r="CP340" s="143">
        <v>23233.050000000003</v>
      </c>
      <c r="CQ340" s="143">
        <v>11118</v>
      </c>
      <c r="CR340" s="143">
        <v>0</v>
      </c>
      <c r="CS340" s="143">
        <v>0</v>
      </c>
      <c r="CT340" s="143">
        <v>0</v>
      </c>
      <c r="CU340" s="143">
        <v>0</v>
      </c>
      <c r="CV340" s="143">
        <v>0</v>
      </c>
      <c r="CW340" s="143">
        <v>34351.050000000003</v>
      </c>
      <c r="CX340" s="29"/>
    </row>
    <row r="341" spans="1:102" ht="25.5" hidden="1" x14ac:dyDescent="0.25">
      <c r="A341" s="18" t="s">
        <v>406</v>
      </c>
      <c r="B341" s="18" t="s">
        <v>411</v>
      </c>
      <c r="C341" s="19" t="s">
        <v>602</v>
      </c>
      <c r="D341" s="22">
        <v>1</v>
      </c>
      <c r="E341" s="18" t="s">
        <v>402</v>
      </c>
      <c r="F341" s="18" t="s">
        <v>77</v>
      </c>
      <c r="G341" s="18" t="s">
        <v>1179</v>
      </c>
      <c r="H341" s="43">
        <f>SUBTOTAL(103, $CI$16:$CI341)*1</f>
        <v>149</v>
      </c>
      <c r="I341" s="43" t="s">
        <v>406</v>
      </c>
      <c r="J341" s="128" t="s">
        <v>1237</v>
      </c>
      <c r="K341" s="128" t="s">
        <v>1238</v>
      </c>
      <c r="L341" s="101">
        <v>0</v>
      </c>
      <c r="M341" s="101">
        <v>0</v>
      </c>
      <c r="N341" s="101">
        <v>0</v>
      </c>
      <c r="O341" s="101">
        <f>N341+M341+L341</f>
        <v>0</v>
      </c>
      <c r="P341" s="101"/>
      <c r="Q341" s="41">
        <f t="shared" si="366"/>
        <v>0</v>
      </c>
      <c r="R341" s="197" t="str">
        <f t="shared" si="367"/>
        <v>nebija plānots</v>
      </c>
      <c r="S341" s="101">
        <v>0</v>
      </c>
      <c r="T341" s="101"/>
      <c r="U341" s="101"/>
      <c r="V341" s="41">
        <f t="shared" si="368"/>
        <v>0</v>
      </c>
      <c r="W341" s="41">
        <f t="shared" si="369"/>
        <v>0</v>
      </c>
      <c r="X341" s="41">
        <f t="shared" si="370"/>
        <v>0</v>
      </c>
      <c r="Y341" s="197" t="str">
        <f t="shared" si="371"/>
        <v>nebija plānots</v>
      </c>
      <c r="Z341" s="101">
        <v>0</v>
      </c>
      <c r="AA341" s="101"/>
      <c r="AB341" s="101"/>
      <c r="AC341" s="41">
        <f t="shared" si="372"/>
        <v>0</v>
      </c>
      <c r="AD341" s="41">
        <f t="shared" si="373"/>
        <v>0</v>
      </c>
      <c r="AE341" s="41">
        <f t="shared" si="374"/>
        <v>0</v>
      </c>
      <c r="AF341" s="109" t="str">
        <f t="shared" si="375"/>
        <v>nebija plānots</v>
      </c>
      <c r="AG341" s="101">
        <v>0</v>
      </c>
      <c r="AH341" s="101"/>
      <c r="AI341" s="101"/>
      <c r="AJ341" s="41">
        <f t="shared" si="376"/>
        <v>0</v>
      </c>
      <c r="AK341" s="41">
        <f t="shared" si="377"/>
        <v>0</v>
      </c>
      <c r="AL341" s="41">
        <f t="shared" si="378"/>
        <v>0</v>
      </c>
      <c r="AM341" s="109" t="str">
        <f t="shared" si="379"/>
        <v>nebija plānots</v>
      </c>
      <c r="AN341" s="101">
        <v>0</v>
      </c>
      <c r="AO341" s="101"/>
      <c r="AP341" s="101"/>
      <c r="AQ341" s="41">
        <f t="shared" si="380"/>
        <v>0</v>
      </c>
      <c r="AR341" s="41">
        <f t="shared" si="381"/>
        <v>0</v>
      </c>
      <c r="AS341" s="41">
        <f t="shared" si="382"/>
        <v>0</v>
      </c>
      <c r="AT341" s="109" t="str">
        <f t="shared" si="383"/>
        <v>nebija plānots</v>
      </c>
      <c r="AU341" s="101">
        <v>0</v>
      </c>
      <c r="AV341" s="101"/>
      <c r="AW341" s="101"/>
      <c r="AX341" s="41">
        <f t="shared" si="384"/>
        <v>0</v>
      </c>
      <c r="AY341" s="41">
        <f t="shared" si="385"/>
        <v>0</v>
      </c>
      <c r="AZ341" s="41">
        <f t="shared" si="386"/>
        <v>0</v>
      </c>
      <c r="BA341" s="109" t="str">
        <f t="shared" si="387"/>
        <v>nebija plānots</v>
      </c>
      <c r="BB341" s="101">
        <v>0</v>
      </c>
      <c r="BC341" s="101"/>
      <c r="BD341" s="101"/>
      <c r="BE341" s="41">
        <f t="shared" si="388"/>
        <v>0</v>
      </c>
      <c r="BF341" s="41">
        <f t="shared" si="389"/>
        <v>0</v>
      </c>
      <c r="BG341" s="41">
        <f t="shared" si="390"/>
        <v>0</v>
      </c>
      <c r="BH341" s="109" t="str">
        <f t="shared" si="391"/>
        <v>nebija plānots</v>
      </c>
      <c r="BI341" s="101">
        <v>0</v>
      </c>
      <c r="BJ341" s="41">
        <v>1700</v>
      </c>
      <c r="BK341" s="41">
        <f>BJ341-BI341</f>
        <v>1700</v>
      </c>
      <c r="BL341" s="41">
        <f t="shared" si="392"/>
        <v>0</v>
      </c>
      <c r="BM341" s="41">
        <f t="shared" si="393"/>
        <v>1700</v>
      </c>
      <c r="BN341" s="41">
        <f t="shared" si="394"/>
        <v>1700</v>
      </c>
      <c r="BO341" s="109" t="str">
        <f t="shared" si="395"/>
        <v>nebija plānots</v>
      </c>
      <c r="BP341" s="101">
        <v>0</v>
      </c>
      <c r="BQ341" s="41">
        <v>2502.77</v>
      </c>
      <c r="BR341" s="41">
        <f>BQ341-BP341</f>
        <v>2502.77</v>
      </c>
      <c r="BS341" s="41">
        <f t="shared" si="396"/>
        <v>0</v>
      </c>
      <c r="BT341" s="41">
        <f t="shared" si="397"/>
        <v>4202.7700000000004</v>
      </c>
      <c r="BU341" s="41">
        <f t="shared" si="398"/>
        <v>4203</v>
      </c>
      <c r="BV341" s="109" t="str">
        <f t="shared" si="399"/>
        <v>nebija plānots</v>
      </c>
      <c r="BW341" s="101">
        <v>0</v>
      </c>
      <c r="BX341" s="41">
        <v>0</v>
      </c>
      <c r="BY341" s="41">
        <f t="shared" si="400"/>
        <v>0</v>
      </c>
      <c r="BZ341" s="41">
        <f t="shared" si="354"/>
        <v>0</v>
      </c>
      <c r="CA341" s="41">
        <f t="shared" si="407"/>
        <v>4202.7700000000004</v>
      </c>
      <c r="CB341" s="41">
        <f t="shared" si="365"/>
        <v>4203</v>
      </c>
      <c r="CC341" s="109" t="str">
        <f t="shared" si="401"/>
        <v>nebija plānots</v>
      </c>
      <c r="CD341" s="101">
        <v>0</v>
      </c>
      <c r="CE341" s="41">
        <v>0</v>
      </c>
      <c r="CF341" s="41">
        <f t="shared" si="402"/>
        <v>0</v>
      </c>
      <c r="CG341" s="41">
        <f t="shared" si="403"/>
        <v>0</v>
      </c>
      <c r="CH341" s="41">
        <f t="shared" si="404"/>
        <v>4202.7700000000004</v>
      </c>
      <c r="CI341" s="40">
        <f t="shared" si="405"/>
        <v>4203</v>
      </c>
      <c r="CJ341" s="281" t="s">
        <v>1546</v>
      </c>
      <c r="CK341" s="104">
        <v>0</v>
      </c>
      <c r="CL341" s="40">
        <f t="shared" si="356"/>
        <v>0</v>
      </c>
      <c r="CM341" s="40">
        <v>10518.27</v>
      </c>
      <c r="CN341" s="40">
        <v>0</v>
      </c>
      <c r="CO341" s="310" t="e">
        <f t="shared" si="406"/>
        <v>#DIV/0!</v>
      </c>
      <c r="CP341" s="104">
        <v>22683.05</v>
      </c>
      <c r="CQ341" s="104">
        <v>10440.59</v>
      </c>
      <c r="CR341" s="104">
        <v>0</v>
      </c>
      <c r="CS341" s="104">
        <v>0</v>
      </c>
      <c r="CT341" s="104">
        <v>0</v>
      </c>
      <c r="CU341" s="104">
        <v>0</v>
      </c>
      <c r="CV341" s="104">
        <v>0</v>
      </c>
      <c r="CW341" s="104">
        <v>33123.65</v>
      </c>
      <c r="CX341" s="29"/>
    </row>
    <row r="342" spans="1:102" ht="51.75" hidden="1" x14ac:dyDescent="0.25">
      <c r="A342" s="121" t="s">
        <v>233</v>
      </c>
      <c r="B342" s="121" t="s">
        <v>234</v>
      </c>
      <c r="C342" s="122" t="s">
        <v>579</v>
      </c>
      <c r="D342" s="121">
        <v>1</v>
      </c>
      <c r="E342" s="121" t="s">
        <v>4</v>
      </c>
      <c r="F342" s="121" t="s">
        <v>5</v>
      </c>
      <c r="G342" s="123" t="s">
        <v>244</v>
      </c>
      <c r="H342" s="43">
        <f>SUBTOTAL(103, $CI$16:$CI342)*1</f>
        <v>149</v>
      </c>
      <c r="I342" s="43" t="s">
        <v>406</v>
      </c>
      <c r="J342" s="128" t="s">
        <v>1209</v>
      </c>
      <c r="K342" s="128" t="s">
        <v>1210</v>
      </c>
      <c r="L342" s="79">
        <v>0</v>
      </c>
      <c r="M342" s="79">
        <v>0</v>
      </c>
      <c r="N342" s="79">
        <v>0</v>
      </c>
      <c r="O342" s="79">
        <v>0</v>
      </c>
      <c r="P342" s="79"/>
      <c r="Q342" s="41">
        <f t="shared" si="366"/>
        <v>0</v>
      </c>
      <c r="R342" s="197" t="str">
        <f t="shared" si="367"/>
        <v>nebija plānots</v>
      </c>
      <c r="S342" s="79">
        <v>0</v>
      </c>
      <c r="T342" s="79"/>
      <c r="U342" s="79"/>
      <c r="V342" s="41">
        <f t="shared" si="368"/>
        <v>0</v>
      </c>
      <c r="W342" s="41">
        <f t="shared" si="369"/>
        <v>0</v>
      </c>
      <c r="X342" s="41">
        <f t="shared" si="370"/>
        <v>0</v>
      </c>
      <c r="Y342" s="197" t="str">
        <f t="shared" si="371"/>
        <v>nebija plānots</v>
      </c>
      <c r="Z342" s="79">
        <v>0</v>
      </c>
      <c r="AA342" s="79"/>
      <c r="AB342" s="79"/>
      <c r="AC342" s="41">
        <f t="shared" si="372"/>
        <v>0</v>
      </c>
      <c r="AD342" s="41">
        <f t="shared" si="373"/>
        <v>0</v>
      </c>
      <c r="AE342" s="41">
        <f t="shared" si="374"/>
        <v>0</v>
      </c>
      <c r="AF342" s="109" t="str">
        <f t="shared" si="375"/>
        <v>nebija plānots</v>
      </c>
      <c r="AG342" s="79">
        <v>0</v>
      </c>
      <c r="AH342" s="79"/>
      <c r="AI342" s="79"/>
      <c r="AJ342" s="41">
        <f t="shared" si="376"/>
        <v>0</v>
      </c>
      <c r="AK342" s="41">
        <f t="shared" si="377"/>
        <v>0</v>
      </c>
      <c r="AL342" s="41">
        <f t="shared" si="378"/>
        <v>0</v>
      </c>
      <c r="AM342" s="109" t="str">
        <f t="shared" si="379"/>
        <v>nebija plānots</v>
      </c>
      <c r="AN342" s="79">
        <v>0</v>
      </c>
      <c r="AO342" s="79"/>
      <c r="AP342" s="79"/>
      <c r="AQ342" s="41">
        <f t="shared" si="380"/>
        <v>0</v>
      </c>
      <c r="AR342" s="41">
        <f t="shared" si="381"/>
        <v>0</v>
      </c>
      <c r="AS342" s="41">
        <f t="shared" si="382"/>
        <v>0</v>
      </c>
      <c r="AT342" s="109" t="str">
        <f t="shared" si="383"/>
        <v>nebija plānots</v>
      </c>
      <c r="AU342" s="79">
        <v>0</v>
      </c>
      <c r="AV342" s="79"/>
      <c r="AW342" s="79"/>
      <c r="AX342" s="41">
        <f t="shared" si="384"/>
        <v>0</v>
      </c>
      <c r="AY342" s="41">
        <f t="shared" si="385"/>
        <v>0</v>
      </c>
      <c r="AZ342" s="41">
        <f t="shared" si="386"/>
        <v>0</v>
      </c>
      <c r="BA342" s="109" t="str">
        <f t="shared" si="387"/>
        <v>nebija plānots</v>
      </c>
      <c r="BB342" s="79">
        <v>0</v>
      </c>
      <c r="BC342" s="79"/>
      <c r="BD342" s="79"/>
      <c r="BE342" s="41">
        <f t="shared" si="388"/>
        <v>0</v>
      </c>
      <c r="BF342" s="41">
        <f t="shared" si="389"/>
        <v>0</v>
      </c>
      <c r="BG342" s="41">
        <f t="shared" si="390"/>
        <v>0</v>
      </c>
      <c r="BH342" s="109" t="str">
        <f t="shared" si="391"/>
        <v>nebija plānots</v>
      </c>
      <c r="BI342" s="79">
        <v>0</v>
      </c>
      <c r="BJ342" s="79"/>
      <c r="BK342" s="79"/>
      <c r="BL342" s="41">
        <f t="shared" si="392"/>
        <v>0</v>
      </c>
      <c r="BM342" s="41">
        <f t="shared" si="393"/>
        <v>0</v>
      </c>
      <c r="BN342" s="41">
        <f t="shared" si="394"/>
        <v>0</v>
      </c>
      <c r="BO342" s="109" t="str">
        <f t="shared" si="395"/>
        <v>nebija plānots</v>
      </c>
      <c r="BP342" s="79">
        <v>0</v>
      </c>
      <c r="BQ342" s="79"/>
      <c r="BR342" s="79"/>
      <c r="BS342" s="41">
        <f t="shared" si="396"/>
        <v>0</v>
      </c>
      <c r="BT342" s="41">
        <f t="shared" si="397"/>
        <v>0</v>
      </c>
      <c r="BU342" s="41">
        <f t="shared" si="398"/>
        <v>0</v>
      </c>
      <c r="BV342" s="109" t="str">
        <f t="shared" si="399"/>
        <v>nebija plānots</v>
      </c>
      <c r="BW342" s="79">
        <v>0</v>
      </c>
      <c r="BX342" s="41">
        <v>4423.95</v>
      </c>
      <c r="BY342" s="41">
        <f t="shared" si="400"/>
        <v>4423.95</v>
      </c>
      <c r="BZ342" s="41">
        <f t="shared" si="354"/>
        <v>0</v>
      </c>
      <c r="CA342" s="41">
        <f t="shared" si="407"/>
        <v>4423.95</v>
      </c>
      <c r="CB342" s="41">
        <f t="shared" si="365"/>
        <v>4424</v>
      </c>
      <c r="CC342" s="109" t="str">
        <f t="shared" si="401"/>
        <v>nebija plānots</v>
      </c>
      <c r="CD342" s="79">
        <v>0</v>
      </c>
      <c r="CE342" s="41">
        <v>0</v>
      </c>
      <c r="CF342" s="41">
        <f t="shared" si="402"/>
        <v>0</v>
      </c>
      <c r="CG342" s="41">
        <f t="shared" si="403"/>
        <v>0</v>
      </c>
      <c r="CH342" s="41">
        <f t="shared" si="404"/>
        <v>4423.95</v>
      </c>
      <c r="CI342" s="40">
        <f t="shared" si="405"/>
        <v>4424</v>
      </c>
      <c r="CJ342" s="281" t="s">
        <v>1546</v>
      </c>
      <c r="CK342" s="83">
        <v>0</v>
      </c>
      <c r="CL342" s="83">
        <v>0</v>
      </c>
      <c r="CM342" s="40">
        <v>4423.95</v>
      </c>
      <c r="CN342" s="40">
        <v>0</v>
      </c>
      <c r="CO342" s="310" t="e">
        <f t="shared" si="406"/>
        <v>#DIV/0!</v>
      </c>
      <c r="CP342" s="83">
        <v>22546</v>
      </c>
      <c r="CQ342" s="83">
        <v>11273.8</v>
      </c>
      <c r="CR342" s="83">
        <v>0</v>
      </c>
      <c r="CS342" s="83">
        <v>0</v>
      </c>
      <c r="CT342" s="83">
        <v>0</v>
      </c>
      <c r="CU342" s="83">
        <v>0</v>
      </c>
      <c r="CV342" s="83">
        <v>0</v>
      </c>
      <c r="CW342" s="83">
        <v>33819.800000000003</v>
      </c>
      <c r="CX342" s="272"/>
    </row>
    <row r="343" spans="1:102" ht="25.5" hidden="1" x14ac:dyDescent="0.25">
      <c r="A343" s="18" t="s">
        <v>406</v>
      </c>
      <c r="B343" s="18" t="s">
        <v>411</v>
      </c>
      <c r="C343" s="19" t="s">
        <v>602</v>
      </c>
      <c r="D343" s="18">
        <v>1</v>
      </c>
      <c r="E343" s="18" t="s">
        <v>402</v>
      </c>
      <c r="F343" s="18" t="s">
        <v>77</v>
      </c>
      <c r="G343" s="18" t="s">
        <v>1259</v>
      </c>
      <c r="H343" s="43">
        <f>SUBTOTAL(103, $CI$16:$CI343)*1</f>
        <v>149</v>
      </c>
      <c r="I343" s="43" t="s">
        <v>406</v>
      </c>
      <c r="J343" s="128" t="s">
        <v>1225</v>
      </c>
      <c r="K343" s="128" t="s">
        <v>1226</v>
      </c>
      <c r="L343" s="79">
        <v>0</v>
      </c>
      <c r="M343" s="79">
        <v>0</v>
      </c>
      <c r="N343" s="79">
        <v>0</v>
      </c>
      <c r="O343" s="79">
        <f>N343+M343+L343</f>
        <v>0</v>
      </c>
      <c r="P343" s="79"/>
      <c r="Q343" s="41">
        <f t="shared" si="366"/>
        <v>0</v>
      </c>
      <c r="R343" s="197" t="str">
        <f t="shared" si="367"/>
        <v>nebija plānots</v>
      </c>
      <c r="S343" s="79">
        <v>0</v>
      </c>
      <c r="T343" s="79"/>
      <c r="U343" s="79"/>
      <c r="V343" s="41">
        <f t="shared" si="368"/>
        <v>0</v>
      </c>
      <c r="W343" s="41">
        <f t="shared" si="369"/>
        <v>0</v>
      </c>
      <c r="X343" s="41">
        <f t="shared" si="370"/>
        <v>0</v>
      </c>
      <c r="Y343" s="197" t="str">
        <f t="shared" si="371"/>
        <v>nebija plānots</v>
      </c>
      <c r="Z343" s="79">
        <v>0</v>
      </c>
      <c r="AA343" s="79"/>
      <c r="AB343" s="79"/>
      <c r="AC343" s="41">
        <f t="shared" si="372"/>
        <v>0</v>
      </c>
      <c r="AD343" s="41">
        <f t="shared" si="373"/>
        <v>0</v>
      </c>
      <c r="AE343" s="41">
        <f t="shared" si="374"/>
        <v>0</v>
      </c>
      <c r="AF343" s="109" t="str">
        <f t="shared" si="375"/>
        <v>nebija plānots</v>
      </c>
      <c r="AG343" s="79">
        <v>0</v>
      </c>
      <c r="AH343" s="79"/>
      <c r="AI343" s="79"/>
      <c r="AJ343" s="41">
        <f t="shared" si="376"/>
        <v>0</v>
      </c>
      <c r="AK343" s="41">
        <f t="shared" si="377"/>
        <v>0</v>
      </c>
      <c r="AL343" s="41">
        <f t="shared" si="378"/>
        <v>0</v>
      </c>
      <c r="AM343" s="109" t="str">
        <f t="shared" si="379"/>
        <v>nebija plānots</v>
      </c>
      <c r="AN343" s="79">
        <v>0</v>
      </c>
      <c r="AO343" s="79"/>
      <c r="AP343" s="79"/>
      <c r="AQ343" s="41">
        <f t="shared" si="380"/>
        <v>0</v>
      </c>
      <c r="AR343" s="41">
        <f t="shared" si="381"/>
        <v>0</v>
      </c>
      <c r="AS343" s="41">
        <f t="shared" si="382"/>
        <v>0</v>
      </c>
      <c r="AT343" s="109" t="str">
        <f t="shared" si="383"/>
        <v>nebija plānots</v>
      </c>
      <c r="AU343" s="79">
        <v>0</v>
      </c>
      <c r="AV343" s="79"/>
      <c r="AW343" s="79"/>
      <c r="AX343" s="41">
        <f t="shared" si="384"/>
        <v>0</v>
      </c>
      <c r="AY343" s="41">
        <f t="shared" si="385"/>
        <v>0</v>
      </c>
      <c r="AZ343" s="41">
        <f t="shared" si="386"/>
        <v>0</v>
      </c>
      <c r="BA343" s="109" t="str">
        <f t="shared" si="387"/>
        <v>nebija plānots</v>
      </c>
      <c r="BB343" s="79">
        <v>0</v>
      </c>
      <c r="BC343" s="79"/>
      <c r="BD343" s="79"/>
      <c r="BE343" s="41">
        <f t="shared" si="388"/>
        <v>0</v>
      </c>
      <c r="BF343" s="41">
        <f t="shared" si="389"/>
        <v>0</v>
      </c>
      <c r="BG343" s="41">
        <f t="shared" si="390"/>
        <v>0</v>
      </c>
      <c r="BH343" s="109" t="str">
        <f t="shared" si="391"/>
        <v>nebija plānots</v>
      </c>
      <c r="BI343" s="79">
        <v>0</v>
      </c>
      <c r="BJ343" s="79"/>
      <c r="BK343" s="79"/>
      <c r="BL343" s="41">
        <f t="shared" si="392"/>
        <v>0</v>
      </c>
      <c r="BM343" s="41">
        <f t="shared" si="393"/>
        <v>0</v>
      </c>
      <c r="BN343" s="41">
        <f t="shared" si="394"/>
        <v>0</v>
      </c>
      <c r="BO343" s="109" t="str">
        <f t="shared" si="395"/>
        <v>nebija plānots</v>
      </c>
      <c r="BP343" s="79">
        <v>0</v>
      </c>
      <c r="BQ343" s="79"/>
      <c r="BR343" s="79"/>
      <c r="BS343" s="41">
        <f t="shared" si="396"/>
        <v>0</v>
      </c>
      <c r="BT343" s="41">
        <f t="shared" si="397"/>
        <v>0</v>
      </c>
      <c r="BU343" s="41">
        <f t="shared" si="398"/>
        <v>0</v>
      </c>
      <c r="BV343" s="109" t="str">
        <f t="shared" si="399"/>
        <v>nebija plānots</v>
      </c>
      <c r="BW343" s="79">
        <v>0</v>
      </c>
      <c r="BX343" s="41">
        <v>4474.5200000000004</v>
      </c>
      <c r="BY343" s="41">
        <f t="shared" si="400"/>
        <v>4474.5200000000004</v>
      </c>
      <c r="BZ343" s="41">
        <f t="shared" si="354"/>
        <v>0</v>
      </c>
      <c r="CA343" s="41">
        <f t="shared" si="407"/>
        <v>4474.5200000000004</v>
      </c>
      <c r="CB343" s="41">
        <f t="shared" si="365"/>
        <v>4475</v>
      </c>
      <c r="CC343" s="109" t="str">
        <f t="shared" si="401"/>
        <v>nebija plānots</v>
      </c>
      <c r="CD343" s="79">
        <v>0</v>
      </c>
      <c r="CE343" s="41">
        <v>0</v>
      </c>
      <c r="CF343" s="41">
        <f t="shared" si="402"/>
        <v>0</v>
      </c>
      <c r="CG343" s="41">
        <f t="shared" si="403"/>
        <v>0</v>
      </c>
      <c r="CH343" s="41">
        <f t="shared" si="404"/>
        <v>4474.5200000000004</v>
      </c>
      <c r="CI343" s="40">
        <f t="shared" si="405"/>
        <v>4475</v>
      </c>
      <c r="CJ343" s="281" t="s">
        <v>1546</v>
      </c>
      <c r="CK343" s="83">
        <v>0</v>
      </c>
      <c r="CL343" s="40">
        <f>CK343+CD343+BW343+BP343+BI343+BB343+AN343+AG343+Z343+S343+O343+AU343</f>
        <v>0</v>
      </c>
      <c r="CM343" s="40">
        <v>4474.5200000000004</v>
      </c>
      <c r="CN343" s="40">
        <v>0</v>
      </c>
      <c r="CO343" s="310" t="e">
        <f t="shared" si="406"/>
        <v>#DIV/0!</v>
      </c>
      <c r="CP343" s="83">
        <v>30978.25</v>
      </c>
      <c r="CQ343" s="83">
        <v>8681.9</v>
      </c>
      <c r="CR343" s="83">
        <v>0</v>
      </c>
      <c r="CS343" s="83"/>
      <c r="CT343" s="83">
        <v>0</v>
      </c>
      <c r="CU343" s="83">
        <v>0</v>
      </c>
      <c r="CV343" s="83">
        <v>0</v>
      </c>
      <c r="CW343" s="83">
        <v>39660.15</v>
      </c>
      <c r="CX343" s="272"/>
    </row>
    <row r="344" spans="1:102" ht="25.5" hidden="1" x14ac:dyDescent="0.25">
      <c r="A344" s="55" t="s">
        <v>406</v>
      </c>
      <c r="B344" s="55" t="s">
        <v>411</v>
      </c>
      <c r="C344" s="81" t="s">
        <v>602</v>
      </c>
      <c r="D344" s="22">
        <v>1</v>
      </c>
      <c r="E344" s="55" t="s">
        <v>402</v>
      </c>
      <c r="F344" s="55" t="s">
        <v>77</v>
      </c>
      <c r="G344" s="55" t="s">
        <v>1278</v>
      </c>
      <c r="H344" s="43">
        <f>SUBTOTAL(103, $CI$16:$CI344)*1</f>
        <v>149</v>
      </c>
      <c r="I344" s="55" t="s">
        <v>1125</v>
      </c>
      <c r="J344" s="128" t="s">
        <v>956</v>
      </c>
      <c r="K344" s="128"/>
      <c r="L344" s="79">
        <v>0</v>
      </c>
      <c r="M344" s="79">
        <v>0</v>
      </c>
      <c r="N344" s="79">
        <v>0</v>
      </c>
      <c r="O344" s="79">
        <v>0</v>
      </c>
      <c r="P344" s="79"/>
      <c r="Q344" s="41">
        <f t="shared" si="366"/>
        <v>0</v>
      </c>
      <c r="R344" s="197" t="str">
        <f t="shared" si="367"/>
        <v>nebija plānots</v>
      </c>
      <c r="S344" s="79">
        <v>0</v>
      </c>
      <c r="T344" s="79"/>
      <c r="U344" s="79"/>
      <c r="V344" s="41">
        <f t="shared" si="368"/>
        <v>0</v>
      </c>
      <c r="W344" s="41">
        <f t="shared" si="369"/>
        <v>0</v>
      </c>
      <c r="X344" s="41">
        <f t="shared" si="370"/>
        <v>0</v>
      </c>
      <c r="Y344" s="197" t="str">
        <f t="shared" si="371"/>
        <v>nebija plānots</v>
      </c>
      <c r="Z344" s="79">
        <v>0</v>
      </c>
      <c r="AA344" s="79"/>
      <c r="AB344" s="79"/>
      <c r="AC344" s="41">
        <f t="shared" si="372"/>
        <v>0</v>
      </c>
      <c r="AD344" s="41">
        <f t="shared" si="373"/>
        <v>0</v>
      </c>
      <c r="AE344" s="41">
        <f t="shared" si="374"/>
        <v>0</v>
      </c>
      <c r="AF344" s="109" t="str">
        <f t="shared" si="375"/>
        <v>nebija plānots</v>
      </c>
      <c r="AG344" s="79">
        <v>0</v>
      </c>
      <c r="AH344" s="79"/>
      <c r="AI344" s="79"/>
      <c r="AJ344" s="41">
        <f t="shared" si="376"/>
        <v>0</v>
      </c>
      <c r="AK344" s="41">
        <f t="shared" si="377"/>
        <v>0</v>
      </c>
      <c r="AL344" s="41">
        <f t="shared" si="378"/>
        <v>0</v>
      </c>
      <c r="AM344" s="109" t="str">
        <f t="shared" si="379"/>
        <v>nebija plānots</v>
      </c>
      <c r="AN344" s="79">
        <v>0</v>
      </c>
      <c r="AO344" s="79"/>
      <c r="AP344" s="79"/>
      <c r="AQ344" s="41">
        <f t="shared" si="380"/>
        <v>0</v>
      </c>
      <c r="AR344" s="41">
        <f t="shared" si="381"/>
        <v>0</v>
      </c>
      <c r="AS344" s="41">
        <f t="shared" si="382"/>
        <v>0</v>
      </c>
      <c r="AT344" s="109" t="str">
        <f t="shared" si="383"/>
        <v>nebija plānots</v>
      </c>
      <c r="AU344" s="79">
        <v>0</v>
      </c>
      <c r="AV344" s="79"/>
      <c r="AW344" s="79"/>
      <c r="AX344" s="41">
        <f t="shared" si="384"/>
        <v>0</v>
      </c>
      <c r="AY344" s="41">
        <f t="shared" si="385"/>
        <v>0</v>
      </c>
      <c r="AZ344" s="41">
        <f t="shared" si="386"/>
        <v>0</v>
      </c>
      <c r="BA344" s="109" t="str">
        <f t="shared" si="387"/>
        <v>nebija plānots</v>
      </c>
      <c r="BB344" s="79">
        <v>0</v>
      </c>
      <c r="BC344" s="79"/>
      <c r="BD344" s="79"/>
      <c r="BE344" s="41">
        <f t="shared" si="388"/>
        <v>0</v>
      </c>
      <c r="BF344" s="41">
        <f t="shared" si="389"/>
        <v>0</v>
      </c>
      <c r="BG344" s="41">
        <f t="shared" si="390"/>
        <v>0</v>
      </c>
      <c r="BH344" s="109" t="str">
        <f t="shared" si="391"/>
        <v>nebija plānots</v>
      </c>
      <c r="BI344" s="79">
        <v>0</v>
      </c>
      <c r="BJ344" s="79"/>
      <c r="BK344" s="79"/>
      <c r="BL344" s="41">
        <f t="shared" si="392"/>
        <v>0</v>
      </c>
      <c r="BM344" s="41">
        <f t="shared" si="393"/>
        <v>0</v>
      </c>
      <c r="BN344" s="41">
        <f t="shared" si="394"/>
        <v>0</v>
      </c>
      <c r="BO344" s="109" t="str">
        <f t="shared" si="395"/>
        <v>nebija plānots</v>
      </c>
      <c r="BP344" s="79">
        <v>0</v>
      </c>
      <c r="BQ344" s="79"/>
      <c r="BR344" s="79"/>
      <c r="BS344" s="41">
        <f t="shared" si="396"/>
        <v>0</v>
      </c>
      <c r="BT344" s="41">
        <f t="shared" si="397"/>
        <v>0</v>
      </c>
      <c r="BU344" s="41">
        <f t="shared" si="398"/>
        <v>0</v>
      </c>
      <c r="BV344" s="109" t="str">
        <f t="shared" si="399"/>
        <v>nebija plānots</v>
      </c>
      <c r="BW344" s="79">
        <v>0</v>
      </c>
      <c r="BX344" s="79"/>
      <c r="BY344" s="79"/>
      <c r="BZ344" s="79"/>
      <c r="CA344" s="79"/>
      <c r="CB344" s="79"/>
      <c r="CC344" s="109" t="str">
        <f t="shared" si="401"/>
        <v>nebija plānots</v>
      </c>
      <c r="CD344" s="79">
        <v>0</v>
      </c>
      <c r="CE344" s="41">
        <v>5032.99</v>
      </c>
      <c r="CF344" s="41">
        <f t="shared" si="402"/>
        <v>5032.99</v>
      </c>
      <c r="CG344" s="41">
        <f t="shared" si="403"/>
        <v>0</v>
      </c>
      <c r="CH344" s="41">
        <f t="shared" si="404"/>
        <v>5032.99</v>
      </c>
      <c r="CI344" s="40">
        <f t="shared" si="405"/>
        <v>5032.99</v>
      </c>
      <c r="CJ344" s="281" t="s">
        <v>1546</v>
      </c>
      <c r="CK344" s="83">
        <v>0</v>
      </c>
      <c r="CL344" s="83">
        <v>0</v>
      </c>
      <c r="CM344" s="40">
        <v>175033</v>
      </c>
      <c r="CN344" s="40">
        <v>0</v>
      </c>
      <c r="CO344" s="310" t="e">
        <f t="shared" si="406"/>
        <v>#DIV/0!</v>
      </c>
      <c r="CP344" s="83">
        <v>806135.75000000012</v>
      </c>
      <c r="CQ344" s="83">
        <v>438985.05</v>
      </c>
      <c r="CR344" s="83">
        <v>262541.2</v>
      </c>
      <c r="CS344" s="83">
        <v>0</v>
      </c>
      <c r="CT344" s="83">
        <v>0</v>
      </c>
      <c r="CU344" s="83">
        <v>0</v>
      </c>
      <c r="CV344" s="83">
        <v>0</v>
      </c>
      <c r="CW344" s="83">
        <v>1507620.35</v>
      </c>
      <c r="CX344" s="29"/>
    </row>
    <row r="345" spans="1:102" ht="25.5" hidden="1" x14ac:dyDescent="0.25">
      <c r="A345" s="18" t="s">
        <v>406</v>
      </c>
      <c r="B345" s="18" t="s">
        <v>411</v>
      </c>
      <c r="C345" s="19" t="s">
        <v>602</v>
      </c>
      <c r="D345" s="18">
        <v>1</v>
      </c>
      <c r="E345" s="18" t="s">
        <v>402</v>
      </c>
      <c r="F345" s="18" t="s">
        <v>77</v>
      </c>
      <c r="G345" s="18" t="s">
        <v>1267</v>
      </c>
      <c r="H345" s="43">
        <f>SUBTOTAL(103, $CI$16:$CI345)*1</f>
        <v>149</v>
      </c>
      <c r="I345" s="55" t="s">
        <v>1163</v>
      </c>
      <c r="J345" s="128" t="s">
        <v>1022</v>
      </c>
      <c r="K345" s="290" t="s">
        <v>1175</v>
      </c>
      <c r="L345" s="79">
        <v>0</v>
      </c>
      <c r="M345" s="79">
        <v>0</v>
      </c>
      <c r="N345" s="79">
        <v>0</v>
      </c>
      <c r="O345" s="79">
        <v>0</v>
      </c>
      <c r="P345" s="79"/>
      <c r="Q345" s="41">
        <f t="shared" si="366"/>
        <v>0</v>
      </c>
      <c r="R345" s="197" t="str">
        <f t="shared" si="367"/>
        <v>nebija plānots</v>
      </c>
      <c r="S345" s="79">
        <v>0</v>
      </c>
      <c r="T345" s="79"/>
      <c r="U345" s="79"/>
      <c r="V345" s="41">
        <f t="shared" si="368"/>
        <v>0</v>
      </c>
      <c r="W345" s="41">
        <f t="shared" si="369"/>
        <v>0</v>
      </c>
      <c r="X345" s="41">
        <f t="shared" si="370"/>
        <v>0</v>
      </c>
      <c r="Y345" s="197" t="str">
        <f t="shared" si="371"/>
        <v>nebija plānots</v>
      </c>
      <c r="Z345" s="79">
        <v>0</v>
      </c>
      <c r="AA345" s="79"/>
      <c r="AB345" s="79"/>
      <c r="AC345" s="41">
        <f t="shared" si="372"/>
        <v>0</v>
      </c>
      <c r="AD345" s="41">
        <f t="shared" si="373"/>
        <v>0</v>
      </c>
      <c r="AE345" s="41">
        <f t="shared" si="374"/>
        <v>0</v>
      </c>
      <c r="AF345" s="109" t="str">
        <f t="shared" si="375"/>
        <v>nebija plānots</v>
      </c>
      <c r="AG345" s="79">
        <v>0</v>
      </c>
      <c r="AH345" s="79"/>
      <c r="AI345" s="79"/>
      <c r="AJ345" s="41">
        <f t="shared" si="376"/>
        <v>0</v>
      </c>
      <c r="AK345" s="41">
        <f t="shared" si="377"/>
        <v>0</v>
      </c>
      <c r="AL345" s="41">
        <f t="shared" si="378"/>
        <v>0</v>
      </c>
      <c r="AM345" s="109" t="str">
        <f t="shared" si="379"/>
        <v>nebija plānots</v>
      </c>
      <c r="AN345" s="79">
        <v>0</v>
      </c>
      <c r="AO345" s="79"/>
      <c r="AP345" s="79"/>
      <c r="AQ345" s="41">
        <f t="shared" si="380"/>
        <v>0</v>
      </c>
      <c r="AR345" s="41">
        <f t="shared" si="381"/>
        <v>0</v>
      </c>
      <c r="AS345" s="41">
        <f t="shared" si="382"/>
        <v>0</v>
      </c>
      <c r="AT345" s="109" t="str">
        <f t="shared" si="383"/>
        <v>nebija plānots</v>
      </c>
      <c r="AU345" s="79">
        <v>0</v>
      </c>
      <c r="AV345" s="79"/>
      <c r="AW345" s="79"/>
      <c r="AX345" s="41">
        <f t="shared" si="384"/>
        <v>0</v>
      </c>
      <c r="AY345" s="41">
        <f t="shared" si="385"/>
        <v>0</v>
      </c>
      <c r="AZ345" s="41">
        <f t="shared" si="386"/>
        <v>0</v>
      </c>
      <c r="BA345" s="109" t="str">
        <f t="shared" si="387"/>
        <v>nebija plānots</v>
      </c>
      <c r="BB345" s="79">
        <v>0</v>
      </c>
      <c r="BC345" s="79"/>
      <c r="BD345" s="79"/>
      <c r="BE345" s="41">
        <f t="shared" si="388"/>
        <v>0</v>
      </c>
      <c r="BF345" s="41">
        <f t="shared" si="389"/>
        <v>0</v>
      </c>
      <c r="BG345" s="41">
        <f t="shared" si="390"/>
        <v>0</v>
      </c>
      <c r="BH345" s="109" t="str">
        <f t="shared" si="391"/>
        <v>nebija plānots</v>
      </c>
      <c r="BI345" s="79">
        <v>0</v>
      </c>
      <c r="BJ345" s="79"/>
      <c r="BK345" s="79"/>
      <c r="BL345" s="41">
        <f t="shared" si="392"/>
        <v>0</v>
      </c>
      <c r="BM345" s="41">
        <f t="shared" si="393"/>
        <v>0</v>
      </c>
      <c r="BN345" s="41">
        <f t="shared" si="394"/>
        <v>0</v>
      </c>
      <c r="BO345" s="109" t="str">
        <f t="shared" si="395"/>
        <v>nebija plānots</v>
      </c>
      <c r="BP345" s="79">
        <v>0</v>
      </c>
      <c r="BQ345" s="79"/>
      <c r="BR345" s="79"/>
      <c r="BS345" s="41">
        <f t="shared" si="396"/>
        <v>0</v>
      </c>
      <c r="BT345" s="41">
        <f t="shared" si="397"/>
        <v>0</v>
      </c>
      <c r="BU345" s="41">
        <f t="shared" si="398"/>
        <v>0</v>
      </c>
      <c r="BV345" s="109" t="str">
        <f t="shared" si="399"/>
        <v>nebija plānots</v>
      </c>
      <c r="BW345" s="79">
        <v>0</v>
      </c>
      <c r="BX345" s="79"/>
      <c r="BY345" s="79"/>
      <c r="BZ345" s="79"/>
      <c r="CA345" s="79"/>
      <c r="CB345" s="79"/>
      <c r="CC345" s="109" t="str">
        <f t="shared" si="401"/>
        <v>nebija plānots</v>
      </c>
      <c r="CD345" s="79">
        <v>0</v>
      </c>
      <c r="CE345" s="41">
        <v>5247.33</v>
      </c>
      <c r="CF345" s="41">
        <f t="shared" si="402"/>
        <v>5247.33</v>
      </c>
      <c r="CG345" s="41">
        <f t="shared" si="403"/>
        <v>0</v>
      </c>
      <c r="CH345" s="41">
        <f t="shared" si="404"/>
        <v>5247.33</v>
      </c>
      <c r="CI345" s="40">
        <f t="shared" si="405"/>
        <v>5247.33</v>
      </c>
      <c r="CJ345" s="281" t="s">
        <v>1546</v>
      </c>
      <c r="CK345" s="83">
        <v>0</v>
      </c>
      <c r="CL345" s="83">
        <v>0</v>
      </c>
      <c r="CM345" s="40">
        <v>5247.33</v>
      </c>
      <c r="CN345" s="40">
        <v>0</v>
      </c>
      <c r="CO345" s="310" t="e">
        <f t="shared" si="406"/>
        <v>#DIV/0!</v>
      </c>
      <c r="CP345" s="83">
        <v>1592702.8</v>
      </c>
      <c r="CQ345" s="83">
        <v>1194522</v>
      </c>
      <c r="CR345" s="83">
        <v>796348</v>
      </c>
      <c r="CS345" s="83">
        <v>0</v>
      </c>
      <c r="CT345" s="83">
        <v>0</v>
      </c>
      <c r="CU345" s="83">
        <v>0</v>
      </c>
      <c r="CV345" s="83">
        <v>0</v>
      </c>
      <c r="CW345" s="83">
        <v>3583572.8</v>
      </c>
      <c r="CX345" s="29"/>
    </row>
    <row r="346" spans="1:102" ht="47.25" hidden="1" x14ac:dyDescent="0.25">
      <c r="A346" s="99" t="s">
        <v>406</v>
      </c>
      <c r="B346" s="99" t="s">
        <v>411</v>
      </c>
      <c r="C346" s="100" t="s">
        <v>602</v>
      </c>
      <c r="D346" s="99">
        <v>1</v>
      </c>
      <c r="E346" s="99" t="s">
        <v>402</v>
      </c>
      <c r="F346" s="99" t="s">
        <v>77</v>
      </c>
      <c r="G346" s="99" t="s">
        <v>1261</v>
      </c>
      <c r="H346" s="43">
        <f>SUBTOTAL(103, $CI$16:$CI346)*1</f>
        <v>149</v>
      </c>
      <c r="I346" s="55" t="s">
        <v>33</v>
      </c>
      <c r="J346" s="128" t="s">
        <v>960</v>
      </c>
      <c r="K346" s="128" t="s">
        <v>961</v>
      </c>
      <c r="L346" s="79">
        <v>0</v>
      </c>
      <c r="M346" s="79">
        <v>0</v>
      </c>
      <c r="N346" s="79">
        <v>0</v>
      </c>
      <c r="O346" s="79">
        <v>0</v>
      </c>
      <c r="P346" s="79"/>
      <c r="Q346" s="41">
        <f t="shared" si="366"/>
        <v>0</v>
      </c>
      <c r="R346" s="197" t="str">
        <f t="shared" si="367"/>
        <v>nebija plānots</v>
      </c>
      <c r="S346" s="79">
        <v>0</v>
      </c>
      <c r="T346" s="79"/>
      <c r="U346" s="79"/>
      <c r="V346" s="41">
        <f t="shared" si="368"/>
        <v>0</v>
      </c>
      <c r="W346" s="41">
        <f t="shared" si="369"/>
        <v>0</v>
      </c>
      <c r="X346" s="41">
        <f t="shared" si="370"/>
        <v>0</v>
      </c>
      <c r="Y346" s="197" t="str">
        <f t="shared" si="371"/>
        <v>nebija plānots</v>
      </c>
      <c r="Z346" s="79">
        <v>0</v>
      </c>
      <c r="AA346" s="79"/>
      <c r="AB346" s="79"/>
      <c r="AC346" s="41">
        <f t="shared" si="372"/>
        <v>0</v>
      </c>
      <c r="AD346" s="41">
        <f t="shared" si="373"/>
        <v>0</v>
      </c>
      <c r="AE346" s="41">
        <f t="shared" si="374"/>
        <v>0</v>
      </c>
      <c r="AF346" s="109" t="str">
        <f t="shared" si="375"/>
        <v>nebija plānots</v>
      </c>
      <c r="AG346" s="79">
        <v>0</v>
      </c>
      <c r="AH346" s="79"/>
      <c r="AI346" s="79"/>
      <c r="AJ346" s="41">
        <f t="shared" si="376"/>
        <v>0</v>
      </c>
      <c r="AK346" s="41">
        <f t="shared" si="377"/>
        <v>0</v>
      </c>
      <c r="AL346" s="41">
        <f t="shared" si="378"/>
        <v>0</v>
      </c>
      <c r="AM346" s="109" t="str">
        <f t="shared" si="379"/>
        <v>nebija plānots</v>
      </c>
      <c r="AN346" s="79">
        <v>0</v>
      </c>
      <c r="AO346" s="79"/>
      <c r="AP346" s="79"/>
      <c r="AQ346" s="41">
        <f t="shared" si="380"/>
        <v>0</v>
      </c>
      <c r="AR346" s="41">
        <f t="shared" si="381"/>
        <v>0</v>
      </c>
      <c r="AS346" s="41">
        <f t="shared" si="382"/>
        <v>0</v>
      </c>
      <c r="AT346" s="109" t="str">
        <f t="shared" si="383"/>
        <v>nebija plānots</v>
      </c>
      <c r="AU346" s="79">
        <v>0</v>
      </c>
      <c r="AV346" s="79"/>
      <c r="AW346" s="79"/>
      <c r="AX346" s="41">
        <f t="shared" si="384"/>
        <v>0</v>
      </c>
      <c r="AY346" s="41">
        <f t="shared" si="385"/>
        <v>0</v>
      </c>
      <c r="AZ346" s="41">
        <f t="shared" si="386"/>
        <v>0</v>
      </c>
      <c r="BA346" s="109" t="str">
        <f t="shared" si="387"/>
        <v>nebija plānots</v>
      </c>
      <c r="BB346" s="79">
        <v>0</v>
      </c>
      <c r="BC346" s="79"/>
      <c r="BD346" s="79"/>
      <c r="BE346" s="41">
        <f t="shared" si="388"/>
        <v>0</v>
      </c>
      <c r="BF346" s="41">
        <f t="shared" si="389"/>
        <v>0</v>
      </c>
      <c r="BG346" s="41">
        <f t="shared" si="390"/>
        <v>0</v>
      </c>
      <c r="BH346" s="109" t="str">
        <f t="shared" si="391"/>
        <v>nebija plānots</v>
      </c>
      <c r="BI346" s="79">
        <v>0</v>
      </c>
      <c r="BJ346" s="79"/>
      <c r="BK346" s="79"/>
      <c r="BL346" s="41">
        <f t="shared" si="392"/>
        <v>0</v>
      </c>
      <c r="BM346" s="41">
        <f t="shared" si="393"/>
        <v>0</v>
      </c>
      <c r="BN346" s="41">
        <f t="shared" si="394"/>
        <v>0</v>
      </c>
      <c r="BO346" s="109" t="str">
        <f t="shared" si="395"/>
        <v>nebija plānots</v>
      </c>
      <c r="BP346" s="79">
        <v>0</v>
      </c>
      <c r="BQ346" s="79"/>
      <c r="BR346" s="79"/>
      <c r="BS346" s="41">
        <f t="shared" si="396"/>
        <v>0</v>
      </c>
      <c r="BT346" s="41">
        <f t="shared" si="397"/>
        <v>0</v>
      </c>
      <c r="BU346" s="41">
        <f t="shared" si="398"/>
        <v>0</v>
      </c>
      <c r="BV346" s="109" t="str">
        <f t="shared" si="399"/>
        <v>nebija plānots</v>
      </c>
      <c r="BW346" s="79">
        <v>0</v>
      </c>
      <c r="BX346" s="79"/>
      <c r="BY346" s="79"/>
      <c r="BZ346" s="79"/>
      <c r="CA346" s="79"/>
      <c r="CB346" s="79"/>
      <c r="CC346" s="109" t="str">
        <f t="shared" si="401"/>
        <v>nebija plānots</v>
      </c>
      <c r="CD346" s="79">
        <v>0</v>
      </c>
      <c r="CE346" s="41">
        <v>5563.01</v>
      </c>
      <c r="CF346" s="41">
        <f t="shared" si="402"/>
        <v>5563.01</v>
      </c>
      <c r="CG346" s="41">
        <f t="shared" si="403"/>
        <v>0</v>
      </c>
      <c r="CH346" s="41">
        <f t="shared" si="404"/>
        <v>5563.01</v>
      </c>
      <c r="CI346" s="40">
        <f t="shared" si="405"/>
        <v>5563.01</v>
      </c>
      <c r="CJ346" s="281" t="s">
        <v>1546</v>
      </c>
      <c r="CK346" s="83">
        <v>0</v>
      </c>
      <c r="CL346" s="83">
        <v>0</v>
      </c>
      <c r="CM346" s="40">
        <v>9782.31</v>
      </c>
      <c r="CN346" s="40">
        <v>0</v>
      </c>
      <c r="CO346" s="310" t="e">
        <f t="shared" si="406"/>
        <v>#DIV/0!</v>
      </c>
      <c r="CP346" s="83">
        <v>425000</v>
      </c>
      <c r="CQ346" s="83">
        <v>0</v>
      </c>
      <c r="CR346" s="83">
        <v>0</v>
      </c>
      <c r="CS346" s="83">
        <v>0</v>
      </c>
      <c r="CT346" s="83">
        <v>0</v>
      </c>
      <c r="CU346" s="83">
        <v>0</v>
      </c>
      <c r="CV346" s="83">
        <v>0</v>
      </c>
      <c r="CW346" s="83">
        <v>425000</v>
      </c>
      <c r="CX346" s="29"/>
    </row>
    <row r="347" spans="1:102" ht="47.25" hidden="1" x14ac:dyDescent="0.25">
      <c r="A347" s="119" t="s">
        <v>406</v>
      </c>
      <c r="B347" s="119" t="s">
        <v>411</v>
      </c>
      <c r="C347" s="120" t="s">
        <v>602</v>
      </c>
      <c r="D347" s="119">
        <v>1</v>
      </c>
      <c r="E347" s="119" t="s">
        <v>402</v>
      </c>
      <c r="F347" s="119" t="s">
        <v>77</v>
      </c>
      <c r="G347" s="119" t="s">
        <v>936</v>
      </c>
      <c r="H347" s="43">
        <f>SUBTOTAL(103, $CI$16:$CI347)*1</f>
        <v>149</v>
      </c>
      <c r="I347" s="43" t="s">
        <v>406</v>
      </c>
      <c r="J347" s="128" t="s">
        <v>1254</v>
      </c>
      <c r="K347" s="128" t="s">
        <v>1255</v>
      </c>
      <c r="L347" s="79">
        <v>0</v>
      </c>
      <c r="M347" s="79">
        <v>0</v>
      </c>
      <c r="N347" s="79">
        <v>0</v>
      </c>
      <c r="O347" s="79">
        <v>0</v>
      </c>
      <c r="P347" s="79"/>
      <c r="Q347" s="41">
        <f t="shared" si="366"/>
        <v>0</v>
      </c>
      <c r="R347" s="197" t="str">
        <f t="shared" si="367"/>
        <v>nebija plānots</v>
      </c>
      <c r="S347" s="79">
        <v>0</v>
      </c>
      <c r="T347" s="79"/>
      <c r="U347" s="79"/>
      <c r="V347" s="41">
        <f t="shared" si="368"/>
        <v>0</v>
      </c>
      <c r="W347" s="41">
        <f t="shared" si="369"/>
        <v>0</v>
      </c>
      <c r="X347" s="41">
        <f t="shared" si="370"/>
        <v>0</v>
      </c>
      <c r="Y347" s="197" t="str">
        <f t="shared" si="371"/>
        <v>nebija plānots</v>
      </c>
      <c r="Z347" s="79">
        <v>0</v>
      </c>
      <c r="AA347" s="79"/>
      <c r="AB347" s="79"/>
      <c r="AC347" s="41">
        <f t="shared" si="372"/>
        <v>0</v>
      </c>
      <c r="AD347" s="41">
        <f t="shared" si="373"/>
        <v>0</v>
      </c>
      <c r="AE347" s="41">
        <f t="shared" si="374"/>
        <v>0</v>
      </c>
      <c r="AF347" s="109" t="str">
        <f t="shared" si="375"/>
        <v>nebija plānots</v>
      </c>
      <c r="AG347" s="79">
        <v>0</v>
      </c>
      <c r="AH347" s="79"/>
      <c r="AI347" s="79"/>
      <c r="AJ347" s="41">
        <f t="shared" si="376"/>
        <v>0</v>
      </c>
      <c r="AK347" s="41">
        <f t="shared" si="377"/>
        <v>0</v>
      </c>
      <c r="AL347" s="41">
        <f t="shared" si="378"/>
        <v>0</v>
      </c>
      <c r="AM347" s="109" t="str">
        <f t="shared" si="379"/>
        <v>nebija plānots</v>
      </c>
      <c r="AN347" s="79">
        <v>0</v>
      </c>
      <c r="AO347" s="79"/>
      <c r="AP347" s="79"/>
      <c r="AQ347" s="41">
        <f t="shared" si="380"/>
        <v>0</v>
      </c>
      <c r="AR347" s="41">
        <f t="shared" si="381"/>
        <v>0</v>
      </c>
      <c r="AS347" s="41">
        <f t="shared" si="382"/>
        <v>0</v>
      </c>
      <c r="AT347" s="109" t="str">
        <f t="shared" si="383"/>
        <v>nebija plānots</v>
      </c>
      <c r="AU347" s="79">
        <v>0</v>
      </c>
      <c r="AV347" s="79"/>
      <c r="AW347" s="79"/>
      <c r="AX347" s="41">
        <f t="shared" si="384"/>
        <v>0</v>
      </c>
      <c r="AY347" s="41">
        <f t="shared" si="385"/>
        <v>0</v>
      </c>
      <c r="AZ347" s="41">
        <f t="shared" si="386"/>
        <v>0</v>
      </c>
      <c r="BA347" s="109" t="str">
        <f t="shared" si="387"/>
        <v>nebija plānots</v>
      </c>
      <c r="BB347" s="79">
        <v>0</v>
      </c>
      <c r="BC347" s="79"/>
      <c r="BD347" s="79"/>
      <c r="BE347" s="41">
        <f t="shared" si="388"/>
        <v>0</v>
      </c>
      <c r="BF347" s="41">
        <f t="shared" si="389"/>
        <v>0</v>
      </c>
      <c r="BG347" s="41">
        <f t="shared" si="390"/>
        <v>0</v>
      </c>
      <c r="BH347" s="109" t="str">
        <f t="shared" si="391"/>
        <v>nebija plānots</v>
      </c>
      <c r="BI347" s="79">
        <v>0</v>
      </c>
      <c r="BJ347" s="79"/>
      <c r="BK347" s="79"/>
      <c r="BL347" s="41">
        <f t="shared" si="392"/>
        <v>0</v>
      </c>
      <c r="BM347" s="41">
        <f t="shared" si="393"/>
        <v>0</v>
      </c>
      <c r="BN347" s="41">
        <f t="shared" si="394"/>
        <v>0</v>
      </c>
      <c r="BO347" s="109" t="str">
        <f t="shared" si="395"/>
        <v>nebija plānots</v>
      </c>
      <c r="BP347" s="79">
        <v>0</v>
      </c>
      <c r="BQ347" s="79"/>
      <c r="BR347" s="79"/>
      <c r="BS347" s="41">
        <f t="shared" si="396"/>
        <v>0</v>
      </c>
      <c r="BT347" s="41">
        <f t="shared" si="397"/>
        <v>0</v>
      </c>
      <c r="BU347" s="41">
        <f t="shared" si="398"/>
        <v>0</v>
      </c>
      <c r="BV347" s="109" t="str">
        <f t="shared" si="399"/>
        <v>nebija plānots</v>
      </c>
      <c r="BW347" s="79">
        <v>0</v>
      </c>
      <c r="BX347" s="41">
        <v>5578.09</v>
      </c>
      <c r="BY347" s="41">
        <f t="shared" ref="BY347:BY355" si="408">BX347-BW347</f>
        <v>5578.09</v>
      </c>
      <c r="BZ347" s="41">
        <f t="shared" ref="BZ347:BZ355" si="409">BP347+BI347+BB347+AU347+AN347+AG347+Z347+S347+O347+BW347</f>
        <v>0</v>
      </c>
      <c r="CA347" s="41">
        <f t="shared" ref="CA347:CA355" si="410">BQ347+BJ347+BC347+AV347+AO347+-AH347+AA347+T347+P347+BX347</f>
        <v>5578.09</v>
      </c>
      <c r="CB347" s="41">
        <f t="shared" ref="CB347:CB355" si="411">BR347+BK347+BD347+AW347+AP347+AI347+AB347+U347+Q347+BY347</f>
        <v>5578.09</v>
      </c>
      <c r="CC347" s="109" t="str">
        <f t="shared" si="401"/>
        <v>nebija plānots</v>
      </c>
      <c r="CD347" s="79">
        <v>0</v>
      </c>
      <c r="CE347" s="41">
        <v>0</v>
      </c>
      <c r="CF347" s="41">
        <f t="shared" si="402"/>
        <v>0</v>
      </c>
      <c r="CG347" s="41">
        <f t="shared" si="403"/>
        <v>0</v>
      </c>
      <c r="CH347" s="41">
        <f t="shared" si="404"/>
        <v>5578.09</v>
      </c>
      <c r="CI347" s="40">
        <f t="shared" si="405"/>
        <v>5578.09</v>
      </c>
      <c r="CJ347" s="281" t="s">
        <v>1546</v>
      </c>
      <c r="CK347" s="83">
        <v>0</v>
      </c>
      <c r="CL347" s="83">
        <v>0</v>
      </c>
      <c r="CM347" s="40">
        <v>21357.62</v>
      </c>
      <c r="CN347" s="40">
        <v>0</v>
      </c>
      <c r="CO347" s="310" t="e">
        <f t="shared" si="406"/>
        <v>#DIV/0!</v>
      </c>
      <c r="CP347" s="83">
        <v>62607.91</v>
      </c>
      <c r="CQ347" s="83">
        <v>36769.839999999997</v>
      </c>
      <c r="CR347" s="83">
        <v>0</v>
      </c>
      <c r="CS347" s="83">
        <v>0</v>
      </c>
      <c r="CT347" s="83">
        <v>0</v>
      </c>
      <c r="CU347" s="83">
        <v>0</v>
      </c>
      <c r="CV347" s="83">
        <v>0</v>
      </c>
      <c r="CW347" s="83">
        <v>99377.75</v>
      </c>
      <c r="CX347" s="272"/>
    </row>
    <row r="348" spans="1:102" ht="47.25" hidden="1" x14ac:dyDescent="0.25">
      <c r="A348" s="99" t="s">
        <v>406</v>
      </c>
      <c r="B348" s="99" t="s">
        <v>411</v>
      </c>
      <c r="C348" s="100" t="s">
        <v>602</v>
      </c>
      <c r="D348" s="98">
        <v>1</v>
      </c>
      <c r="E348" s="99" t="s">
        <v>402</v>
      </c>
      <c r="F348" s="99" t="s">
        <v>77</v>
      </c>
      <c r="G348" s="99" t="s">
        <v>1200</v>
      </c>
      <c r="H348" s="43">
        <f>SUBTOTAL(103, $CI$16:$CI348)*1</f>
        <v>149</v>
      </c>
      <c r="I348" s="43" t="s">
        <v>406</v>
      </c>
      <c r="J348" s="124" t="s">
        <v>821</v>
      </c>
      <c r="K348" s="124" t="s">
        <v>822</v>
      </c>
      <c r="L348" s="41">
        <v>0</v>
      </c>
      <c r="M348" s="41">
        <v>0</v>
      </c>
      <c r="N348" s="41">
        <v>0</v>
      </c>
      <c r="O348" s="40">
        <v>0</v>
      </c>
      <c r="P348" s="40">
        <v>0</v>
      </c>
      <c r="Q348" s="41">
        <f t="shared" si="366"/>
        <v>0</v>
      </c>
      <c r="R348" s="197" t="str">
        <f t="shared" si="367"/>
        <v>nebija plānots</v>
      </c>
      <c r="S348" s="40">
        <v>0</v>
      </c>
      <c r="T348" s="40">
        <v>0</v>
      </c>
      <c r="U348" s="41">
        <f>T348-S348</f>
        <v>0</v>
      </c>
      <c r="V348" s="41">
        <f t="shared" si="368"/>
        <v>0</v>
      </c>
      <c r="W348" s="41">
        <f t="shared" si="369"/>
        <v>0</v>
      </c>
      <c r="X348" s="41">
        <f t="shared" si="370"/>
        <v>0</v>
      </c>
      <c r="Y348" s="197" t="str">
        <f t="shared" si="371"/>
        <v>nebija plānots</v>
      </c>
      <c r="Z348" s="40">
        <v>0</v>
      </c>
      <c r="AA348" s="40">
        <v>0</v>
      </c>
      <c r="AB348" s="41">
        <f>AA348-Z348</f>
        <v>0</v>
      </c>
      <c r="AC348" s="41">
        <f t="shared" si="372"/>
        <v>0</v>
      </c>
      <c r="AD348" s="41">
        <f t="shared" si="373"/>
        <v>0</v>
      </c>
      <c r="AE348" s="41">
        <f t="shared" si="374"/>
        <v>0</v>
      </c>
      <c r="AF348" s="109" t="str">
        <f t="shared" si="375"/>
        <v>nebija plānots</v>
      </c>
      <c r="AG348" s="40">
        <v>0</v>
      </c>
      <c r="AH348" s="40">
        <v>0</v>
      </c>
      <c r="AI348" s="41">
        <f>AH348-AG348</f>
        <v>0</v>
      </c>
      <c r="AJ348" s="41">
        <f t="shared" si="376"/>
        <v>0</v>
      </c>
      <c r="AK348" s="41">
        <f t="shared" si="377"/>
        <v>0</v>
      </c>
      <c r="AL348" s="41">
        <f t="shared" si="378"/>
        <v>0</v>
      </c>
      <c r="AM348" s="109" t="str">
        <f t="shared" si="379"/>
        <v>nebija plānots</v>
      </c>
      <c r="AN348" s="40">
        <v>0</v>
      </c>
      <c r="AO348" s="40">
        <v>0</v>
      </c>
      <c r="AP348" s="41">
        <f>AO348-AN348</f>
        <v>0</v>
      </c>
      <c r="AQ348" s="41">
        <f t="shared" si="380"/>
        <v>0</v>
      </c>
      <c r="AR348" s="41">
        <f t="shared" si="381"/>
        <v>0</v>
      </c>
      <c r="AS348" s="41">
        <f t="shared" si="382"/>
        <v>0</v>
      </c>
      <c r="AT348" s="109" t="str">
        <f t="shared" si="383"/>
        <v>nebija plānots</v>
      </c>
      <c r="AU348" s="41">
        <v>0</v>
      </c>
      <c r="AV348" s="41">
        <v>594</v>
      </c>
      <c r="AW348" s="41">
        <f>AV348-AU348</f>
        <v>594</v>
      </c>
      <c r="AX348" s="41">
        <f t="shared" si="384"/>
        <v>0</v>
      </c>
      <c r="AY348" s="41">
        <f t="shared" si="385"/>
        <v>594</v>
      </c>
      <c r="AZ348" s="41">
        <f t="shared" si="386"/>
        <v>594</v>
      </c>
      <c r="BA348" s="109" t="str">
        <f t="shared" si="387"/>
        <v>nebija plānots</v>
      </c>
      <c r="BB348" s="41">
        <v>0</v>
      </c>
      <c r="BC348" s="41">
        <v>0</v>
      </c>
      <c r="BD348" s="41">
        <f>BC348-BB348</f>
        <v>0</v>
      </c>
      <c r="BE348" s="41">
        <f t="shared" si="388"/>
        <v>0</v>
      </c>
      <c r="BF348" s="41">
        <f t="shared" si="389"/>
        <v>594</v>
      </c>
      <c r="BG348" s="41">
        <f t="shared" si="390"/>
        <v>594</v>
      </c>
      <c r="BH348" s="109" t="str">
        <f t="shared" si="391"/>
        <v>nebija plānots</v>
      </c>
      <c r="BI348" s="41">
        <v>0</v>
      </c>
      <c r="BJ348" s="41">
        <v>628.96</v>
      </c>
      <c r="BK348" s="41">
        <f>BJ348-BI348</f>
        <v>628.96</v>
      </c>
      <c r="BL348" s="41">
        <f t="shared" si="392"/>
        <v>0</v>
      </c>
      <c r="BM348" s="41">
        <f t="shared" si="393"/>
        <v>1222.96</v>
      </c>
      <c r="BN348" s="41">
        <f t="shared" si="394"/>
        <v>1223</v>
      </c>
      <c r="BO348" s="109" t="str">
        <f t="shared" si="395"/>
        <v>nebija plānots</v>
      </c>
      <c r="BP348" s="41">
        <v>0</v>
      </c>
      <c r="BQ348" s="41">
        <v>565.24</v>
      </c>
      <c r="BR348" s="41">
        <f>BQ348-BP348</f>
        <v>565.24</v>
      </c>
      <c r="BS348" s="41">
        <f t="shared" si="396"/>
        <v>0</v>
      </c>
      <c r="BT348" s="41">
        <f t="shared" si="397"/>
        <v>1788.2</v>
      </c>
      <c r="BU348" s="41">
        <f t="shared" si="398"/>
        <v>1788</v>
      </c>
      <c r="BV348" s="109" t="str">
        <f t="shared" si="399"/>
        <v>nebija plānots</v>
      </c>
      <c r="BW348" s="41">
        <v>0</v>
      </c>
      <c r="BX348" s="41">
        <v>876.41</v>
      </c>
      <c r="BY348" s="41">
        <f t="shared" si="408"/>
        <v>876.41</v>
      </c>
      <c r="BZ348" s="41">
        <f t="shared" si="409"/>
        <v>0</v>
      </c>
      <c r="CA348" s="41">
        <f t="shared" si="410"/>
        <v>2664.61</v>
      </c>
      <c r="CB348" s="41">
        <f t="shared" si="411"/>
        <v>2664.61</v>
      </c>
      <c r="CC348" s="109" t="str">
        <f t="shared" si="401"/>
        <v>nebija plānots</v>
      </c>
      <c r="CD348" s="41">
        <v>0</v>
      </c>
      <c r="CE348" s="41">
        <v>3545.39</v>
      </c>
      <c r="CF348" s="41">
        <f t="shared" si="402"/>
        <v>3545.39</v>
      </c>
      <c r="CG348" s="41">
        <f t="shared" si="403"/>
        <v>0</v>
      </c>
      <c r="CH348" s="41">
        <f t="shared" si="404"/>
        <v>6210</v>
      </c>
      <c r="CI348" s="40">
        <f t="shared" si="405"/>
        <v>6210</v>
      </c>
      <c r="CJ348" s="281" t="s">
        <v>1546</v>
      </c>
      <c r="CK348" s="40">
        <v>0</v>
      </c>
      <c r="CL348" s="40">
        <f t="shared" ref="CL348:CL355" si="412">CK348+CD348+BW348+BP348+BI348+BB348+AN348+AG348+Z348+S348+O348+AU348</f>
        <v>0</v>
      </c>
      <c r="CM348" s="40">
        <v>8309.1200000000008</v>
      </c>
      <c r="CN348" s="40">
        <v>0</v>
      </c>
      <c r="CO348" s="310" t="e">
        <f t="shared" si="406"/>
        <v>#DIV/0!</v>
      </c>
      <c r="CP348" s="40">
        <v>23554.07</v>
      </c>
      <c r="CQ348" s="40">
        <v>11628.28</v>
      </c>
      <c r="CR348" s="40">
        <v>0</v>
      </c>
      <c r="CS348" s="40">
        <v>0</v>
      </c>
      <c r="CT348" s="40">
        <v>0</v>
      </c>
      <c r="CU348" s="40">
        <v>0</v>
      </c>
      <c r="CV348" s="40">
        <v>0</v>
      </c>
      <c r="CW348" s="40">
        <v>35182.35</v>
      </c>
      <c r="CX348" s="29"/>
    </row>
    <row r="349" spans="1:102" ht="31.5" hidden="1" x14ac:dyDescent="0.25">
      <c r="A349" s="20" t="s">
        <v>0</v>
      </c>
      <c r="B349" s="20" t="s">
        <v>945</v>
      </c>
      <c r="C349" s="21" t="s">
        <v>946</v>
      </c>
      <c r="D349" s="20" t="s">
        <v>3</v>
      </c>
      <c r="E349" s="20" t="s">
        <v>4</v>
      </c>
      <c r="F349" s="20" t="s">
        <v>5</v>
      </c>
      <c r="G349" s="53" t="s">
        <v>1469</v>
      </c>
      <c r="H349" s="43">
        <f>SUBTOTAL(103, $CI$16:$CI349)*1</f>
        <v>149</v>
      </c>
      <c r="I349" s="43" t="s">
        <v>1163</v>
      </c>
      <c r="J349" s="128" t="s">
        <v>1167</v>
      </c>
      <c r="K349" s="128" t="s">
        <v>1168</v>
      </c>
      <c r="L349" s="79"/>
      <c r="M349" s="79">
        <v>0</v>
      </c>
      <c r="N349" s="79">
        <v>0</v>
      </c>
      <c r="O349" s="79">
        <v>0</v>
      </c>
      <c r="P349" s="79"/>
      <c r="Q349" s="41">
        <f t="shared" si="366"/>
        <v>0</v>
      </c>
      <c r="R349" s="197" t="str">
        <f t="shared" si="367"/>
        <v>nebija plānots</v>
      </c>
      <c r="S349" s="79">
        <v>0</v>
      </c>
      <c r="T349" s="79"/>
      <c r="U349" s="79"/>
      <c r="V349" s="41">
        <f t="shared" si="368"/>
        <v>0</v>
      </c>
      <c r="W349" s="41">
        <f t="shared" si="369"/>
        <v>0</v>
      </c>
      <c r="X349" s="41">
        <f t="shared" si="370"/>
        <v>0</v>
      </c>
      <c r="Y349" s="197" t="str">
        <f t="shared" si="371"/>
        <v>nebija plānots</v>
      </c>
      <c r="Z349" s="79">
        <v>0</v>
      </c>
      <c r="AA349" s="79"/>
      <c r="AB349" s="79"/>
      <c r="AC349" s="41">
        <f t="shared" si="372"/>
        <v>0</v>
      </c>
      <c r="AD349" s="41">
        <f t="shared" si="373"/>
        <v>0</v>
      </c>
      <c r="AE349" s="41">
        <f t="shared" si="374"/>
        <v>0</v>
      </c>
      <c r="AF349" s="109" t="str">
        <f t="shared" si="375"/>
        <v>nebija plānots</v>
      </c>
      <c r="AG349" s="79">
        <v>0</v>
      </c>
      <c r="AH349" s="79"/>
      <c r="AI349" s="79"/>
      <c r="AJ349" s="41">
        <f t="shared" si="376"/>
        <v>0</v>
      </c>
      <c r="AK349" s="41">
        <f t="shared" si="377"/>
        <v>0</v>
      </c>
      <c r="AL349" s="41">
        <f t="shared" si="378"/>
        <v>0</v>
      </c>
      <c r="AM349" s="109" t="str">
        <f t="shared" si="379"/>
        <v>nebija plānots</v>
      </c>
      <c r="AN349" s="79">
        <v>0</v>
      </c>
      <c r="AO349" s="79"/>
      <c r="AP349" s="79"/>
      <c r="AQ349" s="41">
        <f t="shared" si="380"/>
        <v>0</v>
      </c>
      <c r="AR349" s="41">
        <f t="shared" si="381"/>
        <v>0</v>
      </c>
      <c r="AS349" s="41">
        <f t="shared" si="382"/>
        <v>0</v>
      </c>
      <c r="AT349" s="109" t="str">
        <f t="shared" si="383"/>
        <v>nebija plānots</v>
      </c>
      <c r="AU349" s="79">
        <v>0</v>
      </c>
      <c r="AV349" s="79"/>
      <c r="AW349" s="79"/>
      <c r="AX349" s="41">
        <f t="shared" si="384"/>
        <v>0</v>
      </c>
      <c r="AY349" s="41">
        <f t="shared" si="385"/>
        <v>0</v>
      </c>
      <c r="AZ349" s="41">
        <f t="shared" si="386"/>
        <v>0</v>
      </c>
      <c r="BA349" s="109" t="str">
        <f t="shared" si="387"/>
        <v>nebija plānots</v>
      </c>
      <c r="BB349" s="79">
        <v>0</v>
      </c>
      <c r="BC349" s="79"/>
      <c r="BD349" s="79"/>
      <c r="BE349" s="41">
        <f t="shared" si="388"/>
        <v>0</v>
      </c>
      <c r="BF349" s="41">
        <f t="shared" si="389"/>
        <v>0</v>
      </c>
      <c r="BG349" s="41">
        <f t="shared" si="390"/>
        <v>0</v>
      </c>
      <c r="BH349" s="109" t="str">
        <f t="shared" si="391"/>
        <v>nebija plānots</v>
      </c>
      <c r="BI349" s="79">
        <v>0</v>
      </c>
      <c r="BJ349" s="79"/>
      <c r="BK349" s="79"/>
      <c r="BL349" s="41">
        <f t="shared" si="392"/>
        <v>0</v>
      </c>
      <c r="BM349" s="41">
        <f t="shared" si="393"/>
        <v>0</v>
      </c>
      <c r="BN349" s="41">
        <f t="shared" si="394"/>
        <v>0</v>
      </c>
      <c r="BO349" s="109" t="str">
        <f t="shared" si="395"/>
        <v>nebija plānots</v>
      </c>
      <c r="BP349" s="79">
        <v>0</v>
      </c>
      <c r="BQ349" s="41">
        <v>6503.04</v>
      </c>
      <c r="BR349" s="41">
        <f>BQ349-BP349</f>
        <v>6503.04</v>
      </c>
      <c r="BS349" s="41">
        <f t="shared" si="396"/>
        <v>0</v>
      </c>
      <c r="BT349" s="41">
        <f t="shared" si="397"/>
        <v>6503.04</v>
      </c>
      <c r="BU349" s="41">
        <f t="shared" si="398"/>
        <v>6503</v>
      </c>
      <c r="BV349" s="109" t="str">
        <f t="shared" si="399"/>
        <v>nebija plānots</v>
      </c>
      <c r="BW349" s="79">
        <v>0</v>
      </c>
      <c r="BX349" s="41">
        <v>0</v>
      </c>
      <c r="BY349" s="41">
        <f t="shared" si="408"/>
        <v>0</v>
      </c>
      <c r="BZ349" s="41">
        <f t="shared" si="409"/>
        <v>0</v>
      </c>
      <c r="CA349" s="41">
        <f t="shared" si="410"/>
        <v>6503.04</v>
      </c>
      <c r="CB349" s="41">
        <f t="shared" si="411"/>
        <v>6503.04</v>
      </c>
      <c r="CC349" s="109" t="str">
        <f t="shared" si="401"/>
        <v>nebija plānots</v>
      </c>
      <c r="CD349" s="79">
        <v>0</v>
      </c>
      <c r="CE349" s="41">
        <v>0</v>
      </c>
      <c r="CF349" s="41">
        <f t="shared" si="402"/>
        <v>0</v>
      </c>
      <c r="CG349" s="41">
        <f t="shared" si="403"/>
        <v>0</v>
      </c>
      <c r="CH349" s="41">
        <f t="shared" si="404"/>
        <v>6503.04</v>
      </c>
      <c r="CI349" s="40">
        <f t="shared" si="405"/>
        <v>6503.04</v>
      </c>
      <c r="CJ349" s="281" t="s">
        <v>1546</v>
      </c>
      <c r="CK349" s="83">
        <v>0</v>
      </c>
      <c r="CL349" s="40">
        <f t="shared" si="412"/>
        <v>0</v>
      </c>
      <c r="CM349" s="40">
        <v>444680.05</v>
      </c>
      <c r="CN349" s="40">
        <v>0</v>
      </c>
      <c r="CO349" s="310" t="e">
        <f t="shared" si="406"/>
        <v>#DIV/0!</v>
      </c>
      <c r="CP349" s="83">
        <v>3740000</v>
      </c>
      <c r="CQ349" s="83">
        <v>1020000</v>
      </c>
      <c r="CR349" s="83">
        <v>827077.2</v>
      </c>
      <c r="CS349" s="83">
        <v>0</v>
      </c>
      <c r="CT349" s="83">
        <v>0</v>
      </c>
      <c r="CU349" s="83">
        <v>0</v>
      </c>
      <c r="CV349" s="83">
        <v>0</v>
      </c>
      <c r="CW349" s="83">
        <v>5587077.2000000002</v>
      </c>
      <c r="CX349" s="29"/>
    </row>
    <row r="350" spans="1:102" ht="25.5" hidden="1" x14ac:dyDescent="0.25">
      <c r="A350" s="55" t="s">
        <v>406</v>
      </c>
      <c r="B350" s="55" t="s">
        <v>411</v>
      </c>
      <c r="C350" s="81" t="s">
        <v>602</v>
      </c>
      <c r="D350" s="55">
        <v>1</v>
      </c>
      <c r="E350" s="55" t="s">
        <v>402</v>
      </c>
      <c r="F350" s="55" t="s">
        <v>77</v>
      </c>
      <c r="G350" s="55" t="s">
        <v>1206</v>
      </c>
      <c r="H350" s="43">
        <f>SUBTOTAL(103, $CI$16:$CI350)*1</f>
        <v>149</v>
      </c>
      <c r="I350" s="43" t="s">
        <v>406</v>
      </c>
      <c r="J350" s="128" t="s">
        <v>1257</v>
      </c>
      <c r="K350" s="128" t="s">
        <v>1258</v>
      </c>
      <c r="L350" s="101">
        <v>0</v>
      </c>
      <c r="M350" s="101">
        <v>0</v>
      </c>
      <c r="N350" s="101">
        <v>0</v>
      </c>
      <c r="O350" s="101">
        <f t="shared" ref="O350:O355" si="413">N350+M350+L350</f>
        <v>0</v>
      </c>
      <c r="P350" s="101"/>
      <c r="Q350" s="41">
        <f t="shared" si="366"/>
        <v>0</v>
      </c>
      <c r="R350" s="197" t="str">
        <f t="shared" si="367"/>
        <v>nebija plānots</v>
      </c>
      <c r="S350" s="101">
        <v>0</v>
      </c>
      <c r="T350" s="101"/>
      <c r="U350" s="101"/>
      <c r="V350" s="41">
        <f t="shared" si="368"/>
        <v>0</v>
      </c>
      <c r="W350" s="41">
        <f t="shared" si="369"/>
        <v>0</v>
      </c>
      <c r="X350" s="41">
        <f t="shared" si="370"/>
        <v>0</v>
      </c>
      <c r="Y350" s="197" t="str">
        <f t="shared" si="371"/>
        <v>nebija plānots</v>
      </c>
      <c r="Z350" s="101">
        <v>0</v>
      </c>
      <c r="AA350" s="101"/>
      <c r="AB350" s="101"/>
      <c r="AC350" s="41">
        <f t="shared" si="372"/>
        <v>0</v>
      </c>
      <c r="AD350" s="41">
        <f t="shared" si="373"/>
        <v>0</v>
      </c>
      <c r="AE350" s="41">
        <f t="shared" si="374"/>
        <v>0</v>
      </c>
      <c r="AF350" s="109" t="str">
        <f t="shared" si="375"/>
        <v>nebija plānots</v>
      </c>
      <c r="AG350" s="101">
        <v>0</v>
      </c>
      <c r="AH350" s="101"/>
      <c r="AI350" s="101"/>
      <c r="AJ350" s="41">
        <f t="shared" si="376"/>
        <v>0</v>
      </c>
      <c r="AK350" s="41">
        <f t="shared" si="377"/>
        <v>0</v>
      </c>
      <c r="AL350" s="41">
        <f t="shared" si="378"/>
        <v>0</v>
      </c>
      <c r="AM350" s="109" t="str">
        <f t="shared" si="379"/>
        <v>nebija plānots</v>
      </c>
      <c r="AN350" s="101">
        <v>0</v>
      </c>
      <c r="AO350" s="101"/>
      <c r="AP350" s="101"/>
      <c r="AQ350" s="41">
        <f t="shared" si="380"/>
        <v>0</v>
      </c>
      <c r="AR350" s="41">
        <f t="shared" si="381"/>
        <v>0</v>
      </c>
      <c r="AS350" s="41">
        <f t="shared" si="382"/>
        <v>0</v>
      </c>
      <c r="AT350" s="109" t="str">
        <f t="shared" si="383"/>
        <v>nebija plānots</v>
      </c>
      <c r="AU350" s="101">
        <v>0</v>
      </c>
      <c r="AV350" s="101"/>
      <c r="AW350" s="101"/>
      <c r="AX350" s="41">
        <f t="shared" si="384"/>
        <v>0</v>
      </c>
      <c r="AY350" s="41">
        <f t="shared" si="385"/>
        <v>0</v>
      </c>
      <c r="AZ350" s="41">
        <f t="shared" si="386"/>
        <v>0</v>
      </c>
      <c r="BA350" s="109" t="str">
        <f t="shared" si="387"/>
        <v>nebija plānots</v>
      </c>
      <c r="BB350" s="101">
        <v>0</v>
      </c>
      <c r="BC350" s="101"/>
      <c r="BD350" s="101"/>
      <c r="BE350" s="41">
        <f t="shared" si="388"/>
        <v>0</v>
      </c>
      <c r="BF350" s="41">
        <f t="shared" si="389"/>
        <v>0</v>
      </c>
      <c r="BG350" s="41">
        <f t="shared" si="390"/>
        <v>0</v>
      </c>
      <c r="BH350" s="109" t="str">
        <f t="shared" si="391"/>
        <v>nebija plānots</v>
      </c>
      <c r="BI350" s="101">
        <v>0</v>
      </c>
      <c r="BJ350" s="41">
        <v>3085.5</v>
      </c>
      <c r="BK350" s="41">
        <f>BJ350-BI350</f>
        <v>3085.5</v>
      </c>
      <c r="BL350" s="41">
        <f t="shared" si="392"/>
        <v>0</v>
      </c>
      <c r="BM350" s="41">
        <f t="shared" si="393"/>
        <v>3085.5</v>
      </c>
      <c r="BN350" s="41">
        <f t="shared" si="394"/>
        <v>3086</v>
      </c>
      <c r="BO350" s="109" t="str">
        <f t="shared" si="395"/>
        <v>nebija plānots</v>
      </c>
      <c r="BP350" s="101">
        <v>0</v>
      </c>
      <c r="BQ350" s="41">
        <v>714</v>
      </c>
      <c r="BR350" s="41">
        <f>BQ350-BP350</f>
        <v>714</v>
      </c>
      <c r="BS350" s="41">
        <f t="shared" si="396"/>
        <v>0</v>
      </c>
      <c r="BT350" s="41">
        <f t="shared" si="397"/>
        <v>3799.5</v>
      </c>
      <c r="BU350" s="41">
        <f t="shared" si="398"/>
        <v>3800</v>
      </c>
      <c r="BV350" s="109" t="str">
        <f t="shared" si="399"/>
        <v>nebija plānots</v>
      </c>
      <c r="BW350" s="101">
        <v>0</v>
      </c>
      <c r="BX350" s="41">
        <v>3085.5</v>
      </c>
      <c r="BY350" s="41">
        <f t="shared" si="408"/>
        <v>3085.5</v>
      </c>
      <c r="BZ350" s="41">
        <f t="shared" si="409"/>
        <v>0</v>
      </c>
      <c r="CA350" s="41">
        <f t="shared" si="410"/>
        <v>6885</v>
      </c>
      <c r="CB350" s="41">
        <f t="shared" si="411"/>
        <v>6885</v>
      </c>
      <c r="CC350" s="109" t="str">
        <f t="shared" si="401"/>
        <v>nebija plānots</v>
      </c>
      <c r="CD350" s="101">
        <v>0</v>
      </c>
      <c r="CE350" s="41">
        <v>0</v>
      </c>
      <c r="CF350" s="41">
        <f t="shared" si="402"/>
        <v>0</v>
      </c>
      <c r="CG350" s="41">
        <f t="shared" si="403"/>
        <v>0</v>
      </c>
      <c r="CH350" s="41">
        <f t="shared" si="404"/>
        <v>6885</v>
      </c>
      <c r="CI350" s="40">
        <f t="shared" si="405"/>
        <v>6885</v>
      </c>
      <c r="CJ350" s="281" t="s">
        <v>1546</v>
      </c>
      <c r="CK350" s="104">
        <v>0</v>
      </c>
      <c r="CL350" s="40">
        <f t="shared" si="412"/>
        <v>0</v>
      </c>
      <c r="CM350" s="40">
        <v>6885</v>
      </c>
      <c r="CN350" s="40">
        <v>0</v>
      </c>
      <c r="CO350" s="310" t="e">
        <f t="shared" si="406"/>
        <v>#DIV/0!</v>
      </c>
      <c r="CP350" s="104">
        <v>23247.5</v>
      </c>
      <c r="CQ350" s="104">
        <v>10188.1</v>
      </c>
      <c r="CR350" s="104">
        <v>0</v>
      </c>
      <c r="CS350" s="104">
        <v>0</v>
      </c>
      <c r="CT350" s="104">
        <v>0</v>
      </c>
      <c r="CU350" s="104">
        <v>0</v>
      </c>
      <c r="CV350" s="104">
        <v>0</v>
      </c>
      <c r="CW350" s="104">
        <v>33435.599999999999</v>
      </c>
      <c r="CX350" s="29"/>
    </row>
    <row r="351" spans="1:102" ht="47.25" hidden="1" x14ac:dyDescent="0.25">
      <c r="A351" s="119" t="s">
        <v>406</v>
      </c>
      <c r="B351" s="119" t="s">
        <v>411</v>
      </c>
      <c r="C351" s="120" t="s">
        <v>602</v>
      </c>
      <c r="D351" s="119">
        <v>1</v>
      </c>
      <c r="E351" s="119" t="s">
        <v>402</v>
      </c>
      <c r="F351" s="119" t="s">
        <v>77</v>
      </c>
      <c r="G351" s="43" t="s">
        <v>788</v>
      </c>
      <c r="H351" s="43">
        <f>SUBTOTAL(103, $CI$16:$CI351)*1</f>
        <v>149</v>
      </c>
      <c r="I351" s="43" t="s">
        <v>406</v>
      </c>
      <c r="J351" s="128" t="s">
        <v>1066</v>
      </c>
      <c r="K351" s="128" t="s">
        <v>1271</v>
      </c>
      <c r="L351" s="79">
        <v>0</v>
      </c>
      <c r="M351" s="79">
        <v>0</v>
      </c>
      <c r="N351" s="79">
        <v>0</v>
      </c>
      <c r="O351" s="79">
        <f t="shared" si="413"/>
        <v>0</v>
      </c>
      <c r="P351" s="79"/>
      <c r="Q351" s="41">
        <f t="shared" si="366"/>
        <v>0</v>
      </c>
      <c r="R351" s="197" t="str">
        <f t="shared" si="367"/>
        <v>nebija plānots</v>
      </c>
      <c r="S351" s="79">
        <v>0</v>
      </c>
      <c r="T351" s="79"/>
      <c r="U351" s="79"/>
      <c r="V351" s="41">
        <f t="shared" si="368"/>
        <v>0</v>
      </c>
      <c r="W351" s="41">
        <f t="shared" si="369"/>
        <v>0</v>
      </c>
      <c r="X351" s="41">
        <f t="shared" si="370"/>
        <v>0</v>
      </c>
      <c r="Y351" s="197" t="str">
        <f t="shared" si="371"/>
        <v>nebija plānots</v>
      </c>
      <c r="Z351" s="79">
        <v>0</v>
      </c>
      <c r="AA351" s="79"/>
      <c r="AB351" s="79"/>
      <c r="AC351" s="41">
        <f t="shared" si="372"/>
        <v>0</v>
      </c>
      <c r="AD351" s="41">
        <f t="shared" si="373"/>
        <v>0</v>
      </c>
      <c r="AE351" s="41">
        <f t="shared" si="374"/>
        <v>0</v>
      </c>
      <c r="AF351" s="109" t="str">
        <f t="shared" si="375"/>
        <v>nebija plānots</v>
      </c>
      <c r="AG351" s="79">
        <v>0</v>
      </c>
      <c r="AH351" s="79"/>
      <c r="AI351" s="79"/>
      <c r="AJ351" s="41">
        <f t="shared" si="376"/>
        <v>0</v>
      </c>
      <c r="AK351" s="41">
        <f t="shared" si="377"/>
        <v>0</v>
      </c>
      <c r="AL351" s="41">
        <f t="shared" si="378"/>
        <v>0</v>
      </c>
      <c r="AM351" s="109" t="str">
        <f t="shared" si="379"/>
        <v>nebija plānots</v>
      </c>
      <c r="AN351" s="79">
        <v>0</v>
      </c>
      <c r="AO351" s="79"/>
      <c r="AP351" s="79"/>
      <c r="AQ351" s="41">
        <f t="shared" si="380"/>
        <v>0</v>
      </c>
      <c r="AR351" s="41">
        <f t="shared" si="381"/>
        <v>0</v>
      </c>
      <c r="AS351" s="41">
        <f t="shared" si="382"/>
        <v>0</v>
      </c>
      <c r="AT351" s="109" t="str">
        <f t="shared" si="383"/>
        <v>nebija plānots</v>
      </c>
      <c r="AU351" s="79">
        <v>0</v>
      </c>
      <c r="AV351" s="79"/>
      <c r="AW351" s="79"/>
      <c r="AX351" s="41">
        <f t="shared" si="384"/>
        <v>0</v>
      </c>
      <c r="AY351" s="41">
        <f t="shared" si="385"/>
        <v>0</v>
      </c>
      <c r="AZ351" s="41">
        <f t="shared" si="386"/>
        <v>0</v>
      </c>
      <c r="BA351" s="109" t="str">
        <f t="shared" si="387"/>
        <v>nebija plānots</v>
      </c>
      <c r="BB351" s="79">
        <v>0</v>
      </c>
      <c r="BC351" s="79"/>
      <c r="BD351" s="79"/>
      <c r="BE351" s="41">
        <f t="shared" si="388"/>
        <v>0</v>
      </c>
      <c r="BF351" s="41">
        <f t="shared" si="389"/>
        <v>0</v>
      </c>
      <c r="BG351" s="41">
        <f t="shared" si="390"/>
        <v>0</v>
      </c>
      <c r="BH351" s="109" t="str">
        <f t="shared" si="391"/>
        <v>nebija plānots</v>
      </c>
      <c r="BI351" s="79">
        <v>0</v>
      </c>
      <c r="BJ351" s="79"/>
      <c r="BK351" s="79"/>
      <c r="BL351" s="41">
        <f t="shared" si="392"/>
        <v>0</v>
      </c>
      <c r="BM351" s="41">
        <f t="shared" si="393"/>
        <v>0</v>
      </c>
      <c r="BN351" s="41">
        <f t="shared" si="394"/>
        <v>0</v>
      </c>
      <c r="BO351" s="109" t="str">
        <f t="shared" si="395"/>
        <v>nebija plānots</v>
      </c>
      <c r="BP351" s="79">
        <v>0</v>
      </c>
      <c r="BQ351" s="79"/>
      <c r="BR351" s="79"/>
      <c r="BS351" s="41">
        <f t="shared" si="396"/>
        <v>0</v>
      </c>
      <c r="BT351" s="41">
        <f t="shared" si="397"/>
        <v>0</v>
      </c>
      <c r="BU351" s="41">
        <f t="shared" si="398"/>
        <v>0</v>
      </c>
      <c r="BV351" s="109" t="str">
        <f t="shared" si="399"/>
        <v>nebija plānots</v>
      </c>
      <c r="BW351" s="79">
        <v>0</v>
      </c>
      <c r="BX351" s="41">
        <v>7224.24</v>
      </c>
      <c r="BY351" s="41">
        <f t="shared" si="408"/>
        <v>7224.24</v>
      </c>
      <c r="BZ351" s="41">
        <f t="shared" si="409"/>
        <v>0</v>
      </c>
      <c r="CA351" s="41">
        <f t="shared" si="410"/>
        <v>7224.24</v>
      </c>
      <c r="CB351" s="41">
        <f t="shared" si="411"/>
        <v>7224.24</v>
      </c>
      <c r="CC351" s="109" t="str">
        <f t="shared" si="401"/>
        <v>nebija plānots</v>
      </c>
      <c r="CD351" s="79">
        <v>0</v>
      </c>
      <c r="CE351" s="41">
        <v>0</v>
      </c>
      <c r="CF351" s="41">
        <f t="shared" si="402"/>
        <v>0</v>
      </c>
      <c r="CG351" s="41">
        <f t="shared" si="403"/>
        <v>0</v>
      </c>
      <c r="CH351" s="41">
        <f t="shared" si="404"/>
        <v>7224.24</v>
      </c>
      <c r="CI351" s="40">
        <f t="shared" si="405"/>
        <v>7224.24</v>
      </c>
      <c r="CJ351" s="281" t="s">
        <v>1546</v>
      </c>
      <c r="CK351" s="83">
        <v>0</v>
      </c>
      <c r="CL351" s="40">
        <f t="shared" si="412"/>
        <v>0</v>
      </c>
      <c r="CM351" s="40">
        <v>13860.880000000001</v>
      </c>
      <c r="CN351" s="40">
        <v>0</v>
      </c>
      <c r="CO351" s="310" t="e">
        <f t="shared" si="406"/>
        <v>#DIV/0!</v>
      </c>
      <c r="CP351" s="83">
        <v>35574.74</v>
      </c>
      <c r="CQ351" s="83">
        <v>17787.41</v>
      </c>
      <c r="CR351" s="83"/>
      <c r="CS351" s="83">
        <v>0</v>
      </c>
      <c r="CT351" s="83">
        <v>0</v>
      </c>
      <c r="CU351" s="83">
        <v>0</v>
      </c>
      <c r="CV351" s="83">
        <v>0</v>
      </c>
      <c r="CW351" s="83">
        <v>53362.15</v>
      </c>
      <c r="CX351" s="272"/>
    </row>
    <row r="352" spans="1:102" ht="47.25" hidden="1" x14ac:dyDescent="0.25">
      <c r="A352" s="119" t="s">
        <v>406</v>
      </c>
      <c r="B352" s="119" t="s">
        <v>411</v>
      </c>
      <c r="C352" s="120" t="s">
        <v>602</v>
      </c>
      <c r="D352" s="119">
        <v>1</v>
      </c>
      <c r="E352" s="119" t="s">
        <v>402</v>
      </c>
      <c r="F352" s="119" t="s">
        <v>77</v>
      </c>
      <c r="G352" s="43" t="s">
        <v>783</v>
      </c>
      <c r="H352" s="43">
        <f>SUBTOTAL(103, $CI$16:$CI352)*1</f>
        <v>149</v>
      </c>
      <c r="I352" s="43" t="s">
        <v>406</v>
      </c>
      <c r="J352" s="128" t="s">
        <v>1282</v>
      </c>
      <c r="K352" s="128" t="s">
        <v>1283</v>
      </c>
      <c r="L352" s="79">
        <v>0</v>
      </c>
      <c r="M352" s="79">
        <v>0</v>
      </c>
      <c r="N352" s="79">
        <v>0</v>
      </c>
      <c r="O352" s="79">
        <f t="shared" si="413"/>
        <v>0</v>
      </c>
      <c r="P352" s="79"/>
      <c r="Q352" s="41">
        <f t="shared" si="366"/>
        <v>0</v>
      </c>
      <c r="R352" s="197" t="str">
        <f t="shared" si="367"/>
        <v>nebija plānots</v>
      </c>
      <c r="S352" s="79">
        <v>0</v>
      </c>
      <c r="T352" s="79"/>
      <c r="U352" s="79"/>
      <c r="V352" s="41">
        <f t="shared" si="368"/>
        <v>0</v>
      </c>
      <c r="W352" s="41">
        <f t="shared" si="369"/>
        <v>0</v>
      </c>
      <c r="X352" s="41">
        <f t="shared" si="370"/>
        <v>0</v>
      </c>
      <c r="Y352" s="197" t="str">
        <f t="shared" si="371"/>
        <v>nebija plānots</v>
      </c>
      <c r="Z352" s="79">
        <v>0</v>
      </c>
      <c r="AA352" s="79"/>
      <c r="AB352" s="79"/>
      <c r="AC352" s="41">
        <f t="shared" si="372"/>
        <v>0</v>
      </c>
      <c r="AD352" s="41">
        <f t="shared" si="373"/>
        <v>0</v>
      </c>
      <c r="AE352" s="41">
        <f t="shared" si="374"/>
        <v>0</v>
      </c>
      <c r="AF352" s="109" t="str">
        <f t="shared" si="375"/>
        <v>nebija plānots</v>
      </c>
      <c r="AG352" s="79">
        <v>0</v>
      </c>
      <c r="AH352" s="79"/>
      <c r="AI352" s="79"/>
      <c r="AJ352" s="41">
        <f t="shared" si="376"/>
        <v>0</v>
      </c>
      <c r="AK352" s="41">
        <f t="shared" si="377"/>
        <v>0</v>
      </c>
      <c r="AL352" s="41">
        <f t="shared" si="378"/>
        <v>0</v>
      </c>
      <c r="AM352" s="109" t="str">
        <f t="shared" si="379"/>
        <v>nebija plānots</v>
      </c>
      <c r="AN352" s="79">
        <v>0</v>
      </c>
      <c r="AO352" s="79"/>
      <c r="AP352" s="79"/>
      <c r="AQ352" s="41">
        <f t="shared" si="380"/>
        <v>0</v>
      </c>
      <c r="AR352" s="41">
        <f t="shared" si="381"/>
        <v>0</v>
      </c>
      <c r="AS352" s="41">
        <f t="shared" si="382"/>
        <v>0</v>
      </c>
      <c r="AT352" s="109" t="str">
        <f t="shared" si="383"/>
        <v>nebija plānots</v>
      </c>
      <c r="AU352" s="79">
        <v>0</v>
      </c>
      <c r="AV352" s="79"/>
      <c r="AW352" s="79"/>
      <c r="AX352" s="41">
        <f t="shared" si="384"/>
        <v>0</v>
      </c>
      <c r="AY352" s="41">
        <f t="shared" si="385"/>
        <v>0</v>
      </c>
      <c r="AZ352" s="41">
        <f t="shared" si="386"/>
        <v>0</v>
      </c>
      <c r="BA352" s="109" t="str">
        <f t="shared" si="387"/>
        <v>nebija plānots</v>
      </c>
      <c r="BB352" s="79">
        <v>0</v>
      </c>
      <c r="BC352" s="79"/>
      <c r="BD352" s="79"/>
      <c r="BE352" s="41">
        <f t="shared" si="388"/>
        <v>0</v>
      </c>
      <c r="BF352" s="41">
        <f t="shared" si="389"/>
        <v>0</v>
      </c>
      <c r="BG352" s="41">
        <f t="shared" si="390"/>
        <v>0</v>
      </c>
      <c r="BH352" s="109" t="str">
        <f t="shared" si="391"/>
        <v>nebija plānots</v>
      </c>
      <c r="BI352" s="79">
        <v>0</v>
      </c>
      <c r="BJ352" s="79"/>
      <c r="BK352" s="79"/>
      <c r="BL352" s="41">
        <f t="shared" si="392"/>
        <v>0</v>
      </c>
      <c r="BM352" s="41">
        <f t="shared" si="393"/>
        <v>0</v>
      </c>
      <c r="BN352" s="41">
        <f t="shared" si="394"/>
        <v>0</v>
      </c>
      <c r="BO352" s="109" t="str">
        <f t="shared" si="395"/>
        <v>nebija plānots</v>
      </c>
      <c r="BP352" s="79">
        <v>0</v>
      </c>
      <c r="BQ352" s="79"/>
      <c r="BR352" s="79"/>
      <c r="BS352" s="41">
        <f t="shared" si="396"/>
        <v>0</v>
      </c>
      <c r="BT352" s="41">
        <f t="shared" si="397"/>
        <v>0</v>
      </c>
      <c r="BU352" s="41">
        <f t="shared" si="398"/>
        <v>0</v>
      </c>
      <c r="BV352" s="109" t="str">
        <f t="shared" si="399"/>
        <v>nebija plānots</v>
      </c>
      <c r="BW352" s="79">
        <v>0</v>
      </c>
      <c r="BX352" s="41">
        <v>7444.49</v>
      </c>
      <c r="BY352" s="41">
        <f t="shared" si="408"/>
        <v>7444.49</v>
      </c>
      <c r="BZ352" s="41">
        <f t="shared" si="409"/>
        <v>0</v>
      </c>
      <c r="CA352" s="41">
        <f t="shared" si="410"/>
        <v>7444.49</v>
      </c>
      <c r="CB352" s="41">
        <f t="shared" si="411"/>
        <v>7444.49</v>
      </c>
      <c r="CC352" s="109" t="str">
        <f t="shared" si="401"/>
        <v>nebija plānots</v>
      </c>
      <c r="CD352" s="79">
        <v>0</v>
      </c>
      <c r="CE352" s="41">
        <v>0</v>
      </c>
      <c r="CF352" s="41">
        <f t="shared" si="402"/>
        <v>0</v>
      </c>
      <c r="CG352" s="41">
        <f t="shared" si="403"/>
        <v>0</v>
      </c>
      <c r="CH352" s="41">
        <f t="shared" si="404"/>
        <v>7444.49</v>
      </c>
      <c r="CI352" s="40">
        <f t="shared" si="405"/>
        <v>7444.49</v>
      </c>
      <c r="CJ352" s="281" t="s">
        <v>1546</v>
      </c>
      <c r="CK352" s="83">
        <v>0</v>
      </c>
      <c r="CL352" s="40">
        <f t="shared" si="412"/>
        <v>0</v>
      </c>
      <c r="CM352" s="40">
        <v>15664.469999999998</v>
      </c>
      <c r="CN352" s="40">
        <v>0</v>
      </c>
      <c r="CO352" s="310" t="e">
        <f t="shared" si="406"/>
        <v>#DIV/0!</v>
      </c>
      <c r="CP352" s="83">
        <v>39299.480000000003</v>
      </c>
      <c r="CQ352" s="83">
        <v>19649.72</v>
      </c>
      <c r="CR352" s="83"/>
      <c r="CS352" s="83">
        <v>0</v>
      </c>
      <c r="CT352" s="83">
        <v>0</v>
      </c>
      <c r="CU352" s="83">
        <v>0</v>
      </c>
      <c r="CV352" s="83">
        <v>0</v>
      </c>
      <c r="CW352" s="83">
        <v>58949.2</v>
      </c>
      <c r="CX352" s="272"/>
    </row>
    <row r="353" spans="1:102" ht="47.25" hidden="1" x14ac:dyDescent="0.25">
      <c r="A353" s="119" t="s">
        <v>406</v>
      </c>
      <c r="B353" s="119" t="s">
        <v>411</v>
      </c>
      <c r="C353" s="120" t="s">
        <v>602</v>
      </c>
      <c r="D353" s="119">
        <v>1</v>
      </c>
      <c r="E353" s="119" t="s">
        <v>402</v>
      </c>
      <c r="F353" s="119" t="s">
        <v>77</v>
      </c>
      <c r="G353" s="119" t="s">
        <v>928</v>
      </c>
      <c r="H353" s="43">
        <f>SUBTOTAL(103, $CI$16:$CI353)*1</f>
        <v>149</v>
      </c>
      <c r="I353" s="43" t="s">
        <v>406</v>
      </c>
      <c r="J353" s="128" t="s">
        <v>1188</v>
      </c>
      <c r="K353" s="128" t="s">
        <v>1189</v>
      </c>
      <c r="L353" s="101">
        <v>0</v>
      </c>
      <c r="M353" s="101">
        <v>0</v>
      </c>
      <c r="N353" s="101">
        <v>0</v>
      </c>
      <c r="O353" s="101">
        <f t="shared" si="413"/>
        <v>0</v>
      </c>
      <c r="P353" s="101"/>
      <c r="Q353" s="41">
        <f t="shared" si="366"/>
        <v>0</v>
      </c>
      <c r="R353" s="197" t="str">
        <f t="shared" si="367"/>
        <v>nebija plānots</v>
      </c>
      <c r="S353" s="101">
        <v>0</v>
      </c>
      <c r="T353" s="101"/>
      <c r="U353" s="101"/>
      <c r="V353" s="41">
        <f t="shared" si="368"/>
        <v>0</v>
      </c>
      <c r="W353" s="41">
        <f t="shared" si="369"/>
        <v>0</v>
      </c>
      <c r="X353" s="41">
        <f t="shared" si="370"/>
        <v>0</v>
      </c>
      <c r="Y353" s="197" t="str">
        <f t="shared" si="371"/>
        <v>nebija plānots</v>
      </c>
      <c r="Z353" s="101">
        <v>0</v>
      </c>
      <c r="AA353" s="101"/>
      <c r="AB353" s="101"/>
      <c r="AC353" s="41">
        <f t="shared" si="372"/>
        <v>0</v>
      </c>
      <c r="AD353" s="41">
        <f t="shared" si="373"/>
        <v>0</v>
      </c>
      <c r="AE353" s="41">
        <f t="shared" si="374"/>
        <v>0</v>
      </c>
      <c r="AF353" s="109" t="str">
        <f t="shared" si="375"/>
        <v>nebija plānots</v>
      </c>
      <c r="AG353" s="101">
        <v>0</v>
      </c>
      <c r="AH353" s="101"/>
      <c r="AI353" s="101"/>
      <c r="AJ353" s="41">
        <f t="shared" si="376"/>
        <v>0</v>
      </c>
      <c r="AK353" s="41">
        <f t="shared" si="377"/>
        <v>0</v>
      </c>
      <c r="AL353" s="41">
        <f t="shared" si="378"/>
        <v>0</v>
      </c>
      <c r="AM353" s="109" t="str">
        <f t="shared" si="379"/>
        <v>nebija plānots</v>
      </c>
      <c r="AN353" s="101">
        <v>0</v>
      </c>
      <c r="AO353" s="101"/>
      <c r="AP353" s="101"/>
      <c r="AQ353" s="41">
        <f t="shared" si="380"/>
        <v>0</v>
      </c>
      <c r="AR353" s="41">
        <f t="shared" si="381"/>
        <v>0</v>
      </c>
      <c r="AS353" s="41">
        <f t="shared" si="382"/>
        <v>0</v>
      </c>
      <c r="AT353" s="109" t="str">
        <f t="shared" si="383"/>
        <v>nebija plānots</v>
      </c>
      <c r="AU353" s="101">
        <v>0</v>
      </c>
      <c r="AV353" s="101"/>
      <c r="AW353" s="101"/>
      <c r="AX353" s="41">
        <f t="shared" si="384"/>
        <v>0</v>
      </c>
      <c r="AY353" s="41">
        <f t="shared" si="385"/>
        <v>0</v>
      </c>
      <c r="AZ353" s="41">
        <f t="shared" si="386"/>
        <v>0</v>
      </c>
      <c r="BA353" s="109" t="str">
        <f t="shared" si="387"/>
        <v>nebija plānots</v>
      </c>
      <c r="BB353" s="101">
        <v>0</v>
      </c>
      <c r="BC353" s="101"/>
      <c r="BD353" s="101"/>
      <c r="BE353" s="41">
        <f t="shared" si="388"/>
        <v>0</v>
      </c>
      <c r="BF353" s="41">
        <f t="shared" si="389"/>
        <v>0</v>
      </c>
      <c r="BG353" s="41">
        <f t="shared" si="390"/>
        <v>0</v>
      </c>
      <c r="BH353" s="109" t="str">
        <f t="shared" si="391"/>
        <v>nebija plānots</v>
      </c>
      <c r="BI353" s="101">
        <v>0</v>
      </c>
      <c r="BJ353" s="41">
        <v>5078.5599999999995</v>
      </c>
      <c r="BK353" s="41">
        <f>BJ353-BI353</f>
        <v>5078.5599999999995</v>
      </c>
      <c r="BL353" s="41">
        <f t="shared" si="392"/>
        <v>0</v>
      </c>
      <c r="BM353" s="41">
        <f t="shared" si="393"/>
        <v>5078.5599999999995</v>
      </c>
      <c r="BN353" s="41">
        <f t="shared" si="394"/>
        <v>5079</v>
      </c>
      <c r="BO353" s="109" t="str">
        <f t="shared" si="395"/>
        <v>nebija plānots</v>
      </c>
      <c r="BP353" s="101">
        <v>0</v>
      </c>
      <c r="BQ353" s="41">
        <v>1147.5</v>
      </c>
      <c r="BR353" s="41">
        <f>BQ353-BP353</f>
        <v>1147.5</v>
      </c>
      <c r="BS353" s="41">
        <f t="shared" si="396"/>
        <v>0</v>
      </c>
      <c r="BT353" s="41">
        <f t="shared" si="397"/>
        <v>6226.0599999999995</v>
      </c>
      <c r="BU353" s="41">
        <f t="shared" si="398"/>
        <v>6227</v>
      </c>
      <c r="BV353" s="109" t="str">
        <f t="shared" si="399"/>
        <v>nebija plānots</v>
      </c>
      <c r="BW353" s="101">
        <v>0</v>
      </c>
      <c r="BX353" s="41">
        <v>1241</v>
      </c>
      <c r="BY353" s="41">
        <f t="shared" si="408"/>
        <v>1241</v>
      </c>
      <c r="BZ353" s="41">
        <f t="shared" si="409"/>
        <v>0</v>
      </c>
      <c r="CA353" s="41">
        <f t="shared" si="410"/>
        <v>7467.0599999999995</v>
      </c>
      <c r="CB353" s="41">
        <f t="shared" si="411"/>
        <v>7467.0599999999995</v>
      </c>
      <c r="CC353" s="109" t="str">
        <f t="shared" si="401"/>
        <v>nebija plānots</v>
      </c>
      <c r="CD353" s="101">
        <v>0</v>
      </c>
      <c r="CE353" s="41">
        <v>0</v>
      </c>
      <c r="CF353" s="41">
        <f t="shared" si="402"/>
        <v>0</v>
      </c>
      <c r="CG353" s="41">
        <f t="shared" si="403"/>
        <v>0</v>
      </c>
      <c r="CH353" s="41">
        <f t="shared" si="404"/>
        <v>7467.0599999999995</v>
      </c>
      <c r="CI353" s="40">
        <f t="shared" si="405"/>
        <v>7467.0599999999995</v>
      </c>
      <c r="CJ353" s="281" t="s">
        <v>1546</v>
      </c>
      <c r="CK353" s="104">
        <v>0</v>
      </c>
      <c r="CL353" s="40">
        <f t="shared" si="412"/>
        <v>0</v>
      </c>
      <c r="CM353" s="40">
        <v>12799.22</v>
      </c>
      <c r="CN353" s="40">
        <v>0</v>
      </c>
      <c r="CO353" s="310" t="e">
        <f t="shared" si="406"/>
        <v>#DIV/0!</v>
      </c>
      <c r="CP353" s="104">
        <v>27600</v>
      </c>
      <c r="CQ353" s="104">
        <v>13694.7</v>
      </c>
      <c r="CR353" s="104">
        <v>0</v>
      </c>
      <c r="CS353" s="104">
        <v>0</v>
      </c>
      <c r="CT353" s="104">
        <v>0</v>
      </c>
      <c r="CU353" s="104">
        <v>0</v>
      </c>
      <c r="CV353" s="104">
        <v>0</v>
      </c>
      <c r="CW353" s="104">
        <v>41294.699999999997</v>
      </c>
      <c r="CX353" s="29"/>
    </row>
    <row r="354" spans="1:102" ht="63" hidden="1" x14ac:dyDescent="0.25">
      <c r="A354" s="119" t="s">
        <v>233</v>
      </c>
      <c r="B354" s="119" t="s">
        <v>234</v>
      </c>
      <c r="C354" s="120" t="s">
        <v>579</v>
      </c>
      <c r="D354" s="119">
        <v>1</v>
      </c>
      <c r="E354" s="119" t="s">
        <v>4</v>
      </c>
      <c r="F354" s="119" t="s">
        <v>5</v>
      </c>
      <c r="G354" s="43" t="s">
        <v>780</v>
      </c>
      <c r="H354" s="43">
        <f>SUBTOTAL(103, $CI$16:$CI354)*1</f>
        <v>149</v>
      </c>
      <c r="I354" s="43" t="s">
        <v>406</v>
      </c>
      <c r="J354" s="128" t="s">
        <v>1251</v>
      </c>
      <c r="K354" s="128" t="s">
        <v>1252</v>
      </c>
      <c r="L354" s="101">
        <v>0</v>
      </c>
      <c r="M354" s="101">
        <v>0</v>
      </c>
      <c r="N354" s="101">
        <v>0</v>
      </c>
      <c r="O354" s="101">
        <f t="shared" si="413"/>
        <v>0</v>
      </c>
      <c r="P354" s="101"/>
      <c r="Q354" s="41">
        <f t="shared" si="366"/>
        <v>0</v>
      </c>
      <c r="R354" s="197" t="str">
        <f t="shared" si="367"/>
        <v>nebija plānots</v>
      </c>
      <c r="S354" s="101">
        <v>0</v>
      </c>
      <c r="T354" s="101"/>
      <c r="U354" s="101"/>
      <c r="V354" s="41">
        <f t="shared" si="368"/>
        <v>0</v>
      </c>
      <c r="W354" s="41">
        <f t="shared" si="369"/>
        <v>0</v>
      </c>
      <c r="X354" s="41">
        <f t="shared" si="370"/>
        <v>0</v>
      </c>
      <c r="Y354" s="197" t="str">
        <f t="shared" si="371"/>
        <v>nebija plānots</v>
      </c>
      <c r="Z354" s="101">
        <v>0</v>
      </c>
      <c r="AA354" s="101"/>
      <c r="AB354" s="101"/>
      <c r="AC354" s="41">
        <f t="shared" si="372"/>
        <v>0</v>
      </c>
      <c r="AD354" s="41">
        <f t="shared" si="373"/>
        <v>0</v>
      </c>
      <c r="AE354" s="41">
        <f t="shared" si="374"/>
        <v>0</v>
      </c>
      <c r="AF354" s="109" t="str">
        <f t="shared" si="375"/>
        <v>nebija plānots</v>
      </c>
      <c r="AG354" s="101">
        <v>0</v>
      </c>
      <c r="AH354" s="101"/>
      <c r="AI354" s="101"/>
      <c r="AJ354" s="41">
        <f t="shared" si="376"/>
        <v>0</v>
      </c>
      <c r="AK354" s="41">
        <f t="shared" si="377"/>
        <v>0</v>
      </c>
      <c r="AL354" s="41">
        <f t="shared" si="378"/>
        <v>0</v>
      </c>
      <c r="AM354" s="109" t="str">
        <f t="shared" si="379"/>
        <v>nebija plānots</v>
      </c>
      <c r="AN354" s="101">
        <v>0</v>
      </c>
      <c r="AO354" s="101"/>
      <c r="AP354" s="101"/>
      <c r="AQ354" s="41">
        <f t="shared" si="380"/>
        <v>0</v>
      </c>
      <c r="AR354" s="41">
        <f t="shared" si="381"/>
        <v>0</v>
      </c>
      <c r="AS354" s="41">
        <f t="shared" si="382"/>
        <v>0</v>
      </c>
      <c r="AT354" s="109" t="str">
        <f t="shared" si="383"/>
        <v>nebija plānots</v>
      </c>
      <c r="AU354" s="101">
        <v>0</v>
      </c>
      <c r="AV354" s="101"/>
      <c r="AW354" s="101"/>
      <c r="AX354" s="41">
        <f t="shared" si="384"/>
        <v>0</v>
      </c>
      <c r="AY354" s="41">
        <f t="shared" si="385"/>
        <v>0</v>
      </c>
      <c r="AZ354" s="41">
        <f t="shared" si="386"/>
        <v>0</v>
      </c>
      <c r="BA354" s="109" t="str">
        <f t="shared" si="387"/>
        <v>nebija plānots</v>
      </c>
      <c r="BB354" s="101">
        <v>0</v>
      </c>
      <c r="BC354" s="101"/>
      <c r="BD354" s="101"/>
      <c r="BE354" s="41">
        <f t="shared" si="388"/>
        <v>0</v>
      </c>
      <c r="BF354" s="41">
        <f t="shared" si="389"/>
        <v>0</v>
      </c>
      <c r="BG354" s="41">
        <f t="shared" si="390"/>
        <v>0</v>
      </c>
      <c r="BH354" s="109" t="str">
        <f t="shared" si="391"/>
        <v>nebija plānots</v>
      </c>
      <c r="BI354" s="101">
        <v>0</v>
      </c>
      <c r="BJ354" s="41">
        <v>2897.14</v>
      </c>
      <c r="BK354" s="41">
        <f>BJ354-BI354</f>
        <v>2897.14</v>
      </c>
      <c r="BL354" s="41">
        <f t="shared" si="392"/>
        <v>0</v>
      </c>
      <c r="BM354" s="41">
        <f t="shared" si="393"/>
        <v>2897.14</v>
      </c>
      <c r="BN354" s="41">
        <f t="shared" si="394"/>
        <v>2897</v>
      </c>
      <c r="BO354" s="109" t="str">
        <f t="shared" si="395"/>
        <v>nebija plānots</v>
      </c>
      <c r="BP354" s="101">
        <v>0</v>
      </c>
      <c r="BQ354" s="41">
        <v>0</v>
      </c>
      <c r="BR354" s="41">
        <f>BQ354-BP354</f>
        <v>0</v>
      </c>
      <c r="BS354" s="41">
        <f t="shared" si="396"/>
        <v>0</v>
      </c>
      <c r="BT354" s="41">
        <f t="shared" si="397"/>
        <v>2897.14</v>
      </c>
      <c r="BU354" s="41">
        <f t="shared" si="398"/>
        <v>2897</v>
      </c>
      <c r="BV354" s="109" t="str">
        <f t="shared" si="399"/>
        <v>nebija plānots</v>
      </c>
      <c r="BW354" s="101">
        <v>0</v>
      </c>
      <c r="BX354" s="41">
        <v>2607.4299999999998</v>
      </c>
      <c r="BY354" s="41">
        <f t="shared" si="408"/>
        <v>2607.4299999999998</v>
      </c>
      <c r="BZ354" s="41">
        <f t="shared" si="409"/>
        <v>0</v>
      </c>
      <c r="CA354" s="41">
        <f t="shared" si="410"/>
        <v>5504.57</v>
      </c>
      <c r="CB354" s="41">
        <f t="shared" si="411"/>
        <v>5504.57</v>
      </c>
      <c r="CC354" s="109" t="str">
        <f t="shared" si="401"/>
        <v>nebija plānots</v>
      </c>
      <c r="CD354" s="101">
        <v>0</v>
      </c>
      <c r="CE354" s="41">
        <v>2100.56</v>
      </c>
      <c r="CF354" s="41">
        <f t="shared" si="402"/>
        <v>2100.56</v>
      </c>
      <c r="CG354" s="41">
        <f t="shared" si="403"/>
        <v>0</v>
      </c>
      <c r="CH354" s="41">
        <f t="shared" si="404"/>
        <v>7605.1299999999992</v>
      </c>
      <c r="CI354" s="40">
        <f t="shared" si="405"/>
        <v>7605.1299999999992</v>
      </c>
      <c r="CJ354" s="281" t="s">
        <v>1546</v>
      </c>
      <c r="CK354" s="104">
        <v>0</v>
      </c>
      <c r="CL354" s="40">
        <f t="shared" si="412"/>
        <v>0</v>
      </c>
      <c r="CM354" s="40">
        <v>7995.92</v>
      </c>
      <c r="CN354" s="40">
        <v>0</v>
      </c>
      <c r="CO354" s="310" t="e">
        <f t="shared" si="406"/>
        <v>#DIV/0!</v>
      </c>
      <c r="CP354" s="104">
        <v>18242.099999999999</v>
      </c>
      <c r="CQ354" s="104">
        <v>7818.05</v>
      </c>
      <c r="CR354" s="104">
        <v>0</v>
      </c>
      <c r="CS354" s="104">
        <v>0</v>
      </c>
      <c r="CT354" s="104">
        <v>0</v>
      </c>
      <c r="CU354" s="104">
        <v>0</v>
      </c>
      <c r="CV354" s="104">
        <v>0</v>
      </c>
      <c r="CW354" s="104">
        <v>26060.149999999998</v>
      </c>
      <c r="CX354" s="29"/>
    </row>
    <row r="355" spans="1:102" ht="47.25" hidden="1" x14ac:dyDescent="0.25">
      <c r="A355" s="99" t="s">
        <v>406</v>
      </c>
      <c r="B355" s="99" t="s">
        <v>411</v>
      </c>
      <c r="C355" s="100" t="s">
        <v>602</v>
      </c>
      <c r="D355" s="99">
        <v>1</v>
      </c>
      <c r="E355" s="99" t="s">
        <v>402</v>
      </c>
      <c r="F355" s="99" t="s">
        <v>77</v>
      </c>
      <c r="G355" s="99" t="s">
        <v>1227</v>
      </c>
      <c r="H355" s="43">
        <f>SUBTOTAL(103, $CI$16:$CI355)*1</f>
        <v>149</v>
      </c>
      <c r="I355" s="43" t="s">
        <v>406</v>
      </c>
      <c r="J355" s="128" t="s">
        <v>1007</v>
      </c>
      <c r="K355" s="128" t="s">
        <v>1235</v>
      </c>
      <c r="L355" s="101">
        <v>0</v>
      </c>
      <c r="M355" s="101">
        <v>0</v>
      </c>
      <c r="N355" s="101">
        <v>0</v>
      </c>
      <c r="O355" s="101">
        <f t="shared" si="413"/>
        <v>0</v>
      </c>
      <c r="P355" s="101"/>
      <c r="Q355" s="41">
        <f t="shared" si="366"/>
        <v>0</v>
      </c>
      <c r="R355" s="197" t="str">
        <f t="shared" si="367"/>
        <v>nebija plānots</v>
      </c>
      <c r="S355" s="101">
        <v>0</v>
      </c>
      <c r="T355" s="101"/>
      <c r="U355" s="101"/>
      <c r="V355" s="41">
        <f t="shared" si="368"/>
        <v>0</v>
      </c>
      <c r="W355" s="41">
        <f t="shared" si="369"/>
        <v>0</v>
      </c>
      <c r="X355" s="41">
        <f t="shared" si="370"/>
        <v>0</v>
      </c>
      <c r="Y355" s="197" t="str">
        <f t="shared" si="371"/>
        <v>nebija plānots</v>
      </c>
      <c r="Z355" s="101">
        <v>0</v>
      </c>
      <c r="AA355" s="101"/>
      <c r="AB355" s="101"/>
      <c r="AC355" s="41">
        <f t="shared" si="372"/>
        <v>0</v>
      </c>
      <c r="AD355" s="41">
        <f t="shared" si="373"/>
        <v>0</v>
      </c>
      <c r="AE355" s="41">
        <f t="shared" si="374"/>
        <v>0</v>
      </c>
      <c r="AF355" s="109" t="str">
        <f t="shared" si="375"/>
        <v>nebija plānots</v>
      </c>
      <c r="AG355" s="101">
        <v>0</v>
      </c>
      <c r="AH355" s="101"/>
      <c r="AI355" s="101"/>
      <c r="AJ355" s="41">
        <f t="shared" si="376"/>
        <v>0</v>
      </c>
      <c r="AK355" s="41">
        <f t="shared" si="377"/>
        <v>0</v>
      </c>
      <c r="AL355" s="41">
        <f t="shared" si="378"/>
        <v>0</v>
      </c>
      <c r="AM355" s="109" t="str">
        <f t="shared" si="379"/>
        <v>nebija plānots</v>
      </c>
      <c r="AN355" s="101">
        <v>0</v>
      </c>
      <c r="AO355" s="101"/>
      <c r="AP355" s="101"/>
      <c r="AQ355" s="41">
        <f t="shared" si="380"/>
        <v>0</v>
      </c>
      <c r="AR355" s="41">
        <f t="shared" si="381"/>
        <v>0</v>
      </c>
      <c r="AS355" s="41">
        <f t="shared" si="382"/>
        <v>0</v>
      </c>
      <c r="AT355" s="109" t="str">
        <f t="shared" si="383"/>
        <v>nebija plānots</v>
      </c>
      <c r="AU355" s="101">
        <v>0</v>
      </c>
      <c r="AV355" s="101"/>
      <c r="AW355" s="101"/>
      <c r="AX355" s="41">
        <f t="shared" si="384"/>
        <v>0</v>
      </c>
      <c r="AY355" s="41">
        <f t="shared" si="385"/>
        <v>0</v>
      </c>
      <c r="AZ355" s="41">
        <f t="shared" si="386"/>
        <v>0</v>
      </c>
      <c r="BA355" s="109" t="str">
        <f t="shared" si="387"/>
        <v>nebija plānots</v>
      </c>
      <c r="BB355" s="101">
        <v>0</v>
      </c>
      <c r="BC355" s="101"/>
      <c r="BD355" s="101"/>
      <c r="BE355" s="41">
        <f t="shared" si="388"/>
        <v>0</v>
      </c>
      <c r="BF355" s="41">
        <f t="shared" si="389"/>
        <v>0</v>
      </c>
      <c r="BG355" s="41">
        <f t="shared" si="390"/>
        <v>0</v>
      </c>
      <c r="BH355" s="109" t="str">
        <f t="shared" si="391"/>
        <v>nebija plānots</v>
      </c>
      <c r="BI355" s="101">
        <v>0</v>
      </c>
      <c r="BJ355" s="41">
        <v>6983.1</v>
      </c>
      <c r="BK355" s="41">
        <f>BJ355-BI355</f>
        <v>6983.1</v>
      </c>
      <c r="BL355" s="41">
        <f t="shared" si="392"/>
        <v>0</v>
      </c>
      <c r="BM355" s="41">
        <f t="shared" si="393"/>
        <v>6983.1</v>
      </c>
      <c r="BN355" s="41">
        <f t="shared" si="394"/>
        <v>6983</v>
      </c>
      <c r="BO355" s="109" t="str">
        <f t="shared" si="395"/>
        <v>nebija plānots</v>
      </c>
      <c r="BP355" s="101">
        <v>0</v>
      </c>
      <c r="BQ355" s="41">
        <v>1202.55</v>
      </c>
      <c r="BR355" s="41">
        <f>BQ355-BP355</f>
        <v>1202.55</v>
      </c>
      <c r="BS355" s="41">
        <f t="shared" si="396"/>
        <v>0</v>
      </c>
      <c r="BT355" s="41">
        <f t="shared" si="397"/>
        <v>8185.6500000000005</v>
      </c>
      <c r="BU355" s="41">
        <f t="shared" si="398"/>
        <v>8186</v>
      </c>
      <c r="BV355" s="109" t="str">
        <f t="shared" si="399"/>
        <v>nebija plānots</v>
      </c>
      <c r="BW355" s="101">
        <v>0</v>
      </c>
      <c r="BX355" s="41">
        <v>0</v>
      </c>
      <c r="BY355" s="41">
        <f t="shared" si="408"/>
        <v>0</v>
      </c>
      <c r="BZ355" s="41">
        <f t="shared" si="409"/>
        <v>0</v>
      </c>
      <c r="CA355" s="41">
        <f t="shared" si="410"/>
        <v>8185.6500000000005</v>
      </c>
      <c r="CB355" s="41">
        <f t="shared" si="411"/>
        <v>8185.6500000000005</v>
      </c>
      <c r="CC355" s="109" t="str">
        <f t="shared" si="401"/>
        <v>nebija plānots</v>
      </c>
      <c r="CD355" s="101">
        <v>0</v>
      </c>
      <c r="CE355" s="41">
        <v>0</v>
      </c>
      <c r="CF355" s="41">
        <f t="shared" si="402"/>
        <v>0</v>
      </c>
      <c r="CG355" s="41">
        <f t="shared" si="403"/>
        <v>0</v>
      </c>
      <c r="CH355" s="41">
        <f t="shared" si="404"/>
        <v>8185.6500000000005</v>
      </c>
      <c r="CI355" s="40">
        <f t="shared" si="405"/>
        <v>8185.6500000000005</v>
      </c>
      <c r="CJ355" s="281" t="s">
        <v>1546</v>
      </c>
      <c r="CK355" s="104">
        <v>40185.599999999999</v>
      </c>
      <c r="CL355" s="40">
        <f t="shared" si="412"/>
        <v>40185.599999999999</v>
      </c>
      <c r="CM355" s="40">
        <v>29074.6</v>
      </c>
      <c r="CN355" s="158">
        <f>CM355-CL355</f>
        <v>-11111</v>
      </c>
      <c r="CO355" s="310">
        <f t="shared" si="406"/>
        <v>0.72350792323618407</v>
      </c>
      <c r="CP355" s="104">
        <v>33723.89</v>
      </c>
      <c r="CQ355" s="104">
        <v>28881.01</v>
      </c>
      <c r="CR355" s="104">
        <v>0</v>
      </c>
      <c r="CS355" s="104">
        <v>0</v>
      </c>
      <c r="CT355" s="104">
        <v>0</v>
      </c>
      <c r="CU355" s="104">
        <v>0</v>
      </c>
      <c r="CV355" s="104">
        <v>0</v>
      </c>
      <c r="CW355" s="104">
        <v>102790.5</v>
      </c>
      <c r="CX355" s="29"/>
    </row>
    <row r="356" spans="1:102" ht="25.5" hidden="1" x14ac:dyDescent="0.25">
      <c r="A356" s="55" t="s">
        <v>406</v>
      </c>
      <c r="B356" s="55" t="s">
        <v>411</v>
      </c>
      <c r="C356" s="81" t="s">
        <v>602</v>
      </c>
      <c r="D356" s="55">
        <v>1</v>
      </c>
      <c r="E356" s="55" t="s">
        <v>402</v>
      </c>
      <c r="F356" s="55" t="s">
        <v>77</v>
      </c>
      <c r="G356" s="55" t="s">
        <v>1220</v>
      </c>
      <c r="H356" s="43">
        <f>SUBTOTAL(103, $CI$16:$CI356)*1</f>
        <v>149</v>
      </c>
      <c r="I356" s="55" t="s">
        <v>406</v>
      </c>
      <c r="J356" s="128" t="s">
        <v>1004</v>
      </c>
      <c r="K356" s="128" t="s">
        <v>1275</v>
      </c>
      <c r="L356" s="79">
        <v>0</v>
      </c>
      <c r="M356" s="79">
        <v>0</v>
      </c>
      <c r="N356" s="79">
        <v>0</v>
      </c>
      <c r="O356" s="79">
        <v>0</v>
      </c>
      <c r="P356" s="79"/>
      <c r="Q356" s="41">
        <f t="shared" si="366"/>
        <v>0</v>
      </c>
      <c r="R356" s="197" t="str">
        <f t="shared" si="367"/>
        <v>nebija plānots</v>
      </c>
      <c r="S356" s="79">
        <v>0</v>
      </c>
      <c r="T356" s="79"/>
      <c r="U356" s="79"/>
      <c r="V356" s="41">
        <f t="shared" si="368"/>
        <v>0</v>
      </c>
      <c r="W356" s="41">
        <f t="shared" si="369"/>
        <v>0</v>
      </c>
      <c r="X356" s="41">
        <f t="shared" si="370"/>
        <v>0</v>
      </c>
      <c r="Y356" s="197" t="str">
        <f t="shared" si="371"/>
        <v>nebija plānots</v>
      </c>
      <c r="Z356" s="79">
        <v>0</v>
      </c>
      <c r="AA356" s="79"/>
      <c r="AB356" s="79"/>
      <c r="AC356" s="41">
        <f t="shared" si="372"/>
        <v>0</v>
      </c>
      <c r="AD356" s="41">
        <f t="shared" si="373"/>
        <v>0</v>
      </c>
      <c r="AE356" s="41">
        <f t="shared" si="374"/>
        <v>0</v>
      </c>
      <c r="AF356" s="109" t="str">
        <f t="shared" si="375"/>
        <v>nebija plānots</v>
      </c>
      <c r="AG356" s="79">
        <v>0</v>
      </c>
      <c r="AH356" s="79"/>
      <c r="AI356" s="79"/>
      <c r="AJ356" s="41">
        <f t="shared" si="376"/>
        <v>0</v>
      </c>
      <c r="AK356" s="41">
        <f t="shared" si="377"/>
        <v>0</v>
      </c>
      <c r="AL356" s="41">
        <f t="shared" si="378"/>
        <v>0</v>
      </c>
      <c r="AM356" s="109" t="str">
        <f t="shared" si="379"/>
        <v>nebija plānots</v>
      </c>
      <c r="AN356" s="79">
        <v>0</v>
      </c>
      <c r="AO356" s="79"/>
      <c r="AP356" s="79"/>
      <c r="AQ356" s="41">
        <f t="shared" si="380"/>
        <v>0</v>
      </c>
      <c r="AR356" s="41">
        <f t="shared" si="381"/>
        <v>0</v>
      </c>
      <c r="AS356" s="41">
        <f t="shared" si="382"/>
        <v>0</v>
      </c>
      <c r="AT356" s="109" t="str">
        <f t="shared" si="383"/>
        <v>nebija plānots</v>
      </c>
      <c r="AU356" s="79">
        <v>0</v>
      </c>
      <c r="AV356" s="79"/>
      <c r="AW356" s="79"/>
      <c r="AX356" s="41">
        <f t="shared" si="384"/>
        <v>0</v>
      </c>
      <c r="AY356" s="41">
        <f t="shared" si="385"/>
        <v>0</v>
      </c>
      <c r="AZ356" s="41">
        <f t="shared" si="386"/>
        <v>0</v>
      </c>
      <c r="BA356" s="109" t="str">
        <f t="shared" si="387"/>
        <v>nebija plānots</v>
      </c>
      <c r="BB356" s="79">
        <v>0</v>
      </c>
      <c r="BC356" s="79"/>
      <c r="BD356" s="79"/>
      <c r="BE356" s="41">
        <f t="shared" si="388"/>
        <v>0</v>
      </c>
      <c r="BF356" s="41">
        <f t="shared" si="389"/>
        <v>0</v>
      </c>
      <c r="BG356" s="41">
        <f t="shared" si="390"/>
        <v>0</v>
      </c>
      <c r="BH356" s="109" t="str">
        <f t="shared" si="391"/>
        <v>nebija plānots</v>
      </c>
      <c r="BI356" s="79">
        <v>0</v>
      </c>
      <c r="BJ356" s="79"/>
      <c r="BK356" s="79"/>
      <c r="BL356" s="41">
        <f t="shared" si="392"/>
        <v>0</v>
      </c>
      <c r="BM356" s="41">
        <f t="shared" si="393"/>
        <v>0</v>
      </c>
      <c r="BN356" s="41">
        <f t="shared" si="394"/>
        <v>0</v>
      </c>
      <c r="BO356" s="109" t="str">
        <f t="shared" si="395"/>
        <v>nebija plānots</v>
      </c>
      <c r="BP356" s="79">
        <v>0</v>
      </c>
      <c r="BQ356" s="79"/>
      <c r="BR356" s="79"/>
      <c r="BS356" s="41">
        <f t="shared" si="396"/>
        <v>0</v>
      </c>
      <c r="BT356" s="41">
        <f t="shared" si="397"/>
        <v>0</v>
      </c>
      <c r="BU356" s="41">
        <f t="shared" si="398"/>
        <v>0</v>
      </c>
      <c r="BV356" s="109" t="str">
        <f t="shared" si="399"/>
        <v>nebija plānots</v>
      </c>
      <c r="BW356" s="79">
        <v>0</v>
      </c>
      <c r="BX356" s="79"/>
      <c r="BY356" s="79"/>
      <c r="BZ356" s="79"/>
      <c r="CA356" s="79"/>
      <c r="CB356" s="79"/>
      <c r="CC356" s="109" t="str">
        <f t="shared" si="401"/>
        <v>nebija plānots</v>
      </c>
      <c r="CD356" s="79">
        <v>0</v>
      </c>
      <c r="CE356" s="41">
        <v>8621.82</v>
      </c>
      <c r="CF356" s="41">
        <f t="shared" si="402"/>
        <v>8621.82</v>
      </c>
      <c r="CG356" s="41">
        <f t="shared" si="403"/>
        <v>0</v>
      </c>
      <c r="CH356" s="41">
        <f t="shared" si="404"/>
        <v>8621.82</v>
      </c>
      <c r="CI356" s="40">
        <f t="shared" si="405"/>
        <v>8621.82</v>
      </c>
      <c r="CJ356" s="281" t="s">
        <v>1546</v>
      </c>
      <c r="CK356" s="83">
        <v>0</v>
      </c>
      <c r="CL356" s="83">
        <v>0</v>
      </c>
      <c r="CM356" s="40">
        <v>8925</v>
      </c>
      <c r="CN356" s="40">
        <v>0</v>
      </c>
      <c r="CO356" s="310" t="e">
        <f t="shared" si="406"/>
        <v>#DIV/0!</v>
      </c>
      <c r="CP356" s="83">
        <v>136000</v>
      </c>
      <c r="CQ356" s="83">
        <v>66678.25</v>
      </c>
      <c r="CR356" s="83">
        <v>0</v>
      </c>
      <c r="CS356" s="83">
        <v>0</v>
      </c>
      <c r="CT356" s="83">
        <v>0</v>
      </c>
      <c r="CU356" s="83">
        <v>0</v>
      </c>
      <c r="CV356" s="83">
        <v>0</v>
      </c>
      <c r="CW356" s="83">
        <v>202678.25</v>
      </c>
      <c r="CX356" s="29"/>
    </row>
    <row r="357" spans="1:102" ht="25.5" hidden="1" x14ac:dyDescent="0.25">
      <c r="A357" s="18" t="s">
        <v>406</v>
      </c>
      <c r="B357" s="18" t="s">
        <v>411</v>
      </c>
      <c r="C357" s="19" t="s">
        <v>602</v>
      </c>
      <c r="D357" s="22">
        <v>1</v>
      </c>
      <c r="E357" s="18" t="s">
        <v>402</v>
      </c>
      <c r="F357" s="18" t="s">
        <v>77</v>
      </c>
      <c r="G357" s="18" t="s">
        <v>1276</v>
      </c>
      <c r="H357" s="43">
        <f>SUBTOTAL(103, $CI$16:$CI357)*1</f>
        <v>149</v>
      </c>
      <c r="I357" s="43" t="s">
        <v>406</v>
      </c>
      <c r="J357" s="128" t="s">
        <v>1059</v>
      </c>
      <c r="K357" s="128" t="s">
        <v>1219</v>
      </c>
      <c r="L357" s="101">
        <v>0</v>
      </c>
      <c r="M357" s="101">
        <v>0</v>
      </c>
      <c r="N357" s="101">
        <v>0</v>
      </c>
      <c r="O357" s="101">
        <f>N357+M357+L357</f>
        <v>0</v>
      </c>
      <c r="P357" s="101"/>
      <c r="Q357" s="41">
        <f t="shared" si="366"/>
        <v>0</v>
      </c>
      <c r="R357" s="197" t="str">
        <f t="shared" si="367"/>
        <v>nebija plānots</v>
      </c>
      <c r="S357" s="101">
        <v>0</v>
      </c>
      <c r="T357" s="101"/>
      <c r="U357" s="101"/>
      <c r="V357" s="41">
        <f t="shared" si="368"/>
        <v>0</v>
      </c>
      <c r="W357" s="41">
        <f t="shared" si="369"/>
        <v>0</v>
      </c>
      <c r="X357" s="41">
        <f t="shared" si="370"/>
        <v>0</v>
      </c>
      <c r="Y357" s="197" t="str">
        <f t="shared" si="371"/>
        <v>nebija plānots</v>
      </c>
      <c r="Z357" s="101">
        <v>0</v>
      </c>
      <c r="AA357" s="101"/>
      <c r="AB357" s="101"/>
      <c r="AC357" s="41">
        <f t="shared" si="372"/>
        <v>0</v>
      </c>
      <c r="AD357" s="41">
        <f t="shared" si="373"/>
        <v>0</v>
      </c>
      <c r="AE357" s="41">
        <f t="shared" si="374"/>
        <v>0</v>
      </c>
      <c r="AF357" s="109" t="str">
        <f t="shared" si="375"/>
        <v>nebija plānots</v>
      </c>
      <c r="AG357" s="101">
        <v>0</v>
      </c>
      <c r="AH357" s="101"/>
      <c r="AI357" s="101"/>
      <c r="AJ357" s="41">
        <f t="shared" si="376"/>
        <v>0</v>
      </c>
      <c r="AK357" s="41">
        <f t="shared" si="377"/>
        <v>0</v>
      </c>
      <c r="AL357" s="41">
        <f t="shared" si="378"/>
        <v>0</v>
      </c>
      <c r="AM357" s="109" t="str">
        <f t="shared" si="379"/>
        <v>nebija plānots</v>
      </c>
      <c r="AN357" s="101">
        <v>0</v>
      </c>
      <c r="AO357" s="101"/>
      <c r="AP357" s="101"/>
      <c r="AQ357" s="41">
        <f t="shared" si="380"/>
        <v>0</v>
      </c>
      <c r="AR357" s="41">
        <f t="shared" si="381"/>
        <v>0</v>
      </c>
      <c r="AS357" s="41">
        <f t="shared" si="382"/>
        <v>0</v>
      </c>
      <c r="AT357" s="109" t="str">
        <f t="shared" si="383"/>
        <v>nebija plānots</v>
      </c>
      <c r="AU357" s="101">
        <v>0</v>
      </c>
      <c r="AV357" s="101"/>
      <c r="AW357" s="101"/>
      <c r="AX357" s="41">
        <f t="shared" si="384"/>
        <v>0</v>
      </c>
      <c r="AY357" s="41">
        <f t="shared" si="385"/>
        <v>0</v>
      </c>
      <c r="AZ357" s="41">
        <f t="shared" si="386"/>
        <v>0</v>
      </c>
      <c r="BA357" s="109" t="str">
        <f t="shared" si="387"/>
        <v>nebija plānots</v>
      </c>
      <c r="BB357" s="101">
        <v>0</v>
      </c>
      <c r="BC357" s="101"/>
      <c r="BD357" s="101"/>
      <c r="BE357" s="41">
        <f t="shared" si="388"/>
        <v>0</v>
      </c>
      <c r="BF357" s="41">
        <f t="shared" si="389"/>
        <v>0</v>
      </c>
      <c r="BG357" s="41">
        <f t="shared" si="390"/>
        <v>0</v>
      </c>
      <c r="BH357" s="109" t="str">
        <f t="shared" si="391"/>
        <v>nebija plānots</v>
      </c>
      <c r="BI357" s="101">
        <v>0</v>
      </c>
      <c r="BJ357" s="41">
        <v>3400</v>
      </c>
      <c r="BK357" s="41">
        <f>BJ357-BI357</f>
        <v>3400</v>
      </c>
      <c r="BL357" s="41">
        <f t="shared" si="392"/>
        <v>0</v>
      </c>
      <c r="BM357" s="41">
        <f t="shared" si="393"/>
        <v>3400</v>
      </c>
      <c r="BN357" s="41">
        <f t="shared" si="394"/>
        <v>3400</v>
      </c>
      <c r="BO357" s="109" t="str">
        <f t="shared" si="395"/>
        <v>nebija plānots</v>
      </c>
      <c r="BP357" s="101">
        <v>0</v>
      </c>
      <c r="BQ357" s="41">
        <v>0</v>
      </c>
      <c r="BR357" s="41">
        <f>BQ357-BP357</f>
        <v>0</v>
      </c>
      <c r="BS357" s="41">
        <f t="shared" si="396"/>
        <v>0</v>
      </c>
      <c r="BT357" s="41">
        <f t="shared" si="397"/>
        <v>3400</v>
      </c>
      <c r="BU357" s="41">
        <f t="shared" si="398"/>
        <v>3400</v>
      </c>
      <c r="BV357" s="109" t="str">
        <f t="shared" si="399"/>
        <v>nebija plānots</v>
      </c>
      <c r="BW357" s="101">
        <v>0</v>
      </c>
      <c r="BX357" s="41">
        <v>2592.5</v>
      </c>
      <c r="BY357" s="41">
        <f t="shared" ref="BY357:BY380" si="414">BX357-BW357</f>
        <v>2592.5</v>
      </c>
      <c r="BZ357" s="41">
        <f t="shared" ref="BZ357:BZ380" si="415">BP357+BI357+BB357+AU357+AN357+AG357+Z357+S357+O357+BW357</f>
        <v>0</v>
      </c>
      <c r="CA357" s="41">
        <f t="shared" ref="CA357:CA362" si="416">BQ357+BJ357+BC357+AV357+AO357+-AH357+AA357+T357+P357+BX357</f>
        <v>5992.5</v>
      </c>
      <c r="CB357" s="41">
        <f t="shared" ref="CB357:CB365" si="417">BR357+BK357+BD357+AW357+AP357+AI357+AB357+U357+Q357+BY357</f>
        <v>5992.5</v>
      </c>
      <c r="CC357" s="109" t="str">
        <f t="shared" si="401"/>
        <v>nebija plānots</v>
      </c>
      <c r="CD357" s="101">
        <v>0</v>
      </c>
      <c r="CE357" s="41">
        <v>3272.85</v>
      </c>
      <c r="CF357" s="41">
        <f t="shared" si="402"/>
        <v>3272.85</v>
      </c>
      <c r="CG357" s="41">
        <f t="shared" si="403"/>
        <v>0</v>
      </c>
      <c r="CH357" s="41">
        <f t="shared" si="404"/>
        <v>9265.35</v>
      </c>
      <c r="CI357" s="40">
        <f t="shared" si="405"/>
        <v>9265.35</v>
      </c>
      <c r="CJ357" s="281" t="s">
        <v>1546</v>
      </c>
      <c r="CK357" s="104">
        <v>0</v>
      </c>
      <c r="CL357" s="40">
        <f>CK357+CD357+BW357+BP357+BI357+BB357+AN357+AG357+Z357+S357+O357+AU357</f>
        <v>0</v>
      </c>
      <c r="CM357" s="40">
        <v>9265.35</v>
      </c>
      <c r="CN357" s="40">
        <v>0</v>
      </c>
      <c r="CO357" s="310" t="e">
        <f t="shared" si="406"/>
        <v>#DIV/0!</v>
      </c>
      <c r="CP357" s="104">
        <v>28556</v>
      </c>
      <c r="CQ357" s="104">
        <v>9613</v>
      </c>
      <c r="CR357" s="104">
        <v>0</v>
      </c>
      <c r="CS357" s="104">
        <v>0</v>
      </c>
      <c r="CT357" s="104">
        <v>0</v>
      </c>
      <c r="CU357" s="104">
        <v>0</v>
      </c>
      <c r="CV357" s="104">
        <v>0</v>
      </c>
      <c r="CW357" s="104">
        <v>38169</v>
      </c>
      <c r="CX357" s="29"/>
    </row>
    <row r="358" spans="1:102" ht="47.25" hidden="1" x14ac:dyDescent="0.25">
      <c r="A358" s="99" t="s">
        <v>406</v>
      </c>
      <c r="B358" s="99" t="s">
        <v>411</v>
      </c>
      <c r="C358" s="100" t="s">
        <v>602</v>
      </c>
      <c r="D358" s="99">
        <v>1</v>
      </c>
      <c r="E358" s="99" t="s">
        <v>402</v>
      </c>
      <c r="F358" s="99" t="s">
        <v>77</v>
      </c>
      <c r="G358" s="99" t="s">
        <v>1214</v>
      </c>
      <c r="H358" s="43">
        <f>SUBTOTAL(103, $CI$16:$CI358)*1</f>
        <v>149</v>
      </c>
      <c r="I358" s="43" t="s">
        <v>406</v>
      </c>
      <c r="J358" s="128" t="s">
        <v>1183</v>
      </c>
      <c r="K358" s="128" t="s">
        <v>1184</v>
      </c>
      <c r="L358" s="79">
        <v>0</v>
      </c>
      <c r="M358" s="79">
        <v>0</v>
      </c>
      <c r="N358" s="79">
        <v>0</v>
      </c>
      <c r="O358" s="79">
        <v>0</v>
      </c>
      <c r="P358" s="79"/>
      <c r="Q358" s="41">
        <f t="shared" si="366"/>
        <v>0</v>
      </c>
      <c r="R358" s="197" t="str">
        <f t="shared" si="367"/>
        <v>nebija plānots</v>
      </c>
      <c r="S358" s="79">
        <v>0</v>
      </c>
      <c r="T358" s="79"/>
      <c r="U358" s="79"/>
      <c r="V358" s="41">
        <f t="shared" si="368"/>
        <v>0</v>
      </c>
      <c r="W358" s="41">
        <f t="shared" si="369"/>
        <v>0</v>
      </c>
      <c r="X358" s="41">
        <f t="shared" si="370"/>
        <v>0</v>
      </c>
      <c r="Y358" s="197" t="str">
        <f t="shared" si="371"/>
        <v>nebija plānots</v>
      </c>
      <c r="Z358" s="79">
        <v>0</v>
      </c>
      <c r="AA358" s="79"/>
      <c r="AB358" s="79"/>
      <c r="AC358" s="41">
        <f t="shared" si="372"/>
        <v>0</v>
      </c>
      <c r="AD358" s="41">
        <f t="shared" si="373"/>
        <v>0</v>
      </c>
      <c r="AE358" s="41">
        <f t="shared" si="374"/>
        <v>0</v>
      </c>
      <c r="AF358" s="109" t="str">
        <f t="shared" si="375"/>
        <v>nebija plānots</v>
      </c>
      <c r="AG358" s="79">
        <v>0</v>
      </c>
      <c r="AH358" s="79"/>
      <c r="AI358" s="79"/>
      <c r="AJ358" s="41">
        <f t="shared" si="376"/>
        <v>0</v>
      </c>
      <c r="AK358" s="41">
        <f t="shared" si="377"/>
        <v>0</v>
      </c>
      <c r="AL358" s="41">
        <f t="shared" si="378"/>
        <v>0</v>
      </c>
      <c r="AM358" s="109" t="str">
        <f t="shared" si="379"/>
        <v>nebija plānots</v>
      </c>
      <c r="AN358" s="79">
        <v>0</v>
      </c>
      <c r="AO358" s="79"/>
      <c r="AP358" s="79"/>
      <c r="AQ358" s="41">
        <f t="shared" si="380"/>
        <v>0</v>
      </c>
      <c r="AR358" s="41">
        <f t="shared" si="381"/>
        <v>0</v>
      </c>
      <c r="AS358" s="41">
        <f t="shared" si="382"/>
        <v>0</v>
      </c>
      <c r="AT358" s="109" t="str">
        <f t="shared" si="383"/>
        <v>nebija plānots</v>
      </c>
      <c r="AU358" s="79">
        <v>0</v>
      </c>
      <c r="AV358" s="79"/>
      <c r="AW358" s="79"/>
      <c r="AX358" s="41">
        <f t="shared" si="384"/>
        <v>0</v>
      </c>
      <c r="AY358" s="41">
        <f t="shared" si="385"/>
        <v>0</v>
      </c>
      <c r="AZ358" s="41">
        <f t="shared" si="386"/>
        <v>0</v>
      </c>
      <c r="BA358" s="109" t="str">
        <f t="shared" si="387"/>
        <v>nebija plānots</v>
      </c>
      <c r="BB358" s="79">
        <v>0</v>
      </c>
      <c r="BC358" s="79"/>
      <c r="BD358" s="79"/>
      <c r="BE358" s="41">
        <f t="shared" si="388"/>
        <v>0</v>
      </c>
      <c r="BF358" s="41">
        <f t="shared" si="389"/>
        <v>0</v>
      </c>
      <c r="BG358" s="41">
        <f t="shared" si="390"/>
        <v>0</v>
      </c>
      <c r="BH358" s="109" t="str">
        <f t="shared" si="391"/>
        <v>nebija plānots</v>
      </c>
      <c r="BI358" s="79">
        <v>0</v>
      </c>
      <c r="BJ358" s="79"/>
      <c r="BK358" s="79"/>
      <c r="BL358" s="41">
        <f t="shared" si="392"/>
        <v>0</v>
      </c>
      <c r="BM358" s="41">
        <f t="shared" si="393"/>
        <v>0</v>
      </c>
      <c r="BN358" s="41">
        <f t="shared" si="394"/>
        <v>0</v>
      </c>
      <c r="BO358" s="109" t="str">
        <f t="shared" si="395"/>
        <v>nebija plānots</v>
      </c>
      <c r="BP358" s="79">
        <v>0</v>
      </c>
      <c r="BQ358" s="79"/>
      <c r="BR358" s="79"/>
      <c r="BS358" s="41">
        <f t="shared" si="396"/>
        <v>0</v>
      </c>
      <c r="BT358" s="41">
        <f t="shared" si="397"/>
        <v>0</v>
      </c>
      <c r="BU358" s="41">
        <f t="shared" si="398"/>
        <v>0</v>
      </c>
      <c r="BV358" s="109" t="str">
        <f t="shared" si="399"/>
        <v>nebija plānots</v>
      </c>
      <c r="BW358" s="79">
        <v>0</v>
      </c>
      <c r="BX358" s="41">
        <v>9422.33</v>
      </c>
      <c r="BY358" s="41">
        <f t="shared" si="414"/>
        <v>9422.33</v>
      </c>
      <c r="BZ358" s="41">
        <f t="shared" si="415"/>
        <v>0</v>
      </c>
      <c r="CA358" s="41">
        <f t="shared" si="416"/>
        <v>9422.33</v>
      </c>
      <c r="CB358" s="41">
        <f t="shared" si="417"/>
        <v>9422.33</v>
      </c>
      <c r="CC358" s="109" t="str">
        <f t="shared" si="401"/>
        <v>nebija plānots</v>
      </c>
      <c r="CD358" s="79">
        <v>0</v>
      </c>
      <c r="CE358" s="41">
        <v>0</v>
      </c>
      <c r="CF358" s="41">
        <f t="shared" si="402"/>
        <v>0</v>
      </c>
      <c r="CG358" s="41">
        <f t="shared" si="403"/>
        <v>0</v>
      </c>
      <c r="CH358" s="41">
        <f t="shared" si="404"/>
        <v>9422.33</v>
      </c>
      <c r="CI358" s="40">
        <f t="shared" si="405"/>
        <v>9422.33</v>
      </c>
      <c r="CJ358" s="281" t="s">
        <v>1546</v>
      </c>
      <c r="CK358" s="83">
        <v>0</v>
      </c>
      <c r="CL358" s="83">
        <v>0</v>
      </c>
      <c r="CM358" s="40">
        <v>21237.34</v>
      </c>
      <c r="CN358" s="40">
        <v>0</v>
      </c>
      <c r="CO358" s="310" t="e">
        <f t="shared" si="406"/>
        <v>#DIV/0!</v>
      </c>
      <c r="CP358" s="83">
        <v>38656</v>
      </c>
      <c r="CQ358" s="83">
        <v>14935</v>
      </c>
      <c r="CR358" s="83">
        <v>0</v>
      </c>
      <c r="CS358" s="83">
        <v>0</v>
      </c>
      <c r="CT358" s="83">
        <v>0</v>
      </c>
      <c r="CU358" s="83">
        <v>0</v>
      </c>
      <c r="CV358" s="83">
        <v>0</v>
      </c>
      <c r="CW358" s="83">
        <v>53591.65</v>
      </c>
      <c r="CX358" s="272"/>
    </row>
    <row r="359" spans="1:102" ht="47.25" hidden="1" x14ac:dyDescent="0.25">
      <c r="A359" s="119" t="s">
        <v>406</v>
      </c>
      <c r="B359" s="119" t="s">
        <v>411</v>
      </c>
      <c r="C359" s="120" t="s">
        <v>602</v>
      </c>
      <c r="D359" s="119">
        <v>1</v>
      </c>
      <c r="E359" s="119" t="s">
        <v>402</v>
      </c>
      <c r="F359" s="119" t="s">
        <v>77</v>
      </c>
      <c r="G359" s="43" t="s">
        <v>790</v>
      </c>
      <c r="H359" s="43">
        <f>SUBTOTAL(103, $CI$16:$CI359)*1</f>
        <v>149</v>
      </c>
      <c r="I359" s="43" t="s">
        <v>406</v>
      </c>
      <c r="J359" s="128" t="s">
        <v>1240</v>
      </c>
      <c r="K359" s="128" t="s">
        <v>1241</v>
      </c>
      <c r="L359" s="85"/>
      <c r="M359" s="79">
        <v>0</v>
      </c>
      <c r="N359" s="79">
        <v>0</v>
      </c>
      <c r="O359" s="79">
        <v>0</v>
      </c>
      <c r="P359" s="79"/>
      <c r="Q359" s="41">
        <f t="shared" si="366"/>
        <v>0</v>
      </c>
      <c r="R359" s="197" t="str">
        <f t="shared" si="367"/>
        <v>nebija plānots</v>
      </c>
      <c r="S359" s="79">
        <v>0</v>
      </c>
      <c r="T359" s="79"/>
      <c r="U359" s="79"/>
      <c r="V359" s="41">
        <f t="shared" si="368"/>
        <v>0</v>
      </c>
      <c r="W359" s="41">
        <f t="shared" si="369"/>
        <v>0</v>
      </c>
      <c r="X359" s="41">
        <f t="shared" si="370"/>
        <v>0</v>
      </c>
      <c r="Y359" s="197" t="str">
        <f t="shared" si="371"/>
        <v>nebija plānots</v>
      </c>
      <c r="Z359" s="79">
        <v>0</v>
      </c>
      <c r="AA359" s="79"/>
      <c r="AB359" s="79"/>
      <c r="AC359" s="41">
        <f t="shared" si="372"/>
        <v>0</v>
      </c>
      <c r="AD359" s="41">
        <f t="shared" si="373"/>
        <v>0</v>
      </c>
      <c r="AE359" s="41">
        <f t="shared" si="374"/>
        <v>0</v>
      </c>
      <c r="AF359" s="109" t="str">
        <f t="shared" si="375"/>
        <v>nebija plānots</v>
      </c>
      <c r="AG359" s="79">
        <v>0</v>
      </c>
      <c r="AH359" s="79"/>
      <c r="AI359" s="79"/>
      <c r="AJ359" s="41">
        <f t="shared" si="376"/>
        <v>0</v>
      </c>
      <c r="AK359" s="41">
        <f t="shared" si="377"/>
        <v>0</v>
      </c>
      <c r="AL359" s="41">
        <f t="shared" si="378"/>
        <v>0</v>
      </c>
      <c r="AM359" s="109" t="str">
        <f t="shared" si="379"/>
        <v>nebija plānots</v>
      </c>
      <c r="AN359" s="79">
        <v>0</v>
      </c>
      <c r="AO359" s="79"/>
      <c r="AP359" s="79"/>
      <c r="AQ359" s="41">
        <f t="shared" si="380"/>
        <v>0</v>
      </c>
      <c r="AR359" s="41">
        <f t="shared" si="381"/>
        <v>0</v>
      </c>
      <c r="AS359" s="41">
        <f t="shared" si="382"/>
        <v>0</v>
      </c>
      <c r="AT359" s="109" t="str">
        <f t="shared" si="383"/>
        <v>nebija plānots</v>
      </c>
      <c r="AU359" s="79">
        <v>0</v>
      </c>
      <c r="AV359" s="79"/>
      <c r="AW359" s="79"/>
      <c r="AX359" s="41">
        <f t="shared" si="384"/>
        <v>0</v>
      </c>
      <c r="AY359" s="41">
        <f t="shared" si="385"/>
        <v>0</v>
      </c>
      <c r="AZ359" s="41">
        <f t="shared" si="386"/>
        <v>0</v>
      </c>
      <c r="BA359" s="109" t="str">
        <f t="shared" si="387"/>
        <v>nebija plānots</v>
      </c>
      <c r="BB359" s="79">
        <v>0</v>
      </c>
      <c r="BC359" s="79"/>
      <c r="BD359" s="79"/>
      <c r="BE359" s="41">
        <f t="shared" si="388"/>
        <v>0</v>
      </c>
      <c r="BF359" s="41">
        <f t="shared" si="389"/>
        <v>0</v>
      </c>
      <c r="BG359" s="41">
        <f t="shared" si="390"/>
        <v>0</v>
      </c>
      <c r="BH359" s="109" t="str">
        <f t="shared" si="391"/>
        <v>nebija plānots</v>
      </c>
      <c r="BI359" s="79">
        <v>0</v>
      </c>
      <c r="BJ359" s="79"/>
      <c r="BK359" s="79"/>
      <c r="BL359" s="41">
        <f t="shared" si="392"/>
        <v>0</v>
      </c>
      <c r="BM359" s="41">
        <f t="shared" si="393"/>
        <v>0</v>
      </c>
      <c r="BN359" s="41">
        <f t="shared" si="394"/>
        <v>0</v>
      </c>
      <c r="BO359" s="109" t="str">
        <f t="shared" si="395"/>
        <v>nebija plānots</v>
      </c>
      <c r="BP359" s="79">
        <v>0</v>
      </c>
      <c r="BQ359" s="41">
        <v>6412.74</v>
      </c>
      <c r="BR359" s="41">
        <f t="shared" ref="BR359:BR364" si="418">BQ359-BP359</f>
        <v>6412.74</v>
      </c>
      <c r="BS359" s="41">
        <f t="shared" si="396"/>
        <v>0</v>
      </c>
      <c r="BT359" s="41">
        <f t="shared" si="397"/>
        <v>6412.74</v>
      </c>
      <c r="BU359" s="41">
        <f t="shared" si="398"/>
        <v>6413</v>
      </c>
      <c r="BV359" s="109" t="str">
        <f t="shared" si="399"/>
        <v>nebija plānots</v>
      </c>
      <c r="BW359" s="79">
        <v>0</v>
      </c>
      <c r="BX359" s="41">
        <v>3724.7</v>
      </c>
      <c r="BY359" s="41">
        <f t="shared" si="414"/>
        <v>3724.7</v>
      </c>
      <c r="BZ359" s="41">
        <f t="shared" si="415"/>
        <v>0</v>
      </c>
      <c r="CA359" s="41">
        <f t="shared" si="416"/>
        <v>10137.439999999999</v>
      </c>
      <c r="CB359" s="41">
        <f t="shared" si="417"/>
        <v>10137.439999999999</v>
      </c>
      <c r="CC359" s="109" t="str">
        <f t="shared" si="401"/>
        <v>nebija plānots</v>
      </c>
      <c r="CD359" s="79">
        <v>0</v>
      </c>
      <c r="CE359" s="41">
        <v>0</v>
      </c>
      <c r="CF359" s="41">
        <f t="shared" si="402"/>
        <v>0</v>
      </c>
      <c r="CG359" s="41">
        <f t="shared" si="403"/>
        <v>0</v>
      </c>
      <c r="CH359" s="41">
        <f t="shared" si="404"/>
        <v>10137.439999999999</v>
      </c>
      <c r="CI359" s="40">
        <f t="shared" si="405"/>
        <v>10137.439999999999</v>
      </c>
      <c r="CJ359" s="281" t="s">
        <v>1546</v>
      </c>
      <c r="CK359" s="83">
        <v>0</v>
      </c>
      <c r="CL359" s="40">
        <f t="shared" ref="CL359:CL380" si="419">CK359+CD359+BW359+BP359+BI359+BB359+AN359+AG359+Z359+S359+O359+AU359</f>
        <v>0</v>
      </c>
      <c r="CM359" s="40">
        <v>10137.439999999999</v>
      </c>
      <c r="CN359" s="40">
        <v>0</v>
      </c>
      <c r="CO359" s="310" t="e">
        <f t="shared" si="406"/>
        <v>#DIV/0!</v>
      </c>
      <c r="CP359" s="83">
        <v>44927.32</v>
      </c>
      <c r="CQ359" s="83">
        <v>21348.03</v>
      </c>
      <c r="CR359" s="83">
        <v>0</v>
      </c>
      <c r="CS359" s="83">
        <v>0</v>
      </c>
      <c r="CT359" s="83">
        <v>0</v>
      </c>
      <c r="CU359" s="83">
        <v>0</v>
      </c>
      <c r="CV359" s="83">
        <v>0</v>
      </c>
      <c r="CW359" s="83">
        <v>66275.350000000006</v>
      </c>
      <c r="CX359" s="29"/>
    </row>
    <row r="360" spans="1:102" ht="47.25" hidden="1" x14ac:dyDescent="0.25">
      <c r="A360" s="119" t="s">
        <v>406</v>
      </c>
      <c r="B360" s="119" t="s">
        <v>411</v>
      </c>
      <c r="C360" s="120" t="s">
        <v>602</v>
      </c>
      <c r="D360" s="119">
        <v>1</v>
      </c>
      <c r="E360" s="119" t="s">
        <v>402</v>
      </c>
      <c r="F360" s="119" t="s">
        <v>77</v>
      </c>
      <c r="G360" s="119" t="s">
        <v>924</v>
      </c>
      <c r="H360" s="43">
        <f>SUBTOTAL(103, $CI$16:$CI360)*1</f>
        <v>149</v>
      </c>
      <c r="I360" s="43" t="s">
        <v>406</v>
      </c>
      <c r="J360" s="124" t="s">
        <v>831</v>
      </c>
      <c r="K360" s="124" t="s">
        <v>832</v>
      </c>
      <c r="L360" s="41">
        <v>0</v>
      </c>
      <c r="M360" s="41">
        <v>0</v>
      </c>
      <c r="N360" s="41">
        <v>0</v>
      </c>
      <c r="O360" s="40">
        <v>0</v>
      </c>
      <c r="P360" s="40">
        <v>0</v>
      </c>
      <c r="Q360" s="41">
        <f t="shared" si="366"/>
        <v>0</v>
      </c>
      <c r="R360" s="197" t="str">
        <f t="shared" si="367"/>
        <v>nebija plānots</v>
      </c>
      <c r="S360" s="40">
        <v>0</v>
      </c>
      <c r="T360" s="40">
        <v>0</v>
      </c>
      <c r="U360" s="41">
        <f>T360-S360</f>
        <v>0</v>
      </c>
      <c r="V360" s="41">
        <f t="shared" si="368"/>
        <v>0</v>
      </c>
      <c r="W360" s="41">
        <f t="shared" si="369"/>
        <v>0</v>
      </c>
      <c r="X360" s="41">
        <f t="shared" si="370"/>
        <v>0</v>
      </c>
      <c r="Y360" s="197" t="str">
        <f t="shared" si="371"/>
        <v>nebija plānots</v>
      </c>
      <c r="Z360" s="40">
        <v>0</v>
      </c>
      <c r="AA360" s="40">
        <v>0</v>
      </c>
      <c r="AB360" s="41">
        <f>AA360-Z360</f>
        <v>0</v>
      </c>
      <c r="AC360" s="41">
        <f t="shared" si="372"/>
        <v>0</v>
      </c>
      <c r="AD360" s="41">
        <f t="shared" si="373"/>
        <v>0</v>
      </c>
      <c r="AE360" s="41">
        <f t="shared" si="374"/>
        <v>0</v>
      </c>
      <c r="AF360" s="109" t="str">
        <f t="shared" si="375"/>
        <v>nebija plānots</v>
      </c>
      <c r="AG360" s="40">
        <v>0</v>
      </c>
      <c r="AH360" s="40">
        <v>0</v>
      </c>
      <c r="AI360" s="41">
        <f>AH360-AG360</f>
        <v>0</v>
      </c>
      <c r="AJ360" s="41">
        <f t="shared" si="376"/>
        <v>0</v>
      </c>
      <c r="AK360" s="41">
        <f t="shared" si="377"/>
        <v>0</v>
      </c>
      <c r="AL360" s="41">
        <f t="shared" si="378"/>
        <v>0</v>
      </c>
      <c r="AM360" s="109" t="str">
        <f t="shared" si="379"/>
        <v>nebija plānots</v>
      </c>
      <c r="AN360" s="40">
        <v>0</v>
      </c>
      <c r="AO360" s="40">
        <v>0</v>
      </c>
      <c r="AP360" s="41">
        <f>AO360-AN360</f>
        <v>0</v>
      </c>
      <c r="AQ360" s="41">
        <f t="shared" si="380"/>
        <v>0</v>
      </c>
      <c r="AR360" s="41">
        <f t="shared" si="381"/>
        <v>0</v>
      </c>
      <c r="AS360" s="41">
        <f t="shared" si="382"/>
        <v>0</v>
      </c>
      <c r="AT360" s="109" t="str">
        <f t="shared" si="383"/>
        <v>nebija plānots</v>
      </c>
      <c r="AU360" s="41">
        <v>0</v>
      </c>
      <c r="AV360" s="41">
        <v>5113.1400000000003</v>
      </c>
      <c r="AW360" s="41">
        <f>AV360-AU360</f>
        <v>5113.1400000000003</v>
      </c>
      <c r="AX360" s="41">
        <f t="shared" si="384"/>
        <v>0</v>
      </c>
      <c r="AY360" s="41">
        <f t="shared" si="385"/>
        <v>5113.1400000000003</v>
      </c>
      <c r="AZ360" s="41">
        <f t="shared" si="386"/>
        <v>5113</v>
      </c>
      <c r="BA360" s="109" t="str">
        <f t="shared" si="387"/>
        <v>nebija plānots</v>
      </c>
      <c r="BB360" s="41">
        <v>0</v>
      </c>
      <c r="BC360" s="41">
        <v>0</v>
      </c>
      <c r="BD360" s="41">
        <f>BC360-BB360</f>
        <v>0</v>
      </c>
      <c r="BE360" s="41">
        <f t="shared" si="388"/>
        <v>0</v>
      </c>
      <c r="BF360" s="41">
        <f t="shared" si="389"/>
        <v>5113.1400000000003</v>
      </c>
      <c r="BG360" s="41">
        <f t="shared" si="390"/>
        <v>5113</v>
      </c>
      <c r="BH360" s="109" t="str">
        <f t="shared" si="391"/>
        <v>nebija plānots</v>
      </c>
      <c r="BI360" s="41">
        <v>0</v>
      </c>
      <c r="BJ360" s="41">
        <v>5034.34</v>
      </c>
      <c r="BK360" s="41">
        <f>BJ360-BI360</f>
        <v>5034.34</v>
      </c>
      <c r="BL360" s="41">
        <f t="shared" si="392"/>
        <v>0</v>
      </c>
      <c r="BM360" s="41">
        <f t="shared" si="393"/>
        <v>10147.48</v>
      </c>
      <c r="BN360" s="41">
        <f t="shared" si="394"/>
        <v>10147</v>
      </c>
      <c r="BO360" s="109" t="str">
        <f t="shared" si="395"/>
        <v>nebija plānots</v>
      </c>
      <c r="BP360" s="41">
        <v>0</v>
      </c>
      <c r="BQ360" s="41">
        <v>0</v>
      </c>
      <c r="BR360" s="41">
        <f t="shared" si="418"/>
        <v>0</v>
      </c>
      <c r="BS360" s="41">
        <f t="shared" si="396"/>
        <v>0</v>
      </c>
      <c r="BT360" s="41">
        <f t="shared" si="397"/>
        <v>10147.48</v>
      </c>
      <c r="BU360" s="41">
        <f t="shared" si="398"/>
        <v>10147</v>
      </c>
      <c r="BV360" s="109" t="str">
        <f t="shared" si="399"/>
        <v>nebija plānots</v>
      </c>
      <c r="BW360" s="41">
        <v>0</v>
      </c>
      <c r="BX360" s="41">
        <v>0</v>
      </c>
      <c r="BY360" s="41">
        <f t="shared" si="414"/>
        <v>0</v>
      </c>
      <c r="BZ360" s="41">
        <f t="shared" si="415"/>
        <v>0</v>
      </c>
      <c r="CA360" s="41">
        <f t="shared" si="416"/>
        <v>10147.48</v>
      </c>
      <c r="CB360" s="41">
        <f t="shared" si="417"/>
        <v>10147.48</v>
      </c>
      <c r="CC360" s="109" t="str">
        <f t="shared" si="401"/>
        <v>nebija plānots</v>
      </c>
      <c r="CD360" s="41">
        <v>0</v>
      </c>
      <c r="CE360" s="41">
        <v>78.8</v>
      </c>
      <c r="CF360" s="41">
        <f t="shared" si="402"/>
        <v>78.8</v>
      </c>
      <c r="CG360" s="41">
        <f t="shared" si="403"/>
        <v>0</v>
      </c>
      <c r="CH360" s="41">
        <f t="shared" si="404"/>
        <v>10226.279999999999</v>
      </c>
      <c r="CI360" s="40">
        <f t="shared" si="405"/>
        <v>10226.279999999999</v>
      </c>
      <c r="CJ360" s="281" t="s">
        <v>1546</v>
      </c>
      <c r="CK360" s="40">
        <v>0</v>
      </c>
      <c r="CL360" s="40">
        <f t="shared" si="419"/>
        <v>0</v>
      </c>
      <c r="CM360" s="40">
        <v>10226.280000000001</v>
      </c>
      <c r="CN360" s="40">
        <v>0</v>
      </c>
      <c r="CO360" s="310" t="e">
        <f t="shared" si="406"/>
        <v>#DIV/0!</v>
      </c>
      <c r="CP360" s="40">
        <v>18551.419999999998</v>
      </c>
      <c r="CQ360" s="40">
        <v>7551.23</v>
      </c>
      <c r="CR360" s="40">
        <v>0</v>
      </c>
      <c r="CS360" s="40">
        <v>0</v>
      </c>
      <c r="CT360" s="40">
        <v>0</v>
      </c>
      <c r="CU360" s="40">
        <v>0</v>
      </c>
      <c r="CV360" s="40">
        <v>0</v>
      </c>
      <c r="CW360" s="40">
        <v>26102.649999999998</v>
      </c>
      <c r="CX360" s="29"/>
    </row>
    <row r="361" spans="1:102" ht="47.25" hidden="1" x14ac:dyDescent="0.25">
      <c r="A361" s="99" t="s">
        <v>406</v>
      </c>
      <c r="B361" s="99" t="s">
        <v>411</v>
      </c>
      <c r="C361" s="100" t="s">
        <v>602</v>
      </c>
      <c r="D361" s="98">
        <v>1</v>
      </c>
      <c r="E361" s="99" t="s">
        <v>402</v>
      </c>
      <c r="F361" s="99" t="s">
        <v>77</v>
      </c>
      <c r="G361" s="99" t="s">
        <v>1232</v>
      </c>
      <c r="H361" s="43">
        <f>SUBTOTAL(103, $CI$16:$CI361)*1</f>
        <v>149</v>
      </c>
      <c r="I361" s="43" t="s">
        <v>406</v>
      </c>
      <c r="J361" s="128" t="s">
        <v>1194</v>
      </c>
      <c r="K361" s="128" t="s">
        <v>1195</v>
      </c>
      <c r="L361" s="85"/>
      <c r="M361" s="143">
        <v>0</v>
      </c>
      <c r="N361" s="143">
        <v>0</v>
      </c>
      <c r="O361" s="143">
        <v>0</v>
      </c>
      <c r="P361" s="143"/>
      <c r="Q361" s="41">
        <f t="shared" si="366"/>
        <v>0</v>
      </c>
      <c r="R361" s="197" t="str">
        <f t="shared" si="367"/>
        <v>nebija plānots</v>
      </c>
      <c r="S361" s="143">
        <v>0</v>
      </c>
      <c r="T361" s="143"/>
      <c r="U361" s="143"/>
      <c r="V361" s="41">
        <f t="shared" si="368"/>
        <v>0</v>
      </c>
      <c r="W361" s="41">
        <f t="shared" si="369"/>
        <v>0</v>
      </c>
      <c r="X361" s="41">
        <f t="shared" si="370"/>
        <v>0</v>
      </c>
      <c r="Y361" s="197" t="str">
        <f t="shared" si="371"/>
        <v>nebija plānots</v>
      </c>
      <c r="Z361" s="143">
        <v>0</v>
      </c>
      <c r="AA361" s="143"/>
      <c r="AB361" s="143"/>
      <c r="AC361" s="41">
        <f t="shared" si="372"/>
        <v>0</v>
      </c>
      <c r="AD361" s="41">
        <f t="shared" si="373"/>
        <v>0</v>
      </c>
      <c r="AE361" s="41">
        <f t="shared" si="374"/>
        <v>0</v>
      </c>
      <c r="AF361" s="109" t="str">
        <f t="shared" si="375"/>
        <v>nebija plānots</v>
      </c>
      <c r="AG361" s="143">
        <v>0</v>
      </c>
      <c r="AH361" s="143"/>
      <c r="AI361" s="143"/>
      <c r="AJ361" s="41">
        <f t="shared" si="376"/>
        <v>0</v>
      </c>
      <c r="AK361" s="41">
        <f t="shared" si="377"/>
        <v>0</v>
      </c>
      <c r="AL361" s="41">
        <f t="shared" si="378"/>
        <v>0</v>
      </c>
      <c r="AM361" s="109" t="str">
        <f t="shared" si="379"/>
        <v>nebija plānots</v>
      </c>
      <c r="AN361" s="143">
        <v>0</v>
      </c>
      <c r="AO361" s="143"/>
      <c r="AP361" s="143"/>
      <c r="AQ361" s="41">
        <f t="shared" si="380"/>
        <v>0</v>
      </c>
      <c r="AR361" s="41">
        <f t="shared" si="381"/>
        <v>0</v>
      </c>
      <c r="AS361" s="41">
        <f t="shared" si="382"/>
        <v>0</v>
      </c>
      <c r="AT361" s="109" t="str">
        <f t="shared" si="383"/>
        <v>nebija plānots</v>
      </c>
      <c r="AU361" s="143">
        <v>0</v>
      </c>
      <c r="AV361" s="143"/>
      <c r="AW361" s="143"/>
      <c r="AX361" s="41">
        <f t="shared" si="384"/>
        <v>0</v>
      </c>
      <c r="AY361" s="41">
        <f t="shared" si="385"/>
        <v>0</v>
      </c>
      <c r="AZ361" s="41">
        <f t="shared" si="386"/>
        <v>0</v>
      </c>
      <c r="BA361" s="109" t="str">
        <f t="shared" si="387"/>
        <v>nebija plānots</v>
      </c>
      <c r="BB361" s="143">
        <v>0</v>
      </c>
      <c r="BC361" s="143"/>
      <c r="BD361" s="143"/>
      <c r="BE361" s="41">
        <f t="shared" si="388"/>
        <v>0</v>
      </c>
      <c r="BF361" s="41">
        <f t="shared" si="389"/>
        <v>0</v>
      </c>
      <c r="BG361" s="41">
        <f t="shared" si="390"/>
        <v>0</v>
      </c>
      <c r="BH361" s="109" t="str">
        <f t="shared" si="391"/>
        <v>nebija plānots</v>
      </c>
      <c r="BI361" s="143">
        <v>0</v>
      </c>
      <c r="BJ361" s="143"/>
      <c r="BK361" s="143"/>
      <c r="BL361" s="41">
        <f t="shared" si="392"/>
        <v>0</v>
      </c>
      <c r="BM361" s="41">
        <f t="shared" si="393"/>
        <v>0</v>
      </c>
      <c r="BN361" s="41">
        <f t="shared" si="394"/>
        <v>0</v>
      </c>
      <c r="BO361" s="109" t="str">
        <f t="shared" si="395"/>
        <v>nebija plānots</v>
      </c>
      <c r="BP361" s="143">
        <v>0</v>
      </c>
      <c r="BQ361" s="41">
        <v>8022.74</v>
      </c>
      <c r="BR361" s="41">
        <f t="shared" si="418"/>
        <v>8022.74</v>
      </c>
      <c r="BS361" s="41">
        <f t="shared" si="396"/>
        <v>0</v>
      </c>
      <c r="BT361" s="41">
        <f t="shared" si="397"/>
        <v>8022.74</v>
      </c>
      <c r="BU361" s="41">
        <f t="shared" si="398"/>
        <v>8023</v>
      </c>
      <c r="BV361" s="109" t="str">
        <f t="shared" si="399"/>
        <v>nebija plānots</v>
      </c>
      <c r="BW361" s="143">
        <v>0</v>
      </c>
      <c r="BX361" s="41">
        <v>2833.33</v>
      </c>
      <c r="BY361" s="41">
        <f t="shared" si="414"/>
        <v>2833.33</v>
      </c>
      <c r="BZ361" s="41">
        <f t="shared" si="415"/>
        <v>0</v>
      </c>
      <c r="CA361" s="41">
        <f t="shared" si="416"/>
        <v>10856.07</v>
      </c>
      <c r="CB361" s="41">
        <f t="shared" si="417"/>
        <v>10856.07</v>
      </c>
      <c r="CC361" s="109" t="str">
        <f t="shared" si="401"/>
        <v>nebija plānots</v>
      </c>
      <c r="CD361" s="143">
        <v>0</v>
      </c>
      <c r="CE361" s="41">
        <v>0</v>
      </c>
      <c r="CF361" s="41">
        <f t="shared" si="402"/>
        <v>0</v>
      </c>
      <c r="CG361" s="41">
        <f t="shared" si="403"/>
        <v>0</v>
      </c>
      <c r="CH361" s="41">
        <f t="shared" si="404"/>
        <v>10856.07</v>
      </c>
      <c r="CI361" s="40">
        <f t="shared" si="405"/>
        <v>10856.07</v>
      </c>
      <c r="CJ361" s="281" t="s">
        <v>1546</v>
      </c>
      <c r="CK361" s="143">
        <v>0</v>
      </c>
      <c r="CL361" s="40">
        <f t="shared" si="419"/>
        <v>0</v>
      </c>
      <c r="CM361" s="40">
        <v>16337</v>
      </c>
      <c r="CN361" s="40">
        <v>0</v>
      </c>
      <c r="CO361" s="310" t="e">
        <f t="shared" si="406"/>
        <v>#DIV/0!</v>
      </c>
      <c r="CP361" s="143">
        <v>39387.22</v>
      </c>
      <c r="CQ361" s="143">
        <v>16881</v>
      </c>
      <c r="CR361" s="143">
        <v>0</v>
      </c>
      <c r="CS361" s="143">
        <v>0</v>
      </c>
      <c r="CT361" s="143">
        <v>0</v>
      </c>
      <c r="CU361" s="143">
        <v>0</v>
      </c>
      <c r="CV361" s="143">
        <v>0</v>
      </c>
      <c r="CW361" s="143">
        <v>56268.22</v>
      </c>
      <c r="CX361" s="29"/>
    </row>
    <row r="362" spans="1:102" ht="47.25" hidden="1" x14ac:dyDescent="0.25">
      <c r="A362" s="119" t="s">
        <v>406</v>
      </c>
      <c r="B362" s="119" t="s">
        <v>411</v>
      </c>
      <c r="C362" s="120" t="s">
        <v>602</v>
      </c>
      <c r="D362" s="119">
        <v>1</v>
      </c>
      <c r="E362" s="119" t="s">
        <v>402</v>
      </c>
      <c r="F362" s="119" t="s">
        <v>77</v>
      </c>
      <c r="G362" s="43" t="s">
        <v>791</v>
      </c>
      <c r="H362" s="43">
        <f>SUBTOTAL(103, $CI$16:$CI362)*1</f>
        <v>149</v>
      </c>
      <c r="I362" s="43" t="s">
        <v>406</v>
      </c>
      <c r="J362" s="128" t="s">
        <v>1005</v>
      </c>
      <c r="K362" s="128" t="s">
        <v>1231</v>
      </c>
      <c r="L362" s="85"/>
      <c r="M362" s="143">
        <v>0</v>
      </c>
      <c r="N362" s="143">
        <v>0</v>
      </c>
      <c r="O362" s="143">
        <v>0</v>
      </c>
      <c r="P362" s="143"/>
      <c r="Q362" s="41">
        <f t="shared" si="366"/>
        <v>0</v>
      </c>
      <c r="R362" s="197" t="str">
        <f t="shared" si="367"/>
        <v>nebija plānots</v>
      </c>
      <c r="S362" s="143">
        <v>0</v>
      </c>
      <c r="T362" s="143"/>
      <c r="U362" s="143"/>
      <c r="V362" s="41">
        <f t="shared" si="368"/>
        <v>0</v>
      </c>
      <c r="W362" s="41">
        <f t="shared" si="369"/>
        <v>0</v>
      </c>
      <c r="X362" s="41">
        <f t="shared" si="370"/>
        <v>0</v>
      </c>
      <c r="Y362" s="197" t="str">
        <f t="shared" si="371"/>
        <v>nebija plānots</v>
      </c>
      <c r="Z362" s="143">
        <v>0</v>
      </c>
      <c r="AA362" s="143"/>
      <c r="AB362" s="143"/>
      <c r="AC362" s="41">
        <f t="shared" si="372"/>
        <v>0</v>
      </c>
      <c r="AD362" s="41">
        <f t="shared" si="373"/>
        <v>0</v>
      </c>
      <c r="AE362" s="41">
        <f t="shared" si="374"/>
        <v>0</v>
      </c>
      <c r="AF362" s="109" t="str">
        <f t="shared" si="375"/>
        <v>nebija plānots</v>
      </c>
      <c r="AG362" s="143">
        <v>0</v>
      </c>
      <c r="AH362" s="143"/>
      <c r="AI362" s="143"/>
      <c r="AJ362" s="41">
        <f t="shared" si="376"/>
        <v>0</v>
      </c>
      <c r="AK362" s="41">
        <f t="shared" si="377"/>
        <v>0</v>
      </c>
      <c r="AL362" s="41">
        <f t="shared" si="378"/>
        <v>0</v>
      </c>
      <c r="AM362" s="109" t="str">
        <f t="shared" si="379"/>
        <v>nebija plānots</v>
      </c>
      <c r="AN362" s="143">
        <v>0</v>
      </c>
      <c r="AO362" s="143"/>
      <c r="AP362" s="143"/>
      <c r="AQ362" s="41">
        <f t="shared" si="380"/>
        <v>0</v>
      </c>
      <c r="AR362" s="41">
        <f t="shared" si="381"/>
        <v>0</v>
      </c>
      <c r="AS362" s="41">
        <f t="shared" si="382"/>
        <v>0</v>
      </c>
      <c r="AT362" s="109" t="str">
        <f t="shared" si="383"/>
        <v>nebija plānots</v>
      </c>
      <c r="AU362" s="143">
        <v>0</v>
      </c>
      <c r="AV362" s="143"/>
      <c r="AW362" s="143"/>
      <c r="AX362" s="41">
        <f t="shared" si="384"/>
        <v>0</v>
      </c>
      <c r="AY362" s="41">
        <f t="shared" si="385"/>
        <v>0</v>
      </c>
      <c r="AZ362" s="41">
        <f t="shared" si="386"/>
        <v>0</v>
      </c>
      <c r="BA362" s="109" t="str">
        <f t="shared" si="387"/>
        <v>nebija plānots</v>
      </c>
      <c r="BB362" s="143">
        <v>0</v>
      </c>
      <c r="BC362" s="143"/>
      <c r="BD362" s="143"/>
      <c r="BE362" s="41">
        <f t="shared" si="388"/>
        <v>0</v>
      </c>
      <c r="BF362" s="41">
        <f t="shared" si="389"/>
        <v>0</v>
      </c>
      <c r="BG362" s="41">
        <f t="shared" si="390"/>
        <v>0</v>
      </c>
      <c r="BH362" s="109" t="str">
        <f t="shared" si="391"/>
        <v>nebija plānots</v>
      </c>
      <c r="BI362" s="143">
        <v>0</v>
      </c>
      <c r="BJ362" s="143"/>
      <c r="BK362" s="143"/>
      <c r="BL362" s="41">
        <f t="shared" si="392"/>
        <v>0</v>
      </c>
      <c r="BM362" s="41">
        <f t="shared" si="393"/>
        <v>0</v>
      </c>
      <c r="BN362" s="41">
        <f t="shared" si="394"/>
        <v>0</v>
      </c>
      <c r="BO362" s="109" t="str">
        <f t="shared" si="395"/>
        <v>nebija plānots</v>
      </c>
      <c r="BP362" s="143">
        <v>0</v>
      </c>
      <c r="BQ362" s="41">
        <v>11050</v>
      </c>
      <c r="BR362" s="41">
        <f t="shared" si="418"/>
        <v>11050</v>
      </c>
      <c r="BS362" s="41">
        <f t="shared" si="396"/>
        <v>0</v>
      </c>
      <c r="BT362" s="41">
        <f t="shared" si="397"/>
        <v>11050</v>
      </c>
      <c r="BU362" s="41">
        <f t="shared" si="398"/>
        <v>11050</v>
      </c>
      <c r="BV362" s="109" t="str">
        <f t="shared" si="399"/>
        <v>nebija plānots</v>
      </c>
      <c r="BW362" s="143">
        <v>0</v>
      </c>
      <c r="BX362" s="41">
        <v>0</v>
      </c>
      <c r="BY362" s="41">
        <f t="shared" si="414"/>
        <v>0</v>
      </c>
      <c r="BZ362" s="41">
        <f t="shared" si="415"/>
        <v>0</v>
      </c>
      <c r="CA362" s="41">
        <f t="shared" si="416"/>
        <v>11050</v>
      </c>
      <c r="CB362" s="41">
        <f t="shared" si="417"/>
        <v>11050</v>
      </c>
      <c r="CC362" s="109" t="str">
        <f t="shared" si="401"/>
        <v>nebija plānots</v>
      </c>
      <c r="CD362" s="143">
        <v>0</v>
      </c>
      <c r="CE362" s="41">
        <v>0</v>
      </c>
      <c r="CF362" s="41">
        <f t="shared" si="402"/>
        <v>0</v>
      </c>
      <c r="CG362" s="41">
        <f t="shared" si="403"/>
        <v>0</v>
      </c>
      <c r="CH362" s="41">
        <f t="shared" si="404"/>
        <v>11050</v>
      </c>
      <c r="CI362" s="40">
        <f t="shared" si="405"/>
        <v>11050</v>
      </c>
      <c r="CJ362" s="281" t="s">
        <v>1546</v>
      </c>
      <c r="CK362" s="143">
        <v>0</v>
      </c>
      <c r="CL362" s="40">
        <f t="shared" si="419"/>
        <v>0</v>
      </c>
      <c r="CM362" s="40">
        <v>30600</v>
      </c>
      <c r="CN362" s="40">
        <v>0</v>
      </c>
      <c r="CO362" s="310" t="e">
        <f t="shared" si="406"/>
        <v>#DIV/0!</v>
      </c>
      <c r="CP362" s="143">
        <v>127581.6</v>
      </c>
      <c r="CQ362" s="143">
        <v>59328.3</v>
      </c>
      <c r="CR362" s="143">
        <v>0</v>
      </c>
      <c r="CS362" s="143">
        <v>0</v>
      </c>
      <c r="CT362" s="143">
        <v>0</v>
      </c>
      <c r="CU362" s="143">
        <v>0</v>
      </c>
      <c r="CV362" s="143">
        <v>0</v>
      </c>
      <c r="CW362" s="143">
        <v>186909.90000000002</v>
      </c>
      <c r="CX362" s="29"/>
    </row>
    <row r="363" spans="1:102" ht="31.5" hidden="1" x14ac:dyDescent="0.25">
      <c r="A363" s="99" t="s">
        <v>74</v>
      </c>
      <c r="B363" s="99" t="s">
        <v>848</v>
      </c>
      <c r="C363" s="100" t="s">
        <v>849</v>
      </c>
      <c r="D363" s="99">
        <v>1</v>
      </c>
      <c r="E363" s="99" t="s">
        <v>76</v>
      </c>
      <c r="F363" s="99" t="s">
        <v>77</v>
      </c>
      <c r="G363" s="99" t="s">
        <v>1014</v>
      </c>
      <c r="H363" s="43">
        <f>SUBTOTAL(103, $CI$16:$CI363)*1</f>
        <v>149</v>
      </c>
      <c r="I363" s="43" t="s">
        <v>406</v>
      </c>
      <c r="J363" s="128" t="s">
        <v>922</v>
      </c>
      <c r="K363" s="128" t="s">
        <v>923</v>
      </c>
      <c r="L363" s="35">
        <v>0</v>
      </c>
      <c r="M363" s="35">
        <v>0</v>
      </c>
      <c r="N363" s="35">
        <v>0</v>
      </c>
      <c r="O363" s="35">
        <f>N363+M363+L363</f>
        <v>0</v>
      </c>
      <c r="P363" s="35"/>
      <c r="Q363" s="41">
        <f t="shared" si="366"/>
        <v>0</v>
      </c>
      <c r="R363" s="197" t="str">
        <f t="shared" si="367"/>
        <v>nebija plānots</v>
      </c>
      <c r="S363" s="35">
        <v>0</v>
      </c>
      <c r="T363" s="35"/>
      <c r="U363" s="35"/>
      <c r="V363" s="41">
        <f t="shared" si="368"/>
        <v>0</v>
      </c>
      <c r="W363" s="41">
        <f t="shared" si="369"/>
        <v>0</v>
      </c>
      <c r="X363" s="41">
        <f t="shared" si="370"/>
        <v>0</v>
      </c>
      <c r="Y363" s="197" t="str">
        <f t="shared" si="371"/>
        <v>nebija plānots</v>
      </c>
      <c r="Z363" s="35">
        <v>0</v>
      </c>
      <c r="AA363" s="35"/>
      <c r="AB363" s="35"/>
      <c r="AC363" s="41">
        <f t="shared" si="372"/>
        <v>0</v>
      </c>
      <c r="AD363" s="41">
        <f t="shared" si="373"/>
        <v>0</v>
      </c>
      <c r="AE363" s="41">
        <f t="shared" si="374"/>
        <v>0</v>
      </c>
      <c r="AF363" s="109" t="str">
        <f t="shared" si="375"/>
        <v>nebija plānots</v>
      </c>
      <c r="AG363" s="35">
        <v>0</v>
      </c>
      <c r="AH363" s="35"/>
      <c r="AI363" s="35"/>
      <c r="AJ363" s="41">
        <f t="shared" si="376"/>
        <v>0</v>
      </c>
      <c r="AK363" s="41">
        <f t="shared" si="377"/>
        <v>0</v>
      </c>
      <c r="AL363" s="41">
        <f t="shared" si="378"/>
        <v>0</v>
      </c>
      <c r="AM363" s="109" t="str">
        <f t="shared" si="379"/>
        <v>nebija plānots</v>
      </c>
      <c r="AN363" s="35">
        <v>0</v>
      </c>
      <c r="AO363" s="35"/>
      <c r="AP363" s="35"/>
      <c r="AQ363" s="41">
        <f t="shared" si="380"/>
        <v>0</v>
      </c>
      <c r="AR363" s="41">
        <f t="shared" si="381"/>
        <v>0</v>
      </c>
      <c r="AS363" s="41">
        <f t="shared" si="382"/>
        <v>0</v>
      </c>
      <c r="AT363" s="109" t="str">
        <f t="shared" si="383"/>
        <v>nebija plānots</v>
      </c>
      <c r="AU363" s="35">
        <v>0</v>
      </c>
      <c r="AV363" s="35"/>
      <c r="AW363" s="35"/>
      <c r="AX363" s="41">
        <f t="shared" si="384"/>
        <v>0</v>
      </c>
      <c r="AY363" s="41">
        <f t="shared" si="385"/>
        <v>0</v>
      </c>
      <c r="AZ363" s="41">
        <f t="shared" si="386"/>
        <v>0</v>
      </c>
      <c r="BA363" s="109" t="str">
        <f t="shared" si="387"/>
        <v>nebija plānots</v>
      </c>
      <c r="BB363" s="35">
        <v>0</v>
      </c>
      <c r="BC363" s="41">
        <v>2525.96</v>
      </c>
      <c r="BD363" s="41">
        <f>BC363-BB363</f>
        <v>2525.96</v>
      </c>
      <c r="BE363" s="41">
        <f t="shared" si="388"/>
        <v>0</v>
      </c>
      <c r="BF363" s="41">
        <f t="shared" si="389"/>
        <v>2525.96</v>
      </c>
      <c r="BG363" s="41">
        <f t="shared" si="390"/>
        <v>2526</v>
      </c>
      <c r="BH363" s="109" t="str">
        <f t="shared" si="391"/>
        <v>nebija plānots</v>
      </c>
      <c r="BI363" s="35">
        <v>0</v>
      </c>
      <c r="BJ363" s="41">
        <v>6458.95</v>
      </c>
      <c r="BK363" s="41">
        <f>BJ363-BI363</f>
        <v>6458.95</v>
      </c>
      <c r="BL363" s="41">
        <f t="shared" si="392"/>
        <v>0</v>
      </c>
      <c r="BM363" s="41">
        <f t="shared" si="393"/>
        <v>8984.91</v>
      </c>
      <c r="BN363" s="41">
        <f t="shared" si="394"/>
        <v>8985</v>
      </c>
      <c r="BO363" s="109" t="str">
        <f t="shared" si="395"/>
        <v>nebija plānots</v>
      </c>
      <c r="BP363" s="35">
        <v>0</v>
      </c>
      <c r="BQ363" s="41">
        <v>2092.46</v>
      </c>
      <c r="BR363" s="41">
        <f t="shared" si="418"/>
        <v>2092.46</v>
      </c>
      <c r="BS363" s="41">
        <f t="shared" si="396"/>
        <v>0</v>
      </c>
      <c r="BT363" s="41">
        <f t="shared" si="397"/>
        <v>11077.369999999999</v>
      </c>
      <c r="BU363" s="41">
        <f t="shared" si="398"/>
        <v>11077</v>
      </c>
      <c r="BV363" s="109" t="str">
        <f t="shared" si="399"/>
        <v>nebija plānots</v>
      </c>
      <c r="BW363" s="35">
        <v>0</v>
      </c>
      <c r="BX363" s="41">
        <v>0</v>
      </c>
      <c r="BY363" s="41">
        <f t="shared" si="414"/>
        <v>0</v>
      </c>
      <c r="BZ363" s="41">
        <f t="shared" si="415"/>
        <v>0</v>
      </c>
      <c r="CA363" s="41">
        <f>BQ363+BJ363+BC363+AV363+AO363+AH363+AA363+T363+P363+BX363</f>
        <v>11077.369999999999</v>
      </c>
      <c r="CB363" s="41">
        <f t="shared" si="417"/>
        <v>11077.369999999999</v>
      </c>
      <c r="CC363" s="109" t="str">
        <f t="shared" si="401"/>
        <v>nebija plānots</v>
      </c>
      <c r="CD363" s="35">
        <v>0</v>
      </c>
      <c r="CE363" s="41">
        <v>6799.1</v>
      </c>
      <c r="CF363" s="41">
        <f t="shared" si="402"/>
        <v>6799.1</v>
      </c>
      <c r="CG363" s="41">
        <f t="shared" si="403"/>
        <v>0</v>
      </c>
      <c r="CH363" s="41">
        <f t="shared" si="404"/>
        <v>17876.47</v>
      </c>
      <c r="CI363" s="40">
        <f t="shared" si="405"/>
        <v>17876.47</v>
      </c>
      <c r="CJ363" s="281" t="s">
        <v>1546</v>
      </c>
      <c r="CK363" s="37">
        <v>0</v>
      </c>
      <c r="CL363" s="40">
        <f t="shared" si="419"/>
        <v>0</v>
      </c>
      <c r="CM363" s="40">
        <v>18216.47</v>
      </c>
      <c r="CN363" s="40">
        <v>0</v>
      </c>
      <c r="CO363" s="310" t="e">
        <f t="shared" si="406"/>
        <v>#DIV/0!</v>
      </c>
      <c r="CP363" s="37">
        <v>18895.5</v>
      </c>
      <c r="CQ363" s="37">
        <v>8100.5</v>
      </c>
      <c r="CR363" s="37">
        <v>0</v>
      </c>
      <c r="CS363" s="37">
        <v>0</v>
      </c>
      <c r="CT363" s="37">
        <v>0</v>
      </c>
      <c r="CU363" s="37">
        <v>0</v>
      </c>
      <c r="CV363" s="37">
        <v>0</v>
      </c>
      <c r="CW363" s="37">
        <v>26996</v>
      </c>
      <c r="CX363" s="29"/>
    </row>
    <row r="364" spans="1:102" ht="26.25" hidden="1" x14ac:dyDescent="0.25">
      <c r="A364" s="121" t="s">
        <v>406</v>
      </c>
      <c r="B364" s="121" t="s">
        <v>411</v>
      </c>
      <c r="C364" s="122" t="s">
        <v>602</v>
      </c>
      <c r="D364" s="121">
        <v>1</v>
      </c>
      <c r="E364" s="121" t="s">
        <v>402</v>
      </c>
      <c r="F364" s="121" t="s">
        <v>77</v>
      </c>
      <c r="G364" s="123" t="s">
        <v>730</v>
      </c>
      <c r="H364" s="43">
        <f>SUBTOTAL(103, $CI$16:$CI364)*1</f>
        <v>149</v>
      </c>
      <c r="I364" s="43" t="s">
        <v>406</v>
      </c>
      <c r="J364" s="124" t="s">
        <v>834</v>
      </c>
      <c r="K364" s="124" t="s">
        <v>835</v>
      </c>
      <c r="L364" s="41">
        <v>0</v>
      </c>
      <c r="M364" s="41">
        <v>0</v>
      </c>
      <c r="N364" s="41">
        <v>0</v>
      </c>
      <c r="O364" s="40">
        <v>0</v>
      </c>
      <c r="P364" s="40">
        <v>0</v>
      </c>
      <c r="Q364" s="41">
        <f t="shared" si="366"/>
        <v>0</v>
      </c>
      <c r="R364" s="197" t="str">
        <f t="shared" si="367"/>
        <v>nebija plānots</v>
      </c>
      <c r="S364" s="40">
        <v>0</v>
      </c>
      <c r="T364" s="40">
        <v>0</v>
      </c>
      <c r="U364" s="41">
        <f>T364-S364</f>
        <v>0</v>
      </c>
      <c r="V364" s="41">
        <f t="shared" si="368"/>
        <v>0</v>
      </c>
      <c r="W364" s="41">
        <f t="shared" si="369"/>
        <v>0</v>
      </c>
      <c r="X364" s="41">
        <f t="shared" si="370"/>
        <v>0</v>
      </c>
      <c r="Y364" s="197" t="str">
        <f t="shared" si="371"/>
        <v>nebija plānots</v>
      </c>
      <c r="Z364" s="40">
        <v>0</v>
      </c>
      <c r="AA364" s="40">
        <v>0</v>
      </c>
      <c r="AB364" s="41">
        <f>AA364-Z364</f>
        <v>0</v>
      </c>
      <c r="AC364" s="41">
        <f t="shared" si="372"/>
        <v>0</v>
      </c>
      <c r="AD364" s="41">
        <f t="shared" si="373"/>
        <v>0</v>
      </c>
      <c r="AE364" s="41">
        <f t="shared" si="374"/>
        <v>0</v>
      </c>
      <c r="AF364" s="109" t="str">
        <f t="shared" si="375"/>
        <v>nebija plānots</v>
      </c>
      <c r="AG364" s="40">
        <v>0</v>
      </c>
      <c r="AH364" s="40">
        <v>0</v>
      </c>
      <c r="AI364" s="41">
        <f>AH364-AG364</f>
        <v>0</v>
      </c>
      <c r="AJ364" s="41">
        <f t="shared" si="376"/>
        <v>0</v>
      </c>
      <c r="AK364" s="41">
        <f t="shared" si="377"/>
        <v>0</v>
      </c>
      <c r="AL364" s="41">
        <f t="shared" si="378"/>
        <v>0</v>
      </c>
      <c r="AM364" s="109" t="str">
        <f t="shared" si="379"/>
        <v>nebija plānots</v>
      </c>
      <c r="AN364" s="40">
        <v>0</v>
      </c>
      <c r="AO364" s="40">
        <v>0</v>
      </c>
      <c r="AP364" s="41">
        <f>AO364-AN364</f>
        <v>0</v>
      </c>
      <c r="AQ364" s="41">
        <f t="shared" si="380"/>
        <v>0</v>
      </c>
      <c r="AR364" s="41">
        <f t="shared" si="381"/>
        <v>0</v>
      </c>
      <c r="AS364" s="41">
        <f t="shared" si="382"/>
        <v>0</v>
      </c>
      <c r="AT364" s="109" t="str">
        <f t="shared" si="383"/>
        <v>nebija plānots</v>
      </c>
      <c r="AU364" s="41">
        <v>0</v>
      </c>
      <c r="AV364" s="41">
        <v>4214.3</v>
      </c>
      <c r="AW364" s="41">
        <f>AV364-AU364</f>
        <v>4214.3</v>
      </c>
      <c r="AX364" s="41">
        <f t="shared" si="384"/>
        <v>0</v>
      </c>
      <c r="AY364" s="41">
        <f t="shared" si="385"/>
        <v>4214.3</v>
      </c>
      <c r="AZ364" s="41">
        <f t="shared" si="386"/>
        <v>4214</v>
      </c>
      <c r="BA364" s="109" t="str">
        <f t="shared" si="387"/>
        <v>nebija plānots</v>
      </c>
      <c r="BB364" s="41">
        <v>0</v>
      </c>
      <c r="BC364" s="41">
        <v>0</v>
      </c>
      <c r="BD364" s="41">
        <f>BC364-BB364</f>
        <v>0</v>
      </c>
      <c r="BE364" s="41">
        <f t="shared" si="388"/>
        <v>0</v>
      </c>
      <c r="BF364" s="41">
        <f t="shared" si="389"/>
        <v>4214.3</v>
      </c>
      <c r="BG364" s="41">
        <f t="shared" si="390"/>
        <v>4214</v>
      </c>
      <c r="BH364" s="109" t="str">
        <f t="shared" si="391"/>
        <v>nebija plānots</v>
      </c>
      <c r="BI364" s="41">
        <v>0</v>
      </c>
      <c r="BJ364" s="41">
        <v>0</v>
      </c>
      <c r="BK364" s="41">
        <f>BJ364-BI364</f>
        <v>0</v>
      </c>
      <c r="BL364" s="41">
        <f t="shared" si="392"/>
        <v>0</v>
      </c>
      <c r="BM364" s="41">
        <f t="shared" si="393"/>
        <v>4214.3</v>
      </c>
      <c r="BN364" s="41">
        <f t="shared" si="394"/>
        <v>4214</v>
      </c>
      <c r="BO364" s="109" t="str">
        <f t="shared" si="395"/>
        <v>nebija plānots</v>
      </c>
      <c r="BP364" s="41">
        <v>0</v>
      </c>
      <c r="BQ364" s="41">
        <v>6965.21</v>
      </c>
      <c r="BR364" s="41">
        <f t="shared" si="418"/>
        <v>6965.21</v>
      </c>
      <c r="BS364" s="41">
        <f t="shared" si="396"/>
        <v>0</v>
      </c>
      <c r="BT364" s="41">
        <f t="shared" si="397"/>
        <v>11179.51</v>
      </c>
      <c r="BU364" s="41">
        <f t="shared" si="398"/>
        <v>11179</v>
      </c>
      <c r="BV364" s="109" t="str">
        <f t="shared" si="399"/>
        <v>nebija plānots</v>
      </c>
      <c r="BW364" s="41">
        <v>0</v>
      </c>
      <c r="BX364" s="41">
        <v>0</v>
      </c>
      <c r="BY364" s="41">
        <f t="shared" si="414"/>
        <v>0</v>
      </c>
      <c r="BZ364" s="41">
        <f t="shared" si="415"/>
        <v>0</v>
      </c>
      <c r="CA364" s="41">
        <f t="shared" ref="CA364:CA372" si="420">BQ364+BJ364+BC364+AV364+AO364+-AH364+AA364+T364+P364+BX364</f>
        <v>11179.51</v>
      </c>
      <c r="CB364" s="41">
        <f t="shared" si="417"/>
        <v>11179.51</v>
      </c>
      <c r="CC364" s="109" t="str">
        <f t="shared" si="401"/>
        <v>nebija plānots</v>
      </c>
      <c r="CD364" s="41">
        <v>0</v>
      </c>
      <c r="CE364" s="41">
        <v>0</v>
      </c>
      <c r="CF364" s="41">
        <f t="shared" si="402"/>
        <v>0</v>
      </c>
      <c r="CG364" s="41">
        <f t="shared" si="403"/>
        <v>0</v>
      </c>
      <c r="CH364" s="41">
        <f t="shared" si="404"/>
        <v>11179.51</v>
      </c>
      <c r="CI364" s="40">
        <f t="shared" si="405"/>
        <v>11179.51</v>
      </c>
      <c r="CJ364" s="281" t="s">
        <v>1546</v>
      </c>
      <c r="CK364" s="40">
        <v>0</v>
      </c>
      <c r="CL364" s="40">
        <f t="shared" si="419"/>
        <v>0</v>
      </c>
      <c r="CM364" s="40">
        <v>15343.52</v>
      </c>
      <c r="CN364" s="40">
        <v>0</v>
      </c>
      <c r="CO364" s="310" t="e">
        <f t="shared" si="406"/>
        <v>#DIV/0!</v>
      </c>
      <c r="CP364" s="40">
        <v>26880.400000000001</v>
      </c>
      <c r="CQ364" s="40">
        <v>15585.6</v>
      </c>
      <c r="CR364" s="40">
        <v>0</v>
      </c>
      <c r="CS364" s="40">
        <v>0</v>
      </c>
      <c r="CT364" s="40">
        <v>0</v>
      </c>
      <c r="CU364" s="40">
        <v>0</v>
      </c>
      <c r="CV364" s="40">
        <v>0</v>
      </c>
      <c r="CW364" s="40">
        <v>42466</v>
      </c>
      <c r="CX364" s="29"/>
    </row>
    <row r="365" spans="1:102" ht="47.25" hidden="1" x14ac:dyDescent="0.25">
      <c r="A365" s="119" t="s">
        <v>406</v>
      </c>
      <c r="B365" s="119" t="s">
        <v>411</v>
      </c>
      <c r="C365" s="120" t="s">
        <v>602</v>
      </c>
      <c r="D365" s="119">
        <v>1</v>
      </c>
      <c r="E365" s="119" t="s">
        <v>402</v>
      </c>
      <c r="F365" s="119" t="s">
        <v>77</v>
      </c>
      <c r="G365" s="43" t="s">
        <v>784</v>
      </c>
      <c r="H365" s="43">
        <f>SUBTOTAL(103, $CI$16:$CI365)*1</f>
        <v>149</v>
      </c>
      <c r="I365" s="43" t="s">
        <v>1163</v>
      </c>
      <c r="J365" s="128" t="s">
        <v>1170</v>
      </c>
      <c r="K365" s="290" t="s">
        <v>1171</v>
      </c>
      <c r="L365" s="79">
        <v>0</v>
      </c>
      <c r="M365" s="79">
        <v>0</v>
      </c>
      <c r="N365" s="79">
        <v>0</v>
      </c>
      <c r="O365" s="79">
        <f>N365+M365+L365</f>
        <v>0</v>
      </c>
      <c r="P365" s="79"/>
      <c r="Q365" s="41">
        <f t="shared" si="366"/>
        <v>0</v>
      </c>
      <c r="R365" s="197" t="str">
        <f t="shared" si="367"/>
        <v>nebija plānots</v>
      </c>
      <c r="S365" s="79">
        <v>0</v>
      </c>
      <c r="T365" s="79"/>
      <c r="U365" s="79"/>
      <c r="V365" s="41">
        <f t="shared" si="368"/>
        <v>0</v>
      </c>
      <c r="W365" s="41">
        <f t="shared" si="369"/>
        <v>0</v>
      </c>
      <c r="X365" s="41">
        <f t="shared" si="370"/>
        <v>0</v>
      </c>
      <c r="Y365" s="197" t="str">
        <f t="shared" si="371"/>
        <v>nebija plānots</v>
      </c>
      <c r="Z365" s="79">
        <v>0</v>
      </c>
      <c r="AA365" s="79"/>
      <c r="AB365" s="79"/>
      <c r="AC365" s="41">
        <f t="shared" si="372"/>
        <v>0</v>
      </c>
      <c r="AD365" s="41">
        <f t="shared" si="373"/>
        <v>0</v>
      </c>
      <c r="AE365" s="41">
        <f t="shared" si="374"/>
        <v>0</v>
      </c>
      <c r="AF365" s="109" t="str">
        <f t="shared" si="375"/>
        <v>nebija plānots</v>
      </c>
      <c r="AG365" s="79">
        <v>0</v>
      </c>
      <c r="AH365" s="79"/>
      <c r="AI365" s="79"/>
      <c r="AJ365" s="41">
        <f t="shared" si="376"/>
        <v>0</v>
      </c>
      <c r="AK365" s="41">
        <f t="shared" si="377"/>
        <v>0</v>
      </c>
      <c r="AL365" s="41">
        <f t="shared" si="378"/>
        <v>0</v>
      </c>
      <c r="AM365" s="109" t="str">
        <f t="shared" si="379"/>
        <v>nebija plānots</v>
      </c>
      <c r="AN365" s="79">
        <v>0</v>
      </c>
      <c r="AO365" s="79"/>
      <c r="AP365" s="79"/>
      <c r="AQ365" s="41">
        <f t="shared" si="380"/>
        <v>0</v>
      </c>
      <c r="AR365" s="41">
        <f t="shared" si="381"/>
        <v>0</v>
      </c>
      <c r="AS365" s="41">
        <f t="shared" si="382"/>
        <v>0</v>
      </c>
      <c r="AT365" s="109" t="str">
        <f t="shared" si="383"/>
        <v>nebija plānots</v>
      </c>
      <c r="AU365" s="79">
        <v>0</v>
      </c>
      <c r="AV365" s="79"/>
      <c r="AW365" s="79"/>
      <c r="AX365" s="41">
        <f t="shared" si="384"/>
        <v>0</v>
      </c>
      <c r="AY365" s="41">
        <f t="shared" si="385"/>
        <v>0</v>
      </c>
      <c r="AZ365" s="41">
        <f t="shared" si="386"/>
        <v>0</v>
      </c>
      <c r="BA365" s="109" t="str">
        <f t="shared" si="387"/>
        <v>nebija plānots</v>
      </c>
      <c r="BB365" s="79">
        <v>0</v>
      </c>
      <c r="BC365" s="79"/>
      <c r="BD365" s="79"/>
      <c r="BE365" s="41">
        <f t="shared" si="388"/>
        <v>0</v>
      </c>
      <c r="BF365" s="41">
        <f t="shared" si="389"/>
        <v>0</v>
      </c>
      <c r="BG365" s="41">
        <f t="shared" si="390"/>
        <v>0</v>
      </c>
      <c r="BH365" s="109" t="str">
        <f t="shared" si="391"/>
        <v>nebija plānots</v>
      </c>
      <c r="BI365" s="79">
        <v>0</v>
      </c>
      <c r="BJ365" s="79"/>
      <c r="BK365" s="79"/>
      <c r="BL365" s="41">
        <f t="shared" si="392"/>
        <v>0</v>
      </c>
      <c r="BM365" s="41">
        <f t="shared" si="393"/>
        <v>0</v>
      </c>
      <c r="BN365" s="41">
        <f t="shared" si="394"/>
        <v>0</v>
      </c>
      <c r="BO365" s="109" t="str">
        <f t="shared" si="395"/>
        <v>nebija plānots</v>
      </c>
      <c r="BP365" s="79">
        <v>0</v>
      </c>
      <c r="BQ365" s="79"/>
      <c r="BR365" s="79"/>
      <c r="BS365" s="41">
        <f t="shared" si="396"/>
        <v>0</v>
      </c>
      <c r="BT365" s="41">
        <f t="shared" si="397"/>
        <v>0</v>
      </c>
      <c r="BU365" s="41">
        <f t="shared" si="398"/>
        <v>0</v>
      </c>
      <c r="BV365" s="109" t="str">
        <f t="shared" si="399"/>
        <v>nebija plānots</v>
      </c>
      <c r="BW365" s="79">
        <v>0</v>
      </c>
      <c r="BX365" s="41">
        <v>11455.6</v>
      </c>
      <c r="BY365" s="41">
        <f t="shared" si="414"/>
        <v>11455.6</v>
      </c>
      <c r="BZ365" s="41">
        <f t="shared" si="415"/>
        <v>0</v>
      </c>
      <c r="CA365" s="41">
        <f t="shared" si="420"/>
        <v>11455.6</v>
      </c>
      <c r="CB365" s="41">
        <f t="shared" si="417"/>
        <v>11455.6</v>
      </c>
      <c r="CC365" s="109" t="str">
        <f t="shared" si="401"/>
        <v>nebija plānots</v>
      </c>
      <c r="CD365" s="79">
        <v>0</v>
      </c>
      <c r="CE365" s="41">
        <v>0</v>
      </c>
      <c r="CF365" s="41">
        <f t="shared" si="402"/>
        <v>0</v>
      </c>
      <c r="CG365" s="41">
        <f t="shared" si="403"/>
        <v>0</v>
      </c>
      <c r="CH365" s="41">
        <f t="shared" si="404"/>
        <v>11455.6</v>
      </c>
      <c r="CI365" s="40">
        <f t="shared" si="405"/>
        <v>11455.6</v>
      </c>
      <c r="CJ365" s="281" t="s">
        <v>1546</v>
      </c>
      <c r="CK365" s="83">
        <v>0</v>
      </c>
      <c r="CL365" s="40">
        <f t="shared" si="419"/>
        <v>0</v>
      </c>
      <c r="CM365" s="40">
        <v>11455.6</v>
      </c>
      <c r="CN365" s="40">
        <v>0</v>
      </c>
      <c r="CO365" s="310" t="e">
        <f t="shared" si="406"/>
        <v>#DIV/0!</v>
      </c>
      <c r="CP365" s="83">
        <v>284835</v>
      </c>
      <c r="CQ365" s="83">
        <v>4594.25</v>
      </c>
      <c r="CR365" s="83"/>
      <c r="CS365" s="83">
        <v>0</v>
      </c>
      <c r="CT365" s="83">
        <v>0</v>
      </c>
      <c r="CU365" s="83">
        <v>0</v>
      </c>
      <c r="CV365" s="83">
        <v>0</v>
      </c>
      <c r="CW365" s="83">
        <v>289429.25</v>
      </c>
      <c r="CX365" s="272"/>
    </row>
    <row r="366" spans="1:102" ht="25.5" hidden="1" x14ac:dyDescent="0.25">
      <c r="A366" s="18" t="s">
        <v>838</v>
      </c>
      <c r="B366" s="18" t="s">
        <v>839</v>
      </c>
      <c r="C366" s="19" t="s">
        <v>840</v>
      </c>
      <c r="D366" s="18">
        <v>2</v>
      </c>
      <c r="E366" s="18" t="s">
        <v>35</v>
      </c>
      <c r="F366" s="18" t="s">
        <v>5</v>
      </c>
      <c r="G366" s="18" t="s">
        <v>1060</v>
      </c>
      <c r="H366" s="43">
        <f>SUBTOTAL(103, $CI$16:$CI366)*1</f>
        <v>149</v>
      </c>
      <c r="I366" s="43" t="s">
        <v>406</v>
      </c>
      <c r="J366" s="128" t="s">
        <v>1204</v>
      </c>
      <c r="K366" s="128" t="s">
        <v>1205</v>
      </c>
      <c r="L366" s="85"/>
      <c r="M366" s="79">
        <v>0</v>
      </c>
      <c r="N366" s="79">
        <v>0</v>
      </c>
      <c r="O366" s="79">
        <v>0</v>
      </c>
      <c r="P366" s="79"/>
      <c r="Q366" s="41">
        <f t="shared" si="366"/>
        <v>0</v>
      </c>
      <c r="R366" s="197" t="str">
        <f t="shared" si="367"/>
        <v>nebija plānots</v>
      </c>
      <c r="S366" s="79">
        <v>0</v>
      </c>
      <c r="T366" s="79"/>
      <c r="U366" s="79"/>
      <c r="V366" s="41">
        <f t="shared" si="368"/>
        <v>0</v>
      </c>
      <c r="W366" s="41">
        <f t="shared" si="369"/>
        <v>0</v>
      </c>
      <c r="X366" s="41">
        <f t="shared" si="370"/>
        <v>0</v>
      </c>
      <c r="Y366" s="197" t="str">
        <f t="shared" si="371"/>
        <v>nebija plānots</v>
      </c>
      <c r="Z366" s="79">
        <v>0</v>
      </c>
      <c r="AA366" s="79"/>
      <c r="AB366" s="79"/>
      <c r="AC366" s="41">
        <f t="shared" si="372"/>
        <v>0</v>
      </c>
      <c r="AD366" s="41">
        <f t="shared" si="373"/>
        <v>0</v>
      </c>
      <c r="AE366" s="41">
        <f t="shared" si="374"/>
        <v>0</v>
      </c>
      <c r="AF366" s="109" t="str">
        <f t="shared" si="375"/>
        <v>nebija plānots</v>
      </c>
      <c r="AG366" s="79">
        <v>0</v>
      </c>
      <c r="AH366" s="79"/>
      <c r="AI366" s="79"/>
      <c r="AJ366" s="41">
        <f t="shared" si="376"/>
        <v>0</v>
      </c>
      <c r="AK366" s="41">
        <f t="shared" si="377"/>
        <v>0</v>
      </c>
      <c r="AL366" s="41">
        <f t="shared" si="378"/>
        <v>0</v>
      </c>
      <c r="AM366" s="109" t="str">
        <f t="shared" si="379"/>
        <v>nebija plānots</v>
      </c>
      <c r="AN366" s="79">
        <v>0</v>
      </c>
      <c r="AO366" s="79"/>
      <c r="AP366" s="79"/>
      <c r="AQ366" s="41">
        <f t="shared" si="380"/>
        <v>0</v>
      </c>
      <c r="AR366" s="41">
        <f t="shared" si="381"/>
        <v>0</v>
      </c>
      <c r="AS366" s="41">
        <f t="shared" si="382"/>
        <v>0</v>
      </c>
      <c r="AT366" s="109" t="str">
        <f t="shared" si="383"/>
        <v>nebija plānots</v>
      </c>
      <c r="AU366" s="79">
        <v>0</v>
      </c>
      <c r="AV366" s="79"/>
      <c r="AW366" s="79"/>
      <c r="AX366" s="41">
        <f t="shared" si="384"/>
        <v>0</v>
      </c>
      <c r="AY366" s="41">
        <f t="shared" si="385"/>
        <v>0</v>
      </c>
      <c r="AZ366" s="41">
        <f t="shared" si="386"/>
        <v>0</v>
      </c>
      <c r="BA366" s="109" t="str">
        <f t="shared" si="387"/>
        <v>nebija plānots</v>
      </c>
      <c r="BB366" s="79">
        <v>0</v>
      </c>
      <c r="BC366" s="79"/>
      <c r="BD366" s="79"/>
      <c r="BE366" s="41">
        <f t="shared" si="388"/>
        <v>0</v>
      </c>
      <c r="BF366" s="41">
        <f t="shared" si="389"/>
        <v>0</v>
      </c>
      <c r="BG366" s="41">
        <f t="shared" si="390"/>
        <v>0</v>
      </c>
      <c r="BH366" s="109" t="str">
        <f t="shared" si="391"/>
        <v>nebija plānots</v>
      </c>
      <c r="BI366" s="79">
        <v>0</v>
      </c>
      <c r="BJ366" s="79"/>
      <c r="BK366" s="79"/>
      <c r="BL366" s="41">
        <f t="shared" si="392"/>
        <v>0</v>
      </c>
      <c r="BM366" s="41">
        <f t="shared" si="393"/>
        <v>0</v>
      </c>
      <c r="BN366" s="41">
        <f t="shared" si="394"/>
        <v>0</v>
      </c>
      <c r="BO366" s="109" t="str">
        <f t="shared" si="395"/>
        <v>nebija plānots</v>
      </c>
      <c r="BP366" s="79">
        <v>0</v>
      </c>
      <c r="BQ366" s="41">
        <v>5570.0599999999995</v>
      </c>
      <c r="BR366" s="41">
        <f>BQ366-BP366</f>
        <v>5570.0599999999995</v>
      </c>
      <c r="BS366" s="41">
        <f t="shared" si="396"/>
        <v>0</v>
      </c>
      <c r="BT366" s="41">
        <f t="shared" si="397"/>
        <v>5570.0599999999995</v>
      </c>
      <c r="BU366" s="41">
        <f t="shared" si="398"/>
        <v>5570</v>
      </c>
      <c r="BV366" s="109" t="str">
        <f t="shared" si="399"/>
        <v>nebija plānots</v>
      </c>
      <c r="BW366" s="79">
        <v>0</v>
      </c>
      <c r="BX366" s="41">
        <v>5129.76</v>
      </c>
      <c r="BY366" s="41">
        <f t="shared" si="414"/>
        <v>5129.76</v>
      </c>
      <c r="BZ366" s="41">
        <f t="shared" si="415"/>
        <v>0</v>
      </c>
      <c r="CA366" s="41">
        <f t="shared" si="420"/>
        <v>10699.82</v>
      </c>
      <c r="CB366" s="41">
        <f>ROUND(BU366+BY366,0)</f>
        <v>10700</v>
      </c>
      <c r="CC366" s="109" t="str">
        <f t="shared" si="401"/>
        <v>nebija plānots</v>
      </c>
      <c r="CD366" s="79">
        <v>0</v>
      </c>
      <c r="CE366" s="41">
        <v>822.8</v>
      </c>
      <c r="CF366" s="41">
        <f t="shared" si="402"/>
        <v>822.8</v>
      </c>
      <c r="CG366" s="41">
        <f t="shared" si="403"/>
        <v>0</v>
      </c>
      <c r="CH366" s="41">
        <f t="shared" si="404"/>
        <v>11522.619999999999</v>
      </c>
      <c r="CI366" s="40">
        <f t="shared" si="405"/>
        <v>11522.8</v>
      </c>
      <c r="CJ366" s="281" t="s">
        <v>1546</v>
      </c>
      <c r="CK366" s="83">
        <v>0</v>
      </c>
      <c r="CL366" s="40">
        <f t="shared" si="419"/>
        <v>0</v>
      </c>
      <c r="CM366" s="40">
        <v>11522.619999999999</v>
      </c>
      <c r="CN366" s="40">
        <v>0</v>
      </c>
      <c r="CO366" s="310" t="e">
        <f t="shared" si="406"/>
        <v>#DIV/0!</v>
      </c>
      <c r="CP366" s="83">
        <v>29224.02</v>
      </c>
      <c r="CQ366" s="83">
        <v>12524.58</v>
      </c>
      <c r="CR366" s="83">
        <v>0</v>
      </c>
      <c r="CS366" s="83">
        <v>0</v>
      </c>
      <c r="CT366" s="83">
        <v>0</v>
      </c>
      <c r="CU366" s="83">
        <v>0</v>
      </c>
      <c r="CV366" s="83">
        <v>0</v>
      </c>
      <c r="CW366" s="83">
        <v>41748.6</v>
      </c>
      <c r="CX366" s="29"/>
    </row>
    <row r="367" spans="1:102" ht="63" hidden="1" x14ac:dyDescent="0.25">
      <c r="A367" s="119" t="s">
        <v>233</v>
      </c>
      <c r="B367" s="119" t="s">
        <v>234</v>
      </c>
      <c r="C367" s="120" t="s">
        <v>579</v>
      </c>
      <c r="D367" s="119">
        <v>1</v>
      </c>
      <c r="E367" s="119" t="s">
        <v>4</v>
      </c>
      <c r="F367" s="119" t="s">
        <v>5</v>
      </c>
      <c r="G367" s="43" t="s">
        <v>781</v>
      </c>
      <c r="H367" s="43">
        <f>SUBTOTAL(103, $CI$16:$CI367)*1</f>
        <v>149</v>
      </c>
      <c r="I367" s="43" t="s">
        <v>406</v>
      </c>
      <c r="J367" s="128" t="s">
        <v>1265</v>
      </c>
      <c r="K367" s="128" t="s">
        <v>1266</v>
      </c>
      <c r="L367" s="79">
        <v>0</v>
      </c>
      <c r="M367" s="79">
        <v>0</v>
      </c>
      <c r="N367" s="79">
        <v>0</v>
      </c>
      <c r="O367" s="79">
        <f>N367+M367+L367</f>
        <v>0</v>
      </c>
      <c r="P367" s="79"/>
      <c r="Q367" s="41">
        <f t="shared" si="366"/>
        <v>0</v>
      </c>
      <c r="R367" s="197" t="str">
        <f t="shared" si="367"/>
        <v>nebija plānots</v>
      </c>
      <c r="S367" s="79">
        <v>0</v>
      </c>
      <c r="T367" s="79"/>
      <c r="U367" s="79"/>
      <c r="V367" s="41">
        <f t="shared" si="368"/>
        <v>0</v>
      </c>
      <c r="W367" s="41">
        <f t="shared" si="369"/>
        <v>0</v>
      </c>
      <c r="X367" s="41">
        <f t="shared" si="370"/>
        <v>0</v>
      </c>
      <c r="Y367" s="197" t="str">
        <f t="shared" si="371"/>
        <v>nebija plānots</v>
      </c>
      <c r="Z367" s="79">
        <v>0</v>
      </c>
      <c r="AA367" s="79"/>
      <c r="AB367" s="79"/>
      <c r="AC367" s="41">
        <f t="shared" si="372"/>
        <v>0</v>
      </c>
      <c r="AD367" s="41">
        <f t="shared" si="373"/>
        <v>0</v>
      </c>
      <c r="AE367" s="41">
        <f t="shared" si="374"/>
        <v>0</v>
      </c>
      <c r="AF367" s="109" t="str">
        <f t="shared" si="375"/>
        <v>nebija plānots</v>
      </c>
      <c r="AG367" s="79">
        <v>0</v>
      </c>
      <c r="AH367" s="79"/>
      <c r="AI367" s="79"/>
      <c r="AJ367" s="41">
        <f t="shared" si="376"/>
        <v>0</v>
      </c>
      <c r="AK367" s="41">
        <f t="shared" si="377"/>
        <v>0</v>
      </c>
      <c r="AL367" s="41">
        <f t="shared" si="378"/>
        <v>0</v>
      </c>
      <c r="AM367" s="109" t="str">
        <f t="shared" si="379"/>
        <v>nebija plānots</v>
      </c>
      <c r="AN367" s="79">
        <v>0</v>
      </c>
      <c r="AO367" s="79"/>
      <c r="AP367" s="79"/>
      <c r="AQ367" s="41">
        <f t="shared" si="380"/>
        <v>0</v>
      </c>
      <c r="AR367" s="41">
        <f t="shared" si="381"/>
        <v>0</v>
      </c>
      <c r="AS367" s="41">
        <f t="shared" si="382"/>
        <v>0</v>
      </c>
      <c r="AT367" s="109" t="str">
        <f t="shared" si="383"/>
        <v>nebija plānots</v>
      </c>
      <c r="AU367" s="79">
        <v>0</v>
      </c>
      <c r="AV367" s="79"/>
      <c r="AW367" s="79"/>
      <c r="AX367" s="41">
        <f t="shared" si="384"/>
        <v>0</v>
      </c>
      <c r="AY367" s="41">
        <f t="shared" si="385"/>
        <v>0</v>
      </c>
      <c r="AZ367" s="41">
        <f t="shared" si="386"/>
        <v>0</v>
      </c>
      <c r="BA367" s="109" t="str">
        <f t="shared" si="387"/>
        <v>nebija plānots</v>
      </c>
      <c r="BB367" s="79">
        <v>0</v>
      </c>
      <c r="BC367" s="79"/>
      <c r="BD367" s="79"/>
      <c r="BE367" s="41">
        <f t="shared" si="388"/>
        <v>0</v>
      </c>
      <c r="BF367" s="41">
        <f t="shared" si="389"/>
        <v>0</v>
      </c>
      <c r="BG367" s="41">
        <f t="shared" si="390"/>
        <v>0</v>
      </c>
      <c r="BH367" s="109" t="str">
        <f t="shared" si="391"/>
        <v>nebija plānots</v>
      </c>
      <c r="BI367" s="79">
        <v>0</v>
      </c>
      <c r="BJ367" s="79"/>
      <c r="BK367" s="79"/>
      <c r="BL367" s="41">
        <f t="shared" si="392"/>
        <v>0</v>
      </c>
      <c r="BM367" s="41">
        <f t="shared" si="393"/>
        <v>0</v>
      </c>
      <c r="BN367" s="41">
        <f t="shared" si="394"/>
        <v>0</v>
      </c>
      <c r="BO367" s="109" t="str">
        <f t="shared" si="395"/>
        <v>nebija plānots</v>
      </c>
      <c r="BP367" s="79">
        <v>0</v>
      </c>
      <c r="BQ367" s="79"/>
      <c r="BR367" s="79"/>
      <c r="BS367" s="41">
        <f t="shared" si="396"/>
        <v>0</v>
      </c>
      <c r="BT367" s="41">
        <f t="shared" si="397"/>
        <v>0</v>
      </c>
      <c r="BU367" s="41">
        <f t="shared" si="398"/>
        <v>0</v>
      </c>
      <c r="BV367" s="109" t="str">
        <f t="shared" si="399"/>
        <v>nebija plānots</v>
      </c>
      <c r="BW367" s="79">
        <v>0</v>
      </c>
      <c r="BX367" s="41">
        <v>8574.7999999999993</v>
      </c>
      <c r="BY367" s="41">
        <f t="shared" si="414"/>
        <v>8574.7999999999993</v>
      </c>
      <c r="BZ367" s="41">
        <f t="shared" si="415"/>
        <v>0</v>
      </c>
      <c r="CA367" s="41">
        <f t="shared" si="420"/>
        <v>8574.7999999999993</v>
      </c>
      <c r="CB367" s="41">
        <f t="shared" ref="CB367:CB380" si="421">BR367+BK367+BD367+AW367+AP367+AI367+AB367+U367+Q367+BY367</f>
        <v>8574.7999999999993</v>
      </c>
      <c r="CC367" s="109" t="str">
        <f t="shared" si="401"/>
        <v>nebija plānots</v>
      </c>
      <c r="CD367" s="79">
        <v>0</v>
      </c>
      <c r="CE367" s="41">
        <v>3145</v>
      </c>
      <c r="CF367" s="41">
        <f t="shared" si="402"/>
        <v>3145</v>
      </c>
      <c r="CG367" s="41">
        <f t="shared" si="403"/>
        <v>0</v>
      </c>
      <c r="CH367" s="41">
        <f t="shared" si="404"/>
        <v>11719.8</v>
      </c>
      <c r="CI367" s="40">
        <f t="shared" si="405"/>
        <v>11719.8</v>
      </c>
      <c r="CJ367" s="281" t="s">
        <v>1546</v>
      </c>
      <c r="CK367" s="83">
        <v>0</v>
      </c>
      <c r="CL367" s="40">
        <f t="shared" si="419"/>
        <v>0</v>
      </c>
      <c r="CM367" s="40">
        <v>11719.8</v>
      </c>
      <c r="CN367" s="40">
        <v>0</v>
      </c>
      <c r="CO367" s="310" t="e">
        <f t="shared" si="406"/>
        <v>#DIV/0!</v>
      </c>
      <c r="CP367" s="83">
        <f>SUM(S367:CK367)</f>
        <v>64028.800000000003</v>
      </c>
      <c r="CQ367" s="83">
        <v>35623.5</v>
      </c>
      <c r="CR367" s="83">
        <v>17811.75</v>
      </c>
      <c r="CS367" s="83">
        <v>0</v>
      </c>
      <c r="CT367" s="83">
        <v>0</v>
      </c>
      <c r="CU367" s="83">
        <v>0</v>
      </c>
      <c r="CV367" s="83">
        <v>0</v>
      </c>
      <c r="CW367" s="83">
        <v>53435.25</v>
      </c>
      <c r="CX367" s="272"/>
    </row>
    <row r="368" spans="1:102" ht="26.25" hidden="1" x14ac:dyDescent="0.25">
      <c r="A368" s="121" t="s">
        <v>138</v>
      </c>
      <c r="B368" s="121" t="s">
        <v>139</v>
      </c>
      <c r="C368" s="122" t="s">
        <v>572</v>
      </c>
      <c r="D368" s="121">
        <v>3</v>
      </c>
      <c r="E368" s="121" t="s">
        <v>35</v>
      </c>
      <c r="F368" s="121" t="s">
        <v>5</v>
      </c>
      <c r="G368" s="123" t="s">
        <v>140</v>
      </c>
      <c r="H368" s="43">
        <f>SUBTOTAL(103, $CI$16:$CI368)*1</f>
        <v>149</v>
      </c>
      <c r="I368" s="43" t="s">
        <v>406</v>
      </c>
      <c r="J368" s="128" t="s">
        <v>1061</v>
      </c>
      <c r="K368" s="128" t="s">
        <v>1285</v>
      </c>
      <c r="L368" s="85"/>
      <c r="M368" s="79">
        <v>0</v>
      </c>
      <c r="N368" s="79">
        <v>0</v>
      </c>
      <c r="O368" s="79">
        <v>0</v>
      </c>
      <c r="P368" s="79"/>
      <c r="Q368" s="41">
        <f t="shared" si="366"/>
        <v>0</v>
      </c>
      <c r="R368" s="197" t="str">
        <f t="shared" si="367"/>
        <v>nebija plānots</v>
      </c>
      <c r="S368" s="79">
        <v>0</v>
      </c>
      <c r="T368" s="79"/>
      <c r="U368" s="79"/>
      <c r="V368" s="41">
        <f t="shared" si="368"/>
        <v>0</v>
      </c>
      <c r="W368" s="41">
        <f t="shared" si="369"/>
        <v>0</v>
      </c>
      <c r="X368" s="41">
        <f t="shared" si="370"/>
        <v>0</v>
      </c>
      <c r="Y368" s="197" t="str">
        <f t="shared" si="371"/>
        <v>nebija plānots</v>
      </c>
      <c r="Z368" s="79">
        <v>0</v>
      </c>
      <c r="AA368" s="79"/>
      <c r="AB368" s="79"/>
      <c r="AC368" s="41">
        <f t="shared" si="372"/>
        <v>0</v>
      </c>
      <c r="AD368" s="41">
        <f t="shared" si="373"/>
        <v>0</v>
      </c>
      <c r="AE368" s="41">
        <f t="shared" si="374"/>
        <v>0</v>
      </c>
      <c r="AF368" s="109" t="str">
        <f t="shared" si="375"/>
        <v>nebija plānots</v>
      </c>
      <c r="AG368" s="79">
        <v>0</v>
      </c>
      <c r="AH368" s="79"/>
      <c r="AI368" s="79"/>
      <c r="AJ368" s="41">
        <f t="shared" si="376"/>
        <v>0</v>
      </c>
      <c r="AK368" s="41">
        <f t="shared" si="377"/>
        <v>0</v>
      </c>
      <c r="AL368" s="41">
        <f t="shared" si="378"/>
        <v>0</v>
      </c>
      <c r="AM368" s="109" t="str">
        <f t="shared" si="379"/>
        <v>nebija plānots</v>
      </c>
      <c r="AN368" s="79">
        <v>0</v>
      </c>
      <c r="AO368" s="79"/>
      <c r="AP368" s="79"/>
      <c r="AQ368" s="41">
        <f t="shared" si="380"/>
        <v>0</v>
      </c>
      <c r="AR368" s="41">
        <f t="shared" si="381"/>
        <v>0</v>
      </c>
      <c r="AS368" s="41">
        <f t="shared" si="382"/>
        <v>0</v>
      </c>
      <c r="AT368" s="109" t="str">
        <f t="shared" si="383"/>
        <v>nebija plānots</v>
      </c>
      <c r="AU368" s="79">
        <v>0</v>
      </c>
      <c r="AV368" s="79"/>
      <c r="AW368" s="79"/>
      <c r="AX368" s="41">
        <f t="shared" si="384"/>
        <v>0</v>
      </c>
      <c r="AY368" s="41">
        <f t="shared" si="385"/>
        <v>0</v>
      </c>
      <c r="AZ368" s="41">
        <f t="shared" si="386"/>
        <v>0</v>
      </c>
      <c r="BA368" s="109" t="str">
        <f t="shared" si="387"/>
        <v>nebija plānots</v>
      </c>
      <c r="BB368" s="79">
        <v>0</v>
      </c>
      <c r="BC368" s="79"/>
      <c r="BD368" s="79"/>
      <c r="BE368" s="41">
        <f t="shared" si="388"/>
        <v>0</v>
      </c>
      <c r="BF368" s="41">
        <f t="shared" si="389"/>
        <v>0</v>
      </c>
      <c r="BG368" s="41">
        <f t="shared" si="390"/>
        <v>0</v>
      </c>
      <c r="BH368" s="109" t="str">
        <f t="shared" si="391"/>
        <v>nebija plānots</v>
      </c>
      <c r="BI368" s="79">
        <v>0</v>
      </c>
      <c r="BJ368" s="79"/>
      <c r="BK368" s="79"/>
      <c r="BL368" s="41">
        <f t="shared" si="392"/>
        <v>0</v>
      </c>
      <c r="BM368" s="41">
        <f t="shared" si="393"/>
        <v>0</v>
      </c>
      <c r="BN368" s="41">
        <f t="shared" si="394"/>
        <v>0</v>
      </c>
      <c r="BO368" s="109" t="str">
        <f t="shared" si="395"/>
        <v>nebija plānots</v>
      </c>
      <c r="BP368" s="79">
        <v>0</v>
      </c>
      <c r="BQ368" s="41">
        <v>15449.39</v>
      </c>
      <c r="BR368" s="41">
        <f>BQ368-BP368</f>
        <v>15449.39</v>
      </c>
      <c r="BS368" s="41">
        <f t="shared" si="396"/>
        <v>0</v>
      </c>
      <c r="BT368" s="41">
        <f t="shared" si="397"/>
        <v>15449.39</v>
      </c>
      <c r="BU368" s="41">
        <f t="shared" si="398"/>
        <v>15449</v>
      </c>
      <c r="BV368" s="109" t="str">
        <f t="shared" si="399"/>
        <v>nebija plānots</v>
      </c>
      <c r="BW368" s="79">
        <v>0</v>
      </c>
      <c r="BX368" s="41">
        <v>0</v>
      </c>
      <c r="BY368" s="41">
        <f t="shared" si="414"/>
        <v>0</v>
      </c>
      <c r="BZ368" s="41">
        <f t="shared" si="415"/>
        <v>0</v>
      </c>
      <c r="CA368" s="41">
        <f t="shared" si="420"/>
        <v>15449.39</v>
      </c>
      <c r="CB368" s="41">
        <f t="shared" si="421"/>
        <v>15449.39</v>
      </c>
      <c r="CC368" s="109" t="str">
        <f t="shared" si="401"/>
        <v>nebija plānots</v>
      </c>
      <c r="CD368" s="79">
        <v>0</v>
      </c>
      <c r="CE368" s="41">
        <v>13547.3</v>
      </c>
      <c r="CF368" s="41">
        <f t="shared" si="402"/>
        <v>13547.3</v>
      </c>
      <c r="CG368" s="41">
        <f t="shared" si="403"/>
        <v>0</v>
      </c>
      <c r="CH368" s="41">
        <f t="shared" si="404"/>
        <v>28996.69</v>
      </c>
      <c r="CI368" s="40">
        <f t="shared" si="405"/>
        <v>28996.69</v>
      </c>
      <c r="CJ368" s="281" t="s">
        <v>1546</v>
      </c>
      <c r="CK368" s="83">
        <v>0</v>
      </c>
      <c r="CL368" s="40">
        <f t="shared" si="419"/>
        <v>0</v>
      </c>
      <c r="CM368" s="40">
        <v>44301.5</v>
      </c>
      <c r="CN368" s="40">
        <v>0</v>
      </c>
      <c r="CO368" s="310" t="e">
        <f t="shared" si="406"/>
        <v>#DIV/0!</v>
      </c>
      <c r="CP368" s="83">
        <v>64605.950000000004</v>
      </c>
      <c r="CQ368" s="83">
        <v>28171.55</v>
      </c>
      <c r="CR368" s="83">
        <v>0</v>
      </c>
      <c r="CS368" s="83">
        <v>0</v>
      </c>
      <c r="CT368" s="83">
        <v>0</v>
      </c>
      <c r="CU368" s="83">
        <v>0</v>
      </c>
      <c r="CV368" s="83">
        <v>0</v>
      </c>
      <c r="CW368" s="83">
        <v>92777.5</v>
      </c>
      <c r="CX368" s="29"/>
    </row>
    <row r="369" spans="1:102" hidden="1" x14ac:dyDescent="0.25">
      <c r="A369" s="18" t="s">
        <v>33</v>
      </c>
      <c r="B369" s="18" t="s">
        <v>976</v>
      </c>
      <c r="C369" s="19" t="s">
        <v>977</v>
      </c>
      <c r="D369" s="18">
        <v>1</v>
      </c>
      <c r="E369" s="18" t="s">
        <v>35</v>
      </c>
      <c r="F369" s="18" t="s">
        <v>5</v>
      </c>
      <c r="G369" s="56" t="s">
        <v>978</v>
      </c>
      <c r="H369" s="43">
        <f>SUBTOTAL(103, $CI$16:$CI369)*1</f>
        <v>149</v>
      </c>
      <c r="I369" s="43" t="s">
        <v>406</v>
      </c>
      <c r="J369" s="128" t="s">
        <v>995</v>
      </c>
      <c r="K369" s="128" t="s">
        <v>1186</v>
      </c>
      <c r="L369" s="101">
        <v>0</v>
      </c>
      <c r="M369" s="101">
        <v>0</v>
      </c>
      <c r="N369" s="101">
        <v>0</v>
      </c>
      <c r="O369" s="101">
        <f>N369+M369+L369</f>
        <v>0</v>
      </c>
      <c r="P369" s="101"/>
      <c r="Q369" s="41">
        <f t="shared" si="366"/>
        <v>0</v>
      </c>
      <c r="R369" s="197" t="str">
        <f t="shared" si="367"/>
        <v>nebija plānots</v>
      </c>
      <c r="S369" s="101">
        <v>0</v>
      </c>
      <c r="T369" s="101"/>
      <c r="U369" s="101"/>
      <c r="V369" s="41">
        <f t="shared" si="368"/>
        <v>0</v>
      </c>
      <c r="W369" s="41">
        <f t="shared" si="369"/>
        <v>0</v>
      </c>
      <c r="X369" s="41">
        <f t="shared" si="370"/>
        <v>0</v>
      </c>
      <c r="Y369" s="197" t="str">
        <f t="shared" si="371"/>
        <v>nebija plānots</v>
      </c>
      <c r="Z369" s="101">
        <v>0</v>
      </c>
      <c r="AA369" s="101"/>
      <c r="AB369" s="101"/>
      <c r="AC369" s="41">
        <f t="shared" si="372"/>
        <v>0</v>
      </c>
      <c r="AD369" s="41">
        <f t="shared" si="373"/>
        <v>0</v>
      </c>
      <c r="AE369" s="41">
        <f t="shared" si="374"/>
        <v>0</v>
      </c>
      <c r="AF369" s="109" t="str">
        <f t="shared" si="375"/>
        <v>nebija plānots</v>
      </c>
      <c r="AG369" s="101">
        <v>0</v>
      </c>
      <c r="AH369" s="101"/>
      <c r="AI369" s="101"/>
      <c r="AJ369" s="41">
        <f t="shared" si="376"/>
        <v>0</v>
      </c>
      <c r="AK369" s="41">
        <f t="shared" si="377"/>
        <v>0</v>
      </c>
      <c r="AL369" s="41">
        <f t="shared" si="378"/>
        <v>0</v>
      </c>
      <c r="AM369" s="109" t="str">
        <f t="shared" si="379"/>
        <v>nebija plānots</v>
      </c>
      <c r="AN369" s="101">
        <v>0</v>
      </c>
      <c r="AO369" s="101"/>
      <c r="AP369" s="101"/>
      <c r="AQ369" s="41">
        <f t="shared" si="380"/>
        <v>0</v>
      </c>
      <c r="AR369" s="41">
        <f t="shared" si="381"/>
        <v>0</v>
      </c>
      <c r="AS369" s="41">
        <f t="shared" si="382"/>
        <v>0</v>
      </c>
      <c r="AT369" s="109" t="str">
        <f t="shared" si="383"/>
        <v>nebija plānots</v>
      </c>
      <c r="AU369" s="101">
        <v>0</v>
      </c>
      <c r="AV369" s="101"/>
      <c r="AW369" s="101"/>
      <c r="AX369" s="41">
        <f t="shared" si="384"/>
        <v>0</v>
      </c>
      <c r="AY369" s="41">
        <f t="shared" si="385"/>
        <v>0</v>
      </c>
      <c r="AZ369" s="41">
        <f t="shared" si="386"/>
        <v>0</v>
      </c>
      <c r="BA369" s="109" t="str">
        <f t="shared" si="387"/>
        <v>nebija plānots</v>
      </c>
      <c r="BB369" s="101">
        <v>0</v>
      </c>
      <c r="BC369" s="101"/>
      <c r="BD369" s="101"/>
      <c r="BE369" s="41">
        <f t="shared" si="388"/>
        <v>0</v>
      </c>
      <c r="BF369" s="41">
        <f t="shared" si="389"/>
        <v>0</v>
      </c>
      <c r="BG369" s="41">
        <f t="shared" si="390"/>
        <v>0</v>
      </c>
      <c r="BH369" s="109" t="str">
        <f t="shared" si="391"/>
        <v>nebija plānots</v>
      </c>
      <c r="BI369" s="101">
        <v>0</v>
      </c>
      <c r="BJ369" s="41">
        <v>7251.82</v>
      </c>
      <c r="BK369" s="41">
        <f>BJ369-BI369</f>
        <v>7251.82</v>
      </c>
      <c r="BL369" s="41">
        <f t="shared" si="392"/>
        <v>0</v>
      </c>
      <c r="BM369" s="41">
        <f t="shared" si="393"/>
        <v>7251.82</v>
      </c>
      <c r="BN369" s="41">
        <f t="shared" si="394"/>
        <v>7252</v>
      </c>
      <c r="BO369" s="109" t="str">
        <f t="shared" si="395"/>
        <v>nebija plānots</v>
      </c>
      <c r="BP369" s="101">
        <v>0</v>
      </c>
      <c r="BQ369" s="41">
        <v>1576.16</v>
      </c>
      <c r="BR369" s="41">
        <f>BQ369-BP369</f>
        <v>1576.16</v>
      </c>
      <c r="BS369" s="41">
        <f t="shared" si="396"/>
        <v>0</v>
      </c>
      <c r="BT369" s="41">
        <f t="shared" si="397"/>
        <v>8827.98</v>
      </c>
      <c r="BU369" s="41">
        <f t="shared" si="398"/>
        <v>8828</v>
      </c>
      <c r="BV369" s="109" t="str">
        <f t="shared" si="399"/>
        <v>nebija plānots</v>
      </c>
      <c r="BW369" s="101">
        <v>0</v>
      </c>
      <c r="BX369" s="41">
        <v>7787.25</v>
      </c>
      <c r="BY369" s="41">
        <f t="shared" si="414"/>
        <v>7787.25</v>
      </c>
      <c r="BZ369" s="41">
        <f t="shared" si="415"/>
        <v>0</v>
      </c>
      <c r="CA369" s="41">
        <f t="shared" si="420"/>
        <v>16615.23</v>
      </c>
      <c r="CB369" s="41">
        <f t="shared" si="421"/>
        <v>16615.23</v>
      </c>
      <c r="CC369" s="109" t="str">
        <f t="shared" si="401"/>
        <v>nebija plānots</v>
      </c>
      <c r="CD369" s="101">
        <v>0</v>
      </c>
      <c r="CE369" s="41">
        <v>0</v>
      </c>
      <c r="CF369" s="41">
        <f t="shared" si="402"/>
        <v>0</v>
      </c>
      <c r="CG369" s="41">
        <f t="shared" si="403"/>
        <v>0</v>
      </c>
      <c r="CH369" s="41">
        <f t="shared" si="404"/>
        <v>16615.23</v>
      </c>
      <c r="CI369" s="40">
        <f t="shared" si="405"/>
        <v>16615.23</v>
      </c>
      <c r="CJ369" s="281" t="s">
        <v>1546</v>
      </c>
      <c r="CK369" s="104">
        <v>0</v>
      </c>
      <c r="CL369" s="40">
        <f t="shared" si="419"/>
        <v>0</v>
      </c>
      <c r="CM369" s="40">
        <v>16615.23</v>
      </c>
      <c r="CN369" s="40">
        <v>0</v>
      </c>
      <c r="CO369" s="310" t="e">
        <f t="shared" si="406"/>
        <v>#DIV/0!</v>
      </c>
      <c r="CP369" s="104">
        <v>45833.18</v>
      </c>
      <c r="CQ369" s="104">
        <v>30555.47</v>
      </c>
      <c r="CR369" s="104">
        <v>0</v>
      </c>
      <c r="CS369" s="104">
        <v>0</v>
      </c>
      <c r="CT369" s="104">
        <v>0</v>
      </c>
      <c r="CU369" s="104">
        <v>0</v>
      </c>
      <c r="CV369" s="104">
        <v>0</v>
      </c>
      <c r="CW369" s="104">
        <v>70789.06</v>
      </c>
      <c r="CX369" s="29"/>
    </row>
    <row r="370" spans="1:102" ht="31.5" hidden="1" x14ac:dyDescent="0.25">
      <c r="A370" s="119" t="s">
        <v>838</v>
      </c>
      <c r="B370" s="119" t="s">
        <v>839</v>
      </c>
      <c r="C370" s="120" t="s">
        <v>840</v>
      </c>
      <c r="D370" s="119">
        <v>2</v>
      </c>
      <c r="E370" s="119" t="s">
        <v>35</v>
      </c>
      <c r="F370" s="119" t="s">
        <v>5</v>
      </c>
      <c r="G370" s="119" t="s">
        <v>907</v>
      </c>
      <c r="H370" s="43">
        <f>SUBTOTAL(103, $CI$16:$CI370)*1</f>
        <v>149</v>
      </c>
      <c r="I370" s="43" t="s">
        <v>406</v>
      </c>
      <c r="J370" s="128" t="s">
        <v>990</v>
      </c>
      <c r="K370" s="128" t="s">
        <v>1223</v>
      </c>
      <c r="L370" s="101">
        <v>0</v>
      </c>
      <c r="M370" s="101">
        <v>0</v>
      </c>
      <c r="N370" s="101">
        <v>0</v>
      </c>
      <c r="O370" s="101">
        <f>N370+M370+L370</f>
        <v>0</v>
      </c>
      <c r="P370" s="101"/>
      <c r="Q370" s="41">
        <f t="shared" si="366"/>
        <v>0</v>
      </c>
      <c r="R370" s="197" t="str">
        <f t="shared" si="367"/>
        <v>nebija plānots</v>
      </c>
      <c r="S370" s="101">
        <v>0</v>
      </c>
      <c r="T370" s="101"/>
      <c r="U370" s="101"/>
      <c r="V370" s="41">
        <f t="shared" si="368"/>
        <v>0</v>
      </c>
      <c r="W370" s="41">
        <f t="shared" si="369"/>
        <v>0</v>
      </c>
      <c r="X370" s="41">
        <f t="shared" si="370"/>
        <v>0</v>
      </c>
      <c r="Y370" s="197" t="str">
        <f t="shared" si="371"/>
        <v>nebija plānots</v>
      </c>
      <c r="Z370" s="101">
        <v>0</v>
      </c>
      <c r="AA370" s="101"/>
      <c r="AB370" s="101"/>
      <c r="AC370" s="41">
        <f t="shared" si="372"/>
        <v>0</v>
      </c>
      <c r="AD370" s="41">
        <f t="shared" si="373"/>
        <v>0</v>
      </c>
      <c r="AE370" s="41">
        <f t="shared" si="374"/>
        <v>0</v>
      </c>
      <c r="AF370" s="109" t="str">
        <f t="shared" si="375"/>
        <v>nebija plānots</v>
      </c>
      <c r="AG370" s="101">
        <v>0</v>
      </c>
      <c r="AH370" s="101"/>
      <c r="AI370" s="101"/>
      <c r="AJ370" s="41">
        <f t="shared" si="376"/>
        <v>0</v>
      </c>
      <c r="AK370" s="41">
        <f t="shared" si="377"/>
        <v>0</v>
      </c>
      <c r="AL370" s="41">
        <f t="shared" si="378"/>
        <v>0</v>
      </c>
      <c r="AM370" s="109" t="str">
        <f t="shared" si="379"/>
        <v>nebija plānots</v>
      </c>
      <c r="AN370" s="101">
        <v>0</v>
      </c>
      <c r="AO370" s="101"/>
      <c r="AP370" s="101"/>
      <c r="AQ370" s="41">
        <f t="shared" si="380"/>
        <v>0</v>
      </c>
      <c r="AR370" s="41">
        <f t="shared" si="381"/>
        <v>0</v>
      </c>
      <c r="AS370" s="41">
        <f t="shared" si="382"/>
        <v>0</v>
      </c>
      <c r="AT370" s="109" t="str">
        <f t="shared" si="383"/>
        <v>nebija plānots</v>
      </c>
      <c r="AU370" s="101">
        <v>0</v>
      </c>
      <c r="AV370" s="101"/>
      <c r="AW370" s="101"/>
      <c r="AX370" s="41">
        <f t="shared" si="384"/>
        <v>0</v>
      </c>
      <c r="AY370" s="41">
        <f t="shared" si="385"/>
        <v>0</v>
      </c>
      <c r="AZ370" s="41">
        <f t="shared" si="386"/>
        <v>0</v>
      </c>
      <c r="BA370" s="109" t="str">
        <f t="shared" si="387"/>
        <v>nebija plānots</v>
      </c>
      <c r="BB370" s="101">
        <v>0</v>
      </c>
      <c r="BC370" s="101"/>
      <c r="BD370" s="101"/>
      <c r="BE370" s="41">
        <f t="shared" si="388"/>
        <v>0</v>
      </c>
      <c r="BF370" s="41">
        <f t="shared" si="389"/>
        <v>0</v>
      </c>
      <c r="BG370" s="41">
        <f t="shared" si="390"/>
        <v>0</v>
      </c>
      <c r="BH370" s="109" t="str">
        <f t="shared" si="391"/>
        <v>nebija plānots</v>
      </c>
      <c r="BI370" s="101">
        <v>0</v>
      </c>
      <c r="BJ370" s="41">
        <v>8696.7799999999988</v>
      </c>
      <c r="BK370" s="41">
        <f>BJ370-BI370</f>
        <v>8696.7799999999988</v>
      </c>
      <c r="BL370" s="41">
        <f t="shared" si="392"/>
        <v>0</v>
      </c>
      <c r="BM370" s="41">
        <f t="shared" si="393"/>
        <v>8696.7799999999988</v>
      </c>
      <c r="BN370" s="41">
        <f t="shared" si="394"/>
        <v>8697</v>
      </c>
      <c r="BO370" s="109" t="str">
        <f t="shared" si="395"/>
        <v>nebija plānots</v>
      </c>
      <c r="BP370" s="101">
        <v>0</v>
      </c>
      <c r="BQ370" s="41">
        <v>8241.32</v>
      </c>
      <c r="BR370" s="41">
        <f>BQ370-BP370</f>
        <v>8241.32</v>
      </c>
      <c r="BS370" s="41">
        <f t="shared" si="396"/>
        <v>0</v>
      </c>
      <c r="BT370" s="41">
        <f t="shared" si="397"/>
        <v>16938.099999999999</v>
      </c>
      <c r="BU370" s="41">
        <f t="shared" si="398"/>
        <v>16938</v>
      </c>
      <c r="BV370" s="109" t="str">
        <f t="shared" si="399"/>
        <v>nebija plānots</v>
      </c>
      <c r="BW370" s="101">
        <v>0</v>
      </c>
      <c r="BX370" s="41">
        <v>0</v>
      </c>
      <c r="BY370" s="41">
        <f t="shared" si="414"/>
        <v>0</v>
      </c>
      <c r="BZ370" s="41">
        <f t="shared" si="415"/>
        <v>0</v>
      </c>
      <c r="CA370" s="41">
        <f t="shared" si="420"/>
        <v>16938.099999999999</v>
      </c>
      <c r="CB370" s="41">
        <f t="shared" si="421"/>
        <v>16938.099999999999</v>
      </c>
      <c r="CC370" s="109" t="str">
        <f t="shared" si="401"/>
        <v>nebija plānots</v>
      </c>
      <c r="CD370" s="101">
        <v>0</v>
      </c>
      <c r="CE370" s="41">
        <v>0</v>
      </c>
      <c r="CF370" s="41">
        <f t="shared" si="402"/>
        <v>0</v>
      </c>
      <c r="CG370" s="41">
        <f t="shared" si="403"/>
        <v>0</v>
      </c>
      <c r="CH370" s="41">
        <f t="shared" si="404"/>
        <v>16938.099999999999</v>
      </c>
      <c r="CI370" s="40">
        <f t="shared" si="405"/>
        <v>16938.099999999999</v>
      </c>
      <c r="CJ370" s="281" t="s">
        <v>1546</v>
      </c>
      <c r="CK370" s="104">
        <v>0</v>
      </c>
      <c r="CL370" s="40">
        <f t="shared" si="419"/>
        <v>0</v>
      </c>
      <c r="CM370" s="40">
        <v>27988.100000000002</v>
      </c>
      <c r="CN370" s="40">
        <v>0</v>
      </c>
      <c r="CO370" s="310" t="e">
        <f t="shared" si="406"/>
        <v>#DIV/0!</v>
      </c>
      <c r="CP370" s="104">
        <v>118654.9</v>
      </c>
      <c r="CQ370" s="104">
        <v>59072.45</v>
      </c>
      <c r="CR370" s="104">
        <v>0</v>
      </c>
      <c r="CS370" s="104">
        <v>0</v>
      </c>
      <c r="CT370" s="104">
        <v>0</v>
      </c>
      <c r="CU370" s="104">
        <v>0</v>
      </c>
      <c r="CV370" s="104">
        <v>0</v>
      </c>
      <c r="CW370" s="104">
        <v>177727.35</v>
      </c>
      <c r="CX370" s="29"/>
    </row>
    <row r="371" spans="1:102" ht="47.25" hidden="1" x14ac:dyDescent="0.25">
      <c r="A371" s="119" t="s">
        <v>406</v>
      </c>
      <c r="B371" s="119" t="s">
        <v>411</v>
      </c>
      <c r="C371" s="120" t="s">
        <v>602</v>
      </c>
      <c r="D371" s="119">
        <v>1</v>
      </c>
      <c r="E371" s="119" t="s">
        <v>402</v>
      </c>
      <c r="F371" s="119" t="s">
        <v>77</v>
      </c>
      <c r="G371" s="43" t="s">
        <v>795</v>
      </c>
      <c r="H371" s="43">
        <f>SUBTOTAL(103, $CI$16:$CI371)*1</f>
        <v>149</v>
      </c>
      <c r="I371" s="43" t="s">
        <v>406</v>
      </c>
      <c r="J371" s="124" t="s">
        <v>931</v>
      </c>
      <c r="K371" s="124" t="s">
        <v>932</v>
      </c>
      <c r="L371" s="43">
        <v>0</v>
      </c>
      <c r="M371" s="43">
        <v>0</v>
      </c>
      <c r="N371" s="43">
        <v>0</v>
      </c>
      <c r="O371" s="43">
        <v>0</v>
      </c>
      <c r="P371" s="43"/>
      <c r="Q371" s="41">
        <f t="shared" si="366"/>
        <v>0</v>
      </c>
      <c r="R371" s="197" t="str">
        <f t="shared" si="367"/>
        <v>nebija plānots</v>
      </c>
      <c r="S371" s="43">
        <v>0</v>
      </c>
      <c r="T371" s="43"/>
      <c r="U371" s="43"/>
      <c r="V371" s="41">
        <f t="shared" si="368"/>
        <v>0</v>
      </c>
      <c r="W371" s="41">
        <f t="shared" si="369"/>
        <v>0</v>
      </c>
      <c r="X371" s="41">
        <f t="shared" si="370"/>
        <v>0</v>
      </c>
      <c r="Y371" s="197" t="str">
        <f t="shared" si="371"/>
        <v>nebija plānots</v>
      </c>
      <c r="Z371" s="43">
        <v>0</v>
      </c>
      <c r="AA371" s="43"/>
      <c r="AB371" s="43"/>
      <c r="AC371" s="41">
        <f t="shared" si="372"/>
        <v>0</v>
      </c>
      <c r="AD371" s="41">
        <f t="shared" si="373"/>
        <v>0</v>
      </c>
      <c r="AE371" s="41">
        <f t="shared" si="374"/>
        <v>0</v>
      </c>
      <c r="AF371" s="109" t="str">
        <f t="shared" si="375"/>
        <v>nebija plānots</v>
      </c>
      <c r="AG371" s="43">
        <v>0</v>
      </c>
      <c r="AH371" s="43"/>
      <c r="AI371" s="43"/>
      <c r="AJ371" s="41">
        <f t="shared" si="376"/>
        <v>0</v>
      </c>
      <c r="AK371" s="41">
        <f t="shared" si="377"/>
        <v>0</v>
      </c>
      <c r="AL371" s="41">
        <f t="shared" si="378"/>
        <v>0</v>
      </c>
      <c r="AM371" s="109" t="str">
        <f t="shared" si="379"/>
        <v>nebija plānots</v>
      </c>
      <c r="AN371" s="43">
        <v>0</v>
      </c>
      <c r="AO371" s="43"/>
      <c r="AP371" s="43"/>
      <c r="AQ371" s="41">
        <f t="shared" si="380"/>
        <v>0</v>
      </c>
      <c r="AR371" s="41">
        <f t="shared" si="381"/>
        <v>0</v>
      </c>
      <c r="AS371" s="41">
        <f t="shared" si="382"/>
        <v>0</v>
      </c>
      <c r="AT371" s="109" t="str">
        <f t="shared" si="383"/>
        <v>nebija plānots</v>
      </c>
      <c r="AU371" s="43">
        <v>0</v>
      </c>
      <c r="AV371" s="43"/>
      <c r="AW371" s="43"/>
      <c r="AX371" s="41">
        <f t="shared" si="384"/>
        <v>0</v>
      </c>
      <c r="AY371" s="41">
        <f t="shared" si="385"/>
        <v>0</v>
      </c>
      <c r="AZ371" s="41">
        <f t="shared" si="386"/>
        <v>0</v>
      </c>
      <c r="BA371" s="109" t="str">
        <f t="shared" si="387"/>
        <v>nebija plānots</v>
      </c>
      <c r="BB371" s="43">
        <v>0</v>
      </c>
      <c r="BC371" s="41">
        <v>2543.5700000000002</v>
      </c>
      <c r="BD371" s="41">
        <f>BC371-BB371</f>
        <v>2543.5700000000002</v>
      </c>
      <c r="BE371" s="41">
        <f t="shared" si="388"/>
        <v>0</v>
      </c>
      <c r="BF371" s="41">
        <f t="shared" si="389"/>
        <v>2543.5700000000002</v>
      </c>
      <c r="BG371" s="41">
        <f t="shared" si="390"/>
        <v>2544</v>
      </c>
      <c r="BH371" s="109" t="str">
        <f t="shared" si="391"/>
        <v>nebija plānots</v>
      </c>
      <c r="BI371" s="41">
        <v>0</v>
      </c>
      <c r="BJ371" s="41">
        <v>2431</v>
      </c>
      <c r="BK371" s="41">
        <f>BJ371-BI371</f>
        <v>2431</v>
      </c>
      <c r="BL371" s="41">
        <f t="shared" si="392"/>
        <v>0</v>
      </c>
      <c r="BM371" s="41">
        <f t="shared" si="393"/>
        <v>4974.57</v>
      </c>
      <c r="BN371" s="41">
        <f t="shared" si="394"/>
        <v>4975</v>
      </c>
      <c r="BO371" s="109" t="str">
        <f t="shared" si="395"/>
        <v>nebija plānots</v>
      </c>
      <c r="BP371" s="41">
        <v>0</v>
      </c>
      <c r="BQ371" s="41">
        <v>5743.25</v>
      </c>
      <c r="BR371" s="41">
        <f>BQ371-BP371</f>
        <v>5743.25</v>
      </c>
      <c r="BS371" s="41">
        <f t="shared" si="396"/>
        <v>0</v>
      </c>
      <c r="BT371" s="41">
        <f t="shared" si="397"/>
        <v>10717.82</v>
      </c>
      <c r="BU371" s="41">
        <f t="shared" si="398"/>
        <v>10718</v>
      </c>
      <c r="BV371" s="109" t="str">
        <f t="shared" si="399"/>
        <v>nebija plānots</v>
      </c>
      <c r="BW371" s="41">
        <v>0</v>
      </c>
      <c r="BX371" s="41">
        <v>0</v>
      </c>
      <c r="BY371" s="41">
        <f t="shared" si="414"/>
        <v>0</v>
      </c>
      <c r="BZ371" s="41">
        <f t="shared" si="415"/>
        <v>0</v>
      </c>
      <c r="CA371" s="41">
        <f t="shared" si="420"/>
        <v>10717.82</v>
      </c>
      <c r="CB371" s="41">
        <f t="shared" si="421"/>
        <v>10717.82</v>
      </c>
      <c r="CC371" s="109" t="str">
        <f t="shared" si="401"/>
        <v>nebija plānots</v>
      </c>
      <c r="CD371" s="41">
        <v>0</v>
      </c>
      <c r="CE371" s="41">
        <v>6332.93</v>
      </c>
      <c r="CF371" s="41">
        <f t="shared" si="402"/>
        <v>6332.93</v>
      </c>
      <c r="CG371" s="41">
        <f t="shared" si="403"/>
        <v>0</v>
      </c>
      <c r="CH371" s="41">
        <f t="shared" si="404"/>
        <v>17050.75</v>
      </c>
      <c r="CI371" s="40">
        <f t="shared" si="405"/>
        <v>17050.75</v>
      </c>
      <c r="CJ371" s="281" t="s">
        <v>1546</v>
      </c>
      <c r="CK371" s="40">
        <v>0</v>
      </c>
      <c r="CL371" s="40">
        <f t="shared" si="419"/>
        <v>0</v>
      </c>
      <c r="CM371" s="40">
        <v>14032.82</v>
      </c>
      <c r="CN371" s="40">
        <v>0</v>
      </c>
      <c r="CO371" s="310" t="e">
        <f t="shared" si="406"/>
        <v>#DIV/0!</v>
      </c>
      <c r="CP371" s="40">
        <v>63243.96</v>
      </c>
      <c r="CQ371" s="40">
        <v>31621.99</v>
      </c>
      <c r="CR371" s="40">
        <v>0</v>
      </c>
      <c r="CS371" s="40">
        <v>0</v>
      </c>
      <c r="CT371" s="40">
        <v>0</v>
      </c>
      <c r="CU371" s="40">
        <v>0</v>
      </c>
      <c r="CV371" s="40">
        <v>0</v>
      </c>
      <c r="CW371" s="40">
        <v>94865.95</v>
      </c>
      <c r="CX371" s="29"/>
    </row>
    <row r="372" spans="1:102" ht="38.25" hidden="1" x14ac:dyDescent="0.25">
      <c r="A372" s="18" t="s">
        <v>1125</v>
      </c>
      <c r="B372" s="18" t="s">
        <v>1127</v>
      </c>
      <c r="C372" s="19" t="s">
        <v>1126</v>
      </c>
      <c r="D372" s="55" t="s">
        <v>3</v>
      </c>
      <c r="E372" s="55" t="s">
        <v>4</v>
      </c>
      <c r="F372" s="55" t="s">
        <v>5</v>
      </c>
      <c r="G372" s="55" t="s">
        <v>1386</v>
      </c>
      <c r="H372" s="43">
        <f>SUBTOTAL(103, $CI$16:$CI372)*1</f>
        <v>149</v>
      </c>
      <c r="I372" s="43" t="s">
        <v>406</v>
      </c>
      <c r="J372" s="128" t="s">
        <v>991</v>
      </c>
      <c r="K372" s="128" t="s">
        <v>1273</v>
      </c>
      <c r="L372" s="79">
        <v>0</v>
      </c>
      <c r="M372" s="79">
        <v>0</v>
      </c>
      <c r="N372" s="79">
        <v>0</v>
      </c>
      <c r="O372" s="79">
        <f>N372+M372+L372</f>
        <v>0</v>
      </c>
      <c r="P372" s="79"/>
      <c r="Q372" s="41">
        <f t="shared" si="366"/>
        <v>0</v>
      </c>
      <c r="R372" s="197" t="str">
        <f t="shared" si="367"/>
        <v>nebija plānots</v>
      </c>
      <c r="S372" s="79">
        <v>0</v>
      </c>
      <c r="T372" s="79"/>
      <c r="U372" s="79"/>
      <c r="V372" s="41">
        <f t="shared" si="368"/>
        <v>0</v>
      </c>
      <c r="W372" s="41">
        <f t="shared" si="369"/>
        <v>0</v>
      </c>
      <c r="X372" s="41">
        <f t="shared" si="370"/>
        <v>0</v>
      </c>
      <c r="Y372" s="197" t="str">
        <f t="shared" si="371"/>
        <v>nebija plānots</v>
      </c>
      <c r="Z372" s="79">
        <v>0</v>
      </c>
      <c r="AA372" s="79"/>
      <c r="AB372" s="79"/>
      <c r="AC372" s="41">
        <f t="shared" si="372"/>
        <v>0</v>
      </c>
      <c r="AD372" s="41">
        <f t="shared" si="373"/>
        <v>0</v>
      </c>
      <c r="AE372" s="41">
        <f t="shared" si="374"/>
        <v>0</v>
      </c>
      <c r="AF372" s="109" t="str">
        <f t="shared" si="375"/>
        <v>nebija plānots</v>
      </c>
      <c r="AG372" s="79">
        <v>0</v>
      </c>
      <c r="AH372" s="79"/>
      <c r="AI372" s="79"/>
      <c r="AJ372" s="41">
        <f t="shared" si="376"/>
        <v>0</v>
      </c>
      <c r="AK372" s="41">
        <f t="shared" si="377"/>
        <v>0</v>
      </c>
      <c r="AL372" s="41">
        <f t="shared" si="378"/>
        <v>0</v>
      </c>
      <c r="AM372" s="109" t="str">
        <f t="shared" si="379"/>
        <v>nebija plānots</v>
      </c>
      <c r="AN372" s="79">
        <v>0</v>
      </c>
      <c r="AO372" s="79"/>
      <c r="AP372" s="79"/>
      <c r="AQ372" s="41">
        <f t="shared" si="380"/>
        <v>0</v>
      </c>
      <c r="AR372" s="41">
        <f t="shared" si="381"/>
        <v>0</v>
      </c>
      <c r="AS372" s="41">
        <f t="shared" si="382"/>
        <v>0</v>
      </c>
      <c r="AT372" s="109" t="str">
        <f t="shared" si="383"/>
        <v>nebija plānots</v>
      </c>
      <c r="AU372" s="79">
        <v>0</v>
      </c>
      <c r="AV372" s="79"/>
      <c r="AW372" s="79"/>
      <c r="AX372" s="41">
        <f t="shared" si="384"/>
        <v>0</v>
      </c>
      <c r="AY372" s="41">
        <f t="shared" si="385"/>
        <v>0</v>
      </c>
      <c r="AZ372" s="41">
        <f t="shared" si="386"/>
        <v>0</v>
      </c>
      <c r="BA372" s="109" t="str">
        <f t="shared" si="387"/>
        <v>nebija plānots</v>
      </c>
      <c r="BB372" s="79">
        <v>0</v>
      </c>
      <c r="BC372" s="79"/>
      <c r="BD372" s="79"/>
      <c r="BE372" s="41">
        <f t="shared" si="388"/>
        <v>0</v>
      </c>
      <c r="BF372" s="41">
        <f t="shared" si="389"/>
        <v>0</v>
      </c>
      <c r="BG372" s="41">
        <f t="shared" si="390"/>
        <v>0</v>
      </c>
      <c r="BH372" s="109" t="str">
        <f t="shared" si="391"/>
        <v>nebija plānots</v>
      </c>
      <c r="BI372" s="79">
        <v>0</v>
      </c>
      <c r="BJ372" s="79"/>
      <c r="BK372" s="79"/>
      <c r="BL372" s="41">
        <f t="shared" si="392"/>
        <v>0</v>
      </c>
      <c r="BM372" s="41">
        <f t="shared" si="393"/>
        <v>0</v>
      </c>
      <c r="BN372" s="41">
        <f t="shared" si="394"/>
        <v>0</v>
      </c>
      <c r="BO372" s="109" t="str">
        <f t="shared" si="395"/>
        <v>nebija plānots</v>
      </c>
      <c r="BP372" s="79">
        <v>0</v>
      </c>
      <c r="BQ372" s="79"/>
      <c r="BR372" s="79"/>
      <c r="BS372" s="41">
        <f t="shared" si="396"/>
        <v>0</v>
      </c>
      <c r="BT372" s="41">
        <f t="shared" si="397"/>
        <v>0</v>
      </c>
      <c r="BU372" s="41">
        <f t="shared" si="398"/>
        <v>0</v>
      </c>
      <c r="BV372" s="109" t="str">
        <f t="shared" si="399"/>
        <v>nebija plānots</v>
      </c>
      <c r="BW372" s="79">
        <v>0</v>
      </c>
      <c r="BX372" s="41">
        <v>17210.89</v>
      </c>
      <c r="BY372" s="41">
        <f t="shared" si="414"/>
        <v>17210.89</v>
      </c>
      <c r="BZ372" s="41">
        <f t="shared" si="415"/>
        <v>0</v>
      </c>
      <c r="CA372" s="41">
        <f t="shared" si="420"/>
        <v>17210.89</v>
      </c>
      <c r="CB372" s="41">
        <f t="shared" si="421"/>
        <v>17210.89</v>
      </c>
      <c r="CC372" s="109" t="str">
        <f t="shared" si="401"/>
        <v>nebija plānots</v>
      </c>
      <c r="CD372" s="79">
        <v>0</v>
      </c>
      <c r="CE372" s="41">
        <v>6700.93</v>
      </c>
      <c r="CF372" s="41">
        <f t="shared" si="402"/>
        <v>6700.93</v>
      </c>
      <c r="CG372" s="41">
        <f t="shared" si="403"/>
        <v>0</v>
      </c>
      <c r="CH372" s="41">
        <f t="shared" si="404"/>
        <v>23911.82</v>
      </c>
      <c r="CI372" s="40">
        <f t="shared" si="405"/>
        <v>23911.82</v>
      </c>
      <c r="CJ372" s="281" t="s">
        <v>1546</v>
      </c>
      <c r="CK372" s="83">
        <v>0</v>
      </c>
      <c r="CL372" s="40">
        <f t="shared" si="419"/>
        <v>0</v>
      </c>
      <c r="CM372" s="40">
        <v>86810.44</v>
      </c>
      <c r="CN372" s="40">
        <v>0</v>
      </c>
      <c r="CO372" s="310" t="e">
        <f t="shared" si="406"/>
        <v>#DIV/0!</v>
      </c>
      <c r="CP372" s="83">
        <v>170136</v>
      </c>
      <c r="CQ372" s="83">
        <v>85242.25</v>
      </c>
      <c r="CR372" s="83"/>
      <c r="CS372" s="83">
        <v>0</v>
      </c>
      <c r="CT372" s="83">
        <v>0</v>
      </c>
      <c r="CU372" s="83">
        <v>0</v>
      </c>
      <c r="CV372" s="83">
        <v>0</v>
      </c>
      <c r="CW372" s="83">
        <v>255378.25</v>
      </c>
      <c r="CX372" s="272"/>
    </row>
    <row r="373" spans="1:102" ht="25.5" hidden="1" x14ac:dyDescent="0.25">
      <c r="A373" s="55" t="s">
        <v>406</v>
      </c>
      <c r="B373" s="55" t="s">
        <v>411</v>
      </c>
      <c r="C373" s="81" t="s">
        <v>602</v>
      </c>
      <c r="D373" s="22">
        <v>1</v>
      </c>
      <c r="E373" s="55" t="s">
        <v>402</v>
      </c>
      <c r="F373" s="55" t="s">
        <v>77</v>
      </c>
      <c r="G373" s="55" t="s">
        <v>793</v>
      </c>
      <c r="H373" s="43">
        <f>SUBTOTAL(103, $CI$16:$CI373)*1</f>
        <v>149</v>
      </c>
      <c r="I373" s="43" t="s">
        <v>406</v>
      </c>
      <c r="J373" s="124" t="s">
        <v>143</v>
      </c>
      <c r="K373" s="124" t="s">
        <v>927</v>
      </c>
      <c r="L373" s="43">
        <v>0</v>
      </c>
      <c r="M373" s="43">
        <v>0</v>
      </c>
      <c r="N373" s="43">
        <v>0</v>
      </c>
      <c r="O373" s="43">
        <v>0</v>
      </c>
      <c r="P373" s="43"/>
      <c r="Q373" s="41">
        <f t="shared" si="366"/>
        <v>0</v>
      </c>
      <c r="R373" s="197" t="str">
        <f t="shared" si="367"/>
        <v>nebija plānots</v>
      </c>
      <c r="S373" s="43">
        <v>0</v>
      </c>
      <c r="T373" s="43"/>
      <c r="U373" s="43"/>
      <c r="V373" s="41">
        <f t="shared" si="368"/>
        <v>0</v>
      </c>
      <c r="W373" s="41">
        <f t="shared" si="369"/>
        <v>0</v>
      </c>
      <c r="X373" s="41">
        <f t="shared" si="370"/>
        <v>0</v>
      </c>
      <c r="Y373" s="197" t="str">
        <f t="shared" si="371"/>
        <v>nebija plānots</v>
      </c>
      <c r="Z373" s="43">
        <v>0</v>
      </c>
      <c r="AA373" s="43"/>
      <c r="AB373" s="43"/>
      <c r="AC373" s="41">
        <f t="shared" si="372"/>
        <v>0</v>
      </c>
      <c r="AD373" s="41">
        <f t="shared" si="373"/>
        <v>0</v>
      </c>
      <c r="AE373" s="41">
        <f t="shared" si="374"/>
        <v>0</v>
      </c>
      <c r="AF373" s="109" t="str">
        <f t="shared" si="375"/>
        <v>nebija plānots</v>
      </c>
      <c r="AG373" s="43">
        <v>0</v>
      </c>
      <c r="AH373" s="43"/>
      <c r="AI373" s="43"/>
      <c r="AJ373" s="41">
        <f t="shared" si="376"/>
        <v>0</v>
      </c>
      <c r="AK373" s="41">
        <f t="shared" si="377"/>
        <v>0</v>
      </c>
      <c r="AL373" s="41">
        <f t="shared" si="378"/>
        <v>0</v>
      </c>
      <c r="AM373" s="109" t="str">
        <f t="shared" si="379"/>
        <v>nebija plānots</v>
      </c>
      <c r="AN373" s="43">
        <v>0</v>
      </c>
      <c r="AO373" s="43"/>
      <c r="AP373" s="43"/>
      <c r="AQ373" s="41">
        <f t="shared" si="380"/>
        <v>0</v>
      </c>
      <c r="AR373" s="41">
        <f t="shared" si="381"/>
        <v>0</v>
      </c>
      <c r="AS373" s="41">
        <f t="shared" si="382"/>
        <v>0</v>
      </c>
      <c r="AT373" s="109" t="str">
        <f t="shared" si="383"/>
        <v>nebija plānots</v>
      </c>
      <c r="AU373" s="43">
        <v>0</v>
      </c>
      <c r="AV373" s="43"/>
      <c r="AW373" s="43"/>
      <c r="AX373" s="41">
        <f t="shared" si="384"/>
        <v>0</v>
      </c>
      <c r="AY373" s="41">
        <f t="shared" si="385"/>
        <v>0</v>
      </c>
      <c r="AZ373" s="41">
        <f t="shared" si="386"/>
        <v>0</v>
      </c>
      <c r="BA373" s="109" t="str">
        <f t="shared" si="387"/>
        <v>nebija plānots</v>
      </c>
      <c r="BB373" s="43">
        <v>0</v>
      </c>
      <c r="BC373" s="41">
        <v>6964.61</v>
      </c>
      <c r="BD373" s="41">
        <f>BC373-BB373</f>
        <v>6964.61</v>
      </c>
      <c r="BE373" s="41">
        <f t="shared" si="388"/>
        <v>0</v>
      </c>
      <c r="BF373" s="41">
        <f t="shared" si="389"/>
        <v>6964.61</v>
      </c>
      <c r="BG373" s="41">
        <f t="shared" si="390"/>
        <v>6965</v>
      </c>
      <c r="BH373" s="109" t="str">
        <f t="shared" si="391"/>
        <v>nebija plānots</v>
      </c>
      <c r="BI373" s="41">
        <v>0</v>
      </c>
      <c r="BJ373" s="41">
        <v>0</v>
      </c>
      <c r="BK373" s="41">
        <f>BJ373-BI373</f>
        <v>0</v>
      </c>
      <c r="BL373" s="41">
        <f t="shared" si="392"/>
        <v>0</v>
      </c>
      <c r="BM373" s="41">
        <f t="shared" si="393"/>
        <v>6964.61</v>
      </c>
      <c r="BN373" s="41">
        <f t="shared" si="394"/>
        <v>6965</v>
      </c>
      <c r="BO373" s="109" t="str">
        <f t="shared" si="395"/>
        <v>nebija plānots</v>
      </c>
      <c r="BP373" s="41">
        <v>0</v>
      </c>
      <c r="BQ373" s="41">
        <v>0</v>
      </c>
      <c r="BR373" s="41">
        <f>BQ373-BP373</f>
        <v>0</v>
      </c>
      <c r="BS373" s="41">
        <f t="shared" si="396"/>
        <v>0</v>
      </c>
      <c r="BT373" s="41">
        <f t="shared" si="397"/>
        <v>6964.61</v>
      </c>
      <c r="BU373" s="41">
        <f t="shared" si="398"/>
        <v>6965</v>
      </c>
      <c r="BV373" s="109" t="str">
        <f t="shared" si="399"/>
        <v>nebija plānots</v>
      </c>
      <c r="BW373" s="41">
        <v>0</v>
      </c>
      <c r="BX373" s="41">
        <v>10315.629999999999</v>
      </c>
      <c r="BY373" s="41">
        <f t="shared" si="414"/>
        <v>10315.629999999999</v>
      </c>
      <c r="BZ373" s="41">
        <f t="shared" si="415"/>
        <v>0</v>
      </c>
      <c r="CA373" s="41">
        <f>BQ373+BJ373+BC373+AV373+AO373+AH373+AA373+T373+P373+BX373</f>
        <v>17280.239999999998</v>
      </c>
      <c r="CB373" s="41">
        <f t="shared" si="421"/>
        <v>17280.239999999998</v>
      </c>
      <c r="CC373" s="109" t="str">
        <f t="shared" si="401"/>
        <v>nebija plānots</v>
      </c>
      <c r="CD373" s="41">
        <v>0</v>
      </c>
      <c r="CE373" s="41">
        <v>0</v>
      </c>
      <c r="CF373" s="41">
        <f t="shared" si="402"/>
        <v>0</v>
      </c>
      <c r="CG373" s="41">
        <f t="shared" si="403"/>
        <v>0</v>
      </c>
      <c r="CH373" s="41">
        <f t="shared" si="404"/>
        <v>17280.239999999998</v>
      </c>
      <c r="CI373" s="40">
        <f t="shared" si="405"/>
        <v>17280.239999999998</v>
      </c>
      <c r="CJ373" s="281" t="s">
        <v>1546</v>
      </c>
      <c r="CK373" s="40">
        <v>0</v>
      </c>
      <c r="CL373" s="40">
        <f t="shared" si="419"/>
        <v>0</v>
      </c>
      <c r="CM373" s="40">
        <v>17794.489999999998</v>
      </c>
      <c r="CN373" s="40">
        <v>0</v>
      </c>
      <c r="CO373" s="310" t="e">
        <f t="shared" si="406"/>
        <v>#DIV/0!</v>
      </c>
      <c r="CP373" s="40">
        <v>93417.26999999999</v>
      </c>
      <c r="CQ373" s="40">
        <v>46708.63</v>
      </c>
      <c r="CR373" s="40">
        <v>0</v>
      </c>
      <c r="CS373" s="40">
        <v>0</v>
      </c>
      <c r="CT373" s="40">
        <v>0</v>
      </c>
      <c r="CU373" s="40">
        <v>0</v>
      </c>
      <c r="CV373" s="40">
        <v>0</v>
      </c>
      <c r="CW373" s="40">
        <v>140125.9</v>
      </c>
      <c r="CX373" s="29"/>
    </row>
    <row r="374" spans="1:102" ht="26.25" hidden="1" x14ac:dyDescent="0.25">
      <c r="A374" s="121" t="s">
        <v>406</v>
      </c>
      <c r="B374" s="121" t="s">
        <v>411</v>
      </c>
      <c r="C374" s="122" t="s">
        <v>602</v>
      </c>
      <c r="D374" s="121">
        <v>1</v>
      </c>
      <c r="E374" s="121" t="s">
        <v>402</v>
      </c>
      <c r="F374" s="121" t="s">
        <v>77</v>
      </c>
      <c r="G374" s="123" t="s">
        <v>424</v>
      </c>
      <c r="H374" s="43">
        <f>SUBTOTAL(103, $CI$16:$CI374)*1</f>
        <v>149</v>
      </c>
      <c r="I374" s="43" t="s">
        <v>406</v>
      </c>
      <c r="J374" s="128" t="s">
        <v>1180</v>
      </c>
      <c r="K374" s="128" t="s">
        <v>1181</v>
      </c>
      <c r="L374" s="79">
        <v>0</v>
      </c>
      <c r="M374" s="79">
        <v>0</v>
      </c>
      <c r="N374" s="79">
        <v>0</v>
      </c>
      <c r="O374" s="79">
        <f>N374+M374+L374</f>
        <v>0</v>
      </c>
      <c r="P374" s="79"/>
      <c r="Q374" s="41">
        <f t="shared" si="366"/>
        <v>0</v>
      </c>
      <c r="R374" s="197" t="str">
        <f t="shared" si="367"/>
        <v>nebija plānots</v>
      </c>
      <c r="S374" s="79">
        <v>0</v>
      </c>
      <c r="T374" s="79"/>
      <c r="U374" s="79"/>
      <c r="V374" s="41">
        <f t="shared" si="368"/>
        <v>0</v>
      </c>
      <c r="W374" s="41">
        <f t="shared" si="369"/>
        <v>0</v>
      </c>
      <c r="X374" s="41">
        <f t="shared" si="370"/>
        <v>0</v>
      </c>
      <c r="Y374" s="197" t="str">
        <f t="shared" si="371"/>
        <v>nebija plānots</v>
      </c>
      <c r="Z374" s="79">
        <v>0</v>
      </c>
      <c r="AA374" s="79"/>
      <c r="AB374" s="79"/>
      <c r="AC374" s="41">
        <f t="shared" si="372"/>
        <v>0</v>
      </c>
      <c r="AD374" s="41">
        <f t="shared" si="373"/>
        <v>0</v>
      </c>
      <c r="AE374" s="41">
        <f t="shared" si="374"/>
        <v>0</v>
      </c>
      <c r="AF374" s="109" t="str">
        <f t="shared" si="375"/>
        <v>nebija plānots</v>
      </c>
      <c r="AG374" s="79">
        <v>0</v>
      </c>
      <c r="AH374" s="79"/>
      <c r="AI374" s="79"/>
      <c r="AJ374" s="41">
        <f t="shared" si="376"/>
        <v>0</v>
      </c>
      <c r="AK374" s="41">
        <f t="shared" si="377"/>
        <v>0</v>
      </c>
      <c r="AL374" s="41">
        <f t="shared" si="378"/>
        <v>0</v>
      </c>
      <c r="AM374" s="109" t="str">
        <f t="shared" si="379"/>
        <v>nebija plānots</v>
      </c>
      <c r="AN374" s="79">
        <v>0</v>
      </c>
      <c r="AO374" s="79"/>
      <c r="AP374" s="79"/>
      <c r="AQ374" s="41">
        <f t="shared" si="380"/>
        <v>0</v>
      </c>
      <c r="AR374" s="41">
        <f t="shared" si="381"/>
        <v>0</v>
      </c>
      <c r="AS374" s="41">
        <f t="shared" si="382"/>
        <v>0</v>
      </c>
      <c r="AT374" s="109" t="str">
        <f t="shared" si="383"/>
        <v>nebija plānots</v>
      </c>
      <c r="AU374" s="79">
        <v>0</v>
      </c>
      <c r="AV374" s="79"/>
      <c r="AW374" s="79"/>
      <c r="AX374" s="41">
        <f t="shared" si="384"/>
        <v>0</v>
      </c>
      <c r="AY374" s="41">
        <f t="shared" si="385"/>
        <v>0</v>
      </c>
      <c r="AZ374" s="41">
        <f t="shared" si="386"/>
        <v>0</v>
      </c>
      <c r="BA374" s="109" t="str">
        <f t="shared" si="387"/>
        <v>nebija plānots</v>
      </c>
      <c r="BB374" s="79">
        <v>0</v>
      </c>
      <c r="BC374" s="79"/>
      <c r="BD374" s="79"/>
      <c r="BE374" s="41">
        <f t="shared" si="388"/>
        <v>0</v>
      </c>
      <c r="BF374" s="41">
        <f t="shared" si="389"/>
        <v>0</v>
      </c>
      <c r="BG374" s="41">
        <f t="shared" si="390"/>
        <v>0</v>
      </c>
      <c r="BH374" s="109" t="str">
        <f t="shared" si="391"/>
        <v>nebija plānots</v>
      </c>
      <c r="BI374" s="79">
        <v>0</v>
      </c>
      <c r="BJ374" s="79"/>
      <c r="BK374" s="79"/>
      <c r="BL374" s="41">
        <f t="shared" si="392"/>
        <v>0</v>
      </c>
      <c r="BM374" s="41">
        <f t="shared" si="393"/>
        <v>0</v>
      </c>
      <c r="BN374" s="41">
        <f t="shared" si="394"/>
        <v>0</v>
      </c>
      <c r="BO374" s="109" t="str">
        <f t="shared" si="395"/>
        <v>nebija plānots</v>
      </c>
      <c r="BP374" s="79">
        <v>0</v>
      </c>
      <c r="BQ374" s="79"/>
      <c r="BR374" s="79"/>
      <c r="BS374" s="41">
        <f t="shared" si="396"/>
        <v>0</v>
      </c>
      <c r="BT374" s="41">
        <f t="shared" si="397"/>
        <v>0</v>
      </c>
      <c r="BU374" s="41">
        <f t="shared" si="398"/>
        <v>0</v>
      </c>
      <c r="BV374" s="109" t="str">
        <f t="shared" si="399"/>
        <v>nebija plānots</v>
      </c>
      <c r="BW374" s="79">
        <v>0</v>
      </c>
      <c r="BX374" s="41">
        <v>18152.349999999999</v>
      </c>
      <c r="BY374" s="41">
        <f t="shared" si="414"/>
        <v>18152.349999999999</v>
      </c>
      <c r="BZ374" s="41">
        <f t="shared" si="415"/>
        <v>0</v>
      </c>
      <c r="CA374" s="41">
        <f t="shared" ref="CA374:CA380" si="422">BQ374+BJ374+BC374+AV374+AO374+-AH374+AA374+T374+P374+BX374</f>
        <v>18152.349999999999</v>
      </c>
      <c r="CB374" s="41">
        <f t="shared" si="421"/>
        <v>18152.349999999999</v>
      </c>
      <c r="CC374" s="109" t="str">
        <f t="shared" si="401"/>
        <v>nebija plānots</v>
      </c>
      <c r="CD374" s="79">
        <v>0</v>
      </c>
      <c r="CE374" s="41">
        <v>0</v>
      </c>
      <c r="CF374" s="41">
        <f t="shared" si="402"/>
        <v>0</v>
      </c>
      <c r="CG374" s="41">
        <f t="shared" si="403"/>
        <v>0</v>
      </c>
      <c r="CH374" s="41">
        <f t="shared" si="404"/>
        <v>18152.349999999999</v>
      </c>
      <c r="CI374" s="40">
        <f t="shared" si="405"/>
        <v>18152.349999999999</v>
      </c>
      <c r="CJ374" s="281" t="s">
        <v>1546</v>
      </c>
      <c r="CK374" s="83">
        <v>0</v>
      </c>
      <c r="CL374" s="40">
        <f t="shared" si="419"/>
        <v>0</v>
      </c>
      <c r="CM374" s="40">
        <v>63625.55</v>
      </c>
      <c r="CN374" s="40">
        <v>0</v>
      </c>
      <c r="CO374" s="310" t="e">
        <f t="shared" si="406"/>
        <v>#DIV/0!</v>
      </c>
      <c r="CP374" s="83">
        <v>160959.4</v>
      </c>
      <c r="CQ374" s="83">
        <v>40239.85</v>
      </c>
      <c r="CR374" s="83"/>
      <c r="CS374" s="83">
        <v>0</v>
      </c>
      <c r="CT374" s="83">
        <v>0</v>
      </c>
      <c r="CU374" s="83">
        <v>0</v>
      </c>
      <c r="CV374" s="83">
        <v>0</v>
      </c>
      <c r="CW374" s="83">
        <v>193929.85</v>
      </c>
      <c r="CX374" s="272"/>
    </row>
    <row r="375" spans="1:102" ht="51" hidden="1" x14ac:dyDescent="0.25">
      <c r="A375" s="18" t="s">
        <v>233</v>
      </c>
      <c r="B375" s="18" t="s">
        <v>234</v>
      </c>
      <c r="C375" s="19" t="s">
        <v>579</v>
      </c>
      <c r="D375" s="55">
        <v>1</v>
      </c>
      <c r="E375" s="55" t="s">
        <v>4</v>
      </c>
      <c r="F375" s="55" t="s">
        <v>5</v>
      </c>
      <c r="G375" s="55" t="s">
        <v>1388</v>
      </c>
      <c r="H375" s="43">
        <f>SUBTOTAL(103, $CI$16:$CI375)*1</f>
        <v>149</v>
      </c>
      <c r="I375" s="43" t="s">
        <v>406</v>
      </c>
      <c r="J375" s="128" t="s">
        <v>1064</v>
      </c>
      <c r="K375" s="128" t="s">
        <v>1260</v>
      </c>
      <c r="L375" s="79">
        <v>0</v>
      </c>
      <c r="M375" s="79">
        <v>0</v>
      </c>
      <c r="N375" s="79">
        <v>0</v>
      </c>
      <c r="O375" s="79">
        <f>N375+M375+L375</f>
        <v>0</v>
      </c>
      <c r="P375" s="79"/>
      <c r="Q375" s="41">
        <f t="shared" si="366"/>
        <v>0</v>
      </c>
      <c r="R375" s="197" t="str">
        <f t="shared" si="367"/>
        <v>nebija plānots</v>
      </c>
      <c r="S375" s="79">
        <v>0</v>
      </c>
      <c r="T375" s="79"/>
      <c r="U375" s="79"/>
      <c r="V375" s="41">
        <f t="shared" si="368"/>
        <v>0</v>
      </c>
      <c r="W375" s="41">
        <f t="shared" si="369"/>
        <v>0</v>
      </c>
      <c r="X375" s="41">
        <f t="shared" si="370"/>
        <v>0</v>
      </c>
      <c r="Y375" s="197" t="str">
        <f t="shared" si="371"/>
        <v>nebija plānots</v>
      </c>
      <c r="Z375" s="79">
        <v>0</v>
      </c>
      <c r="AA375" s="79"/>
      <c r="AB375" s="79"/>
      <c r="AC375" s="41">
        <f t="shared" si="372"/>
        <v>0</v>
      </c>
      <c r="AD375" s="41">
        <f t="shared" si="373"/>
        <v>0</v>
      </c>
      <c r="AE375" s="41">
        <f t="shared" si="374"/>
        <v>0</v>
      </c>
      <c r="AF375" s="109" t="str">
        <f t="shared" si="375"/>
        <v>nebija plānots</v>
      </c>
      <c r="AG375" s="79">
        <v>0</v>
      </c>
      <c r="AH375" s="79"/>
      <c r="AI375" s="79"/>
      <c r="AJ375" s="41">
        <f t="shared" si="376"/>
        <v>0</v>
      </c>
      <c r="AK375" s="41">
        <f t="shared" si="377"/>
        <v>0</v>
      </c>
      <c r="AL375" s="41">
        <f t="shared" si="378"/>
        <v>0</v>
      </c>
      <c r="AM375" s="109" t="str">
        <f t="shared" si="379"/>
        <v>nebija plānots</v>
      </c>
      <c r="AN375" s="79">
        <v>0</v>
      </c>
      <c r="AO375" s="79"/>
      <c r="AP375" s="79"/>
      <c r="AQ375" s="41">
        <f t="shared" si="380"/>
        <v>0</v>
      </c>
      <c r="AR375" s="41">
        <f t="shared" si="381"/>
        <v>0</v>
      </c>
      <c r="AS375" s="41">
        <f t="shared" si="382"/>
        <v>0</v>
      </c>
      <c r="AT375" s="109" t="str">
        <f t="shared" si="383"/>
        <v>nebija plānots</v>
      </c>
      <c r="AU375" s="79">
        <v>0</v>
      </c>
      <c r="AV375" s="79"/>
      <c r="AW375" s="79"/>
      <c r="AX375" s="41">
        <f t="shared" si="384"/>
        <v>0</v>
      </c>
      <c r="AY375" s="41">
        <f t="shared" si="385"/>
        <v>0</v>
      </c>
      <c r="AZ375" s="41">
        <f t="shared" si="386"/>
        <v>0</v>
      </c>
      <c r="BA375" s="109" t="str">
        <f t="shared" si="387"/>
        <v>nebija plānots</v>
      </c>
      <c r="BB375" s="79">
        <v>0</v>
      </c>
      <c r="BC375" s="79"/>
      <c r="BD375" s="79"/>
      <c r="BE375" s="41">
        <f t="shared" si="388"/>
        <v>0</v>
      </c>
      <c r="BF375" s="41">
        <f t="shared" si="389"/>
        <v>0</v>
      </c>
      <c r="BG375" s="41">
        <f t="shared" si="390"/>
        <v>0</v>
      </c>
      <c r="BH375" s="109" t="str">
        <f t="shared" si="391"/>
        <v>nebija plānots</v>
      </c>
      <c r="BI375" s="79">
        <v>0</v>
      </c>
      <c r="BJ375" s="79"/>
      <c r="BK375" s="79"/>
      <c r="BL375" s="41">
        <f t="shared" si="392"/>
        <v>0</v>
      </c>
      <c r="BM375" s="41">
        <f t="shared" si="393"/>
        <v>0</v>
      </c>
      <c r="BN375" s="41">
        <f t="shared" si="394"/>
        <v>0</v>
      </c>
      <c r="BO375" s="109" t="str">
        <f t="shared" si="395"/>
        <v>nebija plānots</v>
      </c>
      <c r="BP375" s="79">
        <v>0</v>
      </c>
      <c r="BQ375" s="79"/>
      <c r="BR375" s="79"/>
      <c r="BS375" s="41">
        <f t="shared" si="396"/>
        <v>0</v>
      </c>
      <c r="BT375" s="41">
        <f t="shared" si="397"/>
        <v>0</v>
      </c>
      <c r="BU375" s="41">
        <f t="shared" si="398"/>
        <v>0</v>
      </c>
      <c r="BV375" s="109" t="str">
        <f t="shared" si="399"/>
        <v>nebija plānots</v>
      </c>
      <c r="BW375" s="79">
        <v>0</v>
      </c>
      <c r="BX375" s="41">
        <v>9188.7000000000007</v>
      </c>
      <c r="BY375" s="41">
        <f t="shared" si="414"/>
        <v>9188.7000000000007</v>
      </c>
      <c r="BZ375" s="41">
        <f t="shared" si="415"/>
        <v>0</v>
      </c>
      <c r="CA375" s="41">
        <f t="shared" si="422"/>
        <v>9188.7000000000007</v>
      </c>
      <c r="CB375" s="41">
        <f t="shared" si="421"/>
        <v>9188.7000000000007</v>
      </c>
      <c r="CC375" s="109" t="str">
        <f t="shared" si="401"/>
        <v>nebija plānots</v>
      </c>
      <c r="CD375" s="79">
        <v>0</v>
      </c>
      <c r="CE375" s="41">
        <v>10570.84</v>
      </c>
      <c r="CF375" s="41">
        <f t="shared" si="402"/>
        <v>10570.84</v>
      </c>
      <c r="CG375" s="41">
        <f t="shared" si="403"/>
        <v>0</v>
      </c>
      <c r="CH375" s="41">
        <f t="shared" si="404"/>
        <v>19759.54</v>
      </c>
      <c r="CI375" s="40">
        <f t="shared" si="405"/>
        <v>19759.54</v>
      </c>
      <c r="CJ375" s="281" t="s">
        <v>1546</v>
      </c>
      <c r="CK375" s="83">
        <v>0</v>
      </c>
      <c r="CL375" s="40">
        <f t="shared" si="419"/>
        <v>0</v>
      </c>
      <c r="CM375" s="40">
        <v>19759.54</v>
      </c>
      <c r="CN375" s="40">
        <v>0</v>
      </c>
      <c r="CO375" s="310" t="e">
        <f t="shared" si="406"/>
        <v>#DIV/0!</v>
      </c>
      <c r="CP375" s="83">
        <f>SUM(S375:CK375)</f>
        <v>97415.56</v>
      </c>
      <c r="CQ375" s="83">
        <v>39017.130000000005</v>
      </c>
      <c r="CR375" s="83">
        <v>16721.62</v>
      </c>
      <c r="CS375" s="83">
        <v>0</v>
      </c>
      <c r="CT375" s="83">
        <v>0</v>
      </c>
      <c r="CU375" s="83">
        <v>0</v>
      </c>
      <c r="CV375" s="83">
        <v>0</v>
      </c>
      <c r="CW375" s="83">
        <v>55738.75</v>
      </c>
      <c r="CX375" s="272"/>
    </row>
    <row r="376" spans="1:102" ht="25.5" hidden="1" x14ac:dyDescent="0.25">
      <c r="A376" s="55" t="s">
        <v>106</v>
      </c>
      <c r="B376" s="55" t="s">
        <v>107</v>
      </c>
      <c r="C376" s="81" t="s">
        <v>108</v>
      </c>
      <c r="D376" s="55">
        <v>1</v>
      </c>
      <c r="E376" s="55" t="s">
        <v>109</v>
      </c>
      <c r="F376" s="55" t="s">
        <v>5</v>
      </c>
      <c r="G376" s="131" t="s">
        <v>914</v>
      </c>
      <c r="H376" s="43">
        <f>SUBTOTAL(103, $CI$16:$CI376)*1</f>
        <v>149</v>
      </c>
      <c r="I376" s="43" t="s">
        <v>406</v>
      </c>
      <c r="J376" s="128" t="s">
        <v>1279</v>
      </c>
      <c r="K376" s="128" t="s">
        <v>1280</v>
      </c>
      <c r="L376" s="85"/>
      <c r="M376" s="79">
        <v>0</v>
      </c>
      <c r="N376" s="79">
        <v>0</v>
      </c>
      <c r="O376" s="79">
        <v>0</v>
      </c>
      <c r="P376" s="79"/>
      <c r="Q376" s="41">
        <f t="shared" si="366"/>
        <v>0</v>
      </c>
      <c r="R376" s="197" t="str">
        <f t="shared" si="367"/>
        <v>nebija plānots</v>
      </c>
      <c r="S376" s="79">
        <v>0</v>
      </c>
      <c r="T376" s="79"/>
      <c r="U376" s="79"/>
      <c r="V376" s="41">
        <f t="shared" si="368"/>
        <v>0</v>
      </c>
      <c r="W376" s="41">
        <f t="shared" si="369"/>
        <v>0</v>
      </c>
      <c r="X376" s="41">
        <f t="shared" si="370"/>
        <v>0</v>
      </c>
      <c r="Y376" s="197" t="str">
        <f t="shared" si="371"/>
        <v>nebija plānots</v>
      </c>
      <c r="Z376" s="79">
        <v>0</v>
      </c>
      <c r="AA376" s="79"/>
      <c r="AB376" s="79"/>
      <c r="AC376" s="41">
        <f t="shared" si="372"/>
        <v>0</v>
      </c>
      <c r="AD376" s="41">
        <f t="shared" si="373"/>
        <v>0</v>
      </c>
      <c r="AE376" s="41">
        <f t="shared" si="374"/>
        <v>0</v>
      </c>
      <c r="AF376" s="109" t="str">
        <f t="shared" si="375"/>
        <v>nebija plānots</v>
      </c>
      <c r="AG376" s="79">
        <v>0</v>
      </c>
      <c r="AH376" s="79"/>
      <c r="AI376" s="79"/>
      <c r="AJ376" s="41">
        <f t="shared" si="376"/>
        <v>0</v>
      </c>
      <c r="AK376" s="41">
        <f t="shared" si="377"/>
        <v>0</v>
      </c>
      <c r="AL376" s="41">
        <f t="shared" si="378"/>
        <v>0</v>
      </c>
      <c r="AM376" s="109" t="str">
        <f t="shared" si="379"/>
        <v>nebija plānots</v>
      </c>
      <c r="AN376" s="79">
        <v>0</v>
      </c>
      <c r="AO376" s="79"/>
      <c r="AP376" s="79"/>
      <c r="AQ376" s="41">
        <f t="shared" si="380"/>
        <v>0</v>
      </c>
      <c r="AR376" s="41">
        <f t="shared" si="381"/>
        <v>0</v>
      </c>
      <c r="AS376" s="41">
        <f t="shared" si="382"/>
        <v>0</v>
      </c>
      <c r="AT376" s="109" t="str">
        <f t="shared" si="383"/>
        <v>nebija plānots</v>
      </c>
      <c r="AU376" s="79">
        <v>0</v>
      </c>
      <c r="AV376" s="79"/>
      <c r="AW376" s="79"/>
      <c r="AX376" s="41">
        <f t="shared" si="384"/>
        <v>0</v>
      </c>
      <c r="AY376" s="41">
        <f t="shared" si="385"/>
        <v>0</v>
      </c>
      <c r="AZ376" s="41">
        <f t="shared" si="386"/>
        <v>0</v>
      </c>
      <c r="BA376" s="109" t="str">
        <f t="shared" si="387"/>
        <v>nebija plānots</v>
      </c>
      <c r="BB376" s="79">
        <v>0</v>
      </c>
      <c r="BC376" s="79"/>
      <c r="BD376" s="79"/>
      <c r="BE376" s="41">
        <f t="shared" si="388"/>
        <v>0</v>
      </c>
      <c r="BF376" s="41">
        <f t="shared" si="389"/>
        <v>0</v>
      </c>
      <c r="BG376" s="41">
        <f t="shared" si="390"/>
        <v>0</v>
      </c>
      <c r="BH376" s="109" t="str">
        <f t="shared" si="391"/>
        <v>nebija plānots</v>
      </c>
      <c r="BI376" s="79">
        <v>0</v>
      </c>
      <c r="BJ376" s="79"/>
      <c r="BK376" s="79"/>
      <c r="BL376" s="41">
        <f t="shared" si="392"/>
        <v>0</v>
      </c>
      <c r="BM376" s="41">
        <f t="shared" si="393"/>
        <v>0</v>
      </c>
      <c r="BN376" s="41">
        <f t="shared" si="394"/>
        <v>0</v>
      </c>
      <c r="BO376" s="109" t="str">
        <f t="shared" si="395"/>
        <v>nebija plānots</v>
      </c>
      <c r="BP376" s="79">
        <v>0</v>
      </c>
      <c r="BQ376" s="41">
        <v>8505.89</v>
      </c>
      <c r="BR376" s="41">
        <f>BQ376-BP376</f>
        <v>8505.89</v>
      </c>
      <c r="BS376" s="41">
        <f t="shared" si="396"/>
        <v>0</v>
      </c>
      <c r="BT376" s="41">
        <f t="shared" si="397"/>
        <v>8505.89</v>
      </c>
      <c r="BU376" s="41">
        <f t="shared" si="398"/>
        <v>8506</v>
      </c>
      <c r="BV376" s="109" t="str">
        <f t="shared" si="399"/>
        <v>nebija plānots</v>
      </c>
      <c r="BW376" s="79">
        <v>0</v>
      </c>
      <c r="BX376" s="41">
        <v>0</v>
      </c>
      <c r="BY376" s="41">
        <f t="shared" si="414"/>
        <v>0</v>
      </c>
      <c r="BZ376" s="41">
        <f t="shared" si="415"/>
        <v>0</v>
      </c>
      <c r="CA376" s="41">
        <f t="shared" si="422"/>
        <v>8505.89</v>
      </c>
      <c r="CB376" s="41">
        <f t="shared" si="421"/>
        <v>8505.89</v>
      </c>
      <c r="CC376" s="109" t="str">
        <f t="shared" si="401"/>
        <v>nebija plānots</v>
      </c>
      <c r="CD376" s="79">
        <v>0</v>
      </c>
      <c r="CE376" s="41">
        <v>11312.99</v>
      </c>
      <c r="CF376" s="41">
        <f t="shared" si="402"/>
        <v>11312.99</v>
      </c>
      <c r="CG376" s="41">
        <f t="shared" si="403"/>
        <v>0</v>
      </c>
      <c r="CH376" s="41">
        <f t="shared" si="404"/>
        <v>19818.879999999997</v>
      </c>
      <c r="CI376" s="40">
        <f t="shared" si="405"/>
        <v>19818.879999999997</v>
      </c>
      <c r="CJ376" s="281" t="s">
        <v>1546</v>
      </c>
      <c r="CK376" s="83">
        <v>0</v>
      </c>
      <c r="CL376" s="40">
        <f t="shared" si="419"/>
        <v>0</v>
      </c>
      <c r="CM376" s="40">
        <v>19818.879999999997</v>
      </c>
      <c r="CN376" s="40">
        <v>0</v>
      </c>
      <c r="CO376" s="310" t="e">
        <f t="shared" si="406"/>
        <v>#DIV/0!</v>
      </c>
      <c r="CP376" s="83">
        <v>114764.16</v>
      </c>
      <c r="CQ376" s="83">
        <v>57382.09</v>
      </c>
      <c r="CR376" s="83">
        <v>0</v>
      </c>
      <c r="CS376" s="83">
        <v>0</v>
      </c>
      <c r="CT376" s="83">
        <v>0</v>
      </c>
      <c r="CU376" s="83">
        <v>0</v>
      </c>
      <c r="CV376" s="83">
        <v>0</v>
      </c>
      <c r="CW376" s="83">
        <v>172146.25</v>
      </c>
      <c r="CX376" s="29"/>
    </row>
    <row r="377" spans="1:102" ht="47.25" hidden="1" x14ac:dyDescent="0.25">
      <c r="A377" s="119" t="s">
        <v>406</v>
      </c>
      <c r="B377" s="119" t="s">
        <v>411</v>
      </c>
      <c r="C377" s="120" t="s">
        <v>602</v>
      </c>
      <c r="D377" s="119">
        <v>1</v>
      </c>
      <c r="E377" s="119" t="s">
        <v>402</v>
      </c>
      <c r="F377" s="119" t="s">
        <v>77</v>
      </c>
      <c r="G377" s="43" t="s">
        <v>789</v>
      </c>
      <c r="H377" s="43">
        <f>SUBTOTAL(103, $CI$16:$CI377)*1</f>
        <v>149</v>
      </c>
      <c r="I377" s="43" t="s">
        <v>406</v>
      </c>
      <c r="J377" s="128" t="s">
        <v>1268</v>
      </c>
      <c r="K377" s="128" t="s">
        <v>1269</v>
      </c>
      <c r="L377" s="79">
        <v>0</v>
      </c>
      <c r="M377" s="79">
        <v>0</v>
      </c>
      <c r="N377" s="79">
        <v>0</v>
      </c>
      <c r="O377" s="79">
        <f>N377+M377+L377</f>
        <v>0</v>
      </c>
      <c r="P377" s="79"/>
      <c r="Q377" s="41">
        <f t="shared" si="366"/>
        <v>0</v>
      </c>
      <c r="R377" s="197" t="str">
        <f t="shared" si="367"/>
        <v>nebija plānots</v>
      </c>
      <c r="S377" s="79">
        <v>0</v>
      </c>
      <c r="T377" s="79"/>
      <c r="U377" s="79"/>
      <c r="V377" s="41">
        <f t="shared" si="368"/>
        <v>0</v>
      </c>
      <c r="W377" s="41">
        <f t="shared" si="369"/>
        <v>0</v>
      </c>
      <c r="X377" s="41">
        <f t="shared" si="370"/>
        <v>0</v>
      </c>
      <c r="Y377" s="197" t="str">
        <f t="shared" si="371"/>
        <v>nebija plānots</v>
      </c>
      <c r="Z377" s="79">
        <v>0</v>
      </c>
      <c r="AA377" s="79"/>
      <c r="AB377" s="79"/>
      <c r="AC377" s="41">
        <f t="shared" si="372"/>
        <v>0</v>
      </c>
      <c r="AD377" s="41">
        <f t="shared" si="373"/>
        <v>0</v>
      </c>
      <c r="AE377" s="41">
        <f t="shared" si="374"/>
        <v>0</v>
      </c>
      <c r="AF377" s="109" t="str">
        <f t="shared" si="375"/>
        <v>nebija plānots</v>
      </c>
      <c r="AG377" s="79">
        <v>0</v>
      </c>
      <c r="AH377" s="79"/>
      <c r="AI377" s="79"/>
      <c r="AJ377" s="41">
        <f t="shared" si="376"/>
        <v>0</v>
      </c>
      <c r="AK377" s="41">
        <f t="shared" si="377"/>
        <v>0</v>
      </c>
      <c r="AL377" s="41">
        <f t="shared" si="378"/>
        <v>0</v>
      </c>
      <c r="AM377" s="109" t="str">
        <f t="shared" si="379"/>
        <v>nebija plānots</v>
      </c>
      <c r="AN377" s="79">
        <v>0</v>
      </c>
      <c r="AO377" s="79"/>
      <c r="AP377" s="79"/>
      <c r="AQ377" s="41">
        <f t="shared" si="380"/>
        <v>0</v>
      </c>
      <c r="AR377" s="41">
        <f t="shared" si="381"/>
        <v>0</v>
      </c>
      <c r="AS377" s="41">
        <f t="shared" si="382"/>
        <v>0</v>
      </c>
      <c r="AT377" s="109" t="str">
        <f t="shared" si="383"/>
        <v>nebija plānots</v>
      </c>
      <c r="AU377" s="79">
        <v>0</v>
      </c>
      <c r="AV377" s="79"/>
      <c r="AW377" s="79"/>
      <c r="AX377" s="41">
        <f t="shared" si="384"/>
        <v>0</v>
      </c>
      <c r="AY377" s="41">
        <f t="shared" si="385"/>
        <v>0</v>
      </c>
      <c r="AZ377" s="41">
        <f t="shared" si="386"/>
        <v>0</v>
      </c>
      <c r="BA377" s="109" t="str">
        <f t="shared" si="387"/>
        <v>nebija plānots</v>
      </c>
      <c r="BB377" s="79">
        <v>0</v>
      </c>
      <c r="BC377" s="79"/>
      <c r="BD377" s="79"/>
      <c r="BE377" s="41">
        <f t="shared" si="388"/>
        <v>0</v>
      </c>
      <c r="BF377" s="41">
        <f t="shared" si="389"/>
        <v>0</v>
      </c>
      <c r="BG377" s="41">
        <f t="shared" si="390"/>
        <v>0</v>
      </c>
      <c r="BH377" s="109" t="str">
        <f t="shared" si="391"/>
        <v>nebija plānots</v>
      </c>
      <c r="BI377" s="79">
        <v>0</v>
      </c>
      <c r="BJ377" s="79"/>
      <c r="BK377" s="79"/>
      <c r="BL377" s="41">
        <f t="shared" si="392"/>
        <v>0</v>
      </c>
      <c r="BM377" s="41">
        <f t="shared" si="393"/>
        <v>0</v>
      </c>
      <c r="BN377" s="41">
        <f t="shared" si="394"/>
        <v>0</v>
      </c>
      <c r="BO377" s="109" t="str">
        <f t="shared" si="395"/>
        <v>nebija plānots</v>
      </c>
      <c r="BP377" s="79">
        <v>0</v>
      </c>
      <c r="BQ377" s="79"/>
      <c r="BR377" s="79"/>
      <c r="BS377" s="41">
        <f t="shared" si="396"/>
        <v>0</v>
      </c>
      <c r="BT377" s="41">
        <f t="shared" si="397"/>
        <v>0</v>
      </c>
      <c r="BU377" s="41">
        <f t="shared" si="398"/>
        <v>0</v>
      </c>
      <c r="BV377" s="109" t="str">
        <f t="shared" si="399"/>
        <v>nebija plānots</v>
      </c>
      <c r="BW377" s="79">
        <v>0</v>
      </c>
      <c r="BX377" s="41">
        <v>20142</v>
      </c>
      <c r="BY377" s="41">
        <f t="shared" si="414"/>
        <v>20142</v>
      </c>
      <c r="BZ377" s="41">
        <f t="shared" si="415"/>
        <v>0</v>
      </c>
      <c r="CA377" s="41">
        <f t="shared" si="422"/>
        <v>20142</v>
      </c>
      <c r="CB377" s="41">
        <f t="shared" si="421"/>
        <v>20142</v>
      </c>
      <c r="CC377" s="109" t="str">
        <f t="shared" si="401"/>
        <v>nebija plānots</v>
      </c>
      <c r="CD377" s="79">
        <v>0</v>
      </c>
      <c r="CE377" s="41">
        <v>0</v>
      </c>
      <c r="CF377" s="41">
        <f t="shared" si="402"/>
        <v>0</v>
      </c>
      <c r="CG377" s="41">
        <f t="shared" si="403"/>
        <v>0</v>
      </c>
      <c r="CH377" s="41">
        <f t="shared" si="404"/>
        <v>20142</v>
      </c>
      <c r="CI377" s="40">
        <f t="shared" si="405"/>
        <v>20142</v>
      </c>
      <c r="CJ377" s="281" t="s">
        <v>1546</v>
      </c>
      <c r="CK377" s="83">
        <v>0</v>
      </c>
      <c r="CL377" s="40">
        <f t="shared" si="419"/>
        <v>0</v>
      </c>
      <c r="CM377" s="40">
        <v>20142</v>
      </c>
      <c r="CN377" s="40">
        <v>0</v>
      </c>
      <c r="CO377" s="310" t="e">
        <f t="shared" si="406"/>
        <v>#DIV/0!</v>
      </c>
      <c r="CP377" s="83">
        <v>47762.38</v>
      </c>
      <c r="CQ377" s="83">
        <v>19319.62</v>
      </c>
      <c r="CR377" s="83"/>
      <c r="CS377" s="83">
        <v>0</v>
      </c>
      <c r="CT377" s="83">
        <v>0</v>
      </c>
      <c r="CU377" s="83">
        <v>0</v>
      </c>
      <c r="CV377" s="83">
        <v>0</v>
      </c>
      <c r="CW377" s="83">
        <v>67082</v>
      </c>
      <c r="CX377" s="272"/>
    </row>
    <row r="378" spans="1:102" ht="31.5" hidden="1" x14ac:dyDescent="0.25">
      <c r="A378" s="119" t="s">
        <v>89</v>
      </c>
      <c r="B378" s="119" t="s">
        <v>842</v>
      </c>
      <c r="C378" s="120" t="s">
        <v>843</v>
      </c>
      <c r="D378" s="119" t="s">
        <v>3</v>
      </c>
      <c r="E378" s="119" t="s">
        <v>11</v>
      </c>
      <c r="F378" s="119" t="s">
        <v>5</v>
      </c>
      <c r="G378" s="119" t="s">
        <v>898</v>
      </c>
      <c r="H378" s="43">
        <f>SUBTOTAL(103, $CI$16:$CI378)*1</f>
        <v>149</v>
      </c>
      <c r="I378" s="43" t="s">
        <v>406</v>
      </c>
      <c r="J378" s="128" t="s">
        <v>1262</v>
      </c>
      <c r="K378" s="128" t="s">
        <v>1263</v>
      </c>
      <c r="L378" s="101">
        <v>0</v>
      </c>
      <c r="M378" s="101">
        <v>0</v>
      </c>
      <c r="N378" s="101">
        <v>0</v>
      </c>
      <c r="O378" s="101">
        <f>N378+M378+L378</f>
        <v>0</v>
      </c>
      <c r="P378" s="101"/>
      <c r="Q378" s="41">
        <f t="shared" si="366"/>
        <v>0</v>
      </c>
      <c r="R378" s="197" t="str">
        <f t="shared" si="367"/>
        <v>nebija plānots</v>
      </c>
      <c r="S378" s="101">
        <v>0</v>
      </c>
      <c r="T378" s="101"/>
      <c r="U378" s="101"/>
      <c r="V378" s="41">
        <f t="shared" si="368"/>
        <v>0</v>
      </c>
      <c r="W378" s="41">
        <f t="shared" si="369"/>
        <v>0</v>
      </c>
      <c r="X378" s="41">
        <f t="shared" si="370"/>
        <v>0</v>
      </c>
      <c r="Y378" s="197" t="str">
        <f t="shared" si="371"/>
        <v>nebija plānots</v>
      </c>
      <c r="Z378" s="101">
        <v>0</v>
      </c>
      <c r="AA378" s="101"/>
      <c r="AB378" s="101"/>
      <c r="AC378" s="41">
        <f t="shared" si="372"/>
        <v>0</v>
      </c>
      <c r="AD378" s="41">
        <f t="shared" si="373"/>
        <v>0</v>
      </c>
      <c r="AE378" s="41">
        <f t="shared" si="374"/>
        <v>0</v>
      </c>
      <c r="AF378" s="109" t="str">
        <f t="shared" si="375"/>
        <v>nebija plānots</v>
      </c>
      <c r="AG378" s="101">
        <v>0</v>
      </c>
      <c r="AH378" s="101"/>
      <c r="AI378" s="101"/>
      <c r="AJ378" s="41">
        <f t="shared" si="376"/>
        <v>0</v>
      </c>
      <c r="AK378" s="41">
        <f t="shared" si="377"/>
        <v>0</v>
      </c>
      <c r="AL378" s="41">
        <f t="shared" si="378"/>
        <v>0</v>
      </c>
      <c r="AM378" s="109" t="str">
        <f t="shared" si="379"/>
        <v>nebija plānots</v>
      </c>
      <c r="AN378" s="101">
        <v>0</v>
      </c>
      <c r="AO378" s="101"/>
      <c r="AP378" s="101"/>
      <c r="AQ378" s="41">
        <f t="shared" si="380"/>
        <v>0</v>
      </c>
      <c r="AR378" s="41">
        <f t="shared" si="381"/>
        <v>0</v>
      </c>
      <c r="AS378" s="41">
        <f t="shared" si="382"/>
        <v>0</v>
      </c>
      <c r="AT378" s="109" t="str">
        <f t="shared" si="383"/>
        <v>nebija plānots</v>
      </c>
      <c r="AU378" s="101">
        <v>0</v>
      </c>
      <c r="AV378" s="101"/>
      <c r="AW378" s="101"/>
      <c r="AX378" s="41">
        <f t="shared" si="384"/>
        <v>0</v>
      </c>
      <c r="AY378" s="41">
        <f t="shared" si="385"/>
        <v>0</v>
      </c>
      <c r="AZ378" s="41">
        <f t="shared" si="386"/>
        <v>0</v>
      </c>
      <c r="BA378" s="109" t="str">
        <f t="shared" si="387"/>
        <v>nebija plānots</v>
      </c>
      <c r="BB378" s="101">
        <v>0</v>
      </c>
      <c r="BC378" s="101"/>
      <c r="BD378" s="101"/>
      <c r="BE378" s="41">
        <f t="shared" si="388"/>
        <v>0</v>
      </c>
      <c r="BF378" s="41">
        <f t="shared" si="389"/>
        <v>0</v>
      </c>
      <c r="BG378" s="41">
        <f t="shared" si="390"/>
        <v>0</v>
      </c>
      <c r="BH378" s="109" t="str">
        <f t="shared" si="391"/>
        <v>nebija plānots</v>
      </c>
      <c r="BI378" s="101">
        <v>0</v>
      </c>
      <c r="BJ378" s="41">
        <v>4760</v>
      </c>
      <c r="BK378" s="41">
        <f>BJ378-BI378</f>
        <v>4760</v>
      </c>
      <c r="BL378" s="41">
        <f t="shared" si="392"/>
        <v>0</v>
      </c>
      <c r="BM378" s="41">
        <f t="shared" si="393"/>
        <v>4760</v>
      </c>
      <c r="BN378" s="41">
        <f t="shared" si="394"/>
        <v>4760</v>
      </c>
      <c r="BO378" s="109" t="str">
        <f t="shared" si="395"/>
        <v>nebija plānots</v>
      </c>
      <c r="BP378" s="101">
        <v>0</v>
      </c>
      <c r="BQ378" s="41">
        <v>2697.44</v>
      </c>
      <c r="BR378" s="41">
        <f>BQ378-BP378</f>
        <v>2697.44</v>
      </c>
      <c r="BS378" s="41">
        <f t="shared" si="396"/>
        <v>0</v>
      </c>
      <c r="BT378" s="41">
        <f t="shared" si="397"/>
        <v>7457.4400000000005</v>
      </c>
      <c r="BU378" s="41">
        <f t="shared" si="398"/>
        <v>7457</v>
      </c>
      <c r="BV378" s="109" t="str">
        <f t="shared" si="399"/>
        <v>nebija plānots</v>
      </c>
      <c r="BW378" s="101">
        <v>0</v>
      </c>
      <c r="BX378" s="41">
        <v>9441.08</v>
      </c>
      <c r="BY378" s="41">
        <f t="shared" si="414"/>
        <v>9441.08</v>
      </c>
      <c r="BZ378" s="41">
        <f t="shared" si="415"/>
        <v>0</v>
      </c>
      <c r="CA378" s="41">
        <f t="shared" si="422"/>
        <v>16898.52</v>
      </c>
      <c r="CB378" s="41">
        <f t="shared" si="421"/>
        <v>16898.52</v>
      </c>
      <c r="CC378" s="109" t="str">
        <f t="shared" si="401"/>
        <v>nebija plānots</v>
      </c>
      <c r="CD378" s="101">
        <v>0</v>
      </c>
      <c r="CE378" s="41">
        <v>3639.22</v>
      </c>
      <c r="CF378" s="41">
        <f t="shared" si="402"/>
        <v>3639.22</v>
      </c>
      <c r="CG378" s="41">
        <f t="shared" si="403"/>
        <v>0</v>
      </c>
      <c r="CH378" s="41">
        <f t="shared" si="404"/>
        <v>20537.740000000002</v>
      </c>
      <c r="CI378" s="40">
        <f t="shared" si="405"/>
        <v>20537.740000000002</v>
      </c>
      <c r="CJ378" s="281" t="s">
        <v>1546</v>
      </c>
      <c r="CK378" s="104">
        <v>0</v>
      </c>
      <c r="CL378" s="40">
        <f t="shared" si="419"/>
        <v>0</v>
      </c>
      <c r="CM378" s="40">
        <v>20537.739999999998</v>
      </c>
      <c r="CN378" s="40">
        <v>0</v>
      </c>
      <c r="CO378" s="310" t="e">
        <f t="shared" si="406"/>
        <v>#DIV/0!</v>
      </c>
      <c r="CP378" s="104">
        <v>40476.15</v>
      </c>
      <c r="CQ378" s="104">
        <v>19550</v>
      </c>
      <c r="CR378" s="104">
        <v>0</v>
      </c>
      <c r="CS378" s="104">
        <v>0</v>
      </c>
      <c r="CT378" s="104">
        <v>0</v>
      </c>
      <c r="CU378" s="104">
        <v>0</v>
      </c>
      <c r="CV378" s="104">
        <v>0</v>
      </c>
      <c r="CW378" s="104">
        <v>60026.15</v>
      </c>
      <c r="CX378" s="29"/>
    </row>
    <row r="379" spans="1:102" ht="47.25" hidden="1" x14ac:dyDescent="0.25">
      <c r="A379" s="121" t="s">
        <v>138</v>
      </c>
      <c r="B379" s="121" t="s">
        <v>139</v>
      </c>
      <c r="C379" s="122" t="s">
        <v>572</v>
      </c>
      <c r="D379" s="121">
        <v>2</v>
      </c>
      <c r="E379" s="121" t="s">
        <v>35</v>
      </c>
      <c r="F379" s="121" t="s">
        <v>5</v>
      </c>
      <c r="G379" s="123" t="s">
        <v>709</v>
      </c>
      <c r="H379" s="43">
        <f>SUBTOTAL(103, $CI$16:$CI379)*1</f>
        <v>149</v>
      </c>
      <c r="I379" s="43" t="s">
        <v>406</v>
      </c>
      <c r="J379" s="124" t="s">
        <v>909</v>
      </c>
      <c r="K379" s="124" t="s">
        <v>937</v>
      </c>
      <c r="L379" s="43">
        <v>0</v>
      </c>
      <c r="M379" s="43">
        <v>0</v>
      </c>
      <c r="N379" s="43">
        <v>0</v>
      </c>
      <c r="O379" s="43">
        <v>0</v>
      </c>
      <c r="P379" s="43"/>
      <c r="Q379" s="41">
        <f t="shared" si="366"/>
        <v>0</v>
      </c>
      <c r="R379" s="197" t="str">
        <f t="shared" si="367"/>
        <v>nebija plānots</v>
      </c>
      <c r="S379" s="43">
        <v>0</v>
      </c>
      <c r="T379" s="43"/>
      <c r="U379" s="43"/>
      <c r="V379" s="41">
        <f t="shared" si="368"/>
        <v>0</v>
      </c>
      <c r="W379" s="41">
        <f t="shared" si="369"/>
        <v>0</v>
      </c>
      <c r="X379" s="41">
        <f t="shared" si="370"/>
        <v>0</v>
      </c>
      <c r="Y379" s="197" t="str">
        <f t="shared" si="371"/>
        <v>nebija plānots</v>
      </c>
      <c r="Z379" s="43">
        <v>0</v>
      </c>
      <c r="AA379" s="43"/>
      <c r="AB379" s="43"/>
      <c r="AC379" s="41">
        <f t="shared" si="372"/>
        <v>0</v>
      </c>
      <c r="AD379" s="41">
        <f t="shared" si="373"/>
        <v>0</v>
      </c>
      <c r="AE379" s="41">
        <f t="shared" si="374"/>
        <v>0</v>
      </c>
      <c r="AF379" s="109" t="str">
        <f t="shared" si="375"/>
        <v>nebija plānots</v>
      </c>
      <c r="AG379" s="43">
        <v>0</v>
      </c>
      <c r="AH379" s="43"/>
      <c r="AI379" s="43"/>
      <c r="AJ379" s="41">
        <f t="shared" si="376"/>
        <v>0</v>
      </c>
      <c r="AK379" s="41">
        <f t="shared" si="377"/>
        <v>0</v>
      </c>
      <c r="AL379" s="41">
        <f t="shared" si="378"/>
        <v>0</v>
      </c>
      <c r="AM379" s="109" t="str">
        <f t="shared" si="379"/>
        <v>nebija plānots</v>
      </c>
      <c r="AN379" s="43">
        <v>0</v>
      </c>
      <c r="AO379" s="43"/>
      <c r="AP379" s="43"/>
      <c r="AQ379" s="41">
        <f t="shared" si="380"/>
        <v>0</v>
      </c>
      <c r="AR379" s="41">
        <f t="shared" si="381"/>
        <v>0</v>
      </c>
      <c r="AS379" s="41">
        <f t="shared" si="382"/>
        <v>0</v>
      </c>
      <c r="AT379" s="109" t="str">
        <f t="shared" si="383"/>
        <v>nebija plānots</v>
      </c>
      <c r="AU379" s="43">
        <v>0</v>
      </c>
      <c r="AV379" s="43"/>
      <c r="AW379" s="43"/>
      <c r="AX379" s="41">
        <f t="shared" si="384"/>
        <v>0</v>
      </c>
      <c r="AY379" s="41">
        <f t="shared" si="385"/>
        <v>0</v>
      </c>
      <c r="AZ379" s="41">
        <f t="shared" si="386"/>
        <v>0</v>
      </c>
      <c r="BA379" s="109" t="str">
        <f t="shared" si="387"/>
        <v>nebija plānots</v>
      </c>
      <c r="BB379" s="43">
        <v>0</v>
      </c>
      <c r="BC379" s="41">
        <v>5167.1499999999996</v>
      </c>
      <c r="BD379" s="41">
        <f>BC379-BB379</f>
        <v>5167.1499999999996</v>
      </c>
      <c r="BE379" s="41">
        <f t="shared" si="388"/>
        <v>0</v>
      </c>
      <c r="BF379" s="41">
        <f t="shared" si="389"/>
        <v>5167.1499999999996</v>
      </c>
      <c r="BG379" s="41">
        <f t="shared" si="390"/>
        <v>5167</v>
      </c>
      <c r="BH379" s="109" t="str">
        <f t="shared" si="391"/>
        <v>nebija plānots</v>
      </c>
      <c r="BI379" s="41">
        <v>0</v>
      </c>
      <c r="BJ379" s="41">
        <v>2669.39</v>
      </c>
      <c r="BK379" s="41">
        <f>BJ379-BI379</f>
        <v>2669.39</v>
      </c>
      <c r="BL379" s="41">
        <f t="shared" si="392"/>
        <v>0</v>
      </c>
      <c r="BM379" s="41">
        <f t="shared" si="393"/>
        <v>7836.5399999999991</v>
      </c>
      <c r="BN379" s="41">
        <f t="shared" si="394"/>
        <v>7836</v>
      </c>
      <c r="BO379" s="109" t="str">
        <f t="shared" si="395"/>
        <v>nebija plānots</v>
      </c>
      <c r="BP379" s="41">
        <v>0</v>
      </c>
      <c r="BQ379" s="41">
        <v>4607.3900000000003</v>
      </c>
      <c r="BR379" s="41">
        <f>BQ379-BP379</f>
        <v>4607.3900000000003</v>
      </c>
      <c r="BS379" s="41">
        <f t="shared" si="396"/>
        <v>0</v>
      </c>
      <c r="BT379" s="41">
        <f t="shared" si="397"/>
        <v>12443.93</v>
      </c>
      <c r="BU379" s="41">
        <f t="shared" si="398"/>
        <v>12443</v>
      </c>
      <c r="BV379" s="109" t="str">
        <f t="shared" si="399"/>
        <v>nebija plānots</v>
      </c>
      <c r="BW379" s="41">
        <v>0</v>
      </c>
      <c r="BX379" s="41">
        <v>0</v>
      </c>
      <c r="BY379" s="41">
        <f t="shared" si="414"/>
        <v>0</v>
      </c>
      <c r="BZ379" s="41">
        <f t="shared" si="415"/>
        <v>0</v>
      </c>
      <c r="CA379" s="41">
        <f t="shared" si="422"/>
        <v>12443.93</v>
      </c>
      <c r="CB379" s="41">
        <f t="shared" si="421"/>
        <v>12443.93</v>
      </c>
      <c r="CC379" s="109" t="str">
        <f t="shared" si="401"/>
        <v>nebija plānots</v>
      </c>
      <c r="CD379" s="41">
        <v>0</v>
      </c>
      <c r="CE379" s="41">
        <v>8142.27</v>
      </c>
      <c r="CF379" s="41">
        <f t="shared" si="402"/>
        <v>8142.27</v>
      </c>
      <c r="CG379" s="41">
        <f t="shared" si="403"/>
        <v>0</v>
      </c>
      <c r="CH379" s="41">
        <f t="shared" si="404"/>
        <v>20586.2</v>
      </c>
      <c r="CI379" s="40">
        <f t="shared" si="405"/>
        <v>20586.2</v>
      </c>
      <c r="CJ379" s="281" t="s">
        <v>1546</v>
      </c>
      <c r="CK379" s="40">
        <v>0</v>
      </c>
      <c r="CL379" s="40">
        <f t="shared" si="419"/>
        <v>0</v>
      </c>
      <c r="CM379" s="40">
        <v>42130.53</v>
      </c>
      <c r="CN379" s="40">
        <v>0</v>
      </c>
      <c r="CO379" s="310" t="e">
        <f t="shared" si="406"/>
        <v>#DIV/0!</v>
      </c>
      <c r="CP379" s="40">
        <v>55585.32</v>
      </c>
      <c r="CQ379" s="40">
        <v>30119.33</v>
      </c>
      <c r="CR379" s="40">
        <v>0</v>
      </c>
      <c r="CS379" s="40">
        <v>0</v>
      </c>
      <c r="CT379" s="40">
        <v>0</v>
      </c>
      <c r="CU379" s="40">
        <v>0</v>
      </c>
      <c r="CV379" s="40">
        <v>0</v>
      </c>
      <c r="CW379" s="40">
        <v>85704.65</v>
      </c>
      <c r="CX379" s="29"/>
    </row>
    <row r="380" spans="1:102" ht="25.5" hidden="1" x14ac:dyDescent="0.25">
      <c r="A380" s="55" t="s">
        <v>106</v>
      </c>
      <c r="B380" s="55" t="s">
        <v>107</v>
      </c>
      <c r="C380" s="81" t="s">
        <v>108</v>
      </c>
      <c r="D380" s="55">
        <v>1</v>
      </c>
      <c r="E380" s="55" t="s">
        <v>109</v>
      </c>
      <c r="F380" s="55" t="s">
        <v>5</v>
      </c>
      <c r="G380" s="131" t="s">
        <v>910</v>
      </c>
      <c r="H380" s="43">
        <f>SUBTOTAL(103, $CI$16:$CI380)*1</f>
        <v>149</v>
      </c>
      <c r="I380" s="43" t="s">
        <v>406</v>
      </c>
      <c r="J380" s="128" t="s">
        <v>1201</v>
      </c>
      <c r="K380" s="128" t="s">
        <v>1202</v>
      </c>
      <c r="L380" s="101">
        <v>0</v>
      </c>
      <c r="M380" s="101">
        <v>0</v>
      </c>
      <c r="N380" s="101">
        <v>0</v>
      </c>
      <c r="O380" s="101">
        <f>N380+M380+L380</f>
        <v>0</v>
      </c>
      <c r="P380" s="101"/>
      <c r="Q380" s="41">
        <f t="shared" si="366"/>
        <v>0</v>
      </c>
      <c r="R380" s="197" t="str">
        <f t="shared" si="367"/>
        <v>nebija plānots</v>
      </c>
      <c r="S380" s="101">
        <v>0</v>
      </c>
      <c r="T380" s="101"/>
      <c r="U380" s="101"/>
      <c r="V380" s="41">
        <f t="shared" si="368"/>
        <v>0</v>
      </c>
      <c r="W380" s="41">
        <f t="shared" si="369"/>
        <v>0</v>
      </c>
      <c r="X380" s="41">
        <f t="shared" si="370"/>
        <v>0</v>
      </c>
      <c r="Y380" s="197" t="str">
        <f t="shared" si="371"/>
        <v>nebija plānots</v>
      </c>
      <c r="Z380" s="101">
        <v>0</v>
      </c>
      <c r="AA380" s="101"/>
      <c r="AB380" s="101"/>
      <c r="AC380" s="41">
        <f t="shared" si="372"/>
        <v>0</v>
      </c>
      <c r="AD380" s="41">
        <f t="shared" si="373"/>
        <v>0</v>
      </c>
      <c r="AE380" s="41">
        <f t="shared" si="374"/>
        <v>0</v>
      </c>
      <c r="AF380" s="109" t="str">
        <f t="shared" si="375"/>
        <v>nebija plānots</v>
      </c>
      <c r="AG380" s="101">
        <v>0</v>
      </c>
      <c r="AH380" s="101"/>
      <c r="AI380" s="101"/>
      <c r="AJ380" s="41">
        <f t="shared" si="376"/>
        <v>0</v>
      </c>
      <c r="AK380" s="41">
        <f t="shared" si="377"/>
        <v>0</v>
      </c>
      <c r="AL380" s="41">
        <f t="shared" si="378"/>
        <v>0</v>
      </c>
      <c r="AM380" s="109" t="str">
        <f t="shared" si="379"/>
        <v>nebija plānots</v>
      </c>
      <c r="AN380" s="101">
        <v>0</v>
      </c>
      <c r="AO380" s="101"/>
      <c r="AP380" s="101"/>
      <c r="AQ380" s="41">
        <f t="shared" si="380"/>
        <v>0</v>
      </c>
      <c r="AR380" s="41">
        <f t="shared" si="381"/>
        <v>0</v>
      </c>
      <c r="AS380" s="41">
        <f t="shared" si="382"/>
        <v>0</v>
      </c>
      <c r="AT380" s="109" t="str">
        <f t="shared" si="383"/>
        <v>nebija plānots</v>
      </c>
      <c r="AU380" s="101">
        <v>0</v>
      </c>
      <c r="AV380" s="101"/>
      <c r="AW380" s="101"/>
      <c r="AX380" s="41">
        <f t="shared" si="384"/>
        <v>0</v>
      </c>
      <c r="AY380" s="41">
        <f t="shared" si="385"/>
        <v>0</v>
      </c>
      <c r="AZ380" s="41">
        <f t="shared" si="386"/>
        <v>0</v>
      </c>
      <c r="BA380" s="109" t="str">
        <f t="shared" si="387"/>
        <v>nebija plānots</v>
      </c>
      <c r="BB380" s="101">
        <v>0</v>
      </c>
      <c r="BC380" s="101"/>
      <c r="BD380" s="101"/>
      <c r="BE380" s="41">
        <f t="shared" si="388"/>
        <v>0</v>
      </c>
      <c r="BF380" s="41">
        <f t="shared" si="389"/>
        <v>0</v>
      </c>
      <c r="BG380" s="41">
        <f t="shared" si="390"/>
        <v>0</v>
      </c>
      <c r="BH380" s="109" t="str">
        <f t="shared" si="391"/>
        <v>nebija plānots</v>
      </c>
      <c r="BI380" s="101">
        <v>0</v>
      </c>
      <c r="BJ380" s="41">
        <v>13640.38</v>
      </c>
      <c r="BK380" s="41">
        <f>BJ380-BI380</f>
        <v>13640.38</v>
      </c>
      <c r="BL380" s="41">
        <f t="shared" si="392"/>
        <v>0</v>
      </c>
      <c r="BM380" s="41">
        <f t="shared" si="393"/>
        <v>13640.38</v>
      </c>
      <c r="BN380" s="41">
        <f t="shared" si="394"/>
        <v>13640</v>
      </c>
      <c r="BO380" s="109" t="str">
        <f t="shared" si="395"/>
        <v>nebija plānots</v>
      </c>
      <c r="BP380" s="101">
        <v>0</v>
      </c>
      <c r="BQ380" s="41">
        <v>0</v>
      </c>
      <c r="BR380" s="41">
        <f>BQ380-BP380</f>
        <v>0</v>
      </c>
      <c r="BS380" s="41">
        <f t="shared" si="396"/>
        <v>0</v>
      </c>
      <c r="BT380" s="41">
        <f t="shared" si="397"/>
        <v>13640.38</v>
      </c>
      <c r="BU380" s="41">
        <f t="shared" si="398"/>
        <v>13640</v>
      </c>
      <c r="BV380" s="109" t="str">
        <f t="shared" si="399"/>
        <v>nebija plānots</v>
      </c>
      <c r="BW380" s="101">
        <v>0</v>
      </c>
      <c r="BX380" s="41">
        <v>8826.66</v>
      </c>
      <c r="BY380" s="41">
        <f t="shared" si="414"/>
        <v>8826.66</v>
      </c>
      <c r="BZ380" s="41">
        <f t="shared" si="415"/>
        <v>0</v>
      </c>
      <c r="CA380" s="41">
        <f t="shared" si="422"/>
        <v>22467.040000000001</v>
      </c>
      <c r="CB380" s="41">
        <f t="shared" si="421"/>
        <v>22467.040000000001</v>
      </c>
      <c r="CC380" s="109" t="str">
        <f t="shared" si="401"/>
        <v>nebija plānots</v>
      </c>
      <c r="CD380" s="101">
        <v>0</v>
      </c>
      <c r="CE380" s="41">
        <v>0</v>
      </c>
      <c r="CF380" s="41">
        <f t="shared" si="402"/>
        <v>0</v>
      </c>
      <c r="CG380" s="41">
        <f t="shared" si="403"/>
        <v>0</v>
      </c>
      <c r="CH380" s="41">
        <f t="shared" si="404"/>
        <v>22467.040000000001</v>
      </c>
      <c r="CI380" s="40">
        <f t="shared" si="405"/>
        <v>22467.040000000001</v>
      </c>
      <c r="CJ380" s="281" t="s">
        <v>1546</v>
      </c>
      <c r="CK380" s="104">
        <v>0</v>
      </c>
      <c r="CL380" s="40">
        <f t="shared" si="419"/>
        <v>0</v>
      </c>
      <c r="CM380" s="40">
        <v>22467.040000000001</v>
      </c>
      <c r="CN380" s="40">
        <v>0</v>
      </c>
      <c r="CO380" s="310" t="e">
        <f t="shared" si="406"/>
        <v>#DIV/0!</v>
      </c>
      <c r="CP380" s="104">
        <v>43000.959999999999</v>
      </c>
      <c r="CQ380" s="104">
        <v>16722.59</v>
      </c>
      <c r="CR380" s="104">
        <v>0</v>
      </c>
      <c r="CS380" s="104">
        <v>0</v>
      </c>
      <c r="CT380" s="104">
        <v>0</v>
      </c>
      <c r="CU380" s="104">
        <v>0</v>
      </c>
      <c r="CV380" s="104">
        <v>0</v>
      </c>
      <c r="CW380" s="104">
        <v>59723.55</v>
      </c>
      <c r="CX380" s="29"/>
    </row>
    <row r="381" spans="1:102" ht="47.25" hidden="1" x14ac:dyDescent="0.25">
      <c r="A381" s="119" t="s">
        <v>406</v>
      </c>
      <c r="B381" s="119" t="s">
        <v>411</v>
      </c>
      <c r="C381" s="120" t="s">
        <v>602</v>
      </c>
      <c r="D381" s="119">
        <v>1</v>
      </c>
      <c r="E381" s="119" t="s">
        <v>402</v>
      </c>
      <c r="F381" s="119" t="s">
        <v>77</v>
      </c>
      <c r="G381" s="43" t="s">
        <v>785</v>
      </c>
      <c r="H381" s="43">
        <f>SUBTOTAL(103, $CI$16:$CI381)*1</f>
        <v>149</v>
      </c>
      <c r="I381" s="52" t="s">
        <v>0</v>
      </c>
      <c r="J381" s="126" t="s">
        <v>952</v>
      </c>
      <c r="K381" s="126" t="s">
        <v>953</v>
      </c>
      <c r="L381" s="83">
        <v>0</v>
      </c>
      <c r="M381" s="83">
        <v>0</v>
      </c>
      <c r="N381" s="83">
        <v>0</v>
      </c>
      <c r="O381" s="83">
        <v>0</v>
      </c>
      <c r="P381" s="83"/>
      <c r="Q381" s="41">
        <f t="shared" si="366"/>
        <v>0</v>
      </c>
      <c r="R381" s="197" t="str">
        <f t="shared" si="367"/>
        <v>nebija plānots</v>
      </c>
      <c r="S381" s="83">
        <v>0</v>
      </c>
      <c r="T381" s="83"/>
      <c r="U381" s="83"/>
      <c r="V381" s="41">
        <f t="shared" si="368"/>
        <v>0</v>
      </c>
      <c r="W381" s="41">
        <f t="shared" si="369"/>
        <v>0</v>
      </c>
      <c r="X381" s="41">
        <f t="shared" si="370"/>
        <v>0</v>
      </c>
      <c r="Y381" s="197" t="str">
        <f t="shared" si="371"/>
        <v>nebija plānots</v>
      </c>
      <c r="Z381" s="83">
        <v>0</v>
      </c>
      <c r="AA381" s="83"/>
      <c r="AB381" s="83"/>
      <c r="AC381" s="41">
        <f t="shared" si="372"/>
        <v>0</v>
      </c>
      <c r="AD381" s="41">
        <f t="shared" si="373"/>
        <v>0</v>
      </c>
      <c r="AE381" s="41">
        <f t="shared" si="374"/>
        <v>0</v>
      </c>
      <c r="AF381" s="109" t="str">
        <f t="shared" si="375"/>
        <v>nebija plānots</v>
      </c>
      <c r="AG381" s="83">
        <v>0</v>
      </c>
      <c r="AH381" s="83"/>
      <c r="AI381" s="83"/>
      <c r="AJ381" s="41">
        <f t="shared" si="376"/>
        <v>0</v>
      </c>
      <c r="AK381" s="41">
        <f t="shared" si="377"/>
        <v>0</v>
      </c>
      <c r="AL381" s="41">
        <f t="shared" si="378"/>
        <v>0</v>
      </c>
      <c r="AM381" s="109" t="str">
        <f t="shared" si="379"/>
        <v>nebija plānots</v>
      </c>
      <c r="AN381" s="83">
        <v>0</v>
      </c>
      <c r="AO381" s="83"/>
      <c r="AP381" s="83"/>
      <c r="AQ381" s="41">
        <f t="shared" si="380"/>
        <v>0</v>
      </c>
      <c r="AR381" s="41">
        <f t="shared" si="381"/>
        <v>0</v>
      </c>
      <c r="AS381" s="41">
        <f t="shared" si="382"/>
        <v>0</v>
      </c>
      <c r="AT381" s="109" t="str">
        <f t="shared" si="383"/>
        <v>nebija plānots</v>
      </c>
      <c r="AU381" s="83">
        <v>0</v>
      </c>
      <c r="AV381" s="83"/>
      <c r="AW381" s="83"/>
      <c r="AX381" s="41">
        <f t="shared" si="384"/>
        <v>0</v>
      </c>
      <c r="AY381" s="41">
        <f t="shared" si="385"/>
        <v>0</v>
      </c>
      <c r="AZ381" s="41">
        <f t="shared" si="386"/>
        <v>0</v>
      </c>
      <c r="BA381" s="109" t="str">
        <f t="shared" si="387"/>
        <v>nebija plānots</v>
      </c>
      <c r="BB381" s="83">
        <v>0</v>
      </c>
      <c r="BC381" s="83"/>
      <c r="BD381" s="83"/>
      <c r="BE381" s="41">
        <f t="shared" si="388"/>
        <v>0</v>
      </c>
      <c r="BF381" s="41">
        <f t="shared" si="389"/>
        <v>0</v>
      </c>
      <c r="BG381" s="41">
        <f t="shared" si="390"/>
        <v>0</v>
      </c>
      <c r="BH381" s="109" t="str">
        <f t="shared" si="391"/>
        <v>nebija plānots</v>
      </c>
      <c r="BI381" s="83">
        <v>0</v>
      </c>
      <c r="BJ381" s="83"/>
      <c r="BK381" s="83"/>
      <c r="BL381" s="41">
        <f t="shared" si="392"/>
        <v>0</v>
      </c>
      <c r="BM381" s="41">
        <f t="shared" si="393"/>
        <v>0</v>
      </c>
      <c r="BN381" s="41">
        <f t="shared" si="394"/>
        <v>0</v>
      </c>
      <c r="BO381" s="109" t="str">
        <f t="shared" si="395"/>
        <v>nebija plānots</v>
      </c>
      <c r="BP381" s="83">
        <v>0</v>
      </c>
      <c r="BQ381" s="83"/>
      <c r="BR381" s="83"/>
      <c r="BS381" s="41">
        <f t="shared" si="396"/>
        <v>0</v>
      </c>
      <c r="BT381" s="41">
        <f t="shared" si="397"/>
        <v>0</v>
      </c>
      <c r="BU381" s="41">
        <f t="shared" si="398"/>
        <v>0</v>
      </c>
      <c r="BV381" s="109" t="str">
        <f t="shared" si="399"/>
        <v>nebija plānots</v>
      </c>
      <c r="BW381" s="83"/>
      <c r="BX381" s="83"/>
      <c r="BY381" s="83"/>
      <c r="BZ381" s="83"/>
      <c r="CA381" s="83"/>
      <c r="CB381" s="83"/>
      <c r="CC381" s="109" t="str">
        <f t="shared" si="401"/>
        <v>nebija plānots</v>
      </c>
      <c r="CD381" s="83"/>
      <c r="CE381" s="41">
        <v>22883.52</v>
      </c>
      <c r="CF381" s="41">
        <f t="shared" si="402"/>
        <v>22883.52</v>
      </c>
      <c r="CG381" s="41">
        <f t="shared" si="403"/>
        <v>0</v>
      </c>
      <c r="CH381" s="41">
        <f t="shared" si="404"/>
        <v>22883.52</v>
      </c>
      <c r="CI381" s="40">
        <f t="shared" si="405"/>
        <v>22883.52</v>
      </c>
      <c r="CJ381" s="281" t="s">
        <v>1546</v>
      </c>
      <c r="CK381" s="83"/>
      <c r="CL381" s="83">
        <v>0</v>
      </c>
      <c r="CM381" s="40">
        <v>22883.52</v>
      </c>
      <c r="CN381" s="40">
        <v>0</v>
      </c>
      <c r="CO381" s="310" t="e">
        <f t="shared" si="406"/>
        <v>#DIV/0!</v>
      </c>
      <c r="CP381" s="83">
        <v>6639691.2999999998</v>
      </c>
      <c r="CQ381" s="83">
        <v>3018041.5</v>
      </c>
      <c r="CR381" s="83">
        <v>2414433.2999999998</v>
      </c>
      <c r="CS381" s="83"/>
      <c r="CT381" s="83"/>
      <c r="CU381" s="83"/>
      <c r="CV381" s="83">
        <v>0</v>
      </c>
      <c r="CW381" s="83">
        <v>12072166.100000001</v>
      </c>
      <c r="CX381" s="82"/>
    </row>
    <row r="382" spans="1:102" ht="25.5" hidden="1" x14ac:dyDescent="0.25">
      <c r="A382" s="18" t="s">
        <v>89</v>
      </c>
      <c r="B382" s="18" t="s">
        <v>842</v>
      </c>
      <c r="C382" s="19" t="s">
        <v>843</v>
      </c>
      <c r="D382" s="18" t="s">
        <v>3</v>
      </c>
      <c r="E382" s="18" t="s">
        <v>11</v>
      </c>
      <c r="F382" s="18" t="s">
        <v>5</v>
      </c>
      <c r="G382" s="18" t="s">
        <v>1019</v>
      </c>
      <c r="H382" s="43">
        <f>SUBTOTAL(103, $CI$16:$CI382)*1</f>
        <v>149</v>
      </c>
      <c r="I382" s="43" t="s">
        <v>406</v>
      </c>
      <c r="J382" s="128" t="s">
        <v>989</v>
      </c>
      <c r="K382" s="128" t="s">
        <v>1207</v>
      </c>
      <c r="L382" s="85"/>
      <c r="M382" s="143">
        <v>0</v>
      </c>
      <c r="N382" s="143">
        <v>0</v>
      </c>
      <c r="O382" s="143">
        <v>0</v>
      </c>
      <c r="P382" s="143"/>
      <c r="Q382" s="41">
        <f t="shared" si="366"/>
        <v>0</v>
      </c>
      <c r="R382" s="197" t="str">
        <f t="shared" si="367"/>
        <v>nebija plānots</v>
      </c>
      <c r="S382" s="143">
        <v>0</v>
      </c>
      <c r="T382" s="143"/>
      <c r="U382" s="143"/>
      <c r="V382" s="41">
        <f t="shared" si="368"/>
        <v>0</v>
      </c>
      <c r="W382" s="41">
        <f t="shared" si="369"/>
        <v>0</v>
      </c>
      <c r="X382" s="41">
        <f t="shared" si="370"/>
        <v>0</v>
      </c>
      <c r="Y382" s="197" t="str">
        <f t="shared" si="371"/>
        <v>nebija plānots</v>
      </c>
      <c r="Z382" s="143">
        <v>0</v>
      </c>
      <c r="AA382" s="143"/>
      <c r="AB382" s="143"/>
      <c r="AC382" s="41">
        <f t="shared" si="372"/>
        <v>0</v>
      </c>
      <c r="AD382" s="41">
        <f t="shared" si="373"/>
        <v>0</v>
      </c>
      <c r="AE382" s="41">
        <f t="shared" si="374"/>
        <v>0</v>
      </c>
      <c r="AF382" s="109" t="str">
        <f t="shared" si="375"/>
        <v>nebija plānots</v>
      </c>
      <c r="AG382" s="143">
        <v>0</v>
      </c>
      <c r="AH382" s="143"/>
      <c r="AI382" s="143"/>
      <c r="AJ382" s="41">
        <f t="shared" si="376"/>
        <v>0</v>
      </c>
      <c r="AK382" s="41">
        <f t="shared" si="377"/>
        <v>0</v>
      </c>
      <c r="AL382" s="41">
        <f t="shared" si="378"/>
        <v>0</v>
      </c>
      <c r="AM382" s="109" t="str">
        <f t="shared" si="379"/>
        <v>nebija plānots</v>
      </c>
      <c r="AN382" s="143">
        <v>0</v>
      </c>
      <c r="AO382" s="143"/>
      <c r="AP382" s="143"/>
      <c r="AQ382" s="41">
        <f t="shared" si="380"/>
        <v>0</v>
      </c>
      <c r="AR382" s="41">
        <f t="shared" si="381"/>
        <v>0</v>
      </c>
      <c r="AS382" s="41">
        <f t="shared" si="382"/>
        <v>0</v>
      </c>
      <c r="AT382" s="109" t="str">
        <f t="shared" si="383"/>
        <v>nebija plānots</v>
      </c>
      <c r="AU382" s="143">
        <v>0</v>
      </c>
      <c r="AV382" s="143"/>
      <c r="AW382" s="143"/>
      <c r="AX382" s="41">
        <f t="shared" si="384"/>
        <v>0</v>
      </c>
      <c r="AY382" s="41">
        <f t="shared" si="385"/>
        <v>0</v>
      </c>
      <c r="AZ382" s="41">
        <f t="shared" si="386"/>
        <v>0</v>
      </c>
      <c r="BA382" s="109" t="str">
        <f t="shared" si="387"/>
        <v>nebija plānots</v>
      </c>
      <c r="BB382" s="143">
        <v>0</v>
      </c>
      <c r="BC382" s="143"/>
      <c r="BD382" s="143"/>
      <c r="BE382" s="41">
        <f t="shared" si="388"/>
        <v>0</v>
      </c>
      <c r="BF382" s="41">
        <f t="shared" si="389"/>
        <v>0</v>
      </c>
      <c r="BG382" s="41">
        <f t="shared" si="390"/>
        <v>0</v>
      </c>
      <c r="BH382" s="109" t="str">
        <f t="shared" si="391"/>
        <v>nebija plānots</v>
      </c>
      <c r="BI382" s="143">
        <v>0</v>
      </c>
      <c r="BJ382" s="143"/>
      <c r="BK382" s="143"/>
      <c r="BL382" s="41">
        <f t="shared" si="392"/>
        <v>0</v>
      </c>
      <c r="BM382" s="41">
        <f t="shared" si="393"/>
        <v>0</v>
      </c>
      <c r="BN382" s="41">
        <f t="shared" si="394"/>
        <v>0</v>
      </c>
      <c r="BO382" s="109" t="str">
        <f t="shared" si="395"/>
        <v>nebija plānots</v>
      </c>
      <c r="BP382" s="143">
        <v>0</v>
      </c>
      <c r="BQ382" s="41">
        <v>7649.15</v>
      </c>
      <c r="BR382" s="41">
        <f t="shared" ref="BR382:BR387" si="423">BQ382-BP382</f>
        <v>7649.15</v>
      </c>
      <c r="BS382" s="41">
        <f t="shared" si="396"/>
        <v>0</v>
      </c>
      <c r="BT382" s="41">
        <f t="shared" si="397"/>
        <v>7649.15</v>
      </c>
      <c r="BU382" s="41">
        <f t="shared" si="398"/>
        <v>7649</v>
      </c>
      <c r="BV382" s="109" t="str">
        <f t="shared" si="399"/>
        <v>nebija plānots</v>
      </c>
      <c r="BW382" s="143">
        <v>0</v>
      </c>
      <c r="BX382" s="41">
        <v>18418.189999999999</v>
      </c>
      <c r="BY382" s="41">
        <f t="shared" ref="BY382:BY397" si="424">BX382-BW382</f>
        <v>18418.189999999999</v>
      </c>
      <c r="BZ382" s="41">
        <f t="shared" ref="BZ382:BZ397" si="425">BP382+BI382+BB382+AU382+AN382+AG382+Z382+S382+O382+BW382</f>
        <v>0</v>
      </c>
      <c r="CA382" s="41">
        <f>BQ382+BJ382+BC382+AV382+AO382+-AH382+AA382+T382+P382+BX382</f>
        <v>26067.339999999997</v>
      </c>
      <c r="CB382" s="41">
        <f>BR382+BK382+BD382+AW382+AP382+AI382+AB382+U382+Q382+BY382</f>
        <v>26067.339999999997</v>
      </c>
      <c r="CC382" s="109" t="str">
        <f t="shared" si="401"/>
        <v>nebija plānots</v>
      </c>
      <c r="CD382" s="143">
        <v>0</v>
      </c>
      <c r="CE382" s="41">
        <v>0</v>
      </c>
      <c r="CF382" s="41">
        <f t="shared" si="402"/>
        <v>0</v>
      </c>
      <c r="CG382" s="41">
        <f t="shared" si="403"/>
        <v>0</v>
      </c>
      <c r="CH382" s="41">
        <f t="shared" si="404"/>
        <v>26067.339999999997</v>
      </c>
      <c r="CI382" s="40">
        <f t="shared" si="405"/>
        <v>26067.339999999997</v>
      </c>
      <c r="CJ382" s="281" t="s">
        <v>1546</v>
      </c>
      <c r="CK382" s="143">
        <v>0</v>
      </c>
      <c r="CL382" s="40">
        <f t="shared" ref="CL382:CL395" si="426">CK382+CD382+BW382+BP382+BI382+BB382+AN382+AG382+Z382+S382+O382+AU382</f>
        <v>0</v>
      </c>
      <c r="CM382" s="40">
        <v>46496.24</v>
      </c>
      <c r="CN382" s="40">
        <v>0</v>
      </c>
      <c r="CO382" s="310" t="e">
        <f t="shared" si="406"/>
        <v>#DIV/0!</v>
      </c>
      <c r="CP382" s="143">
        <v>95176.200000000012</v>
      </c>
      <c r="CQ382" s="143">
        <v>43689.15</v>
      </c>
      <c r="CR382" s="143">
        <v>0</v>
      </c>
      <c r="CS382" s="143">
        <v>0</v>
      </c>
      <c r="CT382" s="143">
        <v>0</v>
      </c>
      <c r="CU382" s="143">
        <v>0</v>
      </c>
      <c r="CV382" s="143">
        <v>0</v>
      </c>
      <c r="CW382" s="143">
        <v>138865.35</v>
      </c>
      <c r="CX382" s="29"/>
    </row>
    <row r="383" spans="1:102" ht="25.5" hidden="1" x14ac:dyDescent="0.25">
      <c r="A383" s="18" t="s">
        <v>838</v>
      </c>
      <c r="B383" s="18" t="s">
        <v>839</v>
      </c>
      <c r="C383" s="19" t="s">
        <v>840</v>
      </c>
      <c r="D383" s="18">
        <v>1</v>
      </c>
      <c r="E383" s="18" t="s">
        <v>35</v>
      </c>
      <c r="F383" s="18" t="s">
        <v>5</v>
      </c>
      <c r="G383" s="18" t="s">
        <v>1026</v>
      </c>
      <c r="H383" s="43">
        <f>SUBTOTAL(103, $CI$16:$CI383)*1</f>
        <v>149</v>
      </c>
      <c r="I383" s="43" t="s">
        <v>406</v>
      </c>
      <c r="J383" s="124" t="s">
        <v>823</v>
      </c>
      <c r="K383" s="124" t="s">
        <v>824</v>
      </c>
      <c r="L383" s="41">
        <v>0</v>
      </c>
      <c r="M383" s="41">
        <v>0</v>
      </c>
      <c r="N383" s="41">
        <v>0</v>
      </c>
      <c r="O383" s="40">
        <v>0</v>
      </c>
      <c r="P383" s="40">
        <v>0</v>
      </c>
      <c r="Q383" s="41">
        <f t="shared" si="366"/>
        <v>0</v>
      </c>
      <c r="R383" s="197" t="str">
        <f t="shared" si="367"/>
        <v>nebija plānots</v>
      </c>
      <c r="S383" s="40">
        <v>0</v>
      </c>
      <c r="T383" s="40">
        <v>0</v>
      </c>
      <c r="U383" s="41">
        <f>T383-S383</f>
        <v>0</v>
      </c>
      <c r="V383" s="41">
        <f t="shared" si="368"/>
        <v>0</v>
      </c>
      <c r="W383" s="41">
        <f t="shared" si="369"/>
        <v>0</v>
      </c>
      <c r="X383" s="41">
        <f t="shared" si="370"/>
        <v>0</v>
      </c>
      <c r="Y383" s="197" t="str">
        <f t="shared" si="371"/>
        <v>nebija plānots</v>
      </c>
      <c r="Z383" s="40">
        <v>0</v>
      </c>
      <c r="AA383" s="40">
        <v>0</v>
      </c>
      <c r="AB383" s="41">
        <f>AA383-Z383</f>
        <v>0</v>
      </c>
      <c r="AC383" s="41">
        <f t="shared" si="372"/>
        <v>0</v>
      </c>
      <c r="AD383" s="41">
        <f t="shared" si="373"/>
        <v>0</v>
      </c>
      <c r="AE383" s="41">
        <f t="shared" si="374"/>
        <v>0</v>
      </c>
      <c r="AF383" s="109" t="str">
        <f t="shared" si="375"/>
        <v>nebija plānots</v>
      </c>
      <c r="AG383" s="40">
        <v>0</v>
      </c>
      <c r="AH383" s="40">
        <v>0</v>
      </c>
      <c r="AI383" s="41">
        <f>AH383-AG383</f>
        <v>0</v>
      </c>
      <c r="AJ383" s="41">
        <f t="shared" si="376"/>
        <v>0</v>
      </c>
      <c r="AK383" s="41">
        <f t="shared" si="377"/>
        <v>0</v>
      </c>
      <c r="AL383" s="41">
        <f t="shared" si="378"/>
        <v>0</v>
      </c>
      <c r="AM383" s="109" t="str">
        <f t="shared" si="379"/>
        <v>nebija plānots</v>
      </c>
      <c r="AN383" s="40">
        <v>0</v>
      </c>
      <c r="AO383" s="40">
        <v>0</v>
      </c>
      <c r="AP383" s="41">
        <f>AO383-AN383</f>
        <v>0</v>
      </c>
      <c r="AQ383" s="41">
        <f t="shared" si="380"/>
        <v>0</v>
      </c>
      <c r="AR383" s="41">
        <f t="shared" si="381"/>
        <v>0</v>
      </c>
      <c r="AS383" s="41">
        <f t="shared" si="382"/>
        <v>0</v>
      </c>
      <c r="AT383" s="109" t="str">
        <f t="shared" si="383"/>
        <v>nebija plānots</v>
      </c>
      <c r="AU383" s="41">
        <v>0</v>
      </c>
      <c r="AV383" s="41">
        <v>3470.05</v>
      </c>
      <c r="AW383" s="41">
        <f>AV383-AU383</f>
        <v>3470.05</v>
      </c>
      <c r="AX383" s="41">
        <f t="shared" si="384"/>
        <v>0</v>
      </c>
      <c r="AY383" s="41">
        <f t="shared" si="385"/>
        <v>3470.05</v>
      </c>
      <c r="AZ383" s="41">
        <f t="shared" si="386"/>
        <v>3470</v>
      </c>
      <c r="BA383" s="109" t="str">
        <f t="shared" si="387"/>
        <v>nebija plānots</v>
      </c>
      <c r="BB383" s="41">
        <v>0</v>
      </c>
      <c r="BC383" s="41">
        <v>9331.9599999999991</v>
      </c>
      <c r="BD383" s="41">
        <f>BC383-BB383</f>
        <v>9331.9599999999991</v>
      </c>
      <c r="BE383" s="41">
        <f t="shared" si="388"/>
        <v>0</v>
      </c>
      <c r="BF383" s="41">
        <f t="shared" si="389"/>
        <v>12802.009999999998</v>
      </c>
      <c r="BG383" s="41">
        <f t="shared" si="390"/>
        <v>12802</v>
      </c>
      <c r="BH383" s="109" t="str">
        <f t="shared" si="391"/>
        <v>nebija plānots</v>
      </c>
      <c r="BI383" s="41">
        <v>0</v>
      </c>
      <c r="BJ383" s="41">
        <v>0</v>
      </c>
      <c r="BK383" s="41">
        <f>BJ383-BI383</f>
        <v>0</v>
      </c>
      <c r="BL383" s="41">
        <f t="shared" si="392"/>
        <v>0</v>
      </c>
      <c r="BM383" s="41">
        <f t="shared" si="393"/>
        <v>12802.009999999998</v>
      </c>
      <c r="BN383" s="41">
        <f t="shared" si="394"/>
        <v>12802</v>
      </c>
      <c r="BO383" s="109" t="str">
        <f t="shared" si="395"/>
        <v>nebija plānots</v>
      </c>
      <c r="BP383" s="41">
        <v>0</v>
      </c>
      <c r="BQ383" s="41">
        <v>6221.62</v>
      </c>
      <c r="BR383" s="41">
        <f t="shared" si="423"/>
        <v>6221.62</v>
      </c>
      <c r="BS383" s="41">
        <f t="shared" si="396"/>
        <v>0</v>
      </c>
      <c r="BT383" s="41">
        <f t="shared" si="397"/>
        <v>19023.629999999997</v>
      </c>
      <c r="BU383" s="41">
        <f t="shared" si="398"/>
        <v>19024</v>
      </c>
      <c r="BV383" s="109" t="str">
        <f t="shared" si="399"/>
        <v>nebija plānots</v>
      </c>
      <c r="BW383" s="41">
        <v>0</v>
      </c>
      <c r="BX383" s="41">
        <v>2554.91</v>
      </c>
      <c r="BY383" s="41">
        <f t="shared" si="424"/>
        <v>2554.91</v>
      </c>
      <c r="BZ383" s="41">
        <f t="shared" si="425"/>
        <v>0</v>
      </c>
      <c r="CA383" s="41">
        <f>BQ383+BJ383+BC383+AV383+AO383+AH383+AA383+T383+P383+BX383</f>
        <v>21578.539999999997</v>
      </c>
      <c r="CB383" s="41">
        <f>ROUND(BU383+BY383,0)</f>
        <v>21579</v>
      </c>
      <c r="CC383" s="109" t="str">
        <f t="shared" si="401"/>
        <v>nebija plānots</v>
      </c>
      <c r="CD383" s="41">
        <v>0</v>
      </c>
      <c r="CE383" s="41">
        <v>0</v>
      </c>
      <c r="CF383" s="41">
        <f t="shared" si="402"/>
        <v>0</v>
      </c>
      <c r="CG383" s="41">
        <f t="shared" si="403"/>
        <v>0</v>
      </c>
      <c r="CH383" s="41">
        <f t="shared" si="404"/>
        <v>21578.539999999997</v>
      </c>
      <c r="CI383" s="40">
        <f t="shared" si="405"/>
        <v>21579</v>
      </c>
      <c r="CJ383" s="281" t="s">
        <v>1546</v>
      </c>
      <c r="CK383" s="40">
        <v>0</v>
      </c>
      <c r="CL383" s="40">
        <f t="shared" si="426"/>
        <v>0</v>
      </c>
      <c r="CM383" s="40">
        <v>31762.499999999996</v>
      </c>
      <c r="CN383" s="40">
        <v>0</v>
      </c>
      <c r="CO383" s="310" t="e">
        <f t="shared" si="406"/>
        <v>#DIV/0!</v>
      </c>
      <c r="CP383" s="40">
        <v>29548.66</v>
      </c>
      <c r="CQ383" s="40">
        <v>11785.99</v>
      </c>
      <c r="CR383" s="40">
        <v>0</v>
      </c>
      <c r="CS383" s="40">
        <v>0</v>
      </c>
      <c r="CT383" s="40">
        <v>0</v>
      </c>
      <c r="CU383" s="40">
        <v>0</v>
      </c>
      <c r="CV383" s="40">
        <v>0</v>
      </c>
      <c r="CW383" s="40">
        <v>41334.65</v>
      </c>
      <c r="CX383" s="29"/>
    </row>
    <row r="384" spans="1:102" ht="51" hidden="1" x14ac:dyDescent="0.25">
      <c r="A384" s="18" t="s">
        <v>1106</v>
      </c>
      <c r="B384" s="18" t="s">
        <v>1107</v>
      </c>
      <c r="C384" s="21" t="s">
        <v>1108</v>
      </c>
      <c r="D384" s="18" t="s">
        <v>3</v>
      </c>
      <c r="E384" s="18" t="s">
        <v>29</v>
      </c>
      <c r="F384" s="18" t="s">
        <v>102</v>
      </c>
      <c r="G384" s="18" t="s">
        <v>1111</v>
      </c>
      <c r="H384" s="43">
        <f>SUBTOTAL(103, $CI$16:$CI384)*1</f>
        <v>149</v>
      </c>
      <c r="I384" s="43" t="s">
        <v>406</v>
      </c>
      <c r="J384" s="124" t="s">
        <v>816</v>
      </c>
      <c r="K384" s="124" t="s">
        <v>817</v>
      </c>
      <c r="L384" s="41">
        <v>0</v>
      </c>
      <c r="M384" s="41">
        <v>0</v>
      </c>
      <c r="N384" s="41">
        <v>0</v>
      </c>
      <c r="O384" s="40">
        <v>0</v>
      </c>
      <c r="P384" s="40">
        <v>0</v>
      </c>
      <c r="Q384" s="41">
        <f t="shared" si="366"/>
        <v>0</v>
      </c>
      <c r="R384" s="197" t="str">
        <f t="shared" si="367"/>
        <v>nebija plānots</v>
      </c>
      <c r="S384" s="40">
        <v>0</v>
      </c>
      <c r="T384" s="40">
        <v>0</v>
      </c>
      <c r="U384" s="41">
        <f>T384-S384</f>
        <v>0</v>
      </c>
      <c r="V384" s="41">
        <f t="shared" si="368"/>
        <v>0</v>
      </c>
      <c r="W384" s="41">
        <f t="shared" si="369"/>
        <v>0</v>
      </c>
      <c r="X384" s="41">
        <f t="shared" si="370"/>
        <v>0</v>
      </c>
      <c r="Y384" s="197" t="str">
        <f t="shared" si="371"/>
        <v>nebija plānots</v>
      </c>
      <c r="Z384" s="40">
        <v>0</v>
      </c>
      <c r="AA384" s="40">
        <v>0</v>
      </c>
      <c r="AB384" s="41">
        <f>AA384-Z384</f>
        <v>0</v>
      </c>
      <c r="AC384" s="41">
        <f t="shared" si="372"/>
        <v>0</v>
      </c>
      <c r="AD384" s="41">
        <f t="shared" si="373"/>
        <v>0</v>
      </c>
      <c r="AE384" s="41">
        <f t="shared" si="374"/>
        <v>0</v>
      </c>
      <c r="AF384" s="109" t="str">
        <f t="shared" si="375"/>
        <v>nebija plānots</v>
      </c>
      <c r="AG384" s="40">
        <v>0</v>
      </c>
      <c r="AH384" s="40">
        <v>0</v>
      </c>
      <c r="AI384" s="41">
        <f>AH384-AG384</f>
        <v>0</v>
      </c>
      <c r="AJ384" s="41">
        <f t="shared" si="376"/>
        <v>0</v>
      </c>
      <c r="AK384" s="41">
        <f t="shared" si="377"/>
        <v>0</v>
      </c>
      <c r="AL384" s="41">
        <f t="shared" si="378"/>
        <v>0</v>
      </c>
      <c r="AM384" s="109" t="str">
        <f t="shared" si="379"/>
        <v>nebija plānots</v>
      </c>
      <c r="AN384" s="40">
        <v>0</v>
      </c>
      <c r="AO384" s="40">
        <v>5831</v>
      </c>
      <c r="AP384" s="41">
        <f>AO384-AN384</f>
        <v>5831</v>
      </c>
      <c r="AQ384" s="41">
        <f t="shared" si="380"/>
        <v>0</v>
      </c>
      <c r="AR384" s="41">
        <f t="shared" si="381"/>
        <v>5831</v>
      </c>
      <c r="AS384" s="41">
        <f t="shared" si="382"/>
        <v>5831</v>
      </c>
      <c r="AT384" s="109" t="str">
        <f t="shared" si="383"/>
        <v>nebija plānots</v>
      </c>
      <c r="AU384" s="41">
        <v>0</v>
      </c>
      <c r="AV384" s="41">
        <v>0</v>
      </c>
      <c r="AW384" s="41">
        <f>AV384-AU384</f>
        <v>0</v>
      </c>
      <c r="AX384" s="41">
        <f t="shared" si="384"/>
        <v>0</v>
      </c>
      <c r="AY384" s="41">
        <f t="shared" si="385"/>
        <v>5831</v>
      </c>
      <c r="AZ384" s="41">
        <f t="shared" si="386"/>
        <v>5831</v>
      </c>
      <c r="BA384" s="109" t="str">
        <f t="shared" si="387"/>
        <v>nebija plānots</v>
      </c>
      <c r="BB384" s="41">
        <v>0</v>
      </c>
      <c r="BC384" s="41">
        <v>12043.9</v>
      </c>
      <c r="BD384" s="41">
        <f>BC384-BB384</f>
        <v>12043.9</v>
      </c>
      <c r="BE384" s="41">
        <f t="shared" si="388"/>
        <v>0</v>
      </c>
      <c r="BF384" s="41">
        <f t="shared" si="389"/>
        <v>17874.900000000001</v>
      </c>
      <c r="BG384" s="41">
        <f t="shared" si="390"/>
        <v>17875</v>
      </c>
      <c r="BH384" s="109" t="str">
        <f t="shared" si="391"/>
        <v>nebija plānots</v>
      </c>
      <c r="BI384" s="41">
        <v>0</v>
      </c>
      <c r="BJ384" s="41">
        <v>0</v>
      </c>
      <c r="BK384" s="41">
        <f>BJ384-BI384</f>
        <v>0</v>
      </c>
      <c r="BL384" s="41">
        <f t="shared" si="392"/>
        <v>0</v>
      </c>
      <c r="BM384" s="41">
        <f t="shared" si="393"/>
        <v>17874.900000000001</v>
      </c>
      <c r="BN384" s="41">
        <f t="shared" si="394"/>
        <v>17875</v>
      </c>
      <c r="BO384" s="109" t="str">
        <f t="shared" si="395"/>
        <v>nebija plānots</v>
      </c>
      <c r="BP384" s="41">
        <v>0</v>
      </c>
      <c r="BQ384" s="41">
        <v>11242.98</v>
      </c>
      <c r="BR384" s="41">
        <f t="shared" si="423"/>
        <v>11242.98</v>
      </c>
      <c r="BS384" s="41">
        <f t="shared" si="396"/>
        <v>0</v>
      </c>
      <c r="BT384" s="41">
        <f t="shared" si="397"/>
        <v>29117.88</v>
      </c>
      <c r="BU384" s="41">
        <f t="shared" si="398"/>
        <v>29118</v>
      </c>
      <c r="BV384" s="109" t="str">
        <f t="shared" si="399"/>
        <v>nebija plānots</v>
      </c>
      <c r="BW384" s="41">
        <v>0</v>
      </c>
      <c r="BX384" s="41">
        <v>0</v>
      </c>
      <c r="BY384" s="41">
        <f t="shared" si="424"/>
        <v>0</v>
      </c>
      <c r="BZ384" s="41">
        <f t="shared" si="425"/>
        <v>0</v>
      </c>
      <c r="CA384" s="41">
        <f>BQ384+BJ384+BC384+AV384+AO384+AH384+AA384+T384+P384+BX384</f>
        <v>29117.879999999997</v>
      </c>
      <c r="CB384" s="41">
        <f t="shared" ref="CB384:CB390" si="427">BR384+BK384+BD384+AW384+AP384+AI384+AB384+U384+Q384+BY384</f>
        <v>29117.879999999997</v>
      </c>
      <c r="CC384" s="109" t="str">
        <f t="shared" si="401"/>
        <v>nebija plānots</v>
      </c>
      <c r="CD384" s="41">
        <v>0</v>
      </c>
      <c r="CE384" s="41">
        <v>0</v>
      </c>
      <c r="CF384" s="41">
        <f t="shared" si="402"/>
        <v>0</v>
      </c>
      <c r="CG384" s="41">
        <f t="shared" si="403"/>
        <v>0</v>
      </c>
      <c r="CH384" s="41">
        <f t="shared" si="404"/>
        <v>29117.879999999997</v>
      </c>
      <c r="CI384" s="40">
        <f t="shared" si="405"/>
        <v>29117.879999999997</v>
      </c>
      <c r="CJ384" s="281" t="s">
        <v>1546</v>
      </c>
      <c r="CK384" s="40">
        <v>0</v>
      </c>
      <c r="CL384" s="40">
        <f t="shared" si="426"/>
        <v>0</v>
      </c>
      <c r="CM384" s="40">
        <v>39560.82</v>
      </c>
      <c r="CN384" s="40">
        <v>0</v>
      </c>
      <c r="CO384" s="310" t="e">
        <f t="shared" si="406"/>
        <v>#DIV/0!</v>
      </c>
      <c r="CP384" s="40">
        <v>61415.7</v>
      </c>
      <c r="CQ384" s="40">
        <v>30708.3</v>
      </c>
      <c r="CR384" s="40">
        <v>0</v>
      </c>
      <c r="CS384" s="40">
        <v>0</v>
      </c>
      <c r="CT384" s="40">
        <v>0</v>
      </c>
      <c r="CU384" s="40">
        <v>0</v>
      </c>
      <c r="CV384" s="40">
        <v>0</v>
      </c>
      <c r="CW384" s="40">
        <v>92124</v>
      </c>
      <c r="CX384" s="29"/>
    </row>
    <row r="385" spans="1:102" ht="31.5" hidden="1" x14ac:dyDescent="0.25">
      <c r="A385" s="119" t="s">
        <v>89</v>
      </c>
      <c r="B385" s="119" t="s">
        <v>842</v>
      </c>
      <c r="C385" s="120" t="s">
        <v>843</v>
      </c>
      <c r="D385" s="119" t="s">
        <v>3</v>
      </c>
      <c r="E385" s="119" t="s">
        <v>11</v>
      </c>
      <c r="F385" s="119" t="s">
        <v>5</v>
      </c>
      <c r="G385" s="43" t="s">
        <v>769</v>
      </c>
      <c r="H385" s="43">
        <f>SUBTOTAL(103, $CI$16:$CI385)*1</f>
        <v>149</v>
      </c>
      <c r="I385" s="43" t="s">
        <v>406</v>
      </c>
      <c r="J385" s="124" t="s">
        <v>894</v>
      </c>
      <c r="K385" s="124" t="s">
        <v>929</v>
      </c>
      <c r="L385" s="43">
        <v>0</v>
      </c>
      <c r="M385" s="43">
        <v>0</v>
      </c>
      <c r="N385" s="43">
        <v>0</v>
      </c>
      <c r="O385" s="43">
        <v>0</v>
      </c>
      <c r="P385" s="43"/>
      <c r="Q385" s="41">
        <f t="shared" si="366"/>
        <v>0</v>
      </c>
      <c r="R385" s="197" t="str">
        <f t="shared" si="367"/>
        <v>nebija plānots</v>
      </c>
      <c r="S385" s="43">
        <v>0</v>
      </c>
      <c r="T385" s="43"/>
      <c r="U385" s="43"/>
      <c r="V385" s="41">
        <f t="shared" si="368"/>
        <v>0</v>
      </c>
      <c r="W385" s="41">
        <f t="shared" si="369"/>
        <v>0</v>
      </c>
      <c r="X385" s="41">
        <f t="shared" si="370"/>
        <v>0</v>
      </c>
      <c r="Y385" s="197" t="str">
        <f t="shared" si="371"/>
        <v>nebija plānots</v>
      </c>
      <c r="Z385" s="43">
        <v>0</v>
      </c>
      <c r="AA385" s="43"/>
      <c r="AB385" s="43"/>
      <c r="AC385" s="41">
        <f t="shared" si="372"/>
        <v>0</v>
      </c>
      <c r="AD385" s="41">
        <f t="shared" si="373"/>
        <v>0</v>
      </c>
      <c r="AE385" s="41">
        <f t="shared" si="374"/>
        <v>0</v>
      </c>
      <c r="AF385" s="109" t="str">
        <f t="shared" si="375"/>
        <v>nebija plānots</v>
      </c>
      <c r="AG385" s="43">
        <v>0</v>
      </c>
      <c r="AH385" s="43"/>
      <c r="AI385" s="43"/>
      <c r="AJ385" s="41">
        <f t="shared" si="376"/>
        <v>0</v>
      </c>
      <c r="AK385" s="41">
        <f t="shared" si="377"/>
        <v>0</v>
      </c>
      <c r="AL385" s="41">
        <f t="shared" si="378"/>
        <v>0</v>
      </c>
      <c r="AM385" s="109" t="str">
        <f t="shared" si="379"/>
        <v>nebija plānots</v>
      </c>
      <c r="AN385" s="43">
        <v>0</v>
      </c>
      <c r="AO385" s="43"/>
      <c r="AP385" s="43"/>
      <c r="AQ385" s="41">
        <f t="shared" si="380"/>
        <v>0</v>
      </c>
      <c r="AR385" s="41">
        <f t="shared" si="381"/>
        <v>0</v>
      </c>
      <c r="AS385" s="41">
        <f t="shared" si="382"/>
        <v>0</v>
      </c>
      <c r="AT385" s="109" t="str">
        <f t="shared" si="383"/>
        <v>nebija plānots</v>
      </c>
      <c r="AU385" s="43">
        <v>0</v>
      </c>
      <c r="AV385" s="43"/>
      <c r="AW385" s="43"/>
      <c r="AX385" s="41">
        <f t="shared" si="384"/>
        <v>0</v>
      </c>
      <c r="AY385" s="41">
        <f t="shared" si="385"/>
        <v>0</v>
      </c>
      <c r="AZ385" s="41">
        <f t="shared" si="386"/>
        <v>0</v>
      </c>
      <c r="BA385" s="109" t="str">
        <f t="shared" si="387"/>
        <v>nebija plānots</v>
      </c>
      <c r="BB385" s="43">
        <v>0</v>
      </c>
      <c r="BC385" s="41">
        <v>7653.65</v>
      </c>
      <c r="BD385" s="41">
        <f>BC385-BB385</f>
        <v>7653.65</v>
      </c>
      <c r="BE385" s="41">
        <f t="shared" si="388"/>
        <v>0</v>
      </c>
      <c r="BF385" s="41">
        <f t="shared" si="389"/>
        <v>7653.65</v>
      </c>
      <c r="BG385" s="41">
        <f t="shared" si="390"/>
        <v>7654</v>
      </c>
      <c r="BH385" s="109" t="str">
        <f t="shared" si="391"/>
        <v>nebija plānots</v>
      </c>
      <c r="BI385" s="41">
        <v>0</v>
      </c>
      <c r="BJ385" s="41">
        <v>21590.53</v>
      </c>
      <c r="BK385" s="41">
        <f>BJ385-BI385</f>
        <v>21590.53</v>
      </c>
      <c r="BL385" s="41">
        <f t="shared" si="392"/>
        <v>0</v>
      </c>
      <c r="BM385" s="41">
        <f t="shared" si="393"/>
        <v>29244.18</v>
      </c>
      <c r="BN385" s="41">
        <f t="shared" si="394"/>
        <v>29245</v>
      </c>
      <c r="BO385" s="109" t="str">
        <f t="shared" si="395"/>
        <v>nebija plānots</v>
      </c>
      <c r="BP385" s="41">
        <v>0</v>
      </c>
      <c r="BQ385" s="41">
        <v>0</v>
      </c>
      <c r="BR385" s="41">
        <f t="shared" si="423"/>
        <v>0</v>
      </c>
      <c r="BS385" s="41">
        <f t="shared" si="396"/>
        <v>0</v>
      </c>
      <c r="BT385" s="41">
        <f t="shared" si="397"/>
        <v>29244.18</v>
      </c>
      <c r="BU385" s="41">
        <f t="shared" si="398"/>
        <v>29245</v>
      </c>
      <c r="BV385" s="109" t="str">
        <f t="shared" si="399"/>
        <v>nebija plānots</v>
      </c>
      <c r="BW385" s="41">
        <v>0</v>
      </c>
      <c r="BX385" s="41">
        <v>0</v>
      </c>
      <c r="BY385" s="41">
        <f t="shared" si="424"/>
        <v>0</v>
      </c>
      <c r="BZ385" s="41">
        <f t="shared" si="425"/>
        <v>0</v>
      </c>
      <c r="CA385" s="41">
        <f>BQ385+BJ385+BC385+AV385+AO385+AH385+AA385+T385+P385+BX385</f>
        <v>29244.18</v>
      </c>
      <c r="CB385" s="41">
        <f t="shared" si="427"/>
        <v>29244.18</v>
      </c>
      <c r="CC385" s="109" t="str">
        <f t="shared" si="401"/>
        <v>nebija plānots</v>
      </c>
      <c r="CD385" s="41">
        <v>0</v>
      </c>
      <c r="CE385" s="41">
        <v>16739.189999999999</v>
      </c>
      <c r="CF385" s="41">
        <f t="shared" si="402"/>
        <v>16739.189999999999</v>
      </c>
      <c r="CG385" s="41">
        <f t="shared" si="403"/>
        <v>0</v>
      </c>
      <c r="CH385" s="41">
        <f t="shared" si="404"/>
        <v>45983.369999999995</v>
      </c>
      <c r="CI385" s="40">
        <f t="shared" si="405"/>
        <v>45983.369999999995</v>
      </c>
      <c r="CJ385" s="281" t="s">
        <v>1546</v>
      </c>
      <c r="CK385" s="40">
        <v>0</v>
      </c>
      <c r="CL385" s="40">
        <f t="shared" si="426"/>
        <v>0</v>
      </c>
      <c r="CM385" s="40">
        <v>45983.37</v>
      </c>
      <c r="CN385" s="40">
        <v>0</v>
      </c>
      <c r="CO385" s="310" t="e">
        <f t="shared" si="406"/>
        <v>#DIV/0!</v>
      </c>
      <c r="CP385" s="40">
        <v>165668.96</v>
      </c>
      <c r="CQ385" s="40">
        <v>82834.490000000005</v>
      </c>
      <c r="CR385" s="40">
        <v>0</v>
      </c>
      <c r="CS385" s="40">
        <v>0</v>
      </c>
      <c r="CT385" s="40">
        <v>0</v>
      </c>
      <c r="CU385" s="40">
        <v>0</v>
      </c>
      <c r="CV385" s="40">
        <v>0</v>
      </c>
      <c r="CW385" s="40">
        <v>248503.45</v>
      </c>
      <c r="CX385" s="29"/>
    </row>
    <row r="386" spans="1:102" ht="25.5" hidden="1" x14ac:dyDescent="0.25">
      <c r="A386" s="18" t="s">
        <v>838</v>
      </c>
      <c r="B386" s="18" t="s">
        <v>839</v>
      </c>
      <c r="C386" s="19" t="s">
        <v>840</v>
      </c>
      <c r="D386" s="18">
        <v>2</v>
      </c>
      <c r="E386" s="18" t="s">
        <v>35</v>
      </c>
      <c r="F386" s="18" t="s">
        <v>5</v>
      </c>
      <c r="G386" s="18" t="s">
        <v>1383</v>
      </c>
      <c r="H386" s="43">
        <f>SUBTOTAL(103, $CI$16:$CI386)*1</f>
        <v>149</v>
      </c>
      <c r="I386" s="43" t="s">
        <v>406</v>
      </c>
      <c r="J386" s="128" t="s">
        <v>1228</v>
      </c>
      <c r="K386" s="128" t="s">
        <v>1229</v>
      </c>
      <c r="L386" s="101">
        <v>0</v>
      </c>
      <c r="M386" s="101">
        <v>0</v>
      </c>
      <c r="N386" s="101">
        <v>0</v>
      </c>
      <c r="O386" s="101">
        <f>N386+M386+L386</f>
        <v>0</v>
      </c>
      <c r="P386" s="101"/>
      <c r="Q386" s="41">
        <f t="shared" si="366"/>
        <v>0</v>
      </c>
      <c r="R386" s="197" t="str">
        <f t="shared" si="367"/>
        <v>nebija plānots</v>
      </c>
      <c r="S386" s="101">
        <v>0</v>
      </c>
      <c r="T386" s="101"/>
      <c r="U386" s="101"/>
      <c r="V386" s="41">
        <f t="shared" si="368"/>
        <v>0</v>
      </c>
      <c r="W386" s="41">
        <f t="shared" si="369"/>
        <v>0</v>
      </c>
      <c r="X386" s="41">
        <f t="shared" si="370"/>
        <v>0</v>
      </c>
      <c r="Y386" s="197" t="str">
        <f t="shared" si="371"/>
        <v>nebija plānots</v>
      </c>
      <c r="Z386" s="101">
        <v>0</v>
      </c>
      <c r="AA386" s="101"/>
      <c r="AB386" s="101"/>
      <c r="AC386" s="41">
        <f t="shared" si="372"/>
        <v>0</v>
      </c>
      <c r="AD386" s="41">
        <f t="shared" si="373"/>
        <v>0</v>
      </c>
      <c r="AE386" s="41">
        <f t="shared" si="374"/>
        <v>0</v>
      </c>
      <c r="AF386" s="109" t="str">
        <f t="shared" si="375"/>
        <v>nebija plānots</v>
      </c>
      <c r="AG386" s="101">
        <v>0</v>
      </c>
      <c r="AH386" s="101"/>
      <c r="AI386" s="101"/>
      <c r="AJ386" s="41">
        <f t="shared" si="376"/>
        <v>0</v>
      </c>
      <c r="AK386" s="41">
        <f t="shared" si="377"/>
        <v>0</v>
      </c>
      <c r="AL386" s="41">
        <f t="shared" si="378"/>
        <v>0</v>
      </c>
      <c r="AM386" s="109" t="str">
        <f t="shared" si="379"/>
        <v>nebija plānots</v>
      </c>
      <c r="AN386" s="101">
        <v>0</v>
      </c>
      <c r="AO386" s="101"/>
      <c r="AP386" s="101"/>
      <c r="AQ386" s="41">
        <f t="shared" si="380"/>
        <v>0</v>
      </c>
      <c r="AR386" s="41">
        <f t="shared" si="381"/>
        <v>0</v>
      </c>
      <c r="AS386" s="41">
        <f t="shared" si="382"/>
        <v>0</v>
      </c>
      <c r="AT386" s="109" t="str">
        <f t="shared" si="383"/>
        <v>nebija plānots</v>
      </c>
      <c r="AU386" s="101">
        <v>0</v>
      </c>
      <c r="AV386" s="101"/>
      <c r="AW386" s="101"/>
      <c r="AX386" s="41">
        <f t="shared" si="384"/>
        <v>0</v>
      </c>
      <c r="AY386" s="41">
        <f t="shared" si="385"/>
        <v>0</v>
      </c>
      <c r="AZ386" s="41">
        <f t="shared" si="386"/>
        <v>0</v>
      </c>
      <c r="BA386" s="109" t="str">
        <f t="shared" si="387"/>
        <v>nebija plānots</v>
      </c>
      <c r="BB386" s="101">
        <v>0</v>
      </c>
      <c r="BC386" s="101"/>
      <c r="BD386" s="101"/>
      <c r="BE386" s="41">
        <f t="shared" si="388"/>
        <v>0</v>
      </c>
      <c r="BF386" s="41">
        <f t="shared" si="389"/>
        <v>0</v>
      </c>
      <c r="BG386" s="41">
        <f t="shared" si="390"/>
        <v>0</v>
      </c>
      <c r="BH386" s="109" t="str">
        <f t="shared" si="391"/>
        <v>nebija plānots</v>
      </c>
      <c r="BI386" s="101">
        <v>0</v>
      </c>
      <c r="BJ386" s="41">
        <v>8058</v>
      </c>
      <c r="BK386" s="41">
        <f>BJ386-BI386</f>
        <v>8058</v>
      </c>
      <c r="BL386" s="41">
        <f t="shared" si="392"/>
        <v>0</v>
      </c>
      <c r="BM386" s="41">
        <f t="shared" si="393"/>
        <v>8058</v>
      </c>
      <c r="BN386" s="41">
        <f t="shared" si="394"/>
        <v>8058</v>
      </c>
      <c r="BO386" s="109" t="str">
        <f t="shared" si="395"/>
        <v>nebija plānots</v>
      </c>
      <c r="BP386" s="101">
        <v>0</v>
      </c>
      <c r="BQ386" s="41">
        <v>0</v>
      </c>
      <c r="BR386" s="41">
        <f t="shared" si="423"/>
        <v>0</v>
      </c>
      <c r="BS386" s="41">
        <f t="shared" si="396"/>
        <v>0</v>
      </c>
      <c r="BT386" s="41">
        <f t="shared" si="397"/>
        <v>8058</v>
      </c>
      <c r="BU386" s="41">
        <f t="shared" si="398"/>
        <v>8058</v>
      </c>
      <c r="BV386" s="109" t="str">
        <f t="shared" si="399"/>
        <v>nebija plānots</v>
      </c>
      <c r="BW386" s="101">
        <v>0</v>
      </c>
      <c r="BX386" s="41">
        <v>22676.73</v>
      </c>
      <c r="BY386" s="41">
        <f t="shared" si="424"/>
        <v>22676.73</v>
      </c>
      <c r="BZ386" s="41">
        <f t="shared" si="425"/>
        <v>0</v>
      </c>
      <c r="CA386" s="41">
        <f>BQ386+BJ386+BC386+AV386+AO386+-AH386+AA386+T386+P386+BX386</f>
        <v>30734.73</v>
      </c>
      <c r="CB386" s="41">
        <f t="shared" si="427"/>
        <v>30734.73</v>
      </c>
      <c r="CC386" s="109" t="str">
        <f t="shared" si="401"/>
        <v>nebija plānots</v>
      </c>
      <c r="CD386" s="101">
        <v>0</v>
      </c>
      <c r="CE386" s="41">
        <v>0</v>
      </c>
      <c r="CF386" s="41">
        <f t="shared" si="402"/>
        <v>0</v>
      </c>
      <c r="CG386" s="41">
        <f t="shared" si="403"/>
        <v>0</v>
      </c>
      <c r="CH386" s="41">
        <f t="shared" si="404"/>
        <v>30734.73</v>
      </c>
      <c r="CI386" s="40">
        <f t="shared" si="405"/>
        <v>30734.73</v>
      </c>
      <c r="CJ386" s="281" t="s">
        <v>1546</v>
      </c>
      <c r="CK386" s="104">
        <v>0</v>
      </c>
      <c r="CL386" s="40">
        <f t="shared" si="426"/>
        <v>0</v>
      </c>
      <c r="CM386" s="40">
        <v>86714.86</v>
      </c>
      <c r="CN386" s="40">
        <v>0</v>
      </c>
      <c r="CO386" s="310" t="e">
        <f t="shared" si="406"/>
        <v>#DIV/0!</v>
      </c>
      <c r="CP386" s="104">
        <v>168227.75</v>
      </c>
      <c r="CQ386" s="104">
        <v>81090</v>
      </c>
      <c r="CR386" s="104">
        <v>0</v>
      </c>
      <c r="CS386" s="104">
        <v>0</v>
      </c>
      <c r="CT386" s="104">
        <v>0</v>
      </c>
      <c r="CU386" s="104">
        <v>0</v>
      </c>
      <c r="CV386" s="104">
        <v>0</v>
      </c>
      <c r="CW386" s="104">
        <v>249317.75</v>
      </c>
      <c r="CX386" s="29"/>
    </row>
    <row r="387" spans="1:102" ht="47.25" hidden="1" x14ac:dyDescent="0.25">
      <c r="A387" s="119" t="s">
        <v>406</v>
      </c>
      <c r="B387" s="119" t="s">
        <v>411</v>
      </c>
      <c r="C387" s="120" t="s">
        <v>602</v>
      </c>
      <c r="D387" s="119">
        <v>1</v>
      </c>
      <c r="E387" s="119" t="s">
        <v>402</v>
      </c>
      <c r="F387" s="119" t="s">
        <v>77</v>
      </c>
      <c r="G387" s="43" t="s">
        <v>796</v>
      </c>
      <c r="H387" s="43">
        <f>SUBTOTAL(103, $CI$16:$CI387)*1</f>
        <v>149</v>
      </c>
      <c r="I387" s="43" t="s">
        <v>406</v>
      </c>
      <c r="J387" s="128" t="s">
        <v>999</v>
      </c>
      <c r="K387" s="128" t="s">
        <v>1221</v>
      </c>
      <c r="L387" s="85"/>
      <c r="M387" s="143">
        <v>0</v>
      </c>
      <c r="N387" s="143">
        <v>0</v>
      </c>
      <c r="O387" s="143">
        <v>0</v>
      </c>
      <c r="P387" s="143"/>
      <c r="Q387" s="41">
        <f t="shared" si="366"/>
        <v>0</v>
      </c>
      <c r="R387" s="197" t="str">
        <f t="shared" si="367"/>
        <v>nebija plānots</v>
      </c>
      <c r="S387" s="143">
        <v>0</v>
      </c>
      <c r="T387" s="143"/>
      <c r="U387" s="143"/>
      <c r="V387" s="41">
        <f t="shared" si="368"/>
        <v>0</v>
      </c>
      <c r="W387" s="41">
        <f t="shared" si="369"/>
        <v>0</v>
      </c>
      <c r="X387" s="41">
        <f t="shared" si="370"/>
        <v>0</v>
      </c>
      <c r="Y387" s="197" t="str">
        <f t="shared" si="371"/>
        <v>nebija plānots</v>
      </c>
      <c r="Z387" s="143">
        <v>0</v>
      </c>
      <c r="AA387" s="143"/>
      <c r="AB387" s="143"/>
      <c r="AC387" s="41">
        <f t="shared" si="372"/>
        <v>0</v>
      </c>
      <c r="AD387" s="41">
        <f t="shared" si="373"/>
        <v>0</v>
      </c>
      <c r="AE387" s="41">
        <f t="shared" si="374"/>
        <v>0</v>
      </c>
      <c r="AF387" s="109" t="str">
        <f t="shared" si="375"/>
        <v>nebija plānots</v>
      </c>
      <c r="AG387" s="143">
        <v>0</v>
      </c>
      <c r="AH387" s="143"/>
      <c r="AI387" s="143"/>
      <c r="AJ387" s="41">
        <f t="shared" si="376"/>
        <v>0</v>
      </c>
      <c r="AK387" s="41">
        <f t="shared" si="377"/>
        <v>0</v>
      </c>
      <c r="AL387" s="41">
        <f t="shared" si="378"/>
        <v>0</v>
      </c>
      <c r="AM387" s="109" t="str">
        <f t="shared" si="379"/>
        <v>nebija plānots</v>
      </c>
      <c r="AN387" s="143">
        <v>0</v>
      </c>
      <c r="AO387" s="143"/>
      <c r="AP387" s="143"/>
      <c r="AQ387" s="41">
        <f t="shared" si="380"/>
        <v>0</v>
      </c>
      <c r="AR387" s="41">
        <f t="shared" si="381"/>
        <v>0</v>
      </c>
      <c r="AS387" s="41">
        <f t="shared" si="382"/>
        <v>0</v>
      </c>
      <c r="AT387" s="109" t="str">
        <f t="shared" si="383"/>
        <v>nebija plānots</v>
      </c>
      <c r="AU387" s="143">
        <v>0</v>
      </c>
      <c r="AV387" s="143"/>
      <c r="AW387" s="143"/>
      <c r="AX387" s="41">
        <f t="shared" si="384"/>
        <v>0</v>
      </c>
      <c r="AY387" s="41">
        <f t="shared" si="385"/>
        <v>0</v>
      </c>
      <c r="AZ387" s="41">
        <f t="shared" si="386"/>
        <v>0</v>
      </c>
      <c r="BA387" s="109" t="str">
        <f t="shared" si="387"/>
        <v>nebija plānots</v>
      </c>
      <c r="BB387" s="143">
        <v>0</v>
      </c>
      <c r="BC387" s="143"/>
      <c r="BD387" s="143"/>
      <c r="BE387" s="41">
        <f t="shared" si="388"/>
        <v>0</v>
      </c>
      <c r="BF387" s="41">
        <f t="shared" si="389"/>
        <v>0</v>
      </c>
      <c r="BG387" s="41">
        <f t="shared" si="390"/>
        <v>0</v>
      </c>
      <c r="BH387" s="109" t="str">
        <f t="shared" si="391"/>
        <v>nebija plānots</v>
      </c>
      <c r="BI387" s="143">
        <v>0</v>
      </c>
      <c r="BJ387" s="143"/>
      <c r="BK387" s="143"/>
      <c r="BL387" s="41">
        <f t="shared" si="392"/>
        <v>0</v>
      </c>
      <c r="BM387" s="41">
        <f t="shared" si="393"/>
        <v>0</v>
      </c>
      <c r="BN387" s="41">
        <f t="shared" si="394"/>
        <v>0</v>
      </c>
      <c r="BO387" s="109" t="str">
        <f t="shared" si="395"/>
        <v>nebija plānots</v>
      </c>
      <c r="BP387" s="143">
        <v>0</v>
      </c>
      <c r="BQ387" s="41">
        <v>13248.66</v>
      </c>
      <c r="BR387" s="41">
        <f t="shared" si="423"/>
        <v>13248.66</v>
      </c>
      <c r="BS387" s="41">
        <f t="shared" si="396"/>
        <v>0</v>
      </c>
      <c r="BT387" s="41">
        <f t="shared" si="397"/>
        <v>13248.66</v>
      </c>
      <c r="BU387" s="41">
        <f t="shared" si="398"/>
        <v>13249</v>
      </c>
      <c r="BV387" s="109" t="str">
        <f t="shared" si="399"/>
        <v>nebija plānots</v>
      </c>
      <c r="BW387" s="143">
        <v>0</v>
      </c>
      <c r="BX387" s="41">
        <v>2659.88</v>
      </c>
      <c r="BY387" s="41">
        <f t="shared" si="424"/>
        <v>2659.88</v>
      </c>
      <c r="BZ387" s="41">
        <f t="shared" si="425"/>
        <v>0</v>
      </c>
      <c r="CA387" s="41">
        <f>BQ387+BJ387+BC387+AV387+AO387+-AH387+AA387+T387+P387+BX387</f>
        <v>15908.54</v>
      </c>
      <c r="CB387" s="41">
        <f t="shared" si="427"/>
        <v>15908.54</v>
      </c>
      <c r="CC387" s="109" t="str">
        <f t="shared" si="401"/>
        <v>nebija plānots</v>
      </c>
      <c r="CD387" s="143">
        <v>0</v>
      </c>
      <c r="CE387" s="41">
        <v>17128.7</v>
      </c>
      <c r="CF387" s="41">
        <f t="shared" si="402"/>
        <v>17128.7</v>
      </c>
      <c r="CG387" s="41">
        <f t="shared" si="403"/>
        <v>0</v>
      </c>
      <c r="CH387" s="41">
        <f t="shared" si="404"/>
        <v>33037.240000000005</v>
      </c>
      <c r="CI387" s="40">
        <f t="shared" si="405"/>
        <v>33037.240000000005</v>
      </c>
      <c r="CJ387" s="281" t="s">
        <v>1546</v>
      </c>
      <c r="CK387" s="143">
        <v>0</v>
      </c>
      <c r="CL387" s="40">
        <f t="shared" si="426"/>
        <v>0</v>
      </c>
      <c r="CM387" s="40">
        <v>34072.19</v>
      </c>
      <c r="CN387" s="40">
        <v>0</v>
      </c>
      <c r="CO387" s="310" t="e">
        <f t="shared" si="406"/>
        <v>#DIV/0!</v>
      </c>
      <c r="CP387" s="143">
        <v>53087.040000000001</v>
      </c>
      <c r="CQ387" s="143">
        <v>25927.26</v>
      </c>
      <c r="CR387" s="143">
        <v>0</v>
      </c>
      <c r="CS387" s="143">
        <v>0</v>
      </c>
      <c r="CT387" s="143">
        <v>0</v>
      </c>
      <c r="CU387" s="143">
        <v>0</v>
      </c>
      <c r="CV387" s="143">
        <v>0</v>
      </c>
      <c r="CW387" s="143">
        <v>79014.3</v>
      </c>
      <c r="CX387" s="29"/>
    </row>
    <row r="388" spans="1:102" ht="47.25" hidden="1" x14ac:dyDescent="0.25">
      <c r="A388" s="119" t="s">
        <v>406</v>
      </c>
      <c r="B388" s="119" t="s">
        <v>411</v>
      </c>
      <c r="C388" s="120" t="s">
        <v>602</v>
      </c>
      <c r="D388" s="119">
        <v>1</v>
      </c>
      <c r="E388" s="119" t="s">
        <v>402</v>
      </c>
      <c r="F388" s="119" t="s">
        <v>77</v>
      </c>
      <c r="G388" s="43" t="s">
        <v>786</v>
      </c>
      <c r="H388" s="43">
        <f>SUBTOTAL(103, $CI$16:$CI388)*1</f>
        <v>149</v>
      </c>
      <c r="I388" s="43" t="s">
        <v>406</v>
      </c>
      <c r="J388" s="128" t="s">
        <v>707</v>
      </c>
      <c r="K388" s="128" t="s">
        <v>1277</v>
      </c>
      <c r="L388" s="79">
        <v>0</v>
      </c>
      <c r="M388" s="79">
        <v>0</v>
      </c>
      <c r="N388" s="79">
        <v>0</v>
      </c>
      <c r="O388" s="79">
        <f>N388+M388+L388</f>
        <v>0</v>
      </c>
      <c r="P388" s="79"/>
      <c r="Q388" s="41">
        <f t="shared" si="366"/>
        <v>0</v>
      </c>
      <c r="R388" s="197" t="str">
        <f t="shared" si="367"/>
        <v>nebija plānots</v>
      </c>
      <c r="S388" s="79">
        <v>0</v>
      </c>
      <c r="T388" s="79"/>
      <c r="U388" s="79"/>
      <c r="V388" s="41">
        <f t="shared" si="368"/>
        <v>0</v>
      </c>
      <c r="W388" s="41">
        <f t="shared" si="369"/>
        <v>0</v>
      </c>
      <c r="X388" s="41">
        <f t="shared" si="370"/>
        <v>0</v>
      </c>
      <c r="Y388" s="197" t="str">
        <f t="shared" si="371"/>
        <v>nebija plānots</v>
      </c>
      <c r="Z388" s="79">
        <v>0</v>
      </c>
      <c r="AA388" s="79"/>
      <c r="AB388" s="79"/>
      <c r="AC388" s="41">
        <f t="shared" si="372"/>
        <v>0</v>
      </c>
      <c r="AD388" s="41">
        <f t="shared" si="373"/>
        <v>0</v>
      </c>
      <c r="AE388" s="41">
        <f t="shared" si="374"/>
        <v>0</v>
      </c>
      <c r="AF388" s="109" t="str">
        <f t="shared" si="375"/>
        <v>nebija plānots</v>
      </c>
      <c r="AG388" s="79">
        <v>0</v>
      </c>
      <c r="AH388" s="79"/>
      <c r="AI388" s="79"/>
      <c r="AJ388" s="41">
        <f t="shared" si="376"/>
        <v>0</v>
      </c>
      <c r="AK388" s="41">
        <f t="shared" si="377"/>
        <v>0</v>
      </c>
      <c r="AL388" s="41">
        <f t="shared" si="378"/>
        <v>0</v>
      </c>
      <c r="AM388" s="109" t="str">
        <f t="shared" si="379"/>
        <v>nebija plānots</v>
      </c>
      <c r="AN388" s="79">
        <v>0</v>
      </c>
      <c r="AO388" s="79"/>
      <c r="AP388" s="79"/>
      <c r="AQ388" s="41">
        <f t="shared" si="380"/>
        <v>0</v>
      </c>
      <c r="AR388" s="41">
        <f t="shared" si="381"/>
        <v>0</v>
      </c>
      <c r="AS388" s="41">
        <f t="shared" si="382"/>
        <v>0</v>
      </c>
      <c r="AT388" s="109" t="str">
        <f t="shared" si="383"/>
        <v>nebija plānots</v>
      </c>
      <c r="AU388" s="79">
        <v>0</v>
      </c>
      <c r="AV388" s="79"/>
      <c r="AW388" s="79"/>
      <c r="AX388" s="41">
        <f t="shared" si="384"/>
        <v>0</v>
      </c>
      <c r="AY388" s="41">
        <f t="shared" si="385"/>
        <v>0</v>
      </c>
      <c r="AZ388" s="41">
        <f t="shared" si="386"/>
        <v>0</v>
      </c>
      <c r="BA388" s="109" t="str">
        <f t="shared" si="387"/>
        <v>nebija plānots</v>
      </c>
      <c r="BB388" s="79">
        <v>0</v>
      </c>
      <c r="BC388" s="79"/>
      <c r="BD388" s="79"/>
      <c r="BE388" s="41">
        <f t="shared" si="388"/>
        <v>0</v>
      </c>
      <c r="BF388" s="41">
        <f t="shared" si="389"/>
        <v>0</v>
      </c>
      <c r="BG388" s="41">
        <f t="shared" si="390"/>
        <v>0</v>
      </c>
      <c r="BH388" s="109" t="str">
        <f t="shared" si="391"/>
        <v>nebija plānots</v>
      </c>
      <c r="BI388" s="79">
        <v>0</v>
      </c>
      <c r="BJ388" s="79"/>
      <c r="BK388" s="79"/>
      <c r="BL388" s="41">
        <f t="shared" si="392"/>
        <v>0</v>
      </c>
      <c r="BM388" s="41">
        <f t="shared" si="393"/>
        <v>0</v>
      </c>
      <c r="BN388" s="41">
        <f t="shared" si="394"/>
        <v>0</v>
      </c>
      <c r="BO388" s="109" t="str">
        <f t="shared" si="395"/>
        <v>nebija plānots</v>
      </c>
      <c r="BP388" s="79">
        <v>0</v>
      </c>
      <c r="BQ388" s="79"/>
      <c r="BR388" s="79"/>
      <c r="BS388" s="41">
        <f t="shared" si="396"/>
        <v>0</v>
      </c>
      <c r="BT388" s="41">
        <f t="shared" si="397"/>
        <v>0</v>
      </c>
      <c r="BU388" s="41">
        <f t="shared" si="398"/>
        <v>0</v>
      </c>
      <c r="BV388" s="109" t="str">
        <f t="shared" si="399"/>
        <v>nebija plānots</v>
      </c>
      <c r="BW388" s="79">
        <v>0</v>
      </c>
      <c r="BX388" s="41">
        <v>38587.769999999997</v>
      </c>
      <c r="BY388" s="41">
        <f t="shared" si="424"/>
        <v>38587.769999999997</v>
      </c>
      <c r="BZ388" s="41">
        <f t="shared" si="425"/>
        <v>0</v>
      </c>
      <c r="CA388" s="41">
        <f>BQ388+BJ388+BC388+AV388+AO388+-AH388+AA388+T388+P388+BX388</f>
        <v>38587.769999999997</v>
      </c>
      <c r="CB388" s="41">
        <f t="shared" si="427"/>
        <v>38587.769999999997</v>
      </c>
      <c r="CC388" s="109" t="str">
        <f t="shared" si="401"/>
        <v>nebija plānots</v>
      </c>
      <c r="CD388" s="79">
        <v>0</v>
      </c>
      <c r="CE388" s="41">
        <v>0</v>
      </c>
      <c r="CF388" s="41">
        <f t="shared" si="402"/>
        <v>0</v>
      </c>
      <c r="CG388" s="41">
        <f t="shared" si="403"/>
        <v>0</v>
      </c>
      <c r="CH388" s="41">
        <f t="shared" si="404"/>
        <v>38587.769999999997</v>
      </c>
      <c r="CI388" s="40">
        <f t="shared" si="405"/>
        <v>38587.769999999997</v>
      </c>
      <c r="CJ388" s="281" t="s">
        <v>1546</v>
      </c>
      <c r="CK388" s="83">
        <v>0</v>
      </c>
      <c r="CL388" s="40">
        <f t="shared" si="426"/>
        <v>0</v>
      </c>
      <c r="CM388" s="40">
        <v>58482.74</v>
      </c>
      <c r="CN388" s="40">
        <v>0</v>
      </c>
      <c r="CO388" s="310" t="e">
        <f t="shared" si="406"/>
        <v>#DIV/0!</v>
      </c>
      <c r="CP388" s="83">
        <v>166834.41999999998</v>
      </c>
      <c r="CQ388" s="83">
        <v>84014.42</v>
      </c>
      <c r="CR388" s="83"/>
      <c r="CS388" s="83">
        <v>0</v>
      </c>
      <c r="CT388" s="83">
        <v>0</v>
      </c>
      <c r="CU388" s="83">
        <v>0</v>
      </c>
      <c r="CV388" s="83">
        <v>0</v>
      </c>
      <c r="CW388" s="83">
        <v>250848.6</v>
      </c>
      <c r="CX388" s="272"/>
    </row>
    <row r="389" spans="1:102" ht="26.25" hidden="1" x14ac:dyDescent="0.25">
      <c r="A389" s="11" t="s">
        <v>172</v>
      </c>
      <c r="B389" s="11" t="s">
        <v>173</v>
      </c>
      <c r="C389" s="14" t="s">
        <v>575</v>
      </c>
      <c r="D389" s="11" t="s">
        <v>3</v>
      </c>
      <c r="E389" s="11" t="s">
        <v>29</v>
      </c>
      <c r="F389" s="11" t="s">
        <v>5</v>
      </c>
      <c r="G389" s="44" t="s">
        <v>180</v>
      </c>
      <c r="H389" s="43">
        <f>SUBTOTAL(103, $CI$16:$CI389)*1</f>
        <v>149</v>
      </c>
      <c r="I389" s="43" t="s">
        <v>406</v>
      </c>
      <c r="J389" s="128" t="s">
        <v>1012</v>
      </c>
      <c r="K389" s="128" t="s">
        <v>1215</v>
      </c>
      <c r="L389" s="101">
        <v>0</v>
      </c>
      <c r="M389" s="101">
        <v>0</v>
      </c>
      <c r="N389" s="101">
        <v>0</v>
      </c>
      <c r="O389" s="101">
        <f>N389+M389+L389</f>
        <v>0</v>
      </c>
      <c r="P389" s="101"/>
      <c r="Q389" s="41">
        <f t="shared" si="366"/>
        <v>0</v>
      </c>
      <c r="R389" s="197" t="str">
        <f t="shared" si="367"/>
        <v>nebija plānots</v>
      </c>
      <c r="S389" s="101">
        <v>0</v>
      </c>
      <c r="T389" s="101"/>
      <c r="U389" s="101"/>
      <c r="V389" s="41">
        <f t="shared" si="368"/>
        <v>0</v>
      </c>
      <c r="W389" s="41">
        <f t="shared" si="369"/>
        <v>0</v>
      </c>
      <c r="X389" s="41">
        <f t="shared" si="370"/>
        <v>0</v>
      </c>
      <c r="Y389" s="197" t="str">
        <f t="shared" si="371"/>
        <v>nebija plānots</v>
      </c>
      <c r="Z389" s="101">
        <v>0</v>
      </c>
      <c r="AA389" s="101"/>
      <c r="AB389" s="101"/>
      <c r="AC389" s="41">
        <f t="shared" si="372"/>
        <v>0</v>
      </c>
      <c r="AD389" s="41">
        <f t="shared" si="373"/>
        <v>0</v>
      </c>
      <c r="AE389" s="41">
        <f t="shared" si="374"/>
        <v>0</v>
      </c>
      <c r="AF389" s="109" t="str">
        <f t="shared" si="375"/>
        <v>nebija plānots</v>
      </c>
      <c r="AG389" s="101">
        <v>0</v>
      </c>
      <c r="AH389" s="101"/>
      <c r="AI389" s="101"/>
      <c r="AJ389" s="41">
        <f t="shared" si="376"/>
        <v>0</v>
      </c>
      <c r="AK389" s="41">
        <f t="shared" si="377"/>
        <v>0</v>
      </c>
      <c r="AL389" s="41">
        <f t="shared" si="378"/>
        <v>0</v>
      </c>
      <c r="AM389" s="109" t="str">
        <f t="shared" si="379"/>
        <v>nebija plānots</v>
      </c>
      <c r="AN389" s="101">
        <v>0</v>
      </c>
      <c r="AO389" s="101"/>
      <c r="AP389" s="101"/>
      <c r="AQ389" s="41">
        <f t="shared" si="380"/>
        <v>0</v>
      </c>
      <c r="AR389" s="41">
        <f t="shared" si="381"/>
        <v>0</v>
      </c>
      <c r="AS389" s="41">
        <f t="shared" si="382"/>
        <v>0</v>
      </c>
      <c r="AT389" s="109" t="str">
        <f t="shared" si="383"/>
        <v>nebija plānots</v>
      </c>
      <c r="AU389" s="101">
        <v>0</v>
      </c>
      <c r="AV389" s="101"/>
      <c r="AW389" s="101"/>
      <c r="AX389" s="41">
        <f t="shared" si="384"/>
        <v>0</v>
      </c>
      <c r="AY389" s="41">
        <f t="shared" si="385"/>
        <v>0</v>
      </c>
      <c r="AZ389" s="41">
        <f t="shared" si="386"/>
        <v>0</v>
      </c>
      <c r="BA389" s="109" t="str">
        <f t="shared" si="387"/>
        <v>nebija plānots</v>
      </c>
      <c r="BB389" s="101">
        <v>0</v>
      </c>
      <c r="BC389" s="101"/>
      <c r="BD389" s="101"/>
      <c r="BE389" s="41">
        <f t="shared" si="388"/>
        <v>0</v>
      </c>
      <c r="BF389" s="41">
        <f t="shared" si="389"/>
        <v>0</v>
      </c>
      <c r="BG389" s="41">
        <f t="shared" si="390"/>
        <v>0</v>
      </c>
      <c r="BH389" s="109" t="str">
        <f t="shared" si="391"/>
        <v>nebija plānots</v>
      </c>
      <c r="BI389" s="101">
        <v>0</v>
      </c>
      <c r="BJ389" s="41">
        <v>17274.07</v>
      </c>
      <c r="BK389" s="41">
        <f t="shared" ref="BK389:BK395" si="428">BJ389-BI389</f>
        <v>17274.07</v>
      </c>
      <c r="BL389" s="41">
        <f t="shared" si="392"/>
        <v>0</v>
      </c>
      <c r="BM389" s="41">
        <f t="shared" si="393"/>
        <v>17274.07</v>
      </c>
      <c r="BN389" s="41">
        <f t="shared" si="394"/>
        <v>17274</v>
      </c>
      <c r="BO389" s="109" t="str">
        <f t="shared" si="395"/>
        <v>nebija plānots</v>
      </c>
      <c r="BP389" s="101">
        <v>0</v>
      </c>
      <c r="BQ389" s="41">
        <v>17366.82</v>
      </c>
      <c r="BR389" s="41">
        <f t="shared" ref="BR389:BR395" si="429">BQ389-BP389</f>
        <v>17366.82</v>
      </c>
      <c r="BS389" s="41">
        <f t="shared" si="396"/>
        <v>0</v>
      </c>
      <c r="BT389" s="41">
        <f t="shared" si="397"/>
        <v>34640.89</v>
      </c>
      <c r="BU389" s="41">
        <f t="shared" si="398"/>
        <v>34641</v>
      </c>
      <c r="BV389" s="109" t="str">
        <f t="shared" si="399"/>
        <v>nebija plānots</v>
      </c>
      <c r="BW389" s="101">
        <v>0</v>
      </c>
      <c r="BX389" s="41">
        <v>0</v>
      </c>
      <c r="BY389" s="41">
        <f t="shared" si="424"/>
        <v>0</v>
      </c>
      <c r="BZ389" s="41">
        <f t="shared" si="425"/>
        <v>0</v>
      </c>
      <c r="CA389" s="41">
        <f>BQ389+BJ389+BC389+AV389+AO389+-AH389+AA389+T389+P389+BX389</f>
        <v>34640.89</v>
      </c>
      <c r="CB389" s="41">
        <f t="shared" si="427"/>
        <v>34640.89</v>
      </c>
      <c r="CC389" s="109" t="str">
        <f t="shared" si="401"/>
        <v>nebija plānots</v>
      </c>
      <c r="CD389" s="101">
        <v>0</v>
      </c>
      <c r="CE389" s="41">
        <v>7805.86</v>
      </c>
      <c r="CF389" s="41">
        <f t="shared" si="402"/>
        <v>7805.86</v>
      </c>
      <c r="CG389" s="41">
        <f t="shared" si="403"/>
        <v>0</v>
      </c>
      <c r="CH389" s="41">
        <f t="shared" si="404"/>
        <v>42446.75</v>
      </c>
      <c r="CI389" s="40">
        <f t="shared" si="405"/>
        <v>42446.75</v>
      </c>
      <c r="CJ389" s="281" t="s">
        <v>1546</v>
      </c>
      <c r="CK389" s="104">
        <v>0</v>
      </c>
      <c r="CL389" s="40">
        <f t="shared" si="426"/>
        <v>0</v>
      </c>
      <c r="CM389" s="40">
        <v>55155.189999999995</v>
      </c>
      <c r="CN389" s="40">
        <v>0</v>
      </c>
      <c r="CO389" s="310" t="e">
        <f t="shared" si="406"/>
        <v>#DIV/0!</v>
      </c>
      <c r="CP389" s="104">
        <v>76416.88</v>
      </c>
      <c r="CQ389" s="104">
        <v>50944.57</v>
      </c>
      <c r="CR389" s="104">
        <v>0</v>
      </c>
      <c r="CS389" s="104">
        <v>0</v>
      </c>
      <c r="CT389" s="104">
        <v>0</v>
      </c>
      <c r="CU389" s="104">
        <v>0</v>
      </c>
      <c r="CV389" s="104">
        <v>0</v>
      </c>
      <c r="CW389" s="104">
        <v>127361.45000000001</v>
      </c>
      <c r="CX389" s="29"/>
    </row>
    <row r="390" spans="1:102" ht="31.5" hidden="1" x14ac:dyDescent="0.25">
      <c r="A390" s="119" t="s">
        <v>74</v>
      </c>
      <c r="B390" s="119" t="s">
        <v>848</v>
      </c>
      <c r="C390" s="120" t="s">
        <v>849</v>
      </c>
      <c r="D390" s="119">
        <v>1</v>
      </c>
      <c r="E390" s="119" t="s">
        <v>76</v>
      </c>
      <c r="F390" s="119" t="s">
        <v>77</v>
      </c>
      <c r="G390" s="43" t="s">
        <v>768</v>
      </c>
      <c r="H390" s="43">
        <f>SUBTOTAL(103, $CI$16:$CI390)*1</f>
        <v>149</v>
      </c>
      <c r="I390" s="43" t="s">
        <v>406</v>
      </c>
      <c r="J390" s="124" t="s">
        <v>827</v>
      </c>
      <c r="K390" s="124" t="s">
        <v>828</v>
      </c>
      <c r="L390" s="41">
        <v>0</v>
      </c>
      <c r="M390" s="41">
        <v>0</v>
      </c>
      <c r="N390" s="41">
        <v>0</v>
      </c>
      <c r="O390" s="40">
        <v>0</v>
      </c>
      <c r="P390" s="40">
        <v>0</v>
      </c>
      <c r="Q390" s="41">
        <f t="shared" si="366"/>
        <v>0</v>
      </c>
      <c r="R390" s="197" t="str">
        <f t="shared" si="367"/>
        <v>nebija plānots</v>
      </c>
      <c r="S390" s="40">
        <v>0</v>
      </c>
      <c r="T390" s="40">
        <v>0</v>
      </c>
      <c r="U390" s="41">
        <f>T390-S390</f>
        <v>0</v>
      </c>
      <c r="V390" s="41">
        <f t="shared" si="368"/>
        <v>0</v>
      </c>
      <c r="W390" s="41">
        <f t="shared" si="369"/>
        <v>0</v>
      </c>
      <c r="X390" s="41">
        <f t="shared" si="370"/>
        <v>0</v>
      </c>
      <c r="Y390" s="197" t="str">
        <f t="shared" si="371"/>
        <v>nebija plānots</v>
      </c>
      <c r="Z390" s="40">
        <v>0</v>
      </c>
      <c r="AA390" s="40">
        <v>0</v>
      </c>
      <c r="AB390" s="41">
        <f>AA390-Z390</f>
        <v>0</v>
      </c>
      <c r="AC390" s="41">
        <f t="shared" si="372"/>
        <v>0</v>
      </c>
      <c r="AD390" s="41">
        <f t="shared" si="373"/>
        <v>0</v>
      </c>
      <c r="AE390" s="41">
        <f t="shared" si="374"/>
        <v>0</v>
      </c>
      <c r="AF390" s="109" t="str">
        <f t="shared" si="375"/>
        <v>nebija plānots</v>
      </c>
      <c r="AG390" s="40">
        <v>0</v>
      </c>
      <c r="AH390" s="40">
        <v>0</v>
      </c>
      <c r="AI390" s="41">
        <f>AH390-AG390</f>
        <v>0</v>
      </c>
      <c r="AJ390" s="41">
        <f t="shared" si="376"/>
        <v>0</v>
      </c>
      <c r="AK390" s="41">
        <f t="shared" si="377"/>
        <v>0</v>
      </c>
      <c r="AL390" s="41">
        <f t="shared" si="378"/>
        <v>0</v>
      </c>
      <c r="AM390" s="109" t="str">
        <f t="shared" si="379"/>
        <v>nebija plānots</v>
      </c>
      <c r="AN390" s="40">
        <v>0</v>
      </c>
      <c r="AO390" s="40">
        <v>0</v>
      </c>
      <c r="AP390" s="41">
        <f>AO390-AN390</f>
        <v>0</v>
      </c>
      <c r="AQ390" s="41">
        <f t="shared" si="380"/>
        <v>0</v>
      </c>
      <c r="AR390" s="41">
        <f t="shared" si="381"/>
        <v>0</v>
      </c>
      <c r="AS390" s="41">
        <f t="shared" si="382"/>
        <v>0</v>
      </c>
      <c r="AT390" s="109" t="str">
        <f t="shared" si="383"/>
        <v>nebija plānots</v>
      </c>
      <c r="AU390" s="41">
        <v>0</v>
      </c>
      <c r="AV390" s="41">
        <v>7276.85</v>
      </c>
      <c r="AW390" s="41">
        <f>AV390-AU390</f>
        <v>7276.85</v>
      </c>
      <c r="AX390" s="41">
        <f t="shared" si="384"/>
        <v>0</v>
      </c>
      <c r="AY390" s="41">
        <f t="shared" si="385"/>
        <v>7276.85</v>
      </c>
      <c r="AZ390" s="41">
        <f t="shared" si="386"/>
        <v>7277</v>
      </c>
      <c r="BA390" s="109" t="str">
        <f t="shared" si="387"/>
        <v>nebija plānots</v>
      </c>
      <c r="BB390" s="41">
        <v>0</v>
      </c>
      <c r="BC390" s="41">
        <v>8658.19</v>
      </c>
      <c r="BD390" s="41">
        <f>BC390-BB390</f>
        <v>8658.19</v>
      </c>
      <c r="BE390" s="41">
        <f t="shared" si="388"/>
        <v>0</v>
      </c>
      <c r="BF390" s="41">
        <f t="shared" si="389"/>
        <v>15935.04</v>
      </c>
      <c r="BG390" s="41">
        <f t="shared" si="390"/>
        <v>15935</v>
      </c>
      <c r="BH390" s="109" t="str">
        <f t="shared" si="391"/>
        <v>nebija plānots</v>
      </c>
      <c r="BI390" s="41">
        <v>0</v>
      </c>
      <c r="BJ390" s="41">
        <v>0</v>
      </c>
      <c r="BK390" s="41">
        <f t="shared" si="428"/>
        <v>0</v>
      </c>
      <c r="BL390" s="41">
        <f t="shared" si="392"/>
        <v>0</v>
      </c>
      <c r="BM390" s="41">
        <f t="shared" si="393"/>
        <v>15935.04</v>
      </c>
      <c r="BN390" s="41">
        <f t="shared" si="394"/>
        <v>15935</v>
      </c>
      <c r="BO390" s="109" t="str">
        <f t="shared" si="395"/>
        <v>nebija plānots</v>
      </c>
      <c r="BP390" s="41">
        <v>0</v>
      </c>
      <c r="BQ390" s="41">
        <v>27040.33</v>
      </c>
      <c r="BR390" s="41">
        <f t="shared" si="429"/>
        <v>27040.33</v>
      </c>
      <c r="BS390" s="41">
        <f t="shared" si="396"/>
        <v>0</v>
      </c>
      <c r="BT390" s="41">
        <f t="shared" si="397"/>
        <v>42975.37</v>
      </c>
      <c r="BU390" s="41">
        <f t="shared" si="398"/>
        <v>42975</v>
      </c>
      <c r="BV390" s="109" t="str">
        <f t="shared" si="399"/>
        <v>nebija plānots</v>
      </c>
      <c r="BW390" s="41">
        <v>0</v>
      </c>
      <c r="BX390" s="41">
        <v>0</v>
      </c>
      <c r="BY390" s="41">
        <f t="shared" si="424"/>
        <v>0</v>
      </c>
      <c r="BZ390" s="41">
        <f t="shared" si="425"/>
        <v>0</v>
      </c>
      <c r="CA390" s="41">
        <f>BQ390+BJ390+BC390+AV390+AO390+AH390+AA390+T390+P390+BX390</f>
        <v>42975.37</v>
      </c>
      <c r="CB390" s="41">
        <f t="shared" si="427"/>
        <v>42975.37</v>
      </c>
      <c r="CC390" s="109" t="str">
        <f t="shared" si="401"/>
        <v>nebija plānots</v>
      </c>
      <c r="CD390" s="41">
        <v>0</v>
      </c>
      <c r="CE390" s="41">
        <v>0</v>
      </c>
      <c r="CF390" s="41">
        <f t="shared" si="402"/>
        <v>0</v>
      </c>
      <c r="CG390" s="41">
        <f t="shared" si="403"/>
        <v>0</v>
      </c>
      <c r="CH390" s="41">
        <f t="shared" si="404"/>
        <v>42975.37</v>
      </c>
      <c r="CI390" s="40">
        <f t="shared" si="405"/>
        <v>42975.37</v>
      </c>
      <c r="CJ390" s="281" t="s">
        <v>1546</v>
      </c>
      <c r="CK390" s="40">
        <v>0</v>
      </c>
      <c r="CL390" s="40">
        <f t="shared" si="426"/>
        <v>0</v>
      </c>
      <c r="CM390" s="40">
        <v>73272.390000000014</v>
      </c>
      <c r="CN390" s="40">
        <v>0</v>
      </c>
      <c r="CO390" s="310" t="e">
        <f t="shared" si="406"/>
        <v>#DIV/0!</v>
      </c>
      <c r="CP390" s="40">
        <v>90550.44</v>
      </c>
      <c r="CQ390" s="40">
        <v>37842.06</v>
      </c>
      <c r="CR390" s="40">
        <v>0</v>
      </c>
      <c r="CS390" s="40">
        <v>0</v>
      </c>
      <c r="CT390" s="40">
        <v>0</v>
      </c>
      <c r="CU390" s="40">
        <v>0</v>
      </c>
      <c r="CV390" s="40">
        <v>0</v>
      </c>
      <c r="CW390" s="40">
        <v>128392.5</v>
      </c>
      <c r="CX390" s="29"/>
    </row>
    <row r="391" spans="1:102" ht="47.25" hidden="1" x14ac:dyDescent="0.25">
      <c r="A391" s="119" t="s">
        <v>106</v>
      </c>
      <c r="B391" s="119" t="s">
        <v>107</v>
      </c>
      <c r="C391" s="120" t="s">
        <v>108</v>
      </c>
      <c r="D391" s="119">
        <v>1</v>
      </c>
      <c r="E391" s="119" t="s">
        <v>109</v>
      </c>
      <c r="F391" s="119" t="s">
        <v>5</v>
      </c>
      <c r="G391" s="181" t="s">
        <v>912</v>
      </c>
      <c r="H391" s="43">
        <f>SUBTOTAL(103, $CI$16:$CI391)*1</f>
        <v>149</v>
      </c>
      <c r="I391" s="43" t="s">
        <v>406</v>
      </c>
      <c r="J391" s="124" t="s">
        <v>916</v>
      </c>
      <c r="K391" s="124" t="s">
        <v>925</v>
      </c>
      <c r="L391" s="43">
        <v>0</v>
      </c>
      <c r="M391" s="43">
        <v>0</v>
      </c>
      <c r="N391" s="43">
        <v>0</v>
      </c>
      <c r="O391" s="43">
        <v>0</v>
      </c>
      <c r="P391" s="43"/>
      <c r="Q391" s="41">
        <f t="shared" si="366"/>
        <v>0</v>
      </c>
      <c r="R391" s="197" t="str">
        <f t="shared" si="367"/>
        <v>nebija plānots</v>
      </c>
      <c r="S391" s="43">
        <v>0</v>
      </c>
      <c r="T391" s="43"/>
      <c r="U391" s="43"/>
      <c r="V391" s="41">
        <f t="shared" si="368"/>
        <v>0</v>
      </c>
      <c r="W391" s="41">
        <f t="shared" si="369"/>
        <v>0</v>
      </c>
      <c r="X391" s="41">
        <f t="shared" si="370"/>
        <v>0</v>
      </c>
      <c r="Y391" s="197" t="str">
        <f t="shared" si="371"/>
        <v>nebija plānots</v>
      </c>
      <c r="Z391" s="43">
        <v>0</v>
      </c>
      <c r="AA391" s="43"/>
      <c r="AB391" s="43"/>
      <c r="AC391" s="41">
        <f t="shared" si="372"/>
        <v>0</v>
      </c>
      <c r="AD391" s="41">
        <f t="shared" si="373"/>
        <v>0</v>
      </c>
      <c r="AE391" s="41">
        <f t="shared" si="374"/>
        <v>0</v>
      </c>
      <c r="AF391" s="109" t="str">
        <f t="shared" si="375"/>
        <v>nebija plānots</v>
      </c>
      <c r="AG391" s="43">
        <v>0</v>
      </c>
      <c r="AH391" s="43"/>
      <c r="AI391" s="43"/>
      <c r="AJ391" s="41">
        <f t="shared" si="376"/>
        <v>0</v>
      </c>
      <c r="AK391" s="41">
        <f t="shared" si="377"/>
        <v>0</v>
      </c>
      <c r="AL391" s="41">
        <f t="shared" si="378"/>
        <v>0</v>
      </c>
      <c r="AM391" s="109" t="str">
        <f t="shared" si="379"/>
        <v>nebija plānots</v>
      </c>
      <c r="AN391" s="43">
        <v>0</v>
      </c>
      <c r="AO391" s="43"/>
      <c r="AP391" s="43"/>
      <c r="AQ391" s="41">
        <f t="shared" si="380"/>
        <v>0</v>
      </c>
      <c r="AR391" s="41">
        <f t="shared" si="381"/>
        <v>0</v>
      </c>
      <c r="AS391" s="41">
        <f t="shared" si="382"/>
        <v>0</v>
      </c>
      <c r="AT391" s="109" t="str">
        <f t="shared" si="383"/>
        <v>nebija plānots</v>
      </c>
      <c r="AU391" s="43">
        <v>0</v>
      </c>
      <c r="AV391" s="43"/>
      <c r="AW391" s="43"/>
      <c r="AX391" s="41">
        <f t="shared" si="384"/>
        <v>0</v>
      </c>
      <c r="AY391" s="41">
        <f t="shared" si="385"/>
        <v>0</v>
      </c>
      <c r="AZ391" s="41">
        <f t="shared" si="386"/>
        <v>0</v>
      </c>
      <c r="BA391" s="109" t="str">
        <f t="shared" si="387"/>
        <v>nebija plānots</v>
      </c>
      <c r="BB391" s="43">
        <v>0</v>
      </c>
      <c r="BC391" s="41">
        <v>4984.32</v>
      </c>
      <c r="BD391" s="41">
        <f>BC391-BB391</f>
        <v>4984.32</v>
      </c>
      <c r="BE391" s="41">
        <f t="shared" si="388"/>
        <v>0</v>
      </c>
      <c r="BF391" s="41">
        <f t="shared" si="389"/>
        <v>4984.32</v>
      </c>
      <c r="BG391" s="41">
        <f t="shared" si="390"/>
        <v>4984</v>
      </c>
      <c r="BH391" s="109" t="str">
        <f t="shared" si="391"/>
        <v>nebija plānots</v>
      </c>
      <c r="BI391" s="41">
        <v>0</v>
      </c>
      <c r="BJ391" s="41">
        <v>0</v>
      </c>
      <c r="BK391" s="41">
        <f t="shared" si="428"/>
        <v>0</v>
      </c>
      <c r="BL391" s="41">
        <f t="shared" si="392"/>
        <v>0</v>
      </c>
      <c r="BM391" s="41">
        <f t="shared" si="393"/>
        <v>4984.32</v>
      </c>
      <c r="BN391" s="41">
        <f t="shared" si="394"/>
        <v>4984</v>
      </c>
      <c r="BO391" s="109" t="str">
        <f t="shared" si="395"/>
        <v>nebija plānots</v>
      </c>
      <c r="BP391" s="41">
        <v>0</v>
      </c>
      <c r="BQ391" s="41">
        <v>28129.9</v>
      </c>
      <c r="BR391" s="41">
        <f t="shared" si="429"/>
        <v>28129.9</v>
      </c>
      <c r="BS391" s="41">
        <f t="shared" si="396"/>
        <v>0</v>
      </c>
      <c r="BT391" s="41">
        <f t="shared" si="397"/>
        <v>33114.22</v>
      </c>
      <c r="BU391" s="41">
        <f t="shared" si="398"/>
        <v>33114</v>
      </c>
      <c r="BV391" s="109" t="str">
        <f t="shared" si="399"/>
        <v>nebija plānots</v>
      </c>
      <c r="BW391" s="41">
        <v>0</v>
      </c>
      <c r="BX391" s="41">
        <v>13100</v>
      </c>
      <c r="BY391" s="41">
        <f t="shared" si="424"/>
        <v>13100</v>
      </c>
      <c r="BZ391" s="41">
        <f t="shared" si="425"/>
        <v>0</v>
      </c>
      <c r="CA391" s="41">
        <f t="shared" ref="CA391:CA397" si="430">BQ391+BJ391+BC391+AV391+AO391+-AH391+AA391+T391+P391+BX391</f>
        <v>46214.22</v>
      </c>
      <c r="CB391" s="41">
        <f>ROUND(BU391+BY391,0)</f>
        <v>46214</v>
      </c>
      <c r="CC391" s="109" t="str">
        <f t="shared" si="401"/>
        <v>nebija plānots</v>
      </c>
      <c r="CD391" s="41">
        <v>0</v>
      </c>
      <c r="CE391" s="41">
        <v>0</v>
      </c>
      <c r="CF391" s="41">
        <f t="shared" si="402"/>
        <v>0</v>
      </c>
      <c r="CG391" s="41">
        <f t="shared" si="403"/>
        <v>0</v>
      </c>
      <c r="CH391" s="41">
        <f t="shared" si="404"/>
        <v>46214.22</v>
      </c>
      <c r="CI391" s="40">
        <f t="shared" si="405"/>
        <v>46214</v>
      </c>
      <c r="CJ391" s="281" t="s">
        <v>1546</v>
      </c>
      <c r="CK391" s="40">
        <v>0</v>
      </c>
      <c r="CL391" s="40">
        <f t="shared" si="426"/>
        <v>0</v>
      </c>
      <c r="CM391" s="40">
        <v>45876.55</v>
      </c>
      <c r="CN391" s="40">
        <v>0</v>
      </c>
      <c r="CO391" s="310" t="e">
        <f t="shared" si="406"/>
        <v>#DIV/0!</v>
      </c>
      <c r="CP391" s="40">
        <v>117196.29999999999</v>
      </c>
      <c r="CQ391" s="40">
        <v>53226.15</v>
      </c>
      <c r="CR391" s="40">
        <v>0</v>
      </c>
      <c r="CS391" s="40">
        <v>0</v>
      </c>
      <c r="CT391" s="40">
        <v>0</v>
      </c>
      <c r="CU391" s="40">
        <v>0</v>
      </c>
      <c r="CV391" s="40">
        <v>0</v>
      </c>
      <c r="CW391" s="40">
        <v>170422.44999999998</v>
      </c>
      <c r="CX391" s="29"/>
    </row>
    <row r="392" spans="1:102" ht="25.5" hidden="1" x14ac:dyDescent="0.25">
      <c r="A392" s="18" t="s">
        <v>138</v>
      </c>
      <c r="B392" s="18" t="s">
        <v>139</v>
      </c>
      <c r="C392" s="19" t="s">
        <v>572</v>
      </c>
      <c r="D392" s="18">
        <v>2</v>
      </c>
      <c r="E392" s="18" t="s">
        <v>35</v>
      </c>
      <c r="F392" s="18" t="s">
        <v>5</v>
      </c>
      <c r="G392" s="18" t="s">
        <v>1091</v>
      </c>
      <c r="H392" s="43">
        <f>SUBTOTAL(103, $CI$16:$CI392)*1</f>
        <v>149</v>
      </c>
      <c r="I392" s="43" t="s">
        <v>406</v>
      </c>
      <c r="J392" s="128" t="s">
        <v>530</v>
      </c>
      <c r="K392" s="128" t="s">
        <v>1233</v>
      </c>
      <c r="L392" s="101">
        <v>0</v>
      </c>
      <c r="M392" s="101">
        <v>0</v>
      </c>
      <c r="N392" s="101">
        <v>0</v>
      </c>
      <c r="O392" s="101">
        <f>N392+M392+L392</f>
        <v>0</v>
      </c>
      <c r="P392" s="101"/>
      <c r="Q392" s="41">
        <f t="shared" si="366"/>
        <v>0</v>
      </c>
      <c r="R392" s="197" t="str">
        <f t="shared" si="367"/>
        <v>nebija plānots</v>
      </c>
      <c r="S392" s="101">
        <v>0</v>
      </c>
      <c r="T392" s="101"/>
      <c r="U392" s="101"/>
      <c r="V392" s="41">
        <f t="shared" si="368"/>
        <v>0</v>
      </c>
      <c r="W392" s="41">
        <f t="shared" si="369"/>
        <v>0</v>
      </c>
      <c r="X392" s="41">
        <f t="shared" si="370"/>
        <v>0</v>
      </c>
      <c r="Y392" s="197" t="str">
        <f t="shared" si="371"/>
        <v>nebija plānots</v>
      </c>
      <c r="Z392" s="101">
        <v>0</v>
      </c>
      <c r="AA392" s="101"/>
      <c r="AB392" s="101"/>
      <c r="AC392" s="41">
        <f t="shared" si="372"/>
        <v>0</v>
      </c>
      <c r="AD392" s="41">
        <f t="shared" si="373"/>
        <v>0</v>
      </c>
      <c r="AE392" s="41">
        <f t="shared" si="374"/>
        <v>0</v>
      </c>
      <c r="AF392" s="109" t="str">
        <f t="shared" si="375"/>
        <v>nebija plānots</v>
      </c>
      <c r="AG392" s="101">
        <v>0</v>
      </c>
      <c r="AH392" s="101"/>
      <c r="AI392" s="101"/>
      <c r="AJ392" s="41">
        <f t="shared" si="376"/>
        <v>0</v>
      </c>
      <c r="AK392" s="41">
        <f t="shared" si="377"/>
        <v>0</v>
      </c>
      <c r="AL392" s="41">
        <f t="shared" si="378"/>
        <v>0</v>
      </c>
      <c r="AM392" s="109" t="str">
        <f t="shared" si="379"/>
        <v>nebija plānots</v>
      </c>
      <c r="AN392" s="101">
        <v>0</v>
      </c>
      <c r="AO392" s="101"/>
      <c r="AP392" s="101"/>
      <c r="AQ392" s="41">
        <f t="shared" si="380"/>
        <v>0</v>
      </c>
      <c r="AR392" s="41">
        <f t="shared" si="381"/>
        <v>0</v>
      </c>
      <c r="AS392" s="41">
        <f t="shared" si="382"/>
        <v>0</v>
      </c>
      <c r="AT392" s="109" t="str">
        <f t="shared" si="383"/>
        <v>nebija plānots</v>
      </c>
      <c r="AU392" s="101">
        <v>0</v>
      </c>
      <c r="AV392" s="101"/>
      <c r="AW392" s="101"/>
      <c r="AX392" s="41">
        <f t="shared" si="384"/>
        <v>0</v>
      </c>
      <c r="AY392" s="41">
        <f t="shared" si="385"/>
        <v>0</v>
      </c>
      <c r="AZ392" s="41">
        <f t="shared" si="386"/>
        <v>0</v>
      </c>
      <c r="BA392" s="109" t="str">
        <f t="shared" si="387"/>
        <v>nebija plānots</v>
      </c>
      <c r="BB392" s="101">
        <v>0</v>
      </c>
      <c r="BC392" s="101"/>
      <c r="BD392" s="101"/>
      <c r="BE392" s="41">
        <f t="shared" si="388"/>
        <v>0</v>
      </c>
      <c r="BF392" s="41">
        <f t="shared" si="389"/>
        <v>0</v>
      </c>
      <c r="BG392" s="41">
        <f t="shared" si="390"/>
        <v>0</v>
      </c>
      <c r="BH392" s="109" t="str">
        <f t="shared" si="391"/>
        <v>nebija plānots</v>
      </c>
      <c r="BI392" s="101">
        <v>0</v>
      </c>
      <c r="BJ392" s="41">
        <v>2811.17</v>
      </c>
      <c r="BK392" s="41">
        <f t="shared" si="428"/>
        <v>2811.17</v>
      </c>
      <c r="BL392" s="41">
        <f t="shared" si="392"/>
        <v>0</v>
      </c>
      <c r="BM392" s="41">
        <f t="shared" si="393"/>
        <v>2811.17</v>
      </c>
      <c r="BN392" s="41">
        <f t="shared" si="394"/>
        <v>2811</v>
      </c>
      <c r="BO392" s="109" t="str">
        <f t="shared" si="395"/>
        <v>nebija plānots</v>
      </c>
      <c r="BP392" s="101">
        <v>0</v>
      </c>
      <c r="BQ392" s="41">
        <v>44906.080000000002</v>
      </c>
      <c r="BR392" s="41">
        <f t="shared" si="429"/>
        <v>44906.080000000002</v>
      </c>
      <c r="BS392" s="41">
        <f t="shared" si="396"/>
        <v>0</v>
      </c>
      <c r="BT392" s="41">
        <f t="shared" si="397"/>
        <v>47717.25</v>
      </c>
      <c r="BU392" s="41">
        <f t="shared" si="398"/>
        <v>47717</v>
      </c>
      <c r="BV392" s="109" t="str">
        <f t="shared" si="399"/>
        <v>nebija plānots</v>
      </c>
      <c r="BW392" s="101">
        <v>0</v>
      </c>
      <c r="BX392" s="41">
        <v>0</v>
      </c>
      <c r="BY392" s="41">
        <f t="shared" si="424"/>
        <v>0</v>
      </c>
      <c r="BZ392" s="41">
        <f t="shared" si="425"/>
        <v>0</v>
      </c>
      <c r="CA392" s="41">
        <f t="shared" si="430"/>
        <v>47717.25</v>
      </c>
      <c r="CB392" s="41">
        <f t="shared" ref="CB392:CB397" si="431">BR392+BK392+BD392+AW392+AP392+AI392+AB392+U392+Q392+BY392</f>
        <v>47717.25</v>
      </c>
      <c r="CC392" s="109" t="str">
        <f t="shared" si="401"/>
        <v>nebija plānots</v>
      </c>
      <c r="CD392" s="101">
        <v>0</v>
      </c>
      <c r="CE392" s="41">
        <v>0</v>
      </c>
      <c r="CF392" s="41">
        <f t="shared" si="402"/>
        <v>0</v>
      </c>
      <c r="CG392" s="41">
        <f t="shared" si="403"/>
        <v>0</v>
      </c>
      <c r="CH392" s="41">
        <f t="shared" si="404"/>
        <v>47717.25</v>
      </c>
      <c r="CI392" s="40">
        <f t="shared" si="405"/>
        <v>47717.25</v>
      </c>
      <c r="CJ392" s="281" t="s">
        <v>1546</v>
      </c>
      <c r="CK392" s="104">
        <v>0</v>
      </c>
      <c r="CL392" s="40">
        <f t="shared" si="426"/>
        <v>0</v>
      </c>
      <c r="CM392" s="40">
        <v>89275.33</v>
      </c>
      <c r="CN392" s="40">
        <v>0</v>
      </c>
      <c r="CO392" s="310" t="e">
        <f t="shared" si="406"/>
        <v>#DIV/0!</v>
      </c>
      <c r="CP392" s="104">
        <v>191594.54</v>
      </c>
      <c r="CQ392" s="104">
        <v>95797.26</v>
      </c>
      <c r="CR392" s="104">
        <v>0</v>
      </c>
      <c r="CS392" s="104">
        <v>0</v>
      </c>
      <c r="CT392" s="104">
        <v>0</v>
      </c>
      <c r="CU392" s="104">
        <v>0</v>
      </c>
      <c r="CV392" s="104">
        <v>0</v>
      </c>
      <c r="CW392" s="104">
        <v>287391.8</v>
      </c>
      <c r="CX392" s="29"/>
    </row>
    <row r="393" spans="1:102" ht="38.25" hidden="1" x14ac:dyDescent="0.25">
      <c r="A393" s="18" t="s">
        <v>57</v>
      </c>
      <c r="B393" s="18" t="s">
        <v>58</v>
      </c>
      <c r="C393" s="19" t="s">
        <v>565</v>
      </c>
      <c r="D393" s="55">
        <v>1</v>
      </c>
      <c r="E393" s="55" t="s">
        <v>35</v>
      </c>
      <c r="F393" s="55" t="s">
        <v>5</v>
      </c>
      <c r="G393" s="55" t="s">
        <v>1394</v>
      </c>
      <c r="H393" s="43">
        <f>SUBTOTAL(103, $CI$16:$CI393)*1</f>
        <v>149</v>
      </c>
      <c r="I393" s="43" t="s">
        <v>406</v>
      </c>
      <c r="J393" s="124" t="s">
        <v>829</v>
      </c>
      <c r="K393" s="124" t="s">
        <v>830</v>
      </c>
      <c r="L393" s="41">
        <v>0</v>
      </c>
      <c r="M393" s="41">
        <v>0</v>
      </c>
      <c r="N393" s="41">
        <v>0</v>
      </c>
      <c r="O393" s="40">
        <v>0</v>
      </c>
      <c r="P393" s="40">
        <v>0</v>
      </c>
      <c r="Q393" s="41">
        <f t="shared" si="366"/>
        <v>0</v>
      </c>
      <c r="R393" s="197" t="str">
        <f t="shared" si="367"/>
        <v>nebija plānots</v>
      </c>
      <c r="S393" s="40">
        <v>0</v>
      </c>
      <c r="T393" s="40">
        <v>0</v>
      </c>
      <c r="U393" s="41">
        <f>T393-S393</f>
        <v>0</v>
      </c>
      <c r="V393" s="41">
        <f t="shared" si="368"/>
        <v>0</v>
      </c>
      <c r="W393" s="41">
        <f t="shared" si="369"/>
        <v>0</v>
      </c>
      <c r="X393" s="41">
        <f t="shared" si="370"/>
        <v>0</v>
      </c>
      <c r="Y393" s="197" t="str">
        <f t="shared" si="371"/>
        <v>nebija plānots</v>
      </c>
      <c r="Z393" s="40">
        <v>0</v>
      </c>
      <c r="AA393" s="40">
        <v>0</v>
      </c>
      <c r="AB393" s="41">
        <f>AA393-Z393</f>
        <v>0</v>
      </c>
      <c r="AC393" s="41">
        <f t="shared" si="372"/>
        <v>0</v>
      </c>
      <c r="AD393" s="41">
        <f t="shared" si="373"/>
        <v>0</v>
      </c>
      <c r="AE393" s="41">
        <f t="shared" si="374"/>
        <v>0</v>
      </c>
      <c r="AF393" s="109" t="str">
        <f t="shared" si="375"/>
        <v>nebija plānots</v>
      </c>
      <c r="AG393" s="40">
        <v>0</v>
      </c>
      <c r="AH393" s="40">
        <v>0</v>
      </c>
      <c r="AI393" s="41">
        <f>AH393-AG393</f>
        <v>0</v>
      </c>
      <c r="AJ393" s="41">
        <f t="shared" si="376"/>
        <v>0</v>
      </c>
      <c r="AK393" s="41">
        <f t="shared" si="377"/>
        <v>0</v>
      </c>
      <c r="AL393" s="41">
        <f t="shared" si="378"/>
        <v>0</v>
      </c>
      <c r="AM393" s="109" t="str">
        <f t="shared" si="379"/>
        <v>nebija plānots</v>
      </c>
      <c r="AN393" s="40">
        <v>0</v>
      </c>
      <c r="AO393" s="40">
        <v>0</v>
      </c>
      <c r="AP393" s="41">
        <f>AO393-AN393</f>
        <v>0</v>
      </c>
      <c r="AQ393" s="41">
        <f t="shared" si="380"/>
        <v>0</v>
      </c>
      <c r="AR393" s="41">
        <f t="shared" si="381"/>
        <v>0</v>
      </c>
      <c r="AS393" s="41">
        <f t="shared" si="382"/>
        <v>0</v>
      </c>
      <c r="AT393" s="109" t="str">
        <f t="shared" si="383"/>
        <v>nebija plānots</v>
      </c>
      <c r="AU393" s="41">
        <v>0</v>
      </c>
      <c r="AV393" s="41">
        <v>2011.95</v>
      </c>
      <c r="AW393" s="41">
        <f>AV393-AU393</f>
        <v>2011.95</v>
      </c>
      <c r="AX393" s="41">
        <f t="shared" si="384"/>
        <v>0</v>
      </c>
      <c r="AY393" s="41">
        <f t="shared" si="385"/>
        <v>2011.95</v>
      </c>
      <c r="AZ393" s="41">
        <f t="shared" si="386"/>
        <v>2012</v>
      </c>
      <c r="BA393" s="109" t="str">
        <f t="shared" si="387"/>
        <v>nebija plānots</v>
      </c>
      <c r="BB393" s="41">
        <v>0</v>
      </c>
      <c r="BC393" s="41">
        <v>15811.7</v>
      </c>
      <c r="BD393" s="41">
        <f>BC393-BB393</f>
        <v>15811.7</v>
      </c>
      <c r="BE393" s="41">
        <f t="shared" si="388"/>
        <v>0</v>
      </c>
      <c r="BF393" s="41">
        <f t="shared" si="389"/>
        <v>17823.650000000001</v>
      </c>
      <c r="BG393" s="41">
        <f t="shared" si="390"/>
        <v>17824</v>
      </c>
      <c r="BH393" s="109" t="str">
        <f t="shared" si="391"/>
        <v>nebija plānots</v>
      </c>
      <c r="BI393" s="41">
        <v>0</v>
      </c>
      <c r="BJ393" s="41">
        <v>0</v>
      </c>
      <c r="BK393" s="41">
        <f t="shared" si="428"/>
        <v>0</v>
      </c>
      <c r="BL393" s="41">
        <f t="shared" si="392"/>
        <v>0</v>
      </c>
      <c r="BM393" s="41">
        <f t="shared" si="393"/>
        <v>17823.650000000001</v>
      </c>
      <c r="BN393" s="41">
        <f t="shared" si="394"/>
        <v>17824</v>
      </c>
      <c r="BO393" s="109" t="str">
        <f t="shared" si="395"/>
        <v>nebija plānots</v>
      </c>
      <c r="BP393" s="41">
        <v>0</v>
      </c>
      <c r="BQ393" s="41">
        <v>8269.5400000000009</v>
      </c>
      <c r="BR393" s="41">
        <f t="shared" si="429"/>
        <v>8269.5400000000009</v>
      </c>
      <c r="BS393" s="41">
        <f t="shared" si="396"/>
        <v>0</v>
      </c>
      <c r="BT393" s="41">
        <f t="shared" si="397"/>
        <v>26093.190000000002</v>
      </c>
      <c r="BU393" s="41">
        <f t="shared" si="398"/>
        <v>26094</v>
      </c>
      <c r="BV393" s="109" t="str">
        <f t="shared" si="399"/>
        <v>nebija plānots</v>
      </c>
      <c r="BW393" s="41">
        <v>0</v>
      </c>
      <c r="BX393" s="41">
        <v>21683.14</v>
      </c>
      <c r="BY393" s="41">
        <f t="shared" si="424"/>
        <v>21683.14</v>
      </c>
      <c r="BZ393" s="41">
        <f t="shared" si="425"/>
        <v>0</v>
      </c>
      <c r="CA393" s="41">
        <f t="shared" si="430"/>
        <v>47776.33</v>
      </c>
      <c r="CB393" s="41">
        <f t="shared" si="431"/>
        <v>47776.33</v>
      </c>
      <c r="CC393" s="109" t="str">
        <f t="shared" si="401"/>
        <v>nebija plānots</v>
      </c>
      <c r="CD393" s="41">
        <v>0</v>
      </c>
      <c r="CE393" s="41">
        <v>0</v>
      </c>
      <c r="CF393" s="41">
        <f t="shared" si="402"/>
        <v>0</v>
      </c>
      <c r="CG393" s="41">
        <f t="shared" si="403"/>
        <v>0</v>
      </c>
      <c r="CH393" s="41">
        <f t="shared" si="404"/>
        <v>47776.33</v>
      </c>
      <c r="CI393" s="40">
        <f t="shared" si="405"/>
        <v>47776.33</v>
      </c>
      <c r="CJ393" s="281" t="s">
        <v>1546</v>
      </c>
      <c r="CK393" s="40">
        <v>0</v>
      </c>
      <c r="CL393" s="40">
        <f t="shared" si="426"/>
        <v>0</v>
      </c>
      <c r="CM393" s="40">
        <v>93106.449999999983</v>
      </c>
      <c r="CN393" s="40">
        <v>0</v>
      </c>
      <c r="CO393" s="310" t="e">
        <f t="shared" si="406"/>
        <v>#DIV/0!</v>
      </c>
      <c r="CP393" s="40">
        <v>170556</v>
      </c>
      <c r="CQ393" s="40">
        <v>91838</v>
      </c>
      <c r="CR393" s="40">
        <v>0</v>
      </c>
      <c r="CS393" s="40">
        <v>0</v>
      </c>
      <c r="CT393" s="40">
        <v>0</v>
      </c>
      <c r="CU393" s="40">
        <v>0</v>
      </c>
      <c r="CV393" s="40">
        <v>0</v>
      </c>
      <c r="CW393" s="40">
        <v>262471.5</v>
      </c>
      <c r="CX393" s="29"/>
    </row>
    <row r="394" spans="1:102" hidden="1" x14ac:dyDescent="0.25">
      <c r="A394" s="121" t="s">
        <v>100</v>
      </c>
      <c r="B394" s="121" t="s">
        <v>101</v>
      </c>
      <c r="C394" s="122" t="s">
        <v>569</v>
      </c>
      <c r="D394" s="121" t="s">
        <v>3</v>
      </c>
      <c r="E394" s="121" t="s">
        <v>29</v>
      </c>
      <c r="F394" s="121" t="s">
        <v>102</v>
      </c>
      <c r="G394" s="123" t="s">
        <v>103</v>
      </c>
      <c r="H394" s="43">
        <f>SUBTOTAL(103, $CI$16:$CI394)*1</f>
        <v>149</v>
      </c>
      <c r="I394" s="43" t="s">
        <v>74</v>
      </c>
      <c r="J394" s="128" t="s">
        <v>320</v>
      </c>
      <c r="K394" s="128" t="s">
        <v>1015</v>
      </c>
      <c r="L394" s="101">
        <v>0</v>
      </c>
      <c r="M394" s="101">
        <v>0</v>
      </c>
      <c r="N394" s="101">
        <v>0</v>
      </c>
      <c r="O394" s="101">
        <f>N394+M394+L394</f>
        <v>0</v>
      </c>
      <c r="P394" s="101"/>
      <c r="Q394" s="41">
        <f t="shared" si="366"/>
        <v>0</v>
      </c>
      <c r="R394" s="197" t="str">
        <f t="shared" si="367"/>
        <v>nebija plānots</v>
      </c>
      <c r="S394" s="101">
        <v>0</v>
      </c>
      <c r="T394" s="101"/>
      <c r="U394" s="101"/>
      <c r="V394" s="41">
        <f t="shared" si="368"/>
        <v>0</v>
      </c>
      <c r="W394" s="41">
        <f t="shared" si="369"/>
        <v>0</v>
      </c>
      <c r="X394" s="41">
        <f t="shared" si="370"/>
        <v>0</v>
      </c>
      <c r="Y394" s="197" t="str">
        <f t="shared" si="371"/>
        <v>nebija plānots</v>
      </c>
      <c r="Z394" s="101">
        <v>0</v>
      </c>
      <c r="AA394" s="101"/>
      <c r="AB394" s="101"/>
      <c r="AC394" s="41">
        <f t="shared" si="372"/>
        <v>0</v>
      </c>
      <c r="AD394" s="41">
        <f t="shared" si="373"/>
        <v>0</v>
      </c>
      <c r="AE394" s="41">
        <f t="shared" si="374"/>
        <v>0</v>
      </c>
      <c r="AF394" s="109" t="str">
        <f t="shared" si="375"/>
        <v>nebija plānots</v>
      </c>
      <c r="AG394" s="101">
        <v>0</v>
      </c>
      <c r="AH394" s="101"/>
      <c r="AI394" s="101"/>
      <c r="AJ394" s="41">
        <f t="shared" si="376"/>
        <v>0</v>
      </c>
      <c r="AK394" s="41">
        <f t="shared" si="377"/>
        <v>0</v>
      </c>
      <c r="AL394" s="41">
        <f t="shared" si="378"/>
        <v>0</v>
      </c>
      <c r="AM394" s="109" t="str">
        <f t="shared" si="379"/>
        <v>nebija plānots</v>
      </c>
      <c r="AN394" s="101">
        <v>0</v>
      </c>
      <c r="AO394" s="101"/>
      <c r="AP394" s="101"/>
      <c r="AQ394" s="41">
        <f t="shared" si="380"/>
        <v>0</v>
      </c>
      <c r="AR394" s="41">
        <f t="shared" si="381"/>
        <v>0</v>
      </c>
      <c r="AS394" s="41">
        <f t="shared" si="382"/>
        <v>0</v>
      </c>
      <c r="AT394" s="109" t="str">
        <f t="shared" si="383"/>
        <v>nebija plānots</v>
      </c>
      <c r="AU394" s="101">
        <v>0</v>
      </c>
      <c r="AV394" s="101"/>
      <c r="AW394" s="101"/>
      <c r="AX394" s="41">
        <f t="shared" si="384"/>
        <v>0</v>
      </c>
      <c r="AY394" s="41">
        <f t="shared" si="385"/>
        <v>0</v>
      </c>
      <c r="AZ394" s="41">
        <f t="shared" si="386"/>
        <v>0</v>
      </c>
      <c r="BA394" s="109" t="str">
        <f t="shared" si="387"/>
        <v>nebija plānots</v>
      </c>
      <c r="BB394" s="101">
        <v>0</v>
      </c>
      <c r="BC394" s="101"/>
      <c r="BD394" s="101"/>
      <c r="BE394" s="41">
        <f t="shared" si="388"/>
        <v>0</v>
      </c>
      <c r="BF394" s="41">
        <f t="shared" si="389"/>
        <v>0</v>
      </c>
      <c r="BG394" s="41">
        <f t="shared" si="390"/>
        <v>0</v>
      </c>
      <c r="BH394" s="109" t="str">
        <f t="shared" si="391"/>
        <v>nebija plānots</v>
      </c>
      <c r="BI394" s="101">
        <v>0</v>
      </c>
      <c r="BJ394" s="41">
        <v>34404.74</v>
      </c>
      <c r="BK394" s="41">
        <f t="shared" si="428"/>
        <v>34404.74</v>
      </c>
      <c r="BL394" s="41">
        <f t="shared" si="392"/>
        <v>0</v>
      </c>
      <c r="BM394" s="41">
        <f t="shared" si="393"/>
        <v>34404.74</v>
      </c>
      <c r="BN394" s="41">
        <f t="shared" si="394"/>
        <v>34405</v>
      </c>
      <c r="BO394" s="109" t="str">
        <f t="shared" si="395"/>
        <v>nebija plānots</v>
      </c>
      <c r="BP394" s="101">
        <v>0</v>
      </c>
      <c r="BQ394" s="41">
        <v>0</v>
      </c>
      <c r="BR394" s="41">
        <f t="shared" si="429"/>
        <v>0</v>
      </c>
      <c r="BS394" s="41">
        <f t="shared" si="396"/>
        <v>0</v>
      </c>
      <c r="BT394" s="41">
        <f t="shared" si="397"/>
        <v>34404.74</v>
      </c>
      <c r="BU394" s="41">
        <f t="shared" si="398"/>
        <v>34405</v>
      </c>
      <c r="BV394" s="109" t="str">
        <f t="shared" si="399"/>
        <v>nebija plānots</v>
      </c>
      <c r="BW394" s="101">
        <v>0</v>
      </c>
      <c r="BX394" s="41">
        <v>0</v>
      </c>
      <c r="BY394" s="41">
        <f t="shared" si="424"/>
        <v>0</v>
      </c>
      <c r="BZ394" s="41">
        <f t="shared" si="425"/>
        <v>0</v>
      </c>
      <c r="CA394" s="41">
        <f t="shared" si="430"/>
        <v>34404.74</v>
      </c>
      <c r="CB394" s="41">
        <f t="shared" si="431"/>
        <v>34404.74</v>
      </c>
      <c r="CC394" s="109" t="str">
        <f t="shared" si="401"/>
        <v>nebija plānots</v>
      </c>
      <c r="CD394" s="101">
        <v>0</v>
      </c>
      <c r="CE394" s="41">
        <v>15159.93</v>
      </c>
      <c r="CF394" s="41">
        <f t="shared" si="402"/>
        <v>15159.93</v>
      </c>
      <c r="CG394" s="41">
        <f t="shared" si="403"/>
        <v>0</v>
      </c>
      <c r="CH394" s="41">
        <f t="shared" si="404"/>
        <v>49564.67</v>
      </c>
      <c r="CI394" s="40">
        <f t="shared" si="405"/>
        <v>49564.67</v>
      </c>
      <c r="CJ394" s="281" t="s">
        <v>1546</v>
      </c>
      <c r="CK394" s="104">
        <v>0</v>
      </c>
      <c r="CL394" s="40">
        <f t="shared" si="426"/>
        <v>0</v>
      </c>
      <c r="CM394" s="40">
        <v>63620.59</v>
      </c>
      <c r="CN394" s="40">
        <v>0</v>
      </c>
      <c r="CO394" s="310" t="e">
        <f t="shared" si="406"/>
        <v>#DIV/0!</v>
      </c>
      <c r="CP394" s="104">
        <v>280903.09999999998</v>
      </c>
      <c r="CQ394" s="104">
        <v>126151.32</v>
      </c>
      <c r="CR394" s="104">
        <v>126151.32</v>
      </c>
      <c r="CS394" s="104">
        <v>64651.26</v>
      </c>
      <c r="CT394" s="104">
        <v>0</v>
      </c>
      <c r="CU394" s="104">
        <v>0</v>
      </c>
      <c r="CV394" s="104">
        <v>0</v>
      </c>
      <c r="CW394" s="104">
        <v>597857</v>
      </c>
      <c r="CX394" s="29"/>
    </row>
    <row r="395" spans="1:102" ht="25.5" hidden="1" x14ac:dyDescent="0.25">
      <c r="A395" s="18" t="s">
        <v>1163</v>
      </c>
      <c r="B395" s="18" t="s">
        <v>1165</v>
      </c>
      <c r="C395" s="19" t="s">
        <v>1164</v>
      </c>
      <c r="D395" s="18" t="s">
        <v>3</v>
      </c>
      <c r="E395" s="18" t="s">
        <v>4</v>
      </c>
      <c r="F395" s="18" t="s">
        <v>5</v>
      </c>
      <c r="G395" s="18" t="s">
        <v>1176</v>
      </c>
      <c r="H395" s="43">
        <f>SUBTOTAL(103, $CI$16:$CI395)*1</f>
        <v>149</v>
      </c>
      <c r="I395" s="43" t="s">
        <v>406</v>
      </c>
      <c r="J395" s="124" t="s">
        <v>818</v>
      </c>
      <c r="K395" s="124" t="s">
        <v>819</v>
      </c>
      <c r="L395" s="41">
        <v>0</v>
      </c>
      <c r="M395" s="41">
        <v>0</v>
      </c>
      <c r="N395" s="41">
        <v>0</v>
      </c>
      <c r="O395" s="40">
        <v>0</v>
      </c>
      <c r="P395" s="40">
        <v>0</v>
      </c>
      <c r="Q395" s="41">
        <f t="shared" si="366"/>
        <v>0</v>
      </c>
      <c r="R395" s="197" t="str">
        <f t="shared" si="367"/>
        <v>nebija plānots</v>
      </c>
      <c r="S395" s="40">
        <v>0</v>
      </c>
      <c r="T395" s="40">
        <v>0</v>
      </c>
      <c r="U395" s="41">
        <f>T395-S395</f>
        <v>0</v>
      </c>
      <c r="V395" s="41">
        <f t="shared" si="368"/>
        <v>0</v>
      </c>
      <c r="W395" s="41">
        <f t="shared" si="369"/>
        <v>0</v>
      </c>
      <c r="X395" s="41">
        <f t="shared" si="370"/>
        <v>0</v>
      </c>
      <c r="Y395" s="197" t="str">
        <f t="shared" si="371"/>
        <v>nebija plānots</v>
      </c>
      <c r="Z395" s="40">
        <v>0</v>
      </c>
      <c r="AA395" s="40">
        <v>0</v>
      </c>
      <c r="AB395" s="41">
        <f>AA395-Z395</f>
        <v>0</v>
      </c>
      <c r="AC395" s="41">
        <f t="shared" si="372"/>
        <v>0</v>
      </c>
      <c r="AD395" s="41">
        <f t="shared" si="373"/>
        <v>0</v>
      </c>
      <c r="AE395" s="41">
        <f t="shared" si="374"/>
        <v>0</v>
      </c>
      <c r="AF395" s="109" t="str">
        <f t="shared" si="375"/>
        <v>nebija plānots</v>
      </c>
      <c r="AG395" s="40">
        <v>0</v>
      </c>
      <c r="AH395" s="40">
        <v>0</v>
      </c>
      <c r="AI395" s="41">
        <f>AH395-AG395</f>
        <v>0</v>
      </c>
      <c r="AJ395" s="41">
        <f t="shared" si="376"/>
        <v>0</v>
      </c>
      <c r="AK395" s="41">
        <f t="shared" si="377"/>
        <v>0</v>
      </c>
      <c r="AL395" s="41">
        <f t="shared" si="378"/>
        <v>0</v>
      </c>
      <c r="AM395" s="109" t="str">
        <f t="shared" si="379"/>
        <v>nebija plānots</v>
      </c>
      <c r="AN395" s="40">
        <v>0</v>
      </c>
      <c r="AO395" s="40">
        <v>0</v>
      </c>
      <c r="AP395" s="41">
        <f>AO395-AN395</f>
        <v>0</v>
      </c>
      <c r="AQ395" s="41">
        <f t="shared" si="380"/>
        <v>0</v>
      </c>
      <c r="AR395" s="41">
        <f t="shared" si="381"/>
        <v>0</v>
      </c>
      <c r="AS395" s="41">
        <f t="shared" si="382"/>
        <v>0</v>
      </c>
      <c r="AT395" s="109" t="str">
        <f t="shared" si="383"/>
        <v>nebija plānots</v>
      </c>
      <c r="AU395" s="41">
        <v>0</v>
      </c>
      <c r="AV395" s="41">
        <v>5552.2</v>
      </c>
      <c r="AW395" s="41">
        <f>AV395-AU395</f>
        <v>5552.2</v>
      </c>
      <c r="AX395" s="41">
        <f t="shared" si="384"/>
        <v>0</v>
      </c>
      <c r="AY395" s="41">
        <f t="shared" si="385"/>
        <v>5552.2</v>
      </c>
      <c r="AZ395" s="41">
        <f t="shared" si="386"/>
        <v>5552</v>
      </c>
      <c r="BA395" s="109" t="str">
        <f t="shared" si="387"/>
        <v>nebija plānots</v>
      </c>
      <c r="BB395" s="41">
        <v>0</v>
      </c>
      <c r="BC395" s="41">
        <v>4073.2</v>
      </c>
      <c r="BD395" s="41">
        <f>BC395-BB395</f>
        <v>4073.2</v>
      </c>
      <c r="BE395" s="41">
        <f t="shared" si="388"/>
        <v>0</v>
      </c>
      <c r="BF395" s="41">
        <f t="shared" si="389"/>
        <v>9625.4</v>
      </c>
      <c r="BG395" s="41">
        <f t="shared" si="390"/>
        <v>9625</v>
      </c>
      <c r="BH395" s="109" t="str">
        <f t="shared" si="391"/>
        <v>nebija plānots</v>
      </c>
      <c r="BI395" s="41">
        <v>0</v>
      </c>
      <c r="BJ395" s="41">
        <v>15526.670000000002</v>
      </c>
      <c r="BK395" s="41">
        <f t="shared" si="428"/>
        <v>15526.670000000002</v>
      </c>
      <c r="BL395" s="41">
        <f t="shared" si="392"/>
        <v>0</v>
      </c>
      <c r="BM395" s="41">
        <f t="shared" si="393"/>
        <v>25152.07</v>
      </c>
      <c r="BN395" s="41">
        <f t="shared" si="394"/>
        <v>25152</v>
      </c>
      <c r="BO395" s="109" t="str">
        <f t="shared" si="395"/>
        <v>nebija plānots</v>
      </c>
      <c r="BP395" s="41">
        <v>0</v>
      </c>
      <c r="BQ395" s="41">
        <v>0</v>
      </c>
      <c r="BR395" s="41">
        <f t="shared" si="429"/>
        <v>0</v>
      </c>
      <c r="BS395" s="41">
        <f t="shared" si="396"/>
        <v>0</v>
      </c>
      <c r="BT395" s="41">
        <f t="shared" si="397"/>
        <v>25152.07</v>
      </c>
      <c r="BU395" s="41">
        <f t="shared" si="398"/>
        <v>25152</v>
      </c>
      <c r="BV395" s="109" t="str">
        <f t="shared" si="399"/>
        <v>nebija plānots</v>
      </c>
      <c r="BW395" s="41">
        <v>0</v>
      </c>
      <c r="BX395" s="41">
        <v>11590.43</v>
      </c>
      <c r="BY395" s="41">
        <f t="shared" si="424"/>
        <v>11590.43</v>
      </c>
      <c r="BZ395" s="41">
        <f t="shared" si="425"/>
        <v>0</v>
      </c>
      <c r="CA395" s="41">
        <f t="shared" si="430"/>
        <v>36742.5</v>
      </c>
      <c r="CB395" s="41">
        <f t="shared" si="431"/>
        <v>36742.5</v>
      </c>
      <c r="CC395" s="109" t="str">
        <f t="shared" si="401"/>
        <v>nebija plānots</v>
      </c>
      <c r="CD395" s="41">
        <v>0</v>
      </c>
      <c r="CE395" s="41">
        <v>18324.75</v>
      </c>
      <c r="CF395" s="41">
        <f t="shared" si="402"/>
        <v>18324.75</v>
      </c>
      <c r="CG395" s="41">
        <f t="shared" si="403"/>
        <v>0</v>
      </c>
      <c r="CH395" s="41">
        <f t="shared" si="404"/>
        <v>55067.25</v>
      </c>
      <c r="CI395" s="40">
        <f t="shared" si="405"/>
        <v>55067.25</v>
      </c>
      <c r="CJ395" s="281" t="s">
        <v>1546</v>
      </c>
      <c r="CK395" s="40">
        <v>0</v>
      </c>
      <c r="CL395" s="40">
        <f t="shared" si="426"/>
        <v>0</v>
      </c>
      <c r="CM395" s="40">
        <v>55067.299999999988</v>
      </c>
      <c r="CN395" s="40">
        <v>0</v>
      </c>
      <c r="CO395" s="310" t="e">
        <f t="shared" si="406"/>
        <v>#DIV/0!</v>
      </c>
      <c r="CP395" s="40">
        <v>215982.82</v>
      </c>
      <c r="CQ395" s="40">
        <v>111851.98</v>
      </c>
      <c r="CR395" s="40">
        <v>0</v>
      </c>
      <c r="CS395" s="40">
        <v>0</v>
      </c>
      <c r="CT395" s="40">
        <v>0</v>
      </c>
      <c r="CU395" s="40">
        <v>0</v>
      </c>
      <c r="CV395" s="40">
        <v>0</v>
      </c>
      <c r="CW395" s="40">
        <v>327834.8</v>
      </c>
      <c r="CX395" s="29"/>
    </row>
    <row r="396" spans="1:102" ht="38.25" hidden="1" x14ac:dyDescent="0.25">
      <c r="A396" s="18" t="s">
        <v>57</v>
      </c>
      <c r="B396" s="18" t="s">
        <v>58</v>
      </c>
      <c r="C396" s="19" t="s">
        <v>565</v>
      </c>
      <c r="D396" s="18">
        <v>3</v>
      </c>
      <c r="E396" s="18" t="s">
        <v>35</v>
      </c>
      <c r="F396" s="18" t="s">
        <v>5</v>
      </c>
      <c r="G396" s="18" t="s">
        <v>994</v>
      </c>
      <c r="H396" s="43">
        <f>SUBTOTAL(103, $CI$16:$CI396)*1</f>
        <v>149</v>
      </c>
      <c r="I396" s="43" t="s">
        <v>838</v>
      </c>
      <c r="J396" s="128" t="s">
        <v>1061</v>
      </c>
      <c r="K396" s="128" t="s">
        <v>1062</v>
      </c>
      <c r="L396" s="79">
        <v>0</v>
      </c>
      <c r="M396" s="79">
        <v>0</v>
      </c>
      <c r="N396" s="79">
        <v>0</v>
      </c>
      <c r="O396" s="79">
        <v>0</v>
      </c>
      <c r="P396" s="79"/>
      <c r="Q396" s="41">
        <f t="shared" si="366"/>
        <v>0</v>
      </c>
      <c r="R396" s="197" t="str">
        <f t="shared" si="367"/>
        <v>nebija plānots</v>
      </c>
      <c r="S396" s="79">
        <v>0</v>
      </c>
      <c r="T396" s="79"/>
      <c r="U396" s="79"/>
      <c r="V396" s="41">
        <f t="shared" si="368"/>
        <v>0</v>
      </c>
      <c r="W396" s="41">
        <f t="shared" si="369"/>
        <v>0</v>
      </c>
      <c r="X396" s="41">
        <f t="shared" si="370"/>
        <v>0</v>
      </c>
      <c r="Y396" s="197" t="str">
        <f t="shared" si="371"/>
        <v>nebija plānots</v>
      </c>
      <c r="Z396" s="79">
        <v>0</v>
      </c>
      <c r="AA396" s="79"/>
      <c r="AB396" s="79"/>
      <c r="AC396" s="41">
        <f t="shared" si="372"/>
        <v>0</v>
      </c>
      <c r="AD396" s="41">
        <f t="shared" si="373"/>
        <v>0</v>
      </c>
      <c r="AE396" s="41">
        <f t="shared" si="374"/>
        <v>0</v>
      </c>
      <c r="AF396" s="109" t="str">
        <f t="shared" si="375"/>
        <v>nebija plānots</v>
      </c>
      <c r="AG396" s="79">
        <v>0</v>
      </c>
      <c r="AH396" s="79"/>
      <c r="AI396" s="79"/>
      <c r="AJ396" s="41">
        <f t="shared" si="376"/>
        <v>0</v>
      </c>
      <c r="AK396" s="41">
        <f t="shared" si="377"/>
        <v>0</v>
      </c>
      <c r="AL396" s="41">
        <f t="shared" si="378"/>
        <v>0</v>
      </c>
      <c r="AM396" s="109" t="str">
        <f t="shared" si="379"/>
        <v>nebija plānots</v>
      </c>
      <c r="AN396" s="79">
        <v>0</v>
      </c>
      <c r="AO396" s="79"/>
      <c r="AP396" s="79"/>
      <c r="AQ396" s="41">
        <f t="shared" si="380"/>
        <v>0</v>
      </c>
      <c r="AR396" s="41">
        <f t="shared" si="381"/>
        <v>0</v>
      </c>
      <c r="AS396" s="41">
        <f t="shared" si="382"/>
        <v>0</v>
      </c>
      <c r="AT396" s="109" t="str">
        <f t="shared" si="383"/>
        <v>nebija plānots</v>
      </c>
      <c r="AU396" s="79">
        <v>0</v>
      </c>
      <c r="AV396" s="79"/>
      <c r="AW396" s="79"/>
      <c r="AX396" s="41">
        <f t="shared" si="384"/>
        <v>0</v>
      </c>
      <c r="AY396" s="41">
        <f t="shared" si="385"/>
        <v>0</v>
      </c>
      <c r="AZ396" s="41">
        <f t="shared" si="386"/>
        <v>0</v>
      </c>
      <c r="BA396" s="109" t="str">
        <f t="shared" si="387"/>
        <v>nebija plānots</v>
      </c>
      <c r="BB396" s="79">
        <v>0</v>
      </c>
      <c r="BC396" s="79"/>
      <c r="BD396" s="79"/>
      <c r="BE396" s="41">
        <f t="shared" si="388"/>
        <v>0</v>
      </c>
      <c r="BF396" s="41">
        <f t="shared" si="389"/>
        <v>0</v>
      </c>
      <c r="BG396" s="41">
        <f t="shared" si="390"/>
        <v>0</v>
      </c>
      <c r="BH396" s="109" t="str">
        <f t="shared" si="391"/>
        <v>nebija plānots</v>
      </c>
      <c r="BI396" s="79">
        <v>0</v>
      </c>
      <c r="BJ396" s="79"/>
      <c r="BK396" s="79"/>
      <c r="BL396" s="41">
        <f t="shared" si="392"/>
        <v>0</v>
      </c>
      <c r="BM396" s="41">
        <f t="shared" si="393"/>
        <v>0</v>
      </c>
      <c r="BN396" s="41">
        <f t="shared" si="394"/>
        <v>0</v>
      </c>
      <c r="BO396" s="109" t="str">
        <f t="shared" si="395"/>
        <v>nebija plānots</v>
      </c>
      <c r="BP396" s="79">
        <v>0</v>
      </c>
      <c r="BQ396" s="79"/>
      <c r="BR396" s="79"/>
      <c r="BS396" s="41">
        <f t="shared" si="396"/>
        <v>0</v>
      </c>
      <c r="BT396" s="41">
        <f t="shared" si="397"/>
        <v>0</v>
      </c>
      <c r="BU396" s="41">
        <f t="shared" si="398"/>
        <v>0</v>
      </c>
      <c r="BV396" s="109" t="str">
        <f t="shared" si="399"/>
        <v>nebija plānots</v>
      </c>
      <c r="BW396" s="79">
        <v>0</v>
      </c>
      <c r="BX396" s="41">
        <v>57514.5</v>
      </c>
      <c r="BY396" s="41">
        <f t="shared" si="424"/>
        <v>57514.5</v>
      </c>
      <c r="BZ396" s="41">
        <f t="shared" si="425"/>
        <v>0</v>
      </c>
      <c r="CA396" s="41">
        <f t="shared" si="430"/>
        <v>57514.5</v>
      </c>
      <c r="CB396" s="41">
        <f t="shared" si="431"/>
        <v>57514.5</v>
      </c>
      <c r="CC396" s="109" t="str">
        <f t="shared" si="401"/>
        <v>nebija plānots</v>
      </c>
      <c r="CD396" s="79">
        <v>0</v>
      </c>
      <c r="CE396" s="41">
        <v>0</v>
      </c>
      <c r="CF396" s="41">
        <f t="shared" si="402"/>
        <v>0</v>
      </c>
      <c r="CG396" s="41">
        <f t="shared" si="403"/>
        <v>0</v>
      </c>
      <c r="CH396" s="41">
        <f t="shared" si="404"/>
        <v>57514.5</v>
      </c>
      <c r="CI396" s="40">
        <f t="shared" si="405"/>
        <v>57514.5</v>
      </c>
      <c r="CJ396" s="281" t="s">
        <v>1546</v>
      </c>
      <c r="CK396" s="83">
        <v>0</v>
      </c>
      <c r="CL396" s="83">
        <v>0</v>
      </c>
      <c r="CM396" s="40">
        <v>57514.5</v>
      </c>
      <c r="CN396" s="40">
        <v>0</v>
      </c>
      <c r="CO396" s="310" t="e">
        <f t="shared" si="406"/>
        <v>#DIV/0!</v>
      </c>
      <c r="CP396" s="83">
        <v>191715</v>
      </c>
      <c r="CQ396" s="83">
        <v>0</v>
      </c>
      <c r="CR396" s="83">
        <v>0</v>
      </c>
      <c r="CS396" s="83">
        <v>0</v>
      </c>
      <c r="CT396" s="83">
        <v>0</v>
      </c>
      <c r="CU396" s="83">
        <v>0</v>
      </c>
      <c r="CV396" s="83">
        <v>0</v>
      </c>
      <c r="CW396" s="83">
        <v>191715</v>
      </c>
      <c r="CX396" s="272"/>
    </row>
    <row r="397" spans="1:102" ht="38.25" hidden="1" x14ac:dyDescent="0.25">
      <c r="A397" s="55" t="s">
        <v>1125</v>
      </c>
      <c r="B397" s="55" t="s">
        <v>1127</v>
      </c>
      <c r="C397" s="81" t="s">
        <v>1126</v>
      </c>
      <c r="D397" s="55" t="s">
        <v>3</v>
      </c>
      <c r="E397" s="55" t="s">
        <v>4</v>
      </c>
      <c r="F397" s="55" t="s">
        <v>5</v>
      </c>
      <c r="G397" s="55" t="s">
        <v>1369</v>
      </c>
      <c r="H397" s="43">
        <f>SUBTOTAL(103, $CI$16:$CI397)*1</f>
        <v>149</v>
      </c>
      <c r="I397" s="43" t="s">
        <v>233</v>
      </c>
      <c r="J397" s="124" t="s">
        <v>813</v>
      </c>
      <c r="K397" s="124" t="s">
        <v>814</v>
      </c>
      <c r="L397" s="41">
        <v>0</v>
      </c>
      <c r="M397" s="41">
        <v>0</v>
      </c>
      <c r="N397" s="41">
        <v>0</v>
      </c>
      <c r="O397" s="40">
        <v>0</v>
      </c>
      <c r="P397" s="40">
        <v>0</v>
      </c>
      <c r="Q397" s="41">
        <f t="shared" si="366"/>
        <v>0</v>
      </c>
      <c r="R397" s="197" t="str">
        <f t="shared" si="367"/>
        <v>nebija plānots</v>
      </c>
      <c r="S397" s="40">
        <v>0</v>
      </c>
      <c r="T397" s="40">
        <v>0</v>
      </c>
      <c r="U397" s="41">
        <f>T397-S397</f>
        <v>0</v>
      </c>
      <c r="V397" s="41">
        <f t="shared" si="368"/>
        <v>0</v>
      </c>
      <c r="W397" s="41">
        <f t="shared" si="369"/>
        <v>0</v>
      </c>
      <c r="X397" s="41">
        <f t="shared" si="370"/>
        <v>0</v>
      </c>
      <c r="Y397" s="197" t="str">
        <f t="shared" si="371"/>
        <v>nebija plānots</v>
      </c>
      <c r="Z397" s="40">
        <v>0</v>
      </c>
      <c r="AA397" s="40">
        <v>0</v>
      </c>
      <c r="AB397" s="41">
        <f>AA397-Z397</f>
        <v>0</v>
      </c>
      <c r="AC397" s="41">
        <f t="shared" si="372"/>
        <v>0</v>
      </c>
      <c r="AD397" s="41">
        <f t="shared" si="373"/>
        <v>0</v>
      </c>
      <c r="AE397" s="41">
        <f t="shared" si="374"/>
        <v>0</v>
      </c>
      <c r="AF397" s="109" t="str">
        <f t="shared" si="375"/>
        <v>nebija plānots</v>
      </c>
      <c r="AG397" s="40">
        <v>0</v>
      </c>
      <c r="AH397" s="40">
        <v>0</v>
      </c>
      <c r="AI397" s="41">
        <f>AH397-AG397</f>
        <v>0</v>
      </c>
      <c r="AJ397" s="41">
        <f t="shared" si="376"/>
        <v>0</v>
      </c>
      <c r="AK397" s="41">
        <f t="shared" si="377"/>
        <v>0</v>
      </c>
      <c r="AL397" s="41">
        <f t="shared" si="378"/>
        <v>0</v>
      </c>
      <c r="AM397" s="109" t="str">
        <f t="shared" si="379"/>
        <v>nebija plānots</v>
      </c>
      <c r="AN397" s="40">
        <v>0</v>
      </c>
      <c r="AO397" s="40">
        <v>0</v>
      </c>
      <c r="AP397" s="41">
        <f>AO397-AN397</f>
        <v>0</v>
      </c>
      <c r="AQ397" s="41">
        <f t="shared" si="380"/>
        <v>0</v>
      </c>
      <c r="AR397" s="41">
        <f t="shared" si="381"/>
        <v>0</v>
      </c>
      <c r="AS397" s="41">
        <f t="shared" si="382"/>
        <v>0</v>
      </c>
      <c r="AT397" s="109" t="str">
        <f t="shared" si="383"/>
        <v>nebija plānots</v>
      </c>
      <c r="AU397" s="41">
        <v>0</v>
      </c>
      <c r="AV397" s="41">
        <v>7063.72</v>
      </c>
      <c r="AW397" s="41">
        <f>AV397-AU397</f>
        <v>7063.72</v>
      </c>
      <c r="AX397" s="41">
        <f t="shared" si="384"/>
        <v>0</v>
      </c>
      <c r="AY397" s="41">
        <f t="shared" si="385"/>
        <v>7063.72</v>
      </c>
      <c r="AZ397" s="41">
        <f t="shared" si="386"/>
        <v>7064</v>
      </c>
      <c r="BA397" s="109" t="str">
        <f t="shared" si="387"/>
        <v>nebija plānots</v>
      </c>
      <c r="BB397" s="41">
        <v>0</v>
      </c>
      <c r="BC397" s="41">
        <v>0</v>
      </c>
      <c r="BD397" s="41">
        <f>BC397-BB397</f>
        <v>0</v>
      </c>
      <c r="BE397" s="41">
        <f t="shared" si="388"/>
        <v>0</v>
      </c>
      <c r="BF397" s="41">
        <f t="shared" si="389"/>
        <v>7063.72</v>
      </c>
      <c r="BG397" s="41">
        <f t="shared" si="390"/>
        <v>7064</v>
      </c>
      <c r="BH397" s="109" t="str">
        <f t="shared" si="391"/>
        <v>nebija plānots</v>
      </c>
      <c r="BI397" s="41">
        <v>0</v>
      </c>
      <c r="BJ397" s="41">
        <v>5339.14</v>
      </c>
      <c r="BK397" s="41">
        <f>BJ397-BI397</f>
        <v>5339.14</v>
      </c>
      <c r="BL397" s="41">
        <f t="shared" si="392"/>
        <v>0</v>
      </c>
      <c r="BM397" s="41">
        <f t="shared" si="393"/>
        <v>12402.86</v>
      </c>
      <c r="BN397" s="41">
        <f t="shared" si="394"/>
        <v>12403</v>
      </c>
      <c r="BO397" s="109" t="str">
        <f t="shared" si="395"/>
        <v>nebija plānots</v>
      </c>
      <c r="BP397" s="41">
        <v>0</v>
      </c>
      <c r="BQ397" s="41">
        <v>0</v>
      </c>
      <c r="BR397" s="41">
        <f>BQ397-BP397</f>
        <v>0</v>
      </c>
      <c r="BS397" s="41">
        <f t="shared" si="396"/>
        <v>0</v>
      </c>
      <c r="BT397" s="41">
        <f t="shared" si="397"/>
        <v>12402.86</v>
      </c>
      <c r="BU397" s="41">
        <f t="shared" si="398"/>
        <v>12403</v>
      </c>
      <c r="BV397" s="109" t="str">
        <f t="shared" si="399"/>
        <v>nebija plānots</v>
      </c>
      <c r="BW397" s="41">
        <v>0</v>
      </c>
      <c r="BX397" s="41">
        <v>0</v>
      </c>
      <c r="BY397" s="41">
        <f t="shared" si="424"/>
        <v>0</v>
      </c>
      <c r="BZ397" s="41">
        <f t="shared" si="425"/>
        <v>0</v>
      </c>
      <c r="CA397" s="41">
        <f t="shared" si="430"/>
        <v>12402.86</v>
      </c>
      <c r="CB397" s="41">
        <f t="shared" si="431"/>
        <v>12402.86</v>
      </c>
      <c r="CC397" s="109" t="str">
        <f t="shared" si="401"/>
        <v>nebija plānots</v>
      </c>
      <c r="CD397" s="41">
        <v>0</v>
      </c>
      <c r="CE397" s="41">
        <v>46860.26</v>
      </c>
      <c r="CF397" s="41">
        <f t="shared" si="402"/>
        <v>46860.26</v>
      </c>
      <c r="CG397" s="41">
        <f t="shared" si="403"/>
        <v>0</v>
      </c>
      <c r="CH397" s="41">
        <f t="shared" si="404"/>
        <v>59263.12</v>
      </c>
      <c r="CI397" s="40">
        <f t="shared" si="405"/>
        <v>59263.12</v>
      </c>
      <c r="CJ397" s="281" t="s">
        <v>1546</v>
      </c>
      <c r="CK397" s="40">
        <v>0</v>
      </c>
      <c r="CL397" s="40">
        <f>CK397+CD397+BW397+BP397+BI397+BB397+AN397+AG397+Z397+S397+O397+AU397</f>
        <v>0</v>
      </c>
      <c r="CM397" s="40">
        <v>59263.12</v>
      </c>
      <c r="CN397" s="40">
        <v>0</v>
      </c>
      <c r="CO397" s="310" t="e">
        <f t="shared" si="406"/>
        <v>#DIV/0!</v>
      </c>
      <c r="CP397" s="40">
        <v>1113197.1300000001</v>
      </c>
      <c r="CQ397" s="40">
        <v>690643.12</v>
      </c>
      <c r="CR397" s="40">
        <v>0</v>
      </c>
      <c r="CS397" s="40">
        <v>0</v>
      </c>
      <c r="CT397" s="40">
        <v>0</v>
      </c>
      <c r="CU397" s="40">
        <v>0</v>
      </c>
      <c r="CV397" s="40">
        <v>0</v>
      </c>
      <c r="CW397" s="40">
        <v>1803840.25</v>
      </c>
      <c r="CX397" s="29"/>
    </row>
    <row r="398" spans="1:102" hidden="1" x14ac:dyDescent="0.25">
      <c r="A398" s="133" t="s">
        <v>119</v>
      </c>
      <c r="B398" s="133" t="s">
        <v>120</v>
      </c>
      <c r="C398" s="134" t="s">
        <v>570</v>
      </c>
      <c r="D398" s="133">
        <v>1</v>
      </c>
      <c r="E398" s="133" t="s">
        <v>35</v>
      </c>
      <c r="F398" s="133" t="s">
        <v>102</v>
      </c>
      <c r="G398" s="135" t="s">
        <v>688</v>
      </c>
      <c r="H398" s="43">
        <f>SUBTOTAL(103, $CI$16:$CI398)*1</f>
        <v>149</v>
      </c>
      <c r="I398" s="55" t="s">
        <v>33</v>
      </c>
      <c r="J398" s="128" t="s">
        <v>979</v>
      </c>
      <c r="K398" s="128" t="s">
        <v>980</v>
      </c>
      <c r="L398" s="79">
        <v>0</v>
      </c>
      <c r="M398" s="79">
        <v>0</v>
      </c>
      <c r="N398" s="79">
        <v>0</v>
      </c>
      <c r="O398" s="79">
        <v>0</v>
      </c>
      <c r="P398" s="79"/>
      <c r="Q398" s="41">
        <f t="shared" si="366"/>
        <v>0</v>
      </c>
      <c r="R398" s="197" t="str">
        <f t="shared" si="367"/>
        <v>nebija plānots</v>
      </c>
      <c r="S398" s="79">
        <v>0</v>
      </c>
      <c r="T398" s="79"/>
      <c r="U398" s="79"/>
      <c r="V398" s="41">
        <f t="shared" si="368"/>
        <v>0</v>
      </c>
      <c r="W398" s="41">
        <f t="shared" si="369"/>
        <v>0</v>
      </c>
      <c r="X398" s="41">
        <f t="shared" si="370"/>
        <v>0</v>
      </c>
      <c r="Y398" s="197" t="str">
        <f t="shared" si="371"/>
        <v>nebija plānots</v>
      </c>
      <c r="Z398" s="79">
        <v>0</v>
      </c>
      <c r="AA398" s="79"/>
      <c r="AB398" s="79"/>
      <c r="AC398" s="41">
        <f t="shared" si="372"/>
        <v>0</v>
      </c>
      <c r="AD398" s="41">
        <f t="shared" si="373"/>
        <v>0</v>
      </c>
      <c r="AE398" s="41">
        <f t="shared" si="374"/>
        <v>0</v>
      </c>
      <c r="AF398" s="109" t="str">
        <f t="shared" si="375"/>
        <v>nebija plānots</v>
      </c>
      <c r="AG398" s="79">
        <v>0</v>
      </c>
      <c r="AH398" s="79"/>
      <c r="AI398" s="79"/>
      <c r="AJ398" s="41">
        <f t="shared" si="376"/>
        <v>0</v>
      </c>
      <c r="AK398" s="41">
        <f t="shared" si="377"/>
        <v>0</v>
      </c>
      <c r="AL398" s="41">
        <f t="shared" si="378"/>
        <v>0</v>
      </c>
      <c r="AM398" s="109" t="str">
        <f t="shared" si="379"/>
        <v>nebija plānots</v>
      </c>
      <c r="AN398" s="79">
        <v>0</v>
      </c>
      <c r="AO398" s="79"/>
      <c r="AP398" s="79"/>
      <c r="AQ398" s="41">
        <f t="shared" si="380"/>
        <v>0</v>
      </c>
      <c r="AR398" s="41">
        <f t="shared" si="381"/>
        <v>0</v>
      </c>
      <c r="AS398" s="41">
        <f t="shared" si="382"/>
        <v>0</v>
      </c>
      <c r="AT398" s="109" t="str">
        <f t="shared" si="383"/>
        <v>nebija plānots</v>
      </c>
      <c r="AU398" s="79">
        <v>0</v>
      </c>
      <c r="AV398" s="79"/>
      <c r="AW398" s="79"/>
      <c r="AX398" s="41">
        <f t="shared" si="384"/>
        <v>0</v>
      </c>
      <c r="AY398" s="41">
        <f t="shared" si="385"/>
        <v>0</v>
      </c>
      <c r="AZ398" s="41">
        <f t="shared" si="386"/>
        <v>0</v>
      </c>
      <c r="BA398" s="109" t="str">
        <f t="shared" si="387"/>
        <v>nebija plānots</v>
      </c>
      <c r="BB398" s="79">
        <v>0</v>
      </c>
      <c r="BC398" s="79"/>
      <c r="BD398" s="79"/>
      <c r="BE398" s="41">
        <f t="shared" si="388"/>
        <v>0</v>
      </c>
      <c r="BF398" s="41">
        <f t="shared" si="389"/>
        <v>0</v>
      </c>
      <c r="BG398" s="41">
        <f t="shared" si="390"/>
        <v>0</v>
      </c>
      <c r="BH398" s="109" t="str">
        <f t="shared" si="391"/>
        <v>nebija plānots</v>
      </c>
      <c r="BI398" s="79">
        <v>0</v>
      </c>
      <c r="BJ398" s="79"/>
      <c r="BK398" s="79"/>
      <c r="BL398" s="41">
        <f t="shared" si="392"/>
        <v>0</v>
      </c>
      <c r="BM398" s="41">
        <f t="shared" si="393"/>
        <v>0</v>
      </c>
      <c r="BN398" s="41">
        <f t="shared" si="394"/>
        <v>0</v>
      </c>
      <c r="BO398" s="109" t="str">
        <f t="shared" si="395"/>
        <v>nebija plānots</v>
      </c>
      <c r="BP398" s="79">
        <v>0</v>
      </c>
      <c r="BQ398" s="79"/>
      <c r="BR398" s="79"/>
      <c r="BS398" s="41">
        <f t="shared" si="396"/>
        <v>0</v>
      </c>
      <c r="BT398" s="41">
        <f t="shared" si="397"/>
        <v>0</v>
      </c>
      <c r="BU398" s="41">
        <f t="shared" si="398"/>
        <v>0</v>
      </c>
      <c r="BV398" s="109" t="str">
        <f t="shared" si="399"/>
        <v>nebija plānots</v>
      </c>
      <c r="BW398" s="79">
        <v>0</v>
      </c>
      <c r="BX398" s="79"/>
      <c r="BY398" s="79"/>
      <c r="BZ398" s="79"/>
      <c r="CA398" s="79"/>
      <c r="CB398" s="79"/>
      <c r="CC398" s="109" t="str">
        <f t="shared" si="401"/>
        <v>nebija plānots</v>
      </c>
      <c r="CD398" s="79">
        <v>0</v>
      </c>
      <c r="CE398" s="41">
        <v>65497.94</v>
      </c>
      <c r="CF398" s="41">
        <f t="shared" si="402"/>
        <v>65497.94</v>
      </c>
      <c r="CG398" s="41">
        <f t="shared" si="403"/>
        <v>0</v>
      </c>
      <c r="CH398" s="41">
        <f t="shared" si="404"/>
        <v>65497.94</v>
      </c>
      <c r="CI398" s="40">
        <f t="shared" si="405"/>
        <v>65497.94</v>
      </c>
      <c r="CJ398" s="281" t="s">
        <v>1546</v>
      </c>
      <c r="CK398" s="83">
        <v>0</v>
      </c>
      <c r="CL398" s="83">
        <v>0</v>
      </c>
      <c r="CM398" s="40">
        <v>362997.94</v>
      </c>
      <c r="CN398" s="40">
        <v>0</v>
      </c>
      <c r="CO398" s="310" t="e">
        <f t="shared" si="406"/>
        <v>#DIV/0!</v>
      </c>
      <c r="CP398" s="83">
        <v>4593288.6500000004</v>
      </c>
      <c r="CQ398" s="83">
        <v>1334712.5</v>
      </c>
      <c r="CR398" s="83">
        <v>817098.2</v>
      </c>
      <c r="CS398" s="83">
        <v>54900.65</v>
      </c>
      <c r="CT398" s="83">
        <v>0</v>
      </c>
      <c r="CU398" s="83">
        <v>0</v>
      </c>
      <c r="CV398" s="83">
        <v>0</v>
      </c>
      <c r="CW398" s="83">
        <v>6800000.0000000009</v>
      </c>
      <c r="CX398" s="29"/>
    </row>
    <row r="399" spans="1:102" ht="31.5" hidden="1" x14ac:dyDescent="0.25">
      <c r="A399" s="119" t="s">
        <v>838</v>
      </c>
      <c r="B399" s="119" t="s">
        <v>839</v>
      </c>
      <c r="C399" s="120" t="s">
        <v>840</v>
      </c>
      <c r="D399" s="119">
        <v>1</v>
      </c>
      <c r="E399" s="119" t="s">
        <v>35</v>
      </c>
      <c r="F399" s="119" t="s">
        <v>5</v>
      </c>
      <c r="G399" s="119" t="s">
        <v>900</v>
      </c>
      <c r="H399" s="43">
        <f>SUBTOTAL(103, $CI$16:$CI399)*1</f>
        <v>149</v>
      </c>
      <c r="I399" s="43" t="s">
        <v>838</v>
      </c>
      <c r="J399" s="124" t="s">
        <v>63</v>
      </c>
      <c r="K399" s="124" t="s">
        <v>908</v>
      </c>
      <c r="L399" s="43">
        <v>0</v>
      </c>
      <c r="M399" s="43">
        <v>0</v>
      </c>
      <c r="N399" s="43">
        <v>0</v>
      </c>
      <c r="O399" s="43">
        <f>N399+M399+L399</f>
        <v>0</v>
      </c>
      <c r="P399" s="43"/>
      <c r="Q399" s="41">
        <f t="shared" si="366"/>
        <v>0</v>
      </c>
      <c r="R399" s="197" t="str">
        <f t="shared" si="367"/>
        <v>nebija plānots</v>
      </c>
      <c r="S399" s="43">
        <v>0</v>
      </c>
      <c r="T399" s="43"/>
      <c r="U399" s="43"/>
      <c r="V399" s="41">
        <f t="shared" si="368"/>
        <v>0</v>
      </c>
      <c r="W399" s="41">
        <f t="shared" si="369"/>
        <v>0</v>
      </c>
      <c r="X399" s="41">
        <f t="shared" si="370"/>
        <v>0</v>
      </c>
      <c r="Y399" s="197" t="str">
        <f t="shared" si="371"/>
        <v>nebija plānots</v>
      </c>
      <c r="Z399" s="43">
        <v>0</v>
      </c>
      <c r="AA399" s="43"/>
      <c r="AB399" s="43"/>
      <c r="AC399" s="41">
        <f t="shared" si="372"/>
        <v>0</v>
      </c>
      <c r="AD399" s="41">
        <f t="shared" si="373"/>
        <v>0</v>
      </c>
      <c r="AE399" s="41">
        <f t="shared" si="374"/>
        <v>0</v>
      </c>
      <c r="AF399" s="109" t="str">
        <f t="shared" si="375"/>
        <v>nebija plānots</v>
      </c>
      <c r="AG399" s="43">
        <v>0</v>
      </c>
      <c r="AH399" s="43"/>
      <c r="AI399" s="43"/>
      <c r="AJ399" s="41">
        <f t="shared" si="376"/>
        <v>0</v>
      </c>
      <c r="AK399" s="41">
        <f t="shared" si="377"/>
        <v>0</v>
      </c>
      <c r="AL399" s="41">
        <f t="shared" si="378"/>
        <v>0</v>
      </c>
      <c r="AM399" s="109" t="str">
        <f t="shared" si="379"/>
        <v>nebija plānots</v>
      </c>
      <c r="AN399" s="43">
        <v>0</v>
      </c>
      <c r="AO399" s="43"/>
      <c r="AP399" s="43"/>
      <c r="AQ399" s="41">
        <f t="shared" si="380"/>
        <v>0</v>
      </c>
      <c r="AR399" s="41">
        <f t="shared" si="381"/>
        <v>0</v>
      </c>
      <c r="AS399" s="41">
        <f t="shared" si="382"/>
        <v>0</v>
      </c>
      <c r="AT399" s="109" t="str">
        <f t="shared" si="383"/>
        <v>nebija plānots</v>
      </c>
      <c r="AU399" s="43">
        <v>0</v>
      </c>
      <c r="AV399" s="43"/>
      <c r="AW399" s="43"/>
      <c r="AX399" s="41">
        <f t="shared" si="384"/>
        <v>0</v>
      </c>
      <c r="AY399" s="41">
        <f t="shared" si="385"/>
        <v>0</v>
      </c>
      <c r="AZ399" s="41">
        <f t="shared" si="386"/>
        <v>0</v>
      </c>
      <c r="BA399" s="109" t="str">
        <f t="shared" si="387"/>
        <v>nebija plānots</v>
      </c>
      <c r="BB399" s="43">
        <v>0</v>
      </c>
      <c r="BC399" s="41">
        <v>66948</v>
      </c>
      <c r="BD399" s="41">
        <f>BC399-BB399</f>
        <v>66948</v>
      </c>
      <c r="BE399" s="41">
        <f t="shared" si="388"/>
        <v>0</v>
      </c>
      <c r="BF399" s="41">
        <f t="shared" si="389"/>
        <v>66948</v>
      </c>
      <c r="BG399" s="41">
        <f t="shared" si="390"/>
        <v>66948</v>
      </c>
      <c r="BH399" s="109" t="str">
        <f t="shared" si="391"/>
        <v>nebija plānots</v>
      </c>
      <c r="BI399" s="41">
        <v>0</v>
      </c>
      <c r="BJ399" s="41">
        <v>0</v>
      </c>
      <c r="BK399" s="41">
        <f>BJ399-BI399</f>
        <v>0</v>
      </c>
      <c r="BL399" s="41">
        <f t="shared" si="392"/>
        <v>0</v>
      </c>
      <c r="BM399" s="41">
        <f t="shared" si="393"/>
        <v>66948</v>
      </c>
      <c r="BN399" s="41">
        <f t="shared" si="394"/>
        <v>66948</v>
      </c>
      <c r="BO399" s="109" t="str">
        <f t="shared" si="395"/>
        <v>nebija plānots</v>
      </c>
      <c r="BP399" s="41">
        <v>0</v>
      </c>
      <c r="BQ399" s="41">
        <v>0</v>
      </c>
      <c r="BR399" s="41">
        <f>BQ399-BP399</f>
        <v>0</v>
      </c>
      <c r="BS399" s="41">
        <f t="shared" si="396"/>
        <v>0</v>
      </c>
      <c r="BT399" s="41">
        <f t="shared" si="397"/>
        <v>66948</v>
      </c>
      <c r="BU399" s="41">
        <f t="shared" si="398"/>
        <v>66948</v>
      </c>
      <c r="BV399" s="109" t="str">
        <f t="shared" si="399"/>
        <v>nebija plānots</v>
      </c>
      <c r="BW399" s="41">
        <v>0</v>
      </c>
      <c r="BX399" s="41">
        <v>0</v>
      </c>
      <c r="BY399" s="41">
        <f t="shared" ref="BY399:BY409" si="432">BX399-BW399</f>
        <v>0</v>
      </c>
      <c r="BZ399" s="41">
        <f t="shared" ref="BZ399:BZ409" si="433">BP399+BI399+BB399+AU399+AN399+AG399+Z399+S399+O399+BW399</f>
        <v>0</v>
      </c>
      <c r="CA399" s="41">
        <f>BQ399+BJ399+BC399+AV399+AO399+-AH399+AA399+T399+P399+BX399</f>
        <v>66948</v>
      </c>
      <c r="CB399" s="41">
        <f t="shared" ref="CB399:CB409" si="434">BR399+BK399+BD399+AW399+AP399+AI399+AB399+U399+Q399+BY399</f>
        <v>66948</v>
      </c>
      <c r="CC399" s="109" t="str">
        <f t="shared" si="401"/>
        <v>nebija plānots</v>
      </c>
      <c r="CD399" s="41">
        <v>0</v>
      </c>
      <c r="CE399" s="41">
        <v>0</v>
      </c>
      <c r="CF399" s="41">
        <f t="shared" si="402"/>
        <v>0</v>
      </c>
      <c r="CG399" s="41">
        <f t="shared" si="403"/>
        <v>0</v>
      </c>
      <c r="CH399" s="41">
        <f t="shared" si="404"/>
        <v>66948</v>
      </c>
      <c r="CI399" s="40">
        <f t="shared" si="405"/>
        <v>66948</v>
      </c>
      <c r="CJ399" s="281" t="s">
        <v>1546</v>
      </c>
      <c r="CK399" s="40">
        <v>0</v>
      </c>
      <c r="CL399" s="40">
        <f t="shared" ref="CL399:CL408" si="435">CK399+CD399+BW399+BP399+BI399+BB399+AN399+AG399+Z399+S399+O399+AU399</f>
        <v>0</v>
      </c>
      <c r="CM399" s="40">
        <v>66948</v>
      </c>
      <c r="CN399" s="40">
        <v>0</v>
      </c>
      <c r="CO399" s="310" t="e">
        <f t="shared" si="406"/>
        <v>#DIV/0!</v>
      </c>
      <c r="CP399" s="40">
        <v>95640</v>
      </c>
      <c r="CQ399" s="40">
        <v>0</v>
      </c>
      <c r="CR399" s="40">
        <v>0</v>
      </c>
      <c r="CS399" s="40">
        <v>0</v>
      </c>
      <c r="CT399" s="40">
        <v>0</v>
      </c>
      <c r="CU399" s="40">
        <v>0</v>
      </c>
      <c r="CV399" s="40">
        <v>0</v>
      </c>
      <c r="CW399" s="40">
        <v>95640</v>
      </c>
      <c r="CX399" s="29"/>
    </row>
    <row r="400" spans="1:102" ht="31.5" hidden="1" x14ac:dyDescent="0.25">
      <c r="A400" s="121" t="s">
        <v>106</v>
      </c>
      <c r="B400" s="122" t="s">
        <v>107</v>
      </c>
      <c r="C400" s="121" t="s">
        <v>108</v>
      </c>
      <c r="D400" s="121">
        <v>1</v>
      </c>
      <c r="E400" s="121" t="s">
        <v>109</v>
      </c>
      <c r="F400" s="121" t="s">
        <v>5</v>
      </c>
      <c r="G400" s="86" t="s">
        <v>732</v>
      </c>
      <c r="H400" s="43">
        <f>SUBTOTAL(103, $CI$16:$CI400)*1</f>
        <v>149</v>
      </c>
      <c r="I400" s="43" t="s">
        <v>406</v>
      </c>
      <c r="J400" s="124" t="s">
        <v>658</v>
      </c>
      <c r="K400" s="124" t="s">
        <v>836</v>
      </c>
      <c r="L400" s="41">
        <v>0</v>
      </c>
      <c r="M400" s="41">
        <v>0</v>
      </c>
      <c r="N400" s="41">
        <v>0</v>
      </c>
      <c r="O400" s="40">
        <v>0</v>
      </c>
      <c r="P400" s="40">
        <v>0</v>
      </c>
      <c r="Q400" s="41">
        <f t="shared" ref="Q400:Q463" si="436">ROUND(P400-O400,0)</f>
        <v>0</v>
      </c>
      <c r="R400" s="197" t="str">
        <f t="shared" ref="R400:R463" si="437">IFERROR(1-(P400/O400),"nebija plānots")</f>
        <v>nebija plānots</v>
      </c>
      <c r="S400" s="40">
        <v>0</v>
      </c>
      <c r="T400" s="40">
        <v>0</v>
      </c>
      <c r="U400" s="41">
        <f>T400-S400</f>
        <v>0</v>
      </c>
      <c r="V400" s="41">
        <f t="shared" ref="V400:V463" si="438">S400+O400</f>
        <v>0</v>
      </c>
      <c r="W400" s="41">
        <f t="shared" ref="W400:W463" si="439">T400+P400</f>
        <v>0</v>
      </c>
      <c r="X400" s="41">
        <f t="shared" ref="X400:X463" si="440">ROUND(U400+Q400,0)</f>
        <v>0</v>
      </c>
      <c r="Y400" s="197" t="str">
        <f t="shared" ref="Y400:Y463" si="441">IFERROR(1-(W400/V400),"nebija plānots")</f>
        <v>nebija plānots</v>
      </c>
      <c r="Z400" s="40">
        <v>0</v>
      </c>
      <c r="AA400" s="40">
        <v>0</v>
      </c>
      <c r="AB400" s="41">
        <f>AA400-Z400</f>
        <v>0</v>
      </c>
      <c r="AC400" s="41">
        <f t="shared" ref="AC400:AC463" si="442">V400+Z400</f>
        <v>0</v>
      </c>
      <c r="AD400" s="41">
        <f t="shared" ref="AD400:AD463" si="443">W400+AA400</f>
        <v>0</v>
      </c>
      <c r="AE400" s="41">
        <f t="shared" ref="AE400:AE463" si="444">ROUND(X400+AB400,0)</f>
        <v>0</v>
      </c>
      <c r="AF400" s="109" t="str">
        <f t="shared" ref="AF400:AF463" si="445">IFERROR(1-(AD400/AC400),"nebija plānots")</f>
        <v>nebija plānots</v>
      </c>
      <c r="AG400" s="40">
        <v>0</v>
      </c>
      <c r="AH400" s="40">
        <v>0</v>
      </c>
      <c r="AI400" s="41">
        <f>AH400-AG400</f>
        <v>0</v>
      </c>
      <c r="AJ400" s="41">
        <f t="shared" ref="AJ400:AJ463" si="446">AG400+AC400</f>
        <v>0</v>
      </c>
      <c r="AK400" s="41">
        <f t="shared" ref="AK400:AK463" si="447">AH400+AD400</f>
        <v>0</v>
      </c>
      <c r="AL400" s="41">
        <f t="shared" ref="AL400:AL463" si="448">ROUND(AI400+AE400,0)</f>
        <v>0</v>
      </c>
      <c r="AM400" s="109" t="str">
        <f t="shared" ref="AM400:AM463" si="449">IFERROR(1-(AK400/AJ400),"nebija plānots")</f>
        <v>nebija plānots</v>
      </c>
      <c r="AN400" s="40">
        <v>0</v>
      </c>
      <c r="AO400" s="40">
        <v>0</v>
      </c>
      <c r="AP400" s="41">
        <f>AO400-AN400</f>
        <v>0</v>
      </c>
      <c r="AQ400" s="41">
        <f t="shared" ref="AQ400:AQ463" si="450">AN400+AJ400</f>
        <v>0</v>
      </c>
      <c r="AR400" s="41">
        <f t="shared" ref="AR400:AR463" si="451">AO400+AK400</f>
        <v>0</v>
      </c>
      <c r="AS400" s="41">
        <f t="shared" ref="AS400:AS463" si="452">ROUND(AP400+AL400,0)</f>
        <v>0</v>
      </c>
      <c r="AT400" s="109" t="str">
        <f t="shared" ref="AT400:AT463" si="453">IFERROR(1-(AR400/AQ400),"nebija plānots")</f>
        <v>nebija plānots</v>
      </c>
      <c r="AU400" s="41">
        <v>0</v>
      </c>
      <c r="AV400" s="41">
        <v>6001</v>
      </c>
      <c r="AW400" s="41">
        <f>AV400-AU400</f>
        <v>6001</v>
      </c>
      <c r="AX400" s="41">
        <f t="shared" ref="AX400:AX463" si="454">AU400+AQ400</f>
        <v>0</v>
      </c>
      <c r="AY400" s="41">
        <f t="shared" ref="AY400:AY463" si="455">AV400+AR400</f>
        <v>6001</v>
      </c>
      <c r="AZ400" s="41">
        <f t="shared" ref="AZ400:AZ463" si="456">ROUND(AW400+AS400,0)</f>
        <v>6001</v>
      </c>
      <c r="BA400" s="109" t="str">
        <f t="shared" ref="BA400:BA463" si="457">IFERROR(1-(AY400/AX400),"nebija plānots")</f>
        <v>nebija plānots</v>
      </c>
      <c r="BB400" s="41">
        <v>0</v>
      </c>
      <c r="BC400" s="41">
        <v>19499</v>
      </c>
      <c r="BD400" s="41">
        <f>BC400-BB400</f>
        <v>19499</v>
      </c>
      <c r="BE400" s="41">
        <f t="shared" ref="BE400:BE463" si="458">BB400+AX400</f>
        <v>0</v>
      </c>
      <c r="BF400" s="41">
        <f t="shared" ref="BF400:BF463" si="459">BC400+AY400</f>
        <v>25500</v>
      </c>
      <c r="BG400" s="41">
        <f t="shared" ref="BG400:BG463" si="460">ROUND(BD400+AZ400,0)</f>
        <v>25500</v>
      </c>
      <c r="BH400" s="109" t="str">
        <f t="shared" ref="BH400:BH463" si="461">IFERROR(1-(BF400/BE400),"nebija plānots")</f>
        <v>nebija plānots</v>
      </c>
      <c r="BI400" s="41">
        <v>0</v>
      </c>
      <c r="BJ400" s="41">
        <v>10063.01</v>
      </c>
      <c r="BK400" s="41">
        <f>BJ400-BI400</f>
        <v>10063.01</v>
      </c>
      <c r="BL400" s="41">
        <f t="shared" ref="BL400:BL463" si="462">BI400+BE400</f>
        <v>0</v>
      </c>
      <c r="BM400" s="41">
        <f t="shared" ref="BM400:BM463" si="463">BJ400+BF400</f>
        <v>35563.01</v>
      </c>
      <c r="BN400" s="41">
        <f t="shared" ref="BN400:BN463" si="464">ROUND(BK400+BG400,0)</f>
        <v>35563</v>
      </c>
      <c r="BO400" s="109" t="str">
        <f t="shared" ref="BO400:BO463" si="465">IFERROR(1-(BM400/BL400),"nebija plānots")</f>
        <v>nebija plānots</v>
      </c>
      <c r="BP400" s="41">
        <v>0</v>
      </c>
      <c r="BQ400" s="41">
        <v>0</v>
      </c>
      <c r="BR400" s="41">
        <f>BQ400-BP400</f>
        <v>0</v>
      </c>
      <c r="BS400" s="41">
        <f t="shared" ref="BS400:BS463" si="466">BP400+BL400</f>
        <v>0</v>
      </c>
      <c r="BT400" s="41">
        <f t="shared" ref="BT400:BT463" si="467">BQ400+BM400</f>
        <v>35563.01</v>
      </c>
      <c r="BU400" s="41">
        <f t="shared" ref="BU400:BU463" si="468">ROUND(BR400+BN400,0)</f>
        <v>35563</v>
      </c>
      <c r="BV400" s="109" t="str">
        <f t="shared" ref="BV400:BV463" si="469">IFERROR(1-(BT400/BS400),"nebija plānots")</f>
        <v>nebija plānots</v>
      </c>
      <c r="BW400" s="41">
        <v>0</v>
      </c>
      <c r="BX400" s="41">
        <v>0</v>
      </c>
      <c r="BY400" s="41">
        <f t="shared" si="432"/>
        <v>0</v>
      </c>
      <c r="BZ400" s="41">
        <f t="shared" si="433"/>
        <v>0</v>
      </c>
      <c r="CA400" s="41">
        <f>BQ400+BJ400+BC400+AV400+AO400+AH400+AA400+T400+P400+BX400</f>
        <v>35563.01</v>
      </c>
      <c r="CB400" s="41">
        <f t="shared" si="434"/>
        <v>35563.01</v>
      </c>
      <c r="CC400" s="109" t="str">
        <f t="shared" ref="CC400:CC463" si="470">IFERROR(1-(CA400/BZ400),"nebija plānots")</f>
        <v>nebija plānots</v>
      </c>
      <c r="CD400" s="41">
        <v>0</v>
      </c>
      <c r="CE400" s="41">
        <v>31900.83</v>
      </c>
      <c r="CF400" s="41">
        <f t="shared" ref="CF400:CF463" si="471">CE400-CD400</f>
        <v>31900.83</v>
      </c>
      <c r="CG400" s="41">
        <f t="shared" ref="CG400:CG463" si="472">BZ400+CD400</f>
        <v>0</v>
      </c>
      <c r="CH400" s="41">
        <f t="shared" ref="CH400:CH463" si="473">CA400+CE400</f>
        <v>67463.839999999997</v>
      </c>
      <c r="CI400" s="40">
        <f t="shared" ref="CI400:CI463" si="474">CB400+CF400</f>
        <v>67463.839999999997</v>
      </c>
      <c r="CJ400" s="281" t="s">
        <v>1546</v>
      </c>
      <c r="CK400" s="40">
        <v>0</v>
      </c>
      <c r="CL400" s="40">
        <f t="shared" si="435"/>
        <v>0</v>
      </c>
      <c r="CM400" s="40">
        <v>66434.679999999993</v>
      </c>
      <c r="CN400" s="40">
        <v>0</v>
      </c>
      <c r="CO400" s="310" t="e">
        <f t="shared" si="406"/>
        <v>#DIV/0!</v>
      </c>
      <c r="CP400" s="40">
        <v>111855.38</v>
      </c>
      <c r="CQ400" s="40">
        <v>52107.92</v>
      </c>
      <c r="CR400" s="40">
        <v>0</v>
      </c>
      <c r="CS400" s="40">
        <v>0</v>
      </c>
      <c r="CT400" s="40">
        <v>0</v>
      </c>
      <c r="CU400" s="40">
        <v>0</v>
      </c>
      <c r="CV400" s="40">
        <v>0</v>
      </c>
      <c r="CW400" s="40">
        <v>163963.29999999999</v>
      </c>
      <c r="CX400" s="29"/>
    </row>
    <row r="401" spans="1:105" ht="38.25" hidden="1" x14ac:dyDescent="0.25">
      <c r="A401" s="52" t="s">
        <v>57</v>
      </c>
      <c r="B401" s="52" t="s">
        <v>58</v>
      </c>
      <c r="C401" s="125" t="s">
        <v>565</v>
      </c>
      <c r="D401" s="52">
        <v>2</v>
      </c>
      <c r="E401" s="52" t="s">
        <v>35</v>
      </c>
      <c r="F401" s="52" t="s">
        <v>5</v>
      </c>
      <c r="G401" s="52" t="s">
        <v>855</v>
      </c>
      <c r="H401" s="43">
        <f>SUBTOTAL(103, $CI$16:$CI401)*1</f>
        <v>149</v>
      </c>
      <c r="I401" s="43" t="s">
        <v>406</v>
      </c>
      <c r="J401" s="128" t="s">
        <v>535</v>
      </c>
      <c r="K401" s="128" t="s">
        <v>797</v>
      </c>
      <c r="L401" s="41">
        <v>0</v>
      </c>
      <c r="M401" s="41">
        <v>0</v>
      </c>
      <c r="N401" s="41">
        <v>0</v>
      </c>
      <c r="O401" s="41">
        <v>0</v>
      </c>
      <c r="P401" s="41">
        <v>0</v>
      </c>
      <c r="Q401" s="41">
        <f t="shared" si="436"/>
        <v>0</v>
      </c>
      <c r="R401" s="197" t="str">
        <f t="shared" si="437"/>
        <v>nebija plānots</v>
      </c>
      <c r="S401" s="41">
        <v>0</v>
      </c>
      <c r="T401" s="41">
        <v>0</v>
      </c>
      <c r="U401" s="41">
        <f>T401-S401</f>
        <v>0</v>
      </c>
      <c r="V401" s="41">
        <f t="shared" si="438"/>
        <v>0</v>
      </c>
      <c r="W401" s="41">
        <f t="shared" si="439"/>
        <v>0</v>
      </c>
      <c r="X401" s="41">
        <f t="shared" si="440"/>
        <v>0</v>
      </c>
      <c r="Y401" s="197" t="str">
        <f t="shared" si="441"/>
        <v>nebija plānots</v>
      </c>
      <c r="Z401" s="41">
        <v>0</v>
      </c>
      <c r="AA401" s="41">
        <v>0</v>
      </c>
      <c r="AB401" s="41">
        <f>AA401-Z401</f>
        <v>0</v>
      </c>
      <c r="AC401" s="41">
        <f t="shared" si="442"/>
        <v>0</v>
      </c>
      <c r="AD401" s="41">
        <f t="shared" si="443"/>
        <v>0</v>
      </c>
      <c r="AE401" s="41">
        <f t="shared" si="444"/>
        <v>0</v>
      </c>
      <c r="AF401" s="109" t="str">
        <f t="shared" si="445"/>
        <v>nebija plānots</v>
      </c>
      <c r="AG401" s="41">
        <v>0</v>
      </c>
      <c r="AH401" s="41">
        <v>0</v>
      </c>
      <c r="AI401" s="41">
        <f>AH401-AG401</f>
        <v>0</v>
      </c>
      <c r="AJ401" s="41">
        <f t="shared" si="446"/>
        <v>0</v>
      </c>
      <c r="AK401" s="41">
        <f t="shared" si="447"/>
        <v>0</v>
      </c>
      <c r="AL401" s="41">
        <f t="shared" si="448"/>
        <v>0</v>
      </c>
      <c r="AM401" s="109" t="str">
        <f t="shared" si="449"/>
        <v>nebija plānots</v>
      </c>
      <c r="AN401" s="41">
        <v>0</v>
      </c>
      <c r="AO401" s="41">
        <v>28502.2</v>
      </c>
      <c r="AP401" s="41">
        <f>AO401-AN401</f>
        <v>28502.2</v>
      </c>
      <c r="AQ401" s="41">
        <f t="shared" si="450"/>
        <v>0</v>
      </c>
      <c r="AR401" s="41">
        <f t="shared" si="451"/>
        <v>28502.2</v>
      </c>
      <c r="AS401" s="41">
        <f t="shared" si="452"/>
        <v>28502</v>
      </c>
      <c r="AT401" s="109" t="str">
        <f t="shared" si="453"/>
        <v>nebija plānots</v>
      </c>
      <c r="AU401" s="38">
        <v>0</v>
      </c>
      <c r="AV401" s="41">
        <v>0</v>
      </c>
      <c r="AW401" s="41">
        <f>AV401-AU401</f>
        <v>0</v>
      </c>
      <c r="AX401" s="41">
        <f t="shared" si="454"/>
        <v>0</v>
      </c>
      <c r="AY401" s="41">
        <f t="shared" si="455"/>
        <v>28502.2</v>
      </c>
      <c r="AZ401" s="41">
        <f t="shared" si="456"/>
        <v>28502</v>
      </c>
      <c r="BA401" s="109" t="str">
        <f t="shared" si="457"/>
        <v>nebija plānots</v>
      </c>
      <c r="BB401" s="38"/>
      <c r="BC401" s="41">
        <v>2210</v>
      </c>
      <c r="BD401" s="41">
        <f>BC401-BB401</f>
        <v>2210</v>
      </c>
      <c r="BE401" s="41">
        <f t="shared" si="458"/>
        <v>0</v>
      </c>
      <c r="BF401" s="41">
        <f t="shared" si="459"/>
        <v>30712.2</v>
      </c>
      <c r="BG401" s="41">
        <f t="shared" si="460"/>
        <v>30712</v>
      </c>
      <c r="BH401" s="109" t="str">
        <f t="shared" si="461"/>
        <v>nebija plānots</v>
      </c>
      <c r="BI401" s="38"/>
      <c r="BJ401" s="41">
        <v>29186.22</v>
      </c>
      <c r="BK401" s="41">
        <f>BJ401-BI401</f>
        <v>29186.22</v>
      </c>
      <c r="BL401" s="41">
        <f t="shared" si="462"/>
        <v>0</v>
      </c>
      <c r="BM401" s="41">
        <f t="shared" si="463"/>
        <v>59898.42</v>
      </c>
      <c r="BN401" s="41">
        <f t="shared" si="464"/>
        <v>59898</v>
      </c>
      <c r="BO401" s="109" t="str">
        <f t="shared" si="465"/>
        <v>nebija plānots</v>
      </c>
      <c r="BP401" s="38"/>
      <c r="BQ401" s="41">
        <v>0</v>
      </c>
      <c r="BR401" s="41">
        <f>BQ401-BP401</f>
        <v>0</v>
      </c>
      <c r="BS401" s="41">
        <f t="shared" si="466"/>
        <v>0</v>
      </c>
      <c r="BT401" s="41">
        <f t="shared" si="467"/>
        <v>59898.42</v>
      </c>
      <c r="BU401" s="41">
        <f t="shared" si="468"/>
        <v>59898</v>
      </c>
      <c r="BV401" s="109" t="str">
        <f t="shared" si="469"/>
        <v>nebija plānots</v>
      </c>
      <c r="BW401" s="38"/>
      <c r="BX401" s="41">
        <v>0</v>
      </c>
      <c r="BY401" s="41">
        <f t="shared" si="432"/>
        <v>0</v>
      </c>
      <c r="BZ401" s="41">
        <f t="shared" si="433"/>
        <v>0</v>
      </c>
      <c r="CA401" s="41">
        <f t="shared" ref="CA401:CA409" si="475">BQ401+BJ401+BC401+AV401+AO401+-AH401+AA401+T401+P401+BX401</f>
        <v>59898.42</v>
      </c>
      <c r="CB401" s="41">
        <f t="shared" si="434"/>
        <v>59898.42</v>
      </c>
      <c r="CC401" s="109" t="str">
        <f t="shared" si="470"/>
        <v>nebija plānots</v>
      </c>
      <c r="CD401" s="38"/>
      <c r="CE401" s="41">
        <v>10187.74</v>
      </c>
      <c r="CF401" s="41">
        <f t="shared" si="471"/>
        <v>10187.74</v>
      </c>
      <c r="CG401" s="41">
        <f t="shared" si="472"/>
        <v>0</v>
      </c>
      <c r="CH401" s="41">
        <f t="shared" si="473"/>
        <v>70086.16</v>
      </c>
      <c r="CI401" s="40">
        <f t="shared" si="474"/>
        <v>70086.16</v>
      </c>
      <c r="CJ401" s="281" t="s">
        <v>1546</v>
      </c>
      <c r="CK401" s="37"/>
      <c r="CL401" s="40">
        <f t="shared" si="435"/>
        <v>0</v>
      </c>
      <c r="CM401" s="40">
        <v>70086.16</v>
      </c>
      <c r="CN401" s="40">
        <v>0</v>
      </c>
      <c r="CO401" s="310" t="e">
        <f t="shared" ref="CO401:CO464" si="476">CM401/CL401</f>
        <v>#DIV/0!</v>
      </c>
      <c r="CP401" s="38"/>
      <c r="CQ401" s="38"/>
      <c r="CR401" s="38"/>
      <c r="CS401" s="38"/>
      <c r="CT401" s="38"/>
      <c r="CU401" s="38"/>
      <c r="CV401" s="37"/>
      <c r="CW401" s="40">
        <v>349860.85</v>
      </c>
      <c r="CX401" s="29"/>
    </row>
    <row r="402" spans="1:105" ht="31.5" hidden="1" x14ac:dyDescent="0.25">
      <c r="A402" s="119" t="s">
        <v>838</v>
      </c>
      <c r="B402" s="119" t="s">
        <v>839</v>
      </c>
      <c r="C402" s="120" t="s">
        <v>840</v>
      </c>
      <c r="D402" s="119">
        <v>2</v>
      </c>
      <c r="E402" s="119" t="s">
        <v>35</v>
      </c>
      <c r="F402" s="119" t="s">
        <v>5</v>
      </c>
      <c r="G402" s="43" t="s">
        <v>771</v>
      </c>
      <c r="H402" s="43">
        <f>SUBTOTAL(103, $CI$16:$CI402)*1</f>
        <v>149</v>
      </c>
      <c r="I402" s="43" t="s">
        <v>233</v>
      </c>
      <c r="J402" s="128" t="s">
        <v>658</v>
      </c>
      <c r="K402" s="128" t="s">
        <v>1157</v>
      </c>
      <c r="L402" s="79">
        <v>0</v>
      </c>
      <c r="M402" s="79">
        <v>0</v>
      </c>
      <c r="N402" s="79">
        <v>0</v>
      </c>
      <c r="O402" s="79">
        <f>N402+M402+L402</f>
        <v>0</v>
      </c>
      <c r="P402" s="79"/>
      <c r="Q402" s="41">
        <f t="shared" si="436"/>
        <v>0</v>
      </c>
      <c r="R402" s="197" t="str">
        <f t="shared" si="437"/>
        <v>nebija plānots</v>
      </c>
      <c r="S402" s="79">
        <v>0</v>
      </c>
      <c r="T402" s="79"/>
      <c r="U402" s="79"/>
      <c r="V402" s="41">
        <f t="shared" si="438"/>
        <v>0</v>
      </c>
      <c r="W402" s="41">
        <f t="shared" si="439"/>
        <v>0</v>
      </c>
      <c r="X402" s="41">
        <f t="shared" si="440"/>
        <v>0</v>
      </c>
      <c r="Y402" s="197" t="str">
        <f t="shared" si="441"/>
        <v>nebija plānots</v>
      </c>
      <c r="Z402" s="79">
        <v>0</v>
      </c>
      <c r="AA402" s="79"/>
      <c r="AB402" s="79"/>
      <c r="AC402" s="41">
        <f t="shared" si="442"/>
        <v>0</v>
      </c>
      <c r="AD402" s="41">
        <f t="shared" si="443"/>
        <v>0</v>
      </c>
      <c r="AE402" s="41">
        <f t="shared" si="444"/>
        <v>0</v>
      </c>
      <c r="AF402" s="109" t="str">
        <f t="shared" si="445"/>
        <v>nebija plānots</v>
      </c>
      <c r="AG402" s="79">
        <v>0</v>
      </c>
      <c r="AH402" s="79"/>
      <c r="AI402" s="79"/>
      <c r="AJ402" s="41">
        <f t="shared" si="446"/>
        <v>0</v>
      </c>
      <c r="AK402" s="41">
        <f t="shared" si="447"/>
        <v>0</v>
      </c>
      <c r="AL402" s="41">
        <f t="shared" si="448"/>
        <v>0</v>
      </c>
      <c r="AM402" s="109" t="str">
        <f t="shared" si="449"/>
        <v>nebija plānots</v>
      </c>
      <c r="AN402" s="79">
        <v>0</v>
      </c>
      <c r="AO402" s="79"/>
      <c r="AP402" s="79"/>
      <c r="AQ402" s="41">
        <f t="shared" si="450"/>
        <v>0</v>
      </c>
      <c r="AR402" s="41">
        <f t="shared" si="451"/>
        <v>0</v>
      </c>
      <c r="AS402" s="41">
        <f t="shared" si="452"/>
        <v>0</v>
      </c>
      <c r="AT402" s="109" t="str">
        <f t="shared" si="453"/>
        <v>nebija plānots</v>
      </c>
      <c r="AU402" s="79">
        <v>0</v>
      </c>
      <c r="AV402" s="79"/>
      <c r="AW402" s="79"/>
      <c r="AX402" s="41">
        <f t="shared" si="454"/>
        <v>0</v>
      </c>
      <c r="AY402" s="41">
        <f t="shared" si="455"/>
        <v>0</v>
      </c>
      <c r="AZ402" s="41">
        <f t="shared" si="456"/>
        <v>0</v>
      </c>
      <c r="BA402" s="109" t="str">
        <f t="shared" si="457"/>
        <v>nebija plānots</v>
      </c>
      <c r="BB402" s="79">
        <v>0</v>
      </c>
      <c r="BC402" s="79"/>
      <c r="BD402" s="79"/>
      <c r="BE402" s="41">
        <f t="shared" si="458"/>
        <v>0</v>
      </c>
      <c r="BF402" s="41">
        <f t="shared" si="459"/>
        <v>0</v>
      </c>
      <c r="BG402" s="41">
        <f t="shared" si="460"/>
        <v>0</v>
      </c>
      <c r="BH402" s="109" t="str">
        <f t="shared" si="461"/>
        <v>nebija plānots</v>
      </c>
      <c r="BI402" s="79">
        <v>0</v>
      </c>
      <c r="BJ402" s="79"/>
      <c r="BK402" s="79"/>
      <c r="BL402" s="41">
        <f t="shared" si="462"/>
        <v>0</v>
      </c>
      <c r="BM402" s="41">
        <f t="shared" si="463"/>
        <v>0</v>
      </c>
      <c r="BN402" s="41">
        <f t="shared" si="464"/>
        <v>0</v>
      </c>
      <c r="BO402" s="109" t="str">
        <f t="shared" si="465"/>
        <v>nebija plānots</v>
      </c>
      <c r="BP402" s="79">
        <v>0</v>
      </c>
      <c r="BQ402" s="79"/>
      <c r="BR402" s="79"/>
      <c r="BS402" s="41">
        <f t="shared" si="466"/>
        <v>0</v>
      </c>
      <c r="BT402" s="41">
        <f t="shared" si="467"/>
        <v>0</v>
      </c>
      <c r="BU402" s="41">
        <f t="shared" si="468"/>
        <v>0</v>
      </c>
      <c r="BV402" s="109" t="str">
        <f t="shared" si="469"/>
        <v>nebija plānots</v>
      </c>
      <c r="BW402" s="79">
        <v>0</v>
      </c>
      <c r="BX402" s="41">
        <v>73545.03</v>
      </c>
      <c r="BY402" s="41">
        <f t="shared" si="432"/>
        <v>73545.03</v>
      </c>
      <c r="BZ402" s="41">
        <f t="shared" si="433"/>
        <v>0</v>
      </c>
      <c r="CA402" s="41">
        <f t="shared" si="475"/>
        <v>73545.03</v>
      </c>
      <c r="CB402" s="41">
        <f t="shared" si="434"/>
        <v>73545.03</v>
      </c>
      <c r="CC402" s="109" t="str">
        <f t="shared" si="470"/>
        <v>nebija plānots</v>
      </c>
      <c r="CD402" s="79">
        <v>0</v>
      </c>
      <c r="CE402" s="41">
        <v>0</v>
      </c>
      <c r="CF402" s="41">
        <f t="shared" si="471"/>
        <v>0</v>
      </c>
      <c r="CG402" s="41">
        <f t="shared" si="472"/>
        <v>0</v>
      </c>
      <c r="CH402" s="41">
        <f t="shared" si="473"/>
        <v>73545.03</v>
      </c>
      <c r="CI402" s="40">
        <f t="shared" si="474"/>
        <v>73545.03</v>
      </c>
      <c r="CJ402" s="281" t="s">
        <v>1546</v>
      </c>
      <c r="CK402" s="83">
        <v>56270</v>
      </c>
      <c r="CL402" s="40">
        <f t="shared" si="435"/>
        <v>56270</v>
      </c>
      <c r="CM402" s="40">
        <v>73545.03</v>
      </c>
      <c r="CN402" s="158">
        <f>CM402-CL402</f>
        <v>17275.03</v>
      </c>
      <c r="CO402" s="310">
        <f t="shared" si="476"/>
        <v>1.3070024880042652</v>
      </c>
      <c r="CP402" s="83">
        <v>1068661.3500000001</v>
      </c>
      <c r="CQ402" s="83">
        <v>196688.65</v>
      </c>
      <c r="CR402" s="83">
        <v>0</v>
      </c>
      <c r="CS402" s="83"/>
      <c r="CT402" s="83">
        <v>0</v>
      </c>
      <c r="CU402" s="83">
        <v>0</v>
      </c>
      <c r="CV402" s="83">
        <v>0</v>
      </c>
      <c r="CW402" s="83">
        <v>1443576</v>
      </c>
      <c r="CX402" s="272"/>
    </row>
    <row r="403" spans="1:105" ht="39" hidden="1" x14ac:dyDescent="0.25">
      <c r="A403" s="121" t="s">
        <v>57</v>
      </c>
      <c r="B403" s="121" t="s">
        <v>58</v>
      </c>
      <c r="C403" s="122" t="s">
        <v>565</v>
      </c>
      <c r="D403" s="121">
        <v>3</v>
      </c>
      <c r="E403" s="121" t="s">
        <v>35</v>
      </c>
      <c r="F403" s="121" t="s">
        <v>5</v>
      </c>
      <c r="G403" s="123" t="s">
        <v>676</v>
      </c>
      <c r="H403" s="43">
        <f>SUBTOTAL(103, $CI$16:$CI403)*1</f>
        <v>149</v>
      </c>
      <c r="I403" s="43" t="s">
        <v>106</v>
      </c>
      <c r="J403" s="128" t="s">
        <v>111</v>
      </c>
      <c r="K403" s="128" t="s">
        <v>915</v>
      </c>
      <c r="L403" s="35">
        <v>0</v>
      </c>
      <c r="M403" s="35">
        <v>0</v>
      </c>
      <c r="N403" s="35">
        <v>0</v>
      </c>
      <c r="O403" s="35">
        <f>N403+M403+L403</f>
        <v>0</v>
      </c>
      <c r="P403" s="35"/>
      <c r="Q403" s="41">
        <f t="shared" si="436"/>
        <v>0</v>
      </c>
      <c r="R403" s="197" t="str">
        <f t="shared" si="437"/>
        <v>nebija plānots</v>
      </c>
      <c r="S403" s="35">
        <v>0</v>
      </c>
      <c r="T403" s="35"/>
      <c r="U403" s="35"/>
      <c r="V403" s="41">
        <f t="shared" si="438"/>
        <v>0</v>
      </c>
      <c r="W403" s="41">
        <f t="shared" si="439"/>
        <v>0</v>
      </c>
      <c r="X403" s="41">
        <f t="shared" si="440"/>
        <v>0</v>
      </c>
      <c r="Y403" s="197" t="str">
        <f t="shared" si="441"/>
        <v>nebija plānots</v>
      </c>
      <c r="Z403" s="35">
        <v>0</v>
      </c>
      <c r="AA403" s="35"/>
      <c r="AB403" s="35"/>
      <c r="AC403" s="41">
        <f t="shared" si="442"/>
        <v>0</v>
      </c>
      <c r="AD403" s="41">
        <f t="shared" si="443"/>
        <v>0</v>
      </c>
      <c r="AE403" s="41">
        <f t="shared" si="444"/>
        <v>0</v>
      </c>
      <c r="AF403" s="109" t="str">
        <f t="shared" si="445"/>
        <v>nebija plānots</v>
      </c>
      <c r="AG403" s="35">
        <v>0</v>
      </c>
      <c r="AH403" s="35"/>
      <c r="AI403" s="35"/>
      <c r="AJ403" s="41">
        <f t="shared" si="446"/>
        <v>0</v>
      </c>
      <c r="AK403" s="41">
        <f t="shared" si="447"/>
        <v>0</v>
      </c>
      <c r="AL403" s="41">
        <f t="shared" si="448"/>
        <v>0</v>
      </c>
      <c r="AM403" s="109" t="str">
        <f t="shared" si="449"/>
        <v>nebija plānots</v>
      </c>
      <c r="AN403" s="35">
        <v>0</v>
      </c>
      <c r="AO403" s="35"/>
      <c r="AP403" s="35"/>
      <c r="AQ403" s="41">
        <f t="shared" si="450"/>
        <v>0</v>
      </c>
      <c r="AR403" s="41">
        <f t="shared" si="451"/>
        <v>0</v>
      </c>
      <c r="AS403" s="41">
        <f t="shared" si="452"/>
        <v>0</v>
      </c>
      <c r="AT403" s="109" t="str">
        <f t="shared" si="453"/>
        <v>nebija plānots</v>
      </c>
      <c r="AU403" s="35">
        <v>0</v>
      </c>
      <c r="AV403" s="35"/>
      <c r="AW403" s="35"/>
      <c r="AX403" s="41">
        <f t="shared" si="454"/>
        <v>0</v>
      </c>
      <c r="AY403" s="41">
        <f t="shared" si="455"/>
        <v>0</v>
      </c>
      <c r="AZ403" s="41">
        <f t="shared" si="456"/>
        <v>0</v>
      </c>
      <c r="BA403" s="109" t="str">
        <f t="shared" si="457"/>
        <v>nebija plānots</v>
      </c>
      <c r="BB403" s="35">
        <v>0</v>
      </c>
      <c r="BC403" s="41">
        <v>27012.620000000003</v>
      </c>
      <c r="BD403" s="41">
        <f>BC403-BB403</f>
        <v>27012.620000000003</v>
      </c>
      <c r="BE403" s="41">
        <f t="shared" si="458"/>
        <v>0</v>
      </c>
      <c r="BF403" s="41">
        <f t="shared" si="459"/>
        <v>27012.620000000003</v>
      </c>
      <c r="BG403" s="41">
        <f t="shared" si="460"/>
        <v>27013</v>
      </c>
      <c r="BH403" s="109" t="str">
        <f t="shared" si="461"/>
        <v>nebija plānots</v>
      </c>
      <c r="BI403" s="35">
        <v>0</v>
      </c>
      <c r="BJ403" s="41">
        <v>0</v>
      </c>
      <c r="BK403" s="41">
        <f>BJ403-BI403</f>
        <v>0</v>
      </c>
      <c r="BL403" s="41">
        <f t="shared" si="462"/>
        <v>0</v>
      </c>
      <c r="BM403" s="41">
        <f t="shared" si="463"/>
        <v>27012.620000000003</v>
      </c>
      <c r="BN403" s="41">
        <f t="shared" si="464"/>
        <v>27013</v>
      </c>
      <c r="BO403" s="109" t="str">
        <f t="shared" si="465"/>
        <v>nebija plānots</v>
      </c>
      <c r="BP403" s="35">
        <v>0</v>
      </c>
      <c r="BQ403" s="41">
        <v>0</v>
      </c>
      <c r="BR403" s="41">
        <f>BQ403-BP403</f>
        <v>0</v>
      </c>
      <c r="BS403" s="41">
        <f t="shared" si="466"/>
        <v>0</v>
      </c>
      <c r="BT403" s="41">
        <f t="shared" si="467"/>
        <v>27012.620000000003</v>
      </c>
      <c r="BU403" s="41">
        <f t="shared" si="468"/>
        <v>27013</v>
      </c>
      <c r="BV403" s="109" t="str">
        <f t="shared" si="469"/>
        <v>nebija plānots</v>
      </c>
      <c r="BW403" s="35">
        <v>0</v>
      </c>
      <c r="BX403" s="41">
        <v>47129.37</v>
      </c>
      <c r="BY403" s="41">
        <f t="shared" si="432"/>
        <v>47129.37</v>
      </c>
      <c r="BZ403" s="41">
        <f t="shared" si="433"/>
        <v>0</v>
      </c>
      <c r="CA403" s="41">
        <f t="shared" si="475"/>
        <v>74141.990000000005</v>
      </c>
      <c r="CB403" s="41">
        <f t="shared" si="434"/>
        <v>74141.990000000005</v>
      </c>
      <c r="CC403" s="109" t="str">
        <f t="shared" si="470"/>
        <v>nebija plānots</v>
      </c>
      <c r="CD403" s="35">
        <v>0</v>
      </c>
      <c r="CE403" s="41">
        <v>0</v>
      </c>
      <c r="CF403" s="41">
        <f t="shared" si="471"/>
        <v>0</v>
      </c>
      <c r="CG403" s="41">
        <f t="shared" si="472"/>
        <v>0</v>
      </c>
      <c r="CH403" s="41">
        <f t="shared" si="473"/>
        <v>74141.990000000005</v>
      </c>
      <c r="CI403" s="40">
        <f t="shared" si="474"/>
        <v>74141.990000000005</v>
      </c>
      <c r="CJ403" s="281" t="s">
        <v>1546</v>
      </c>
      <c r="CK403" s="37">
        <v>0</v>
      </c>
      <c r="CL403" s="40">
        <f t="shared" si="435"/>
        <v>0</v>
      </c>
      <c r="CM403" s="40">
        <v>74141.990000000005</v>
      </c>
      <c r="CN403" s="40">
        <v>0</v>
      </c>
      <c r="CO403" s="310" t="e">
        <f t="shared" si="476"/>
        <v>#DIV/0!</v>
      </c>
      <c r="CP403" s="37">
        <v>565906.32999999996</v>
      </c>
      <c r="CQ403" s="37">
        <v>0</v>
      </c>
      <c r="CR403" s="37">
        <v>0</v>
      </c>
      <c r="CS403" s="37">
        <v>0</v>
      </c>
      <c r="CT403" s="37">
        <v>0</v>
      </c>
      <c r="CU403" s="37">
        <v>0</v>
      </c>
      <c r="CV403" s="37">
        <v>0</v>
      </c>
      <c r="CW403" s="37">
        <v>565906.32999999996</v>
      </c>
      <c r="CX403" s="29"/>
    </row>
    <row r="404" spans="1:105" ht="47.25" hidden="1" x14ac:dyDescent="0.25">
      <c r="A404" s="119" t="s">
        <v>1125</v>
      </c>
      <c r="B404" s="119" t="s">
        <v>1127</v>
      </c>
      <c r="C404" s="120" t="s">
        <v>1126</v>
      </c>
      <c r="D404" s="119" t="s">
        <v>3</v>
      </c>
      <c r="E404" s="119" t="s">
        <v>4</v>
      </c>
      <c r="F404" s="119" t="s">
        <v>5</v>
      </c>
      <c r="G404" s="43" t="s">
        <v>1330</v>
      </c>
      <c r="H404" s="43">
        <f>SUBTOTAL(103, $CI$16:$CI404)*1</f>
        <v>149</v>
      </c>
      <c r="I404" s="43" t="s">
        <v>406</v>
      </c>
      <c r="J404" s="124" t="s">
        <v>825</v>
      </c>
      <c r="K404" s="124" t="s">
        <v>826</v>
      </c>
      <c r="L404" s="41">
        <v>0</v>
      </c>
      <c r="M404" s="41">
        <v>0</v>
      </c>
      <c r="N404" s="41">
        <v>0</v>
      </c>
      <c r="O404" s="40">
        <v>0</v>
      </c>
      <c r="P404" s="40">
        <v>0</v>
      </c>
      <c r="Q404" s="41">
        <f t="shared" si="436"/>
        <v>0</v>
      </c>
      <c r="R404" s="197" t="str">
        <f t="shared" si="437"/>
        <v>nebija plānots</v>
      </c>
      <c r="S404" s="40">
        <v>0</v>
      </c>
      <c r="T404" s="40">
        <v>0</v>
      </c>
      <c r="U404" s="41">
        <f>T404-S404</f>
        <v>0</v>
      </c>
      <c r="V404" s="41">
        <f t="shared" si="438"/>
        <v>0</v>
      </c>
      <c r="W404" s="41">
        <f t="shared" si="439"/>
        <v>0</v>
      </c>
      <c r="X404" s="41">
        <f t="shared" si="440"/>
        <v>0</v>
      </c>
      <c r="Y404" s="197" t="str">
        <f t="shared" si="441"/>
        <v>nebija plānots</v>
      </c>
      <c r="Z404" s="40">
        <v>0</v>
      </c>
      <c r="AA404" s="40">
        <v>0</v>
      </c>
      <c r="AB404" s="41">
        <f>AA404-Z404</f>
        <v>0</v>
      </c>
      <c r="AC404" s="41">
        <f t="shared" si="442"/>
        <v>0</v>
      </c>
      <c r="AD404" s="41">
        <f t="shared" si="443"/>
        <v>0</v>
      </c>
      <c r="AE404" s="41">
        <f t="shared" si="444"/>
        <v>0</v>
      </c>
      <c r="AF404" s="109" t="str">
        <f t="shared" si="445"/>
        <v>nebija plānots</v>
      </c>
      <c r="AG404" s="40">
        <v>0</v>
      </c>
      <c r="AH404" s="40">
        <v>0</v>
      </c>
      <c r="AI404" s="41">
        <f>AH404-AG404</f>
        <v>0</v>
      </c>
      <c r="AJ404" s="41">
        <f t="shared" si="446"/>
        <v>0</v>
      </c>
      <c r="AK404" s="41">
        <f t="shared" si="447"/>
        <v>0</v>
      </c>
      <c r="AL404" s="41">
        <f t="shared" si="448"/>
        <v>0</v>
      </c>
      <c r="AM404" s="109" t="str">
        <f t="shared" si="449"/>
        <v>nebija plānots</v>
      </c>
      <c r="AN404" s="40">
        <v>0</v>
      </c>
      <c r="AO404" s="40">
        <v>0</v>
      </c>
      <c r="AP404" s="41">
        <f>AO404-AN404</f>
        <v>0</v>
      </c>
      <c r="AQ404" s="41">
        <f t="shared" si="450"/>
        <v>0</v>
      </c>
      <c r="AR404" s="41">
        <f t="shared" si="451"/>
        <v>0</v>
      </c>
      <c r="AS404" s="41">
        <f t="shared" si="452"/>
        <v>0</v>
      </c>
      <c r="AT404" s="109" t="str">
        <f t="shared" si="453"/>
        <v>nebija plānots</v>
      </c>
      <c r="AU404" s="41">
        <v>0</v>
      </c>
      <c r="AV404" s="41">
        <v>8503.19</v>
      </c>
      <c r="AW404" s="41">
        <f>AV404-AU404</f>
        <v>8503.19</v>
      </c>
      <c r="AX404" s="41">
        <f t="shared" si="454"/>
        <v>0</v>
      </c>
      <c r="AY404" s="41">
        <f t="shared" si="455"/>
        <v>8503.19</v>
      </c>
      <c r="AZ404" s="41">
        <f t="shared" si="456"/>
        <v>8503</v>
      </c>
      <c r="BA404" s="109" t="str">
        <f t="shared" si="457"/>
        <v>nebija plānots</v>
      </c>
      <c r="BB404" s="41">
        <v>0</v>
      </c>
      <c r="BC404" s="41">
        <v>24765.52</v>
      </c>
      <c r="BD404" s="41">
        <f>BC404-BB404</f>
        <v>24765.52</v>
      </c>
      <c r="BE404" s="41">
        <f t="shared" si="458"/>
        <v>0</v>
      </c>
      <c r="BF404" s="41">
        <f t="shared" si="459"/>
        <v>33268.71</v>
      </c>
      <c r="BG404" s="41">
        <f t="shared" si="460"/>
        <v>33269</v>
      </c>
      <c r="BH404" s="109" t="str">
        <f t="shared" si="461"/>
        <v>nebija plānots</v>
      </c>
      <c r="BI404" s="41">
        <v>0</v>
      </c>
      <c r="BJ404" s="41">
        <v>462.83</v>
      </c>
      <c r="BK404" s="41">
        <f>BJ404-BI404</f>
        <v>462.83</v>
      </c>
      <c r="BL404" s="41">
        <f t="shared" si="462"/>
        <v>0</v>
      </c>
      <c r="BM404" s="41">
        <f t="shared" si="463"/>
        <v>33731.54</v>
      </c>
      <c r="BN404" s="41">
        <f t="shared" si="464"/>
        <v>33732</v>
      </c>
      <c r="BO404" s="109" t="str">
        <f t="shared" si="465"/>
        <v>nebija plānots</v>
      </c>
      <c r="BP404" s="41">
        <v>0</v>
      </c>
      <c r="BQ404" s="41">
        <v>47946.39</v>
      </c>
      <c r="BR404" s="41">
        <f>BQ404-BP404</f>
        <v>47946.39</v>
      </c>
      <c r="BS404" s="41">
        <f t="shared" si="466"/>
        <v>0</v>
      </c>
      <c r="BT404" s="41">
        <f t="shared" si="467"/>
        <v>81677.929999999993</v>
      </c>
      <c r="BU404" s="41">
        <f t="shared" si="468"/>
        <v>81678</v>
      </c>
      <c r="BV404" s="109" t="str">
        <f t="shared" si="469"/>
        <v>nebija plānots</v>
      </c>
      <c r="BW404" s="41">
        <v>0</v>
      </c>
      <c r="BX404" s="41">
        <v>0</v>
      </c>
      <c r="BY404" s="41">
        <f t="shared" si="432"/>
        <v>0</v>
      </c>
      <c r="BZ404" s="41">
        <f t="shared" si="433"/>
        <v>0</v>
      </c>
      <c r="CA404" s="41">
        <f t="shared" si="475"/>
        <v>81677.930000000008</v>
      </c>
      <c r="CB404" s="41">
        <f t="shared" si="434"/>
        <v>81677.930000000008</v>
      </c>
      <c r="CC404" s="109" t="str">
        <f t="shared" si="470"/>
        <v>nebija plānots</v>
      </c>
      <c r="CD404" s="41">
        <v>0</v>
      </c>
      <c r="CE404" s="41">
        <v>0</v>
      </c>
      <c r="CF404" s="41">
        <f t="shared" si="471"/>
        <v>0</v>
      </c>
      <c r="CG404" s="41">
        <f t="shared" si="472"/>
        <v>0</v>
      </c>
      <c r="CH404" s="41">
        <f t="shared" si="473"/>
        <v>81677.930000000008</v>
      </c>
      <c r="CI404" s="40">
        <f t="shared" si="474"/>
        <v>81677.930000000008</v>
      </c>
      <c r="CJ404" s="281" t="s">
        <v>1546</v>
      </c>
      <c r="CK404" s="40">
        <v>0</v>
      </c>
      <c r="CL404" s="40">
        <f t="shared" si="435"/>
        <v>0</v>
      </c>
      <c r="CM404" s="40">
        <v>87898.540000000008</v>
      </c>
      <c r="CN404" s="40">
        <v>0</v>
      </c>
      <c r="CO404" s="310" t="e">
        <f t="shared" si="476"/>
        <v>#DIV/0!</v>
      </c>
      <c r="CP404" s="40">
        <v>143993.13</v>
      </c>
      <c r="CQ404" s="40">
        <v>69597.42</v>
      </c>
      <c r="CR404" s="40">
        <v>0</v>
      </c>
      <c r="CS404" s="40">
        <v>0</v>
      </c>
      <c r="CT404" s="40">
        <v>0</v>
      </c>
      <c r="CU404" s="40">
        <v>0</v>
      </c>
      <c r="CV404" s="40">
        <v>0</v>
      </c>
      <c r="CW404" s="40">
        <v>213590.55</v>
      </c>
      <c r="CX404" s="274"/>
    </row>
    <row r="405" spans="1:105" ht="25.5" hidden="1" x14ac:dyDescent="0.25">
      <c r="A405" s="18" t="s">
        <v>89</v>
      </c>
      <c r="B405" s="18" t="s">
        <v>842</v>
      </c>
      <c r="C405" s="19" t="s">
        <v>843</v>
      </c>
      <c r="D405" s="18" t="s">
        <v>3</v>
      </c>
      <c r="E405" s="18" t="s">
        <v>11</v>
      </c>
      <c r="F405" s="18" t="s">
        <v>5</v>
      </c>
      <c r="G405" s="55" t="s">
        <v>1382</v>
      </c>
      <c r="H405" s="43">
        <f>SUBTOTAL(103, $CI$16:$CI405)*1</f>
        <v>149</v>
      </c>
      <c r="I405" s="43" t="s">
        <v>89</v>
      </c>
      <c r="J405" s="124" t="s">
        <v>888</v>
      </c>
      <c r="K405" s="124" t="s">
        <v>899</v>
      </c>
      <c r="L405" s="43">
        <v>0</v>
      </c>
      <c r="M405" s="43">
        <v>0</v>
      </c>
      <c r="N405" s="43">
        <v>0</v>
      </c>
      <c r="O405" s="43">
        <v>0</v>
      </c>
      <c r="P405" s="43"/>
      <c r="Q405" s="41">
        <f t="shared" si="436"/>
        <v>0</v>
      </c>
      <c r="R405" s="197" t="str">
        <f t="shared" si="437"/>
        <v>nebija plānots</v>
      </c>
      <c r="S405" s="43">
        <v>0</v>
      </c>
      <c r="T405" s="43"/>
      <c r="U405" s="43"/>
      <c r="V405" s="41">
        <f t="shared" si="438"/>
        <v>0</v>
      </c>
      <c r="W405" s="41">
        <f t="shared" si="439"/>
        <v>0</v>
      </c>
      <c r="X405" s="41">
        <f t="shared" si="440"/>
        <v>0</v>
      </c>
      <c r="Y405" s="197" t="str">
        <f t="shared" si="441"/>
        <v>nebija plānots</v>
      </c>
      <c r="Z405" s="43">
        <v>0</v>
      </c>
      <c r="AA405" s="43"/>
      <c r="AB405" s="43"/>
      <c r="AC405" s="41">
        <f t="shared" si="442"/>
        <v>0</v>
      </c>
      <c r="AD405" s="41">
        <f t="shared" si="443"/>
        <v>0</v>
      </c>
      <c r="AE405" s="41">
        <f t="shared" si="444"/>
        <v>0</v>
      </c>
      <c r="AF405" s="109" t="str">
        <f t="shared" si="445"/>
        <v>nebija plānots</v>
      </c>
      <c r="AG405" s="43">
        <v>0</v>
      </c>
      <c r="AH405" s="43"/>
      <c r="AI405" s="43"/>
      <c r="AJ405" s="41">
        <f t="shared" si="446"/>
        <v>0</v>
      </c>
      <c r="AK405" s="41">
        <f t="shared" si="447"/>
        <v>0</v>
      </c>
      <c r="AL405" s="41">
        <f t="shared" si="448"/>
        <v>0</v>
      </c>
      <c r="AM405" s="109" t="str">
        <f t="shared" si="449"/>
        <v>nebija plānots</v>
      </c>
      <c r="AN405" s="43">
        <v>0</v>
      </c>
      <c r="AO405" s="43"/>
      <c r="AP405" s="43"/>
      <c r="AQ405" s="41">
        <f t="shared" si="450"/>
        <v>0</v>
      </c>
      <c r="AR405" s="41">
        <f t="shared" si="451"/>
        <v>0</v>
      </c>
      <c r="AS405" s="41">
        <f t="shared" si="452"/>
        <v>0</v>
      </c>
      <c r="AT405" s="109" t="str">
        <f t="shared" si="453"/>
        <v>nebija plānots</v>
      </c>
      <c r="AU405" s="43">
        <v>0</v>
      </c>
      <c r="AV405" s="43"/>
      <c r="AW405" s="43"/>
      <c r="AX405" s="41">
        <f t="shared" si="454"/>
        <v>0</v>
      </c>
      <c r="AY405" s="41">
        <f t="shared" si="455"/>
        <v>0</v>
      </c>
      <c r="AZ405" s="41">
        <f t="shared" si="456"/>
        <v>0</v>
      </c>
      <c r="BA405" s="109" t="str">
        <f t="shared" si="457"/>
        <v>nebija plānots</v>
      </c>
      <c r="BB405" s="43">
        <v>0</v>
      </c>
      <c r="BC405" s="41">
        <v>38250</v>
      </c>
      <c r="BD405" s="41">
        <f>BC405-BB405</f>
        <v>38250</v>
      </c>
      <c r="BE405" s="41">
        <f t="shared" si="458"/>
        <v>0</v>
      </c>
      <c r="BF405" s="41">
        <f t="shared" si="459"/>
        <v>38250</v>
      </c>
      <c r="BG405" s="41">
        <f t="shared" si="460"/>
        <v>38250</v>
      </c>
      <c r="BH405" s="109" t="str">
        <f t="shared" si="461"/>
        <v>nebija plānots</v>
      </c>
      <c r="BI405" s="41">
        <v>0</v>
      </c>
      <c r="BJ405" s="41">
        <v>39677.69</v>
      </c>
      <c r="BK405" s="41">
        <f>BJ405-BI405</f>
        <v>39677.69</v>
      </c>
      <c r="BL405" s="41">
        <f t="shared" si="462"/>
        <v>0</v>
      </c>
      <c r="BM405" s="41">
        <f t="shared" si="463"/>
        <v>77927.69</v>
      </c>
      <c r="BN405" s="41">
        <f t="shared" si="464"/>
        <v>77928</v>
      </c>
      <c r="BO405" s="109" t="str">
        <f t="shared" si="465"/>
        <v>nebija plānots</v>
      </c>
      <c r="BP405" s="41">
        <v>0</v>
      </c>
      <c r="BQ405" s="41">
        <v>0</v>
      </c>
      <c r="BR405" s="41">
        <f>BQ405-BP405</f>
        <v>0</v>
      </c>
      <c r="BS405" s="41">
        <f t="shared" si="466"/>
        <v>0</v>
      </c>
      <c r="BT405" s="41">
        <f t="shared" si="467"/>
        <v>77927.69</v>
      </c>
      <c r="BU405" s="41">
        <f t="shared" si="468"/>
        <v>77928</v>
      </c>
      <c r="BV405" s="109" t="str">
        <f t="shared" si="469"/>
        <v>nebija plānots</v>
      </c>
      <c r="BW405" s="41">
        <v>0</v>
      </c>
      <c r="BX405" s="41">
        <v>4452.47</v>
      </c>
      <c r="BY405" s="41">
        <f t="shared" si="432"/>
        <v>4452.47</v>
      </c>
      <c r="BZ405" s="41">
        <f t="shared" si="433"/>
        <v>0</v>
      </c>
      <c r="CA405" s="41">
        <f t="shared" si="475"/>
        <v>82380.160000000003</v>
      </c>
      <c r="CB405" s="41">
        <f t="shared" si="434"/>
        <v>82380.160000000003</v>
      </c>
      <c r="CC405" s="109" t="str">
        <f t="shared" si="470"/>
        <v>nebija plānots</v>
      </c>
      <c r="CD405" s="41">
        <v>0</v>
      </c>
      <c r="CE405" s="41">
        <v>0</v>
      </c>
      <c r="CF405" s="41">
        <f t="shared" si="471"/>
        <v>0</v>
      </c>
      <c r="CG405" s="41">
        <f t="shared" si="472"/>
        <v>0</v>
      </c>
      <c r="CH405" s="41">
        <f t="shared" si="473"/>
        <v>82380.160000000003</v>
      </c>
      <c r="CI405" s="40">
        <f t="shared" si="474"/>
        <v>82380.160000000003</v>
      </c>
      <c r="CJ405" s="281" t="s">
        <v>1546</v>
      </c>
      <c r="CK405" s="40">
        <v>0</v>
      </c>
      <c r="CL405" s="40">
        <f t="shared" si="435"/>
        <v>0</v>
      </c>
      <c r="CM405" s="40">
        <v>82380.160000000003</v>
      </c>
      <c r="CN405" s="40">
        <v>0</v>
      </c>
      <c r="CO405" s="310" t="e">
        <f t="shared" si="476"/>
        <v>#DIV/0!</v>
      </c>
      <c r="CP405" s="40">
        <v>45254</v>
      </c>
      <c r="CQ405" s="40">
        <v>0</v>
      </c>
      <c r="CR405" s="40">
        <v>0</v>
      </c>
      <c r="CS405" s="40">
        <v>0</v>
      </c>
      <c r="CT405" s="40">
        <v>0</v>
      </c>
      <c r="CU405" s="40">
        <v>0</v>
      </c>
      <c r="CV405" s="40">
        <v>0</v>
      </c>
      <c r="CW405" s="40">
        <v>44612.25</v>
      </c>
      <c r="CX405" s="274"/>
      <c r="DA405" s="72"/>
    </row>
    <row r="406" spans="1:105" ht="31.5" hidden="1" x14ac:dyDescent="0.25">
      <c r="A406" s="99" t="s">
        <v>138</v>
      </c>
      <c r="B406" s="99" t="s">
        <v>139</v>
      </c>
      <c r="C406" s="100" t="s">
        <v>572</v>
      </c>
      <c r="D406" s="99">
        <v>2</v>
      </c>
      <c r="E406" s="99" t="s">
        <v>35</v>
      </c>
      <c r="F406" s="99" t="s">
        <v>5</v>
      </c>
      <c r="G406" s="99" t="s">
        <v>1093</v>
      </c>
      <c r="H406" s="43">
        <f>SUBTOTAL(103, $CI$16:$CI406)*1</f>
        <v>149</v>
      </c>
      <c r="I406" s="43" t="s">
        <v>106</v>
      </c>
      <c r="J406" s="128" t="s">
        <v>111</v>
      </c>
      <c r="K406" s="128" t="s">
        <v>911</v>
      </c>
      <c r="L406" s="35">
        <v>0</v>
      </c>
      <c r="M406" s="35">
        <v>0</v>
      </c>
      <c r="N406" s="35">
        <v>0</v>
      </c>
      <c r="O406" s="35">
        <f>N406+M406+L406</f>
        <v>0</v>
      </c>
      <c r="P406" s="35"/>
      <c r="Q406" s="41">
        <f t="shared" si="436"/>
        <v>0</v>
      </c>
      <c r="R406" s="197" t="str">
        <f t="shared" si="437"/>
        <v>nebija plānots</v>
      </c>
      <c r="S406" s="35">
        <v>0</v>
      </c>
      <c r="T406" s="35"/>
      <c r="U406" s="35"/>
      <c r="V406" s="41">
        <f t="shared" si="438"/>
        <v>0</v>
      </c>
      <c r="W406" s="41">
        <f t="shared" si="439"/>
        <v>0</v>
      </c>
      <c r="X406" s="41">
        <f t="shared" si="440"/>
        <v>0</v>
      </c>
      <c r="Y406" s="197" t="str">
        <f t="shared" si="441"/>
        <v>nebija plānots</v>
      </c>
      <c r="Z406" s="35">
        <v>0</v>
      </c>
      <c r="AA406" s="35"/>
      <c r="AB406" s="35"/>
      <c r="AC406" s="41">
        <f t="shared" si="442"/>
        <v>0</v>
      </c>
      <c r="AD406" s="41">
        <f t="shared" si="443"/>
        <v>0</v>
      </c>
      <c r="AE406" s="41">
        <f t="shared" si="444"/>
        <v>0</v>
      </c>
      <c r="AF406" s="109" t="str">
        <f t="shared" si="445"/>
        <v>nebija plānots</v>
      </c>
      <c r="AG406" s="35">
        <v>0</v>
      </c>
      <c r="AH406" s="35"/>
      <c r="AI406" s="35"/>
      <c r="AJ406" s="41">
        <f t="shared" si="446"/>
        <v>0</v>
      </c>
      <c r="AK406" s="41">
        <f t="shared" si="447"/>
        <v>0</v>
      </c>
      <c r="AL406" s="41">
        <f t="shared" si="448"/>
        <v>0</v>
      </c>
      <c r="AM406" s="109" t="str">
        <f t="shared" si="449"/>
        <v>nebija plānots</v>
      </c>
      <c r="AN406" s="35">
        <v>0</v>
      </c>
      <c r="AO406" s="35"/>
      <c r="AP406" s="35"/>
      <c r="AQ406" s="41">
        <f t="shared" si="450"/>
        <v>0</v>
      </c>
      <c r="AR406" s="41">
        <f t="shared" si="451"/>
        <v>0</v>
      </c>
      <c r="AS406" s="41">
        <f t="shared" si="452"/>
        <v>0</v>
      </c>
      <c r="AT406" s="109" t="str">
        <f t="shared" si="453"/>
        <v>nebija plānots</v>
      </c>
      <c r="AU406" s="35">
        <v>0</v>
      </c>
      <c r="AV406" s="35"/>
      <c r="AW406" s="35"/>
      <c r="AX406" s="41">
        <f t="shared" si="454"/>
        <v>0</v>
      </c>
      <c r="AY406" s="41">
        <f t="shared" si="455"/>
        <v>0</v>
      </c>
      <c r="AZ406" s="41">
        <f t="shared" si="456"/>
        <v>0</v>
      </c>
      <c r="BA406" s="109" t="str">
        <f t="shared" si="457"/>
        <v>nebija plānots</v>
      </c>
      <c r="BB406" s="35">
        <v>0</v>
      </c>
      <c r="BC406" s="41">
        <v>44200</v>
      </c>
      <c r="BD406" s="41">
        <f>BC406-BB406</f>
        <v>44200</v>
      </c>
      <c r="BE406" s="41">
        <f t="shared" si="458"/>
        <v>0</v>
      </c>
      <c r="BF406" s="41">
        <f t="shared" si="459"/>
        <v>44200</v>
      </c>
      <c r="BG406" s="41">
        <f t="shared" si="460"/>
        <v>44200</v>
      </c>
      <c r="BH406" s="109" t="str">
        <f t="shared" si="461"/>
        <v>nebija plānots</v>
      </c>
      <c r="BI406" s="35">
        <v>0</v>
      </c>
      <c r="BJ406" s="41">
        <v>0</v>
      </c>
      <c r="BK406" s="41">
        <f>BJ406-BI406</f>
        <v>0</v>
      </c>
      <c r="BL406" s="41">
        <f t="shared" si="462"/>
        <v>0</v>
      </c>
      <c r="BM406" s="41">
        <f t="shared" si="463"/>
        <v>44200</v>
      </c>
      <c r="BN406" s="41">
        <f t="shared" si="464"/>
        <v>44200</v>
      </c>
      <c r="BO406" s="109" t="str">
        <f t="shared" si="465"/>
        <v>nebija plānots</v>
      </c>
      <c r="BP406" s="35">
        <v>0</v>
      </c>
      <c r="BQ406" s="41">
        <v>5100</v>
      </c>
      <c r="BR406" s="41">
        <f>BQ406-BP406</f>
        <v>5100</v>
      </c>
      <c r="BS406" s="41">
        <f t="shared" si="466"/>
        <v>0</v>
      </c>
      <c r="BT406" s="41">
        <f t="shared" si="467"/>
        <v>49300</v>
      </c>
      <c r="BU406" s="41">
        <f t="shared" si="468"/>
        <v>49300</v>
      </c>
      <c r="BV406" s="109" t="str">
        <f t="shared" si="469"/>
        <v>nebija plānots</v>
      </c>
      <c r="BW406" s="35">
        <v>0</v>
      </c>
      <c r="BX406" s="41">
        <v>31943.58</v>
      </c>
      <c r="BY406" s="41">
        <f t="shared" si="432"/>
        <v>31943.58</v>
      </c>
      <c r="BZ406" s="41">
        <f t="shared" si="433"/>
        <v>0</v>
      </c>
      <c r="CA406" s="41">
        <f t="shared" si="475"/>
        <v>81243.58</v>
      </c>
      <c r="CB406" s="41">
        <f t="shared" si="434"/>
        <v>81243.58</v>
      </c>
      <c r="CC406" s="109" t="str">
        <f t="shared" si="470"/>
        <v>nebija plānots</v>
      </c>
      <c r="CD406" s="35">
        <v>0</v>
      </c>
      <c r="CE406" s="41">
        <v>6800</v>
      </c>
      <c r="CF406" s="41">
        <f t="shared" si="471"/>
        <v>6800</v>
      </c>
      <c r="CG406" s="41">
        <f t="shared" si="472"/>
        <v>0</v>
      </c>
      <c r="CH406" s="41">
        <f t="shared" si="473"/>
        <v>88043.58</v>
      </c>
      <c r="CI406" s="40">
        <f t="shared" si="474"/>
        <v>88043.58</v>
      </c>
      <c r="CJ406" s="281" t="s">
        <v>1546</v>
      </c>
      <c r="CK406" s="37">
        <v>0</v>
      </c>
      <c r="CL406" s="40">
        <f t="shared" si="435"/>
        <v>0</v>
      </c>
      <c r="CM406" s="40">
        <v>88043.58</v>
      </c>
      <c r="CN406" s="40">
        <v>0</v>
      </c>
      <c r="CO406" s="310" t="e">
        <f t="shared" si="476"/>
        <v>#DIV/0!</v>
      </c>
      <c r="CP406" s="93">
        <v>1338538.1599999999</v>
      </c>
      <c r="CQ406" s="37">
        <v>0</v>
      </c>
      <c r="CR406" s="37">
        <v>0</v>
      </c>
      <c r="CS406" s="37">
        <v>0</v>
      </c>
      <c r="CT406" s="37">
        <v>0</v>
      </c>
      <c r="CU406" s="37">
        <v>0</v>
      </c>
      <c r="CV406" s="37">
        <v>0</v>
      </c>
      <c r="CW406" s="37">
        <v>1338538.1599999999</v>
      </c>
      <c r="CX406" s="29"/>
      <c r="DA406" s="72"/>
    </row>
    <row r="407" spans="1:105" ht="51.75" hidden="1" x14ac:dyDescent="0.25">
      <c r="A407" s="11" t="s">
        <v>233</v>
      </c>
      <c r="B407" s="11" t="s">
        <v>234</v>
      </c>
      <c r="C407" s="14" t="s">
        <v>579</v>
      </c>
      <c r="D407" s="11">
        <v>1</v>
      </c>
      <c r="E407" s="11" t="s">
        <v>4</v>
      </c>
      <c r="F407" s="11" t="s">
        <v>5</v>
      </c>
      <c r="G407" s="44" t="s">
        <v>241</v>
      </c>
      <c r="H407" s="43">
        <f>SUBTOTAL(103, $CI$16:$CI407)*1</f>
        <v>149</v>
      </c>
      <c r="I407" s="43" t="s">
        <v>406</v>
      </c>
      <c r="J407" s="124" t="s">
        <v>852</v>
      </c>
      <c r="K407" s="124" t="s">
        <v>853</v>
      </c>
      <c r="L407" s="43">
        <v>0</v>
      </c>
      <c r="M407" s="43">
        <v>0</v>
      </c>
      <c r="N407" s="43">
        <v>0</v>
      </c>
      <c r="O407" s="43">
        <v>0</v>
      </c>
      <c r="P407" s="43">
        <v>0</v>
      </c>
      <c r="Q407" s="41">
        <f t="shared" si="436"/>
        <v>0</v>
      </c>
      <c r="R407" s="197" t="str">
        <f t="shared" si="437"/>
        <v>nebija plānots</v>
      </c>
      <c r="S407" s="43">
        <v>0</v>
      </c>
      <c r="T407" s="43">
        <v>0</v>
      </c>
      <c r="U407" s="43">
        <v>0</v>
      </c>
      <c r="V407" s="41">
        <f t="shared" si="438"/>
        <v>0</v>
      </c>
      <c r="W407" s="41">
        <f t="shared" si="439"/>
        <v>0</v>
      </c>
      <c r="X407" s="41">
        <f t="shared" si="440"/>
        <v>0</v>
      </c>
      <c r="Y407" s="197" t="str">
        <f t="shared" si="441"/>
        <v>nebija plānots</v>
      </c>
      <c r="Z407" s="43">
        <v>0</v>
      </c>
      <c r="AA407" s="43">
        <v>0</v>
      </c>
      <c r="AB407" s="43">
        <v>0</v>
      </c>
      <c r="AC407" s="41">
        <f t="shared" si="442"/>
        <v>0</v>
      </c>
      <c r="AD407" s="41">
        <f t="shared" si="443"/>
        <v>0</v>
      </c>
      <c r="AE407" s="41">
        <f t="shared" si="444"/>
        <v>0</v>
      </c>
      <c r="AF407" s="109" t="str">
        <f t="shared" si="445"/>
        <v>nebija plānots</v>
      </c>
      <c r="AG407" s="43">
        <v>0</v>
      </c>
      <c r="AH407" s="43">
        <v>0</v>
      </c>
      <c r="AI407" s="43">
        <v>0</v>
      </c>
      <c r="AJ407" s="41">
        <f t="shared" si="446"/>
        <v>0</v>
      </c>
      <c r="AK407" s="41">
        <f t="shared" si="447"/>
        <v>0</v>
      </c>
      <c r="AL407" s="41">
        <f t="shared" si="448"/>
        <v>0</v>
      </c>
      <c r="AM407" s="109" t="str">
        <f t="shared" si="449"/>
        <v>nebija plānots</v>
      </c>
      <c r="AN407" s="43">
        <v>0</v>
      </c>
      <c r="AO407" s="43">
        <v>0</v>
      </c>
      <c r="AP407" s="43">
        <v>0</v>
      </c>
      <c r="AQ407" s="41">
        <f t="shared" si="450"/>
        <v>0</v>
      </c>
      <c r="AR407" s="41">
        <f t="shared" si="451"/>
        <v>0</v>
      </c>
      <c r="AS407" s="41">
        <f t="shared" si="452"/>
        <v>0</v>
      </c>
      <c r="AT407" s="109" t="str">
        <f t="shared" si="453"/>
        <v>nebija plānots</v>
      </c>
      <c r="AU407" s="43">
        <v>0</v>
      </c>
      <c r="AV407" s="41">
        <v>34850</v>
      </c>
      <c r="AW407" s="41">
        <f>AV407-AU407</f>
        <v>34850</v>
      </c>
      <c r="AX407" s="41">
        <f t="shared" si="454"/>
        <v>0</v>
      </c>
      <c r="AY407" s="41">
        <f t="shared" si="455"/>
        <v>34850</v>
      </c>
      <c r="AZ407" s="41">
        <f t="shared" si="456"/>
        <v>34850</v>
      </c>
      <c r="BA407" s="109" t="str">
        <f t="shared" si="457"/>
        <v>nebija plānots</v>
      </c>
      <c r="BB407" s="40">
        <v>0</v>
      </c>
      <c r="BC407" s="41">
        <v>0</v>
      </c>
      <c r="BD407" s="41">
        <f>BC407-BB407</f>
        <v>0</v>
      </c>
      <c r="BE407" s="41">
        <f t="shared" si="458"/>
        <v>0</v>
      </c>
      <c r="BF407" s="41">
        <f t="shared" si="459"/>
        <v>34850</v>
      </c>
      <c r="BG407" s="41">
        <f t="shared" si="460"/>
        <v>34850</v>
      </c>
      <c r="BH407" s="109" t="str">
        <f t="shared" si="461"/>
        <v>nebija plānots</v>
      </c>
      <c r="BI407" s="40">
        <v>0</v>
      </c>
      <c r="BJ407" s="41">
        <v>8797.5</v>
      </c>
      <c r="BK407" s="41">
        <f>BJ407-BI407</f>
        <v>8797.5</v>
      </c>
      <c r="BL407" s="41">
        <f t="shared" si="462"/>
        <v>0</v>
      </c>
      <c r="BM407" s="41">
        <f t="shared" si="463"/>
        <v>43647.5</v>
      </c>
      <c r="BN407" s="41">
        <f t="shared" si="464"/>
        <v>43648</v>
      </c>
      <c r="BO407" s="109" t="str">
        <f t="shared" si="465"/>
        <v>nebija plānots</v>
      </c>
      <c r="BP407" s="40">
        <v>0</v>
      </c>
      <c r="BQ407" s="41">
        <v>35941.730000000003</v>
      </c>
      <c r="BR407" s="41">
        <f>BQ407-BP407</f>
        <v>35941.730000000003</v>
      </c>
      <c r="BS407" s="41">
        <f t="shared" si="466"/>
        <v>0</v>
      </c>
      <c r="BT407" s="41">
        <f t="shared" si="467"/>
        <v>79589.23000000001</v>
      </c>
      <c r="BU407" s="41">
        <f t="shared" si="468"/>
        <v>79590</v>
      </c>
      <c r="BV407" s="109" t="str">
        <f t="shared" si="469"/>
        <v>nebija plānots</v>
      </c>
      <c r="BW407" s="40">
        <v>0</v>
      </c>
      <c r="BX407" s="41">
        <v>8563.4599999999991</v>
      </c>
      <c r="BY407" s="41">
        <f t="shared" si="432"/>
        <v>8563.4599999999991</v>
      </c>
      <c r="BZ407" s="41">
        <f t="shared" si="433"/>
        <v>0</v>
      </c>
      <c r="CA407" s="41">
        <f t="shared" si="475"/>
        <v>88152.69</v>
      </c>
      <c r="CB407" s="41">
        <f t="shared" si="434"/>
        <v>88152.69</v>
      </c>
      <c r="CC407" s="109" t="str">
        <f t="shared" si="470"/>
        <v>nebija plānots</v>
      </c>
      <c r="CD407" s="40">
        <v>0</v>
      </c>
      <c r="CE407" s="41">
        <v>10532.97</v>
      </c>
      <c r="CF407" s="41">
        <f t="shared" si="471"/>
        <v>10532.97</v>
      </c>
      <c r="CG407" s="41">
        <f t="shared" si="472"/>
        <v>0</v>
      </c>
      <c r="CH407" s="41">
        <f t="shared" si="473"/>
        <v>98685.66</v>
      </c>
      <c r="CI407" s="40">
        <f t="shared" si="474"/>
        <v>98685.66</v>
      </c>
      <c r="CJ407" s="281" t="s">
        <v>1546</v>
      </c>
      <c r="CK407" s="40">
        <v>0</v>
      </c>
      <c r="CL407" s="40">
        <f t="shared" si="435"/>
        <v>0</v>
      </c>
      <c r="CM407" s="40">
        <v>98685.66</v>
      </c>
      <c r="CN407" s="40">
        <v>0</v>
      </c>
      <c r="CO407" s="310" t="e">
        <f t="shared" si="476"/>
        <v>#DIV/0!</v>
      </c>
      <c r="CP407" s="40">
        <v>222489.2</v>
      </c>
      <c r="CQ407" s="40">
        <v>86523.199999999997</v>
      </c>
      <c r="CR407" s="40">
        <v>0</v>
      </c>
      <c r="CS407" s="40">
        <v>0</v>
      </c>
      <c r="CT407" s="40">
        <v>0</v>
      </c>
      <c r="CU407" s="40">
        <v>0</v>
      </c>
      <c r="CV407" s="40">
        <v>0</v>
      </c>
      <c r="CW407" s="40">
        <v>309012.40000000002</v>
      </c>
      <c r="CX407" s="29"/>
      <c r="DA407" s="72"/>
    </row>
    <row r="408" spans="1:105" ht="47.25" hidden="1" x14ac:dyDescent="0.25">
      <c r="A408" s="99" t="s">
        <v>89</v>
      </c>
      <c r="B408" s="99" t="s">
        <v>842</v>
      </c>
      <c r="C408" s="100" t="s">
        <v>843</v>
      </c>
      <c r="D408" s="99" t="s">
        <v>3</v>
      </c>
      <c r="E408" s="99" t="s">
        <v>11</v>
      </c>
      <c r="F408" s="99" t="s">
        <v>5</v>
      </c>
      <c r="G408" s="147" t="s">
        <v>1016</v>
      </c>
      <c r="H408" s="43">
        <f>SUBTOTAL(103, $CI$16:$CI408)*1</f>
        <v>149</v>
      </c>
      <c r="I408" s="43" t="s">
        <v>89</v>
      </c>
      <c r="J408" s="209" t="s">
        <v>1017</v>
      </c>
      <c r="K408" s="209" t="s">
        <v>1020</v>
      </c>
      <c r="L408" s="148">
        <v>0</v>
      </c>
      <c r="M408" s="148">
        <v>0</v>
      </c>
      <c r="N408" s="148">
        <v>0</v>
      </c>
      <c r="O408" s="148">
        <f>N408+M408+L408</f>
        <v>0</v>
      </c>
      <c r="P408" s="148"/>
      <c r="Q408" s="41">
        <f t="shared" si="436"/>
        <v>0</v>
      </c>
      <c r="R408" s="197" t="str">
        <f t="shared" si="437"/>
        <v>nebija plānots</v>
      </c>
      <c r="S408" s="148">
        <v>0</v>
      </c>
      <c r="T408" s="148"/>
      <c r="U408" s="148"/>
      <c r="V408" s="41">
        <f t="shared" si="438"/>
        <v>0</v>
      </c>
      <c r="W408" s="41">
        <f t="shared" si="439"/>
        <v>0</v>
      </c>
      <c r="X408" s="41">
        <f t="shared" si="440"/>
        <v>0</v>
      </c>
      <c r="Y408" s="197" t="str">
        <f t="shared" si="441"/>
        <v>nebija plānots</v>
      </c>
      <c r="Z408" s="148">
        <v>0</v>
      </c>
      <c r="AA408" s="148"/>
      <c r="AB408" s="148"/>
      <c r="AC408" s="41">
        <f t="shared" si="442"/>
        <v>0</v>
      </c>
      <c r="AD408" s="41">
        <f t="shared" si="443"/>
        <v>0</v>
      </c>
      <c r="AE408" s="41">
        <f t="shared" si="444"/>
        <v>0</v>
      </c>
      <c r="AF408" s="109" t="str">
        <f t="shared" si="445"/>
        <v>nebija plānots</v>
      </c>
      <c r="AG408" s="148">
        <v>0</v>
      </c>
      <c r="AH408" s="148"/>
      <c r="AI408" s="148"/>
      <c r="AJ408" s="41">
        <f t="shared" si="446"/>
        <v>0</v>
      </c>
      <c r="AK408" s="41">
        <f t="shared" si="447"/>
        <v>0</v>
      </c>
      <c r="AL408" s="41">
        <f t="shared" si="448"/>
        <v>0</v>
      </c>
      <c r="AM408" s="109" t="str">
        <f t="shared" si="449"/>
        <v>nebija plānots</v>
      </c>
      <c r="AN408" s="148">
        <v>0</v>
      </c>
      <c r="AO408" s="148"/>
      <c r="AP408" s="148"/>
      <c r="AQ408" s="41">
        <f t="shared" si="450"/>
        <v>0</v>
      </c>
      <c r="AR408" s="41">
        <f t="shared" si="451"/>
        <v>0</v>
      </c>
      <c r="AS408" s="41">
        <f t="shared" si="452"/>
        <v>0</v>
      </c>
      <c r="AT408" s="109" t="str">
        <f t="shared" si="453"/>
        <v>nebija plānots</v>
      </c>
      <c r="AU408" s="148">
        <v>0</v>
      </c>
      <c r="AV408" s="148"/>
      <c r="AW408" s="148"/>
      <c r="AX408" s="41">
        <f t="shared" si="454"/>
        <v>0</v>
      </c>
      <c r="AY408" s="41">
        <f t="shared" si="455"/>
        <v>0</v>
      </c>
      <c r="AZ408" s="41">
        <f t="shared" si="456"/>
        <v>0</v>
      </c>
      <c r="BA408" s="109" t="str">
        <f t="shared" si="457"/>
        <v>nebija plānots</v>
      </c>
      <c r="BB408" s="148">
        <v>0</v>
      </c>
      <c r="BC408" s="148"/>
      <c r="BD408" s="148"/>
      <c r="BE408" s="41">
        <f t="shared" si="458"/>
        <v>0</v>
      </c>
      <c r="BF408" s="41">
        <f t="shared" si="459"/>
        <v>0</v>
      </c>
      <c r="BG408" s="41">
        <f t="shared" si="460"/>
        <v>0</v>
      </c>
      <c r="BH408" s="109" t="str">
        <f t="shared" si="461"/>
        <v>nebija plānots</v>
      </c>
      <c r="BI408" s="148">
        <v>0</v>
      </c>
      <c r="BJ408" s="148"/>
      <c r="BK408" s="148"/>
      <c r="BL408" s="41">
        <f t="shared" si="462"/>
        <v>0</v>
      </c>
      <c r="BM408" s="41">
        <f t="shared" si="463"/>
        <v>0</v>
      </c>
      <c r="BN408" s="41">
        <f t="shared" si="464"/>
        <v>0</v>
      </c>
      <c r="BO408" s="109" t="str">
        <f t="shared" si="465"/>
        <v>nebija plānots</v>
      </c>
      <c r="BP408" s="148">
        <v>0</v>
      </c>
      <c r="BQ408" s="148"/>
      <c r="BR408" s="148"/>
      <c r="BS408" s="41">
        <f t="shared" si="466"/>
        <v>0</v>
      </c>
      <c r="BT408" s="41">
        <f t="shared" si="467"/>
        <v>0</v>
      </c>
      <c r="BU408" s="41">
        <f t="shared" si="468"/>
        <v>0</v>
      </c>
      <c r="BV408" s="109" t="str">
        <f t="shared" si="469"/>
        <v>nebija plānots</v>
      </c>
      <c r="BW408" s="148">
        <v>0</v>
      </c>
      <c r="BX408" s="41">
        <v>88482.14</v>
      </c>
      <c r="BY408" s="41">
        <f t="shared" si="432"/>
        <v>88482.14</v>
      </c>
      <c r="BZ408" s="41">
        <f t="shared" si="433"/>
        <v>0</v>
      </c>
      <c r="CA408" s="41">
        <f t="shared" si="475"/>
        <v>88482.14</v>
      </c>
      <c r="CB408" s="41">
        <f t="shared" si="434"/>
        <v>88482.14</v>
      </c>
      <c r="CC408" s="109" t="str">
        <f t="shared" si="470"/>
        <v>nebija plānots</v>
      </c>
      <c r="CD408" s="148">
        <v>0</v>
      </c>
      <c r="CE408" s="41">
        <v>0</v>
      </c>
      <c r="CF408" s="41">
        <f t="shared" si="471"/>
        <v>0</v>
      </c>
      <c r="CG408" s="41">
        <f t="shared" si="472"/>
        <v>0</v>
      </c>
      <c r="CH408" s="41">
        <f t="shared" si="473"/>
        <v>88482.14</v>
      </c>
      <c r="CI408" s="40">
        <f t="shared" si="474"/>
        <v>88482.14</v>
      </c>
      <c r="CJ408" s="281" t="s">
        <v>1546</v>
      </c>
      <c r="CK408" s="272">
        <v>0</v>
      </c>
      <c r="CL408" s="40">
        <f t="shared" si="435"/>
        <v>0</v>
      </c>
      <c r="CM408" s="40">
        <v>88482.14</v>
      </c>
      <c r="CN408" s="40">
        <v>0</v>
      </c>
      <c r="CO408" s="310" t="e">
        <f t="shared" si="476"/>
        <v>#DIV/0!</v>
      </c>
      <c r="CP408" s="272">
        <v>268600</v>
      </c>
      <c r="CQ408" s="272">
        <v>0</v>
      </c>
      <c r="CR408" s="272">
        <v>0</v>
      </c>
      <c r="CS408" s="272"/>
      <c r="CT408" s="272">
        <v>0</v>
      </c>
      <c r="CU408" s="272">
        <v>0</v>
      </c>
      <c r="CV408" s="272">
        <v>0</v>
      </c>
      <c r="CW408" s="272">
        <v>268600</v>
      </c>
      <c r="CX408" s="272"/>
      <c r="DA408" s="72"/>
    </row>
    <row r="409" spans="1:105" ht="31.5" hidden="1" x14ac:dyDescent="0.25">
      <c r="A409" s="99" t="s">
        <v>838</v>
      </c>
      <c r="B409" s="99" t="s">
        <v>839</v>
      </c>
      <c r="C409" s="100" t="s">
        <v>840</v>
      </c>
      <c r="D409" s="99">
        <v>2</v>
      </c>
      <c r="E409" s="99" t="s">
        <v>35</v>
      </c>
      <c r="F409" s="99" t="s">
        <v>5</v>
      </c>
      <c r="G409" s="99" t="s">
        <v>1067</v>
      </c>
      <c r="H409" s="43">
        <f>SUBTOTAL(103, $CI$16:$CI409)*1</f>
        <v>149</v>
      </c>
      <c r="I409" s="43" t="s">
        <v>838</v>
      </c>
      <c r="J409" s="128" t="s">
        <v>987</v>
      </c>
      <c r="K409" s="128" t="s">
        <v>1027</v>
      </c>
      <c r="L409" s="79">
        <v>0</v>
      </c>
      <c r="M409" s="79">
        <v>0</v>
      </c>
      <c r="N409" s="79">
        <v>0</v>
      </c>
      <c r="O409" s="79">
        <v>0</v>
      </c>
      <c r="P409" s="79"/>
      <c r="Q409" s="41">
        <f t="shared" si="436"/>
        <v>0</v>
      </c>
      <c r="R409" s="197" t="str">
        <f t="shared" si="437"/>
        <v>nebija plānots</v>
      </c>
      <c r="S409" s="79">
        <v>0</v>
      </c>
      <c r="T409" s="79"/>
      <c r="U409" s="79"/>
      <c r="V409" s="41">
        <f t="shared" si="438"/>
        <v>0</v>
      </c>
      <c r="W409" s="41">
        <f t="shared" si="439"/>
        <v>0</v>
      </c>
      <c r="X409" s="41">
        <f t="shared" si="440"/>
        <v>0</v>
      </c>
      <c r="Y409" s="197" t="str">
        <f t="shared" si="441"/>
        <v>nebija plānots</v>
      </c>
      <c r="Z409" s="79">
        <v>0</v>
      </c>
      <c r="AA409" s="79"/>
      <c r="AB409" s="79"/>
      <c r="AC409" s="41">
        <f t="shared" si="442"/>
        <v>0</v>
      </c>
      <c r="AD409" s="41">
        <f t="shared" si="443"/>
        <v>0</v>
      </c>
      <c r="AE409" s="41">
        <f t="shared" si="444"/>
        <v>0</v>
      </c>
      <c r="AF409" s="109" t="str">
        <f t="shared" si="445"/>
        <v>nebija plānots</v>
      </c>
      <c r="AG409" s="79">
        <v>0</v>
      </c>
      <c r="AH409" s="79"/>
      <c r="AI409" s="79"/>
      <c r="AJ409" s="41">
        <f t="shared" si="446"/>
        <v>0</v>
      </c>
      <c r="AK409" s="41">
        <f t="shared" si="447"/>
        <v>0</v>
      </c>
      <c r="AL409" s="41">
        <f t="shared" si="448"/>
        <v>0</v>
      </c>
      <c r="AM409" s="109" t="str">
        <f t="shared" si="449"/>
        <v>nebija plānots</v>
      </c>
      <c r="AN409" s="79">
        <v>0</v>
      </c>
      <c r="AO409" s="79"/>
      <c r="AP409" s="79"/>
      <c r="AQ409" s="41">
        <f t="shared" si="450"/>
        <v>0</v>
      </c>
      <c r="AR409" s="41">
        <f t="shared" si="451"/>
        <v>0</v>
      </c>
      <c r="AS409" s="41">
        <f t="shared" si="452"/>
        <v>0</v>
      </c>
      <c r="AT409" s="109" t="str">
        <f t="shared" si="453"/>
        <v>nebija plānots</v>
      </c>
      <c r="AU409" s="79">
        <v>0</v>
      </c>
      <c r="AV409" s="79"/>
      <c r="AW409" s="79"/>
      <c r="AX409" s="41">
        <f t="shared" si="454"/>
        <v>0</v>
      </c>
      <c r="AY409" s="41">
        <f t="shared" si="455"/>
        <v>0</v>
      </c>
      <c r="AZ409" s="41">
        <f t="shared" si="456"/>
        <v>0</v>
      </c>
      <c r="BA409" s="109" t="str">
        <f t="shared" si="457"/>
        <v>nebija plānots</v>
      </c>
      <c r="BB409" s="79">
        <v>0</v>
      </c>
      <c r="BC409" s="79"/>
      <c r="BD409" s="79"/>
      <c r="BE409" s="41">
        <f t="shared" si="458"/>
        <v>0</v>
      </c>
      <c r="BF409" s="41">
        <f t="shared" si="459"/>
        <v>0</v>
      </c>
      <c r="BG409" s="41">
        <f t="shared" si="460"/>
        <v>0</v>
      </c>
      <c r="BH409" s="109" t="str">
        <f t="shared" si="461"/>
        <v>nebija plānots</v>
      </c>
      <c r="BI409" s="79">
        <v>0</v>
      </c>
      <c r="BJ409" s="79"/>
      <c r="BK409" s="79"/>
      <c r="BL409" s="41">
        <f t="shared" si="462"/>
        <v>0</v>
      </c>
      <c r="BM409" s="41">
        <f t="shared" si="463"/>
        <v>0</v>
      </c>
      <c r="BN409" s="41">
        <f t="shared" si="464"/>
        <v>0</v>
      </c>
      <c r="BO409" s="109" t="str">
        <f t="shared" si="465"/>
        <v>nebija plānots</v>
      </c>
      <c r="BP409" s="79">
        <v>0</v>
      </c>
      <c r="BQ409" s="79"/>
      <c r="BR409" s="79"/>
      <c r="BS409" s="41">
        <f t="shared" si="466"/>
        <v>0</v>
      </c>
      <c r="BT409" s="41">
        <f t="shared" si="467"/>
        <v>0</v>
      </c>
      <c r="BU409" s="41">
        <f t="shared" si="468"/>
        <v>0</v>
      </c>
      <c r="BV409" s="109" t="str">
        <f t="shared" si="469"/>
        <v>nebija plānots</v>
      </c>
      <c r="BW409" s="79">
        <v>0</v>
      </c>
      <c r="BX409" s="41">
        <v>89258.53</v>
      </c>
      <c r="BY409" s="41">
        <f t="shared" si="432"/>
        <v>89258.53</v>
      </c>
      <c r="BZ409" s="41">
        <f t="shared" si="433"/>
        <v>0</v>
      </c>
      <c r="CA409" s="41">
        <f t="shared" si="475"/>
        <v>89258.53</v>
      </c>
      <c r="CB409" s="41">
        <f t="shared" si="434"/>
        <v>89258.53</v>
      </c>
      <c r="CC409" s="109" t="str">
        <f t="shared" si="470"/>
        <v>nebija plānots</v>
      </c>
      <c r="CD409" s="79">
        <v>0</v>
      </c>
      <c r="CE409" s="41">
        <v>0</v>
      </c>
      <c r="CF409" s="41">
        <f t="shared" si="471"/>
        <v>0</v>
      </c>
      <c r="CG409" s="41">
        <f t="shared" si="472"/>
        <v>0</v>
      </c>
      <c r="CH409" s="41">
        <f t="shared" si="473"/>
        <v>89258.53</v>
      </c>
      <c r="CI409" s="40">
        <f t="shared" si="474"/>
        <v>89258.53</v>
      </c>
      <c r="CJ409" s="281" t="s">
        <v>1546</v>
      </c>
      <c r="CK409" s="83">
        <v>0</v>
      </c>
      <c r="CL409" s="83">
        <v>0</v>
      </c>
      <c r="CM409" s="40">
        <v>89258.53</v>
      </c>
      <c r="CN409" s="40">
        <v>0</v>
      </c>
      <c r="CO409" s="310" t="e">
        <f t="shared" si="476"/>
        <v>#DIV/0!</v>
      </c>
      <c r="CP409" s="83">
        <v>178517.05</v>
      </c>
      <c r="CQ409" s="83">
        <v>0</v>
      </c>
      <c r="CR409" s="83">
        <v>0</v>
      </c>
      <c r="CS409" s="83">
        <v>0</v>
      </c>
      <c r="CT409" s="83">
        <v>0</v>
      </c>
      <c r="CU409" s="83">
        <v>0</v>
      </c>
      <c r="CV409" s="83">
        <v>0</v>
      </c>
      <c r="CW409" s="83">
        <v>178517.05</v>
      </c>
      <c r="CX409" s="272"/>
      <c r="DA409" s="72"/>
    </row>
    <row r="410" spans="1:105" ht="38.25" hidden="1" x14ac:dyDescent="0.25">
      <c r="A410" s="55" t="s">
        <v>57</v>
      </c>
      <c r="B410" s="55" t="s">
        <v>58</v>
      </c>
      <c r="C410" s="81" t="s">
        <v>565</v>
      </c>
      <c r="D410" s="55">
        <v>3</v>
      </c>
      <c r="E410" s="55" t="s">
        <v>35</v>
      </c>
      <c r="F410" s="55" t="s">
        <v>5</v>
      </c>
      <c r="G410" s="55" t="s">
        <v>1336</v>
      </c>
      <c r="H410" s="43">
        <f>SUBTOTAL(103, $CI$16:$CI410)*1</f>
        <v>149</v>
      </c>
      <c r="I410" s="55" t="s">
        <v>1106</v>
      </c>
      <c r="J410" s="128" t="s">
        <v>987</v>
      </c>
      <c r="K410" s="128" t="s">
        <v>1112</v>
      </c>
      <c r="L410" s="79">
        <v>0</v>
      </c>
      <c r="M410" s="79">
        <v>0</v>
      </c>
      <c r="N410" s="79">
        <v>0</v>
      </c>
      <c r="O410" s="79">
        <v>0</v>
      </c>
      <c r="P410" s="79"/>
      <c r="Q410" s="41">
        <f t="shared" si="436"/>
        <v>0</v>
      </c>
      <c r="R410" s="197" t="str">
        <f t="shared" si="437"/>
        <v>nebija plānots</v>
      </c>
      <c r="S410" s="79">
        <v>0</v>
      </c>
      <c r="T410" s="79"/>
      <c r="U410" s="79"/>
      <c r="V410" s="41">
        <f t="shared" si="438"/>
        <v>0</v>
      </c>
      <c r="W410" s="41">
        <f t="shared" si="439"/>
        <v>0</v>
      </c>
      <c r="X410" s="41">
        <f t="shared" si="440"/>
        <v>0</v>
      </c>
      <c r="Y410" s="197" t="str">
        <f t="shared" si="441"/>
        <v>nebija plānots</v>
      </c>
      <c r="Z410" s="79">
        <v>0</v>
      </c>
      <c r="AA410" s="79"/>
      <c r="AB410" s="79"/>
      <c r="AC410" s="41">
        <f t="shared" si="442"/>
        <v>0</v>
      </c>
      <c r="AD410" s="41">
        <f t="shared" si="443"/>
        <v>0</v>
      </c>
      <c r="AE410" s="41">
        <f t="shared" si="444"/>
        <v>0</v>
      </c>
      <c r="AF410" s="109" t="str">
        <f t="shared" si="445"/>
        <v>nebija plānots</v>
      </c>
      <c r="AG410" s="79">
        <v>0</v>
      </c>
      <c r="AH410" s="79"/>
      <c r="AI410" s="79"/>
      <c r="AJ410" s="41">
        <f t="shared" si="446"/>
        <v>0</v>
      </c>
      <c r="AK410" s="41">
        <f t="shared" si="447"/>
        <v>0</v>
      </c>
      <c r="AL410" s="41">
        <f t="shared" si="448"/>
        <v>0</v>
      </c>
      <c r="AM410" s="109" t="str">
        <f t="shared" si="449"/>
        <v>nebija plānots</v>
      </c>
      <c r="AN410" s="79">
        <v>0</v>
      </c>
      <c r="AO410" s="79"/>
      <c r="AP410" s="79"/>
      <c r="AQ410" s="41">
        <f t="shared" si="450"/>
        <v>0</v>
      </c>
      <c r="AR410" s="41">
        <f t="shared" si="451"/>
        <v>0</v>
      </c>
      <c r="AS410" s="41">
        <f t="shared" si="452"/>
        <v>0</v>
      </c>
      <c r="AT410" s="109" t="str">
        <f t="shared" si="453"/>
        <v>nebija plānots</v>
      </c>
      <c r="AU410" s="79">
        <v>0</v>
      </c>
      <c r="AV410" s="79"/>
      <c r="AW410" s="79"/>
      <c r="AX410" s="41">
        <f t="shared" si="454"/>
        <v>0</v>
      </c>
      <c r="AY410" s="41">
        <f t="shared" si="455"/>
        <v>0</v>
      </c>
      <c r="AZ410" s="41">
        <f t="shared" si="456"/>
        <v>0</v>
      </c>
      <c r="BA410" s="109" t="str">
        <f t="shared" si="457"/>
        <v>nebija plānots</v>
      </c>
      <c r="BB410" s="79">
        <v>0</v>
      </c>
      <c r="BC410" s="79"/>
      <c r="BD410" s="79"/>
      <c r="BE410" s="41">
        <f t="shared" si="458"/>
        <v>0</v>
      </c>
      <c r="BF410" s="41">
        <f t="shared" si="459"/>
        <v>0</v>
      </c>
      <c r="BG410" s="41">
        <f t="shared" si="460"/>
        <v>0</v>
      </c>
      <c r="BH410" s="109" t="str">
        <f t="shared" si="461"/>
        <v>nebija plānots</v>
      </c>
      <c r="BI410" s="79">
        <v>0</v>
      </c>
      <c r="BJ410" s="79"/>
      <c r="BK410" s="79"/>
      <c r="BL410" s="41">
        <f t="shared" si="462"/>
        <v>0</v>
      </c>
      <c r="BM410" s="41">
        <f t="shared" si="463"/>
        <v>0</v>
      </c>
      <c r="BN410" s="41">
        <f t="shared" si="464"/>
        <v>0</v>
      </c>
      <c r="BO410" s="109" t="str">
        <f t="shared" si="465"/>
        <v>nebija plānots</v>
      </c>
      <c r="BP410" s="79">
        <v>0</v>
      </c>
      <c r="BQ410" s="79"/>
      <c r="BR410" s="79"/>
      <c r="BS410" s="41">
        <f t="shared" si="466"/>
        <v>0</v>
      </c>
      <c r="BT410" s="41">
        <f t="shared" si="467"/>
        <v>0</v>
      </c>
      <c r="BU410" s="41">
        <f t="shared" si="468"/>
        <v>0</v>
      </c>
      <c r="BV410" s="109" t="str">
        <f t="shared" si="469"/>
        <v>nebija plānots</v>
      </c>
      <c r="BW410" s="79">
        <v>0</v>
      </c>
      <c r="BX410" s="79"/>
      <c r="BY410" s="79"/>
      <c r="BZ410" s="79"/>
      <c r="CA410" s="79"/>
      <c r="CB410" s="79"/>
      <c r="CC410" s="109" t="str">
        <f t="shared" si="470"/>
        <v>nebija plānots</v>
      </c>
      <c r="CD410" s="79">
        <v>0</v>
      </c>
      <c r="CE410" s="41">
        <v>233195.91999999998</v>
      </c>
      <c r="CF410" s="41">
        <f t="shared" si="471"/>
        <v>233195.91999999998</v>
      </c>
      <c r="CG410" s="41">
        <f t="shared" si="472"/>
        <v>0</v>
      </c>
      <c r="CH410" s="41">
        <f t="shared" si="473"/>
        <v>233195.91999999998</v>
      </c>
      <c r="CI410" s="40">
        <f t="shared" si="474"/>
        <v>233195.91999999998</v>
      </c>
      <c r="CJ410" s="281" t="s">
        <v>1546</v>
      </c>
      <c r="CK410" s="83">
        <v>0</v>
      </c>
      <c r="CL410" s="83">
        <v>0</v>
      </c>
      <c r="CM410" s="40">
        <v>233195.91999999998</v>
      </c>
      <c r="CN410" s="40">
        <v>0</v>
      </c>
      <c r="CO410" s="310" t="e">
        <f t="shared" si="476"/>
        <v>#DIV/0!</v>
      </c>
      <c r="CP410" s="83">
        <v>2392240</v>
      </c>
      <c r="CQ410" s="83">
        <v>0</v>
      </c>
      <c r="CR410" s="83">
        <v>0</v>
      </c>
      <c r="CS410" s="83">
        <v>0</v>
      </c>
      <c r="CT410" s="83">
        <v>0</v>
      </c>
      <c r="CU410" s="83">
        <v>0</v>
      </c>
      <c r="CV410" s="83">
        <v>0</v>
      </c>
      <c r="CW410" s="83">
        <v>2392240</v>
      </c>
      <c r="CX410" s="29"/>
      <c r="DA410" s="72"/>
    </row>
    <row r="411" spans="1:105" ht="63" hidden="1" x14ac:dyDescent="0.25">
      <c r="A411" s="99" t="s">
        <v>57</v>
      </c>
      <c r="B411" s="99" t="s">
        <v>58</v>
      </c>
      <c r="C411" s="100" t="s">
        <v>565</v>
      </c>
      <c r="D411" s="99">
        <v>2</v>
      </c>
      <c r="E411" s="99" t="s">
        <v>35</v>
      </c>
      <c r="F411" s="99" t="s">
        <v>5</v>
      </c>
      <c r="G411" s="99" t="s">
        <v>992</v>
      </c>
      <c r="H411" s="43">
        <f>SUBTOTAL(103, $CI$16:$CI411)*1</f>
        <v>149</v>
      </c>
      <c r="I411" s="43" t="s">
        <v>89</v>
      </c>
      <c r="J411" s="124" t="s">
        <v>844</v>
      </c>
      <c r="K411" s="124" t="s">
        <v>845</v>
      </c>
      <c r="L411" s="41">
        <v>0</v>
      </c>
      <c r="M411" s="41">
        <v>0</v>
      </c>
      <c r="N411" s="41">
        <v>0</v>
      </c>
      <c r="O411" s="40">
        <v>0</v>
      </c>
      <c r="P411" s="40">
        <v>0</v>
      </c>
      <c r="Q411" s="41">
        <f t="shared" si="436"/>
        <v>0</v>
      </c>
      <c r="R411" s="197" t="str">
        <f t="shared" si="437"/>
        <v>nebija plānots</v>
      </c>
      <c r="S411" s="40">
        <v>0</v>
      </c>
      <c r="T411" s="40">
        <v>0</v>
      </c>
      <c r="U411" s="41">
        <f>T411-S411</f>
        <v>0</v>
      </c>
      <c r="V411" s="41">
        <f t="shared" si="438"/>
        <v>0</v>
      </c>
      <c r="W411" s="41">
        <f t="shared" si="439"/>
        <v>0</v>
      </c>
      <c r="X411" s="41">
        <f t="shared" si="440"/>
        <v>0</v>
      </c>
      <c r="Y411" s="197" t="str">
        <f t="shared" si="441"/>
        <v>nebija plānots</v>
      </c>
      <c r="Z411" s="40">
        <v>0</v>
      </c>
      <c r="AA411" s="40">
        <v>0</v>
      </c>
      <c r="AB411" s="41">
        <f>AA411-Z411</f>
        <v>0</v>
      </c>
      <c r="AC411" s="41">
        <f t="shared" si="442"/>
        <v>0</v>
      </c>
      <c r="AD411" s="41">
        <f t="shared" si="443"/>
        <v>0</v>
      </c>
      <c r="AE411" s="41">
        <f t="shared" si="444"/>
        <v>0</v>
      </c>
      <c r="AF411" s="109" t="str">
        <f t="shared" si="445"/>
        <v>nebija plānots</v>
      </c>
      <c r="AG411" s="40">
        <v>0</v>
      </c>
      <c r="AH411" s="40">
        <v>0</v>
      </c>
      <c r="AI411" s="41">
        <f>AH411-AG411</f>
        <v>0</v>
      </c>
      <c r="AJ411" s="41">
        <f t="shared" si="446"/>
        <v>0</v>
      </c>
      <c r="AK411" s="41">
        <f t="shared" si="447"/>
        <v>0</v>
      </c>
      <c r="AL411" s="41">
        <f t="shared" si="448"/>
        <v>0</v>
      </c>
      <c r="AM411" s="109" t="str">
        <f t="shared" si="449"/>
        <v>nebija plānots</v>
      </c>
      <c r="AN411" s="40">
        <v>0</v>
      </c>
      <c r="AO411" s="40">
        <v>0</v>
      </c>
      <c r="AP411" s="41">
        <f>AO411-AN411</f>
        <v>0</v>
      </c>
      <c r="AQ411" s="41">
        <f t="shared" si="450"/>
        <v>0</v>
      </c>
      <c r="AR411" s="41">
        <f t="shared" si="451"/>
        <v>0</v>
      </c>
      <c r="AS411" s="41">
        <f t="shared" si="452"/>
        <v>0</v>
      </c>
      <c r="AT411" s="109" t="str">
        <f t="shared" si="453"/>
        <v>nebija plānots</v>
      </c>
      <c r="AU411" s="41">
        <v>0</v>
      </c>
      <c r="AV411" s="41">
        <v>115050.72</v>
      </c>
      <c r="AW411" s="41">
        <f>AV411-AU411</f>
        <v>115050.72</v>
      </c>
      <c r="AX411" s="41">
        <f t="shared" si="454"/>
        <v>0</v>
      </c>
      <c r="AY411" s="41">
        <f t="shared" si="455"/>
        <v>115050.72</v>
      </c>
      <c r="AZ411" s="41">
        <f t="shared" si="456"/>
        <v>115051</v>
      </c>
      <c r="BA411" s="109" t="str">
        <f t="shared" si="457"/>
        <v>nebija plānots</v>
      </c>
      <c r="BB411" s="40">
        <v>0</v>
      </c>
      <c r="BC411" s="41">
        <v>0</v>
      </c>
      <c r="BD411" s="41">
        <f>BC411-BB411</f>
        <v>0</v>
      </c>
      <c r="BE411" s="41">
        <f t="shared" si="458"/>
        <v>0</v>
      </c>
      <c r="BF411" s="41">
        <f t="shared" si="459"/>
        <v>115050.72</v>
      </c>
      <c r="BG411" s="41">
        <f t="shared" si="460"/>
        <v>115051</v>
      </c>
      <c r="BH411" s="109" t="str">
        <f t="shared" si="461"/>
        <v>nebija plānots</v>
      </c>
      <c r="BI411" s="40">
        <v>0</v>
      </c>
      <c r="BJ411" s="41">
        <v>0</v>
      </c>
      <c r="BK411" s="41">
        <f>BJ411-BI411</f>
        <v>0</v>
      </c>
      <c r="BL411" s="41">
        <f t="shared" si="462"/>
        <v>0</v>
      </c>
      <c r="BM411" s="41">
        <f t="shared" si="463"/>
        <v>115050.72</v>
      </c>
      <c r="BN411" s="41">
        <f t="shared" si="464"/>
        <v>115051</v>
      </c>
      <c r="BO411" s="109" t="str">
        <f t="shared" si="465"/>
        <v>nebija plānots</v>
      </c>
      <c r="BP411" s="40">
        <v>0</v>
      </c>
      <c r="BQ411" s="41">
        <v>0</v>
      </c>
      <c r="BR411" s="41">
        <f>BQ411-BP411</f>
        <v>0</v>
      </c>
      <c r="BS411" s="41">
        <f t="shared" si="466"/>
        <v>0</v>
      </c>
      <c r="BT411" s="41">
        <f t="shared" si="467"/>
        <v>115050.72</v>
      </c>
      <c r="BU411" s="41">
        <f t="shared" si="468"/>
        <v>115051</v>
      </c>
      <c r="BV411" s="109" t="str">
        <f t="shared" si="469"/>
        <v>nebija plānots</v>
      </c>
      <c r="BW411" s="40">
        <v>0</v>
      </c>
      <c r="BX411" s="41">
        <v>0</v>
      </c>
      <c r="BY411" s="41">
        <f t="shared" ref="BY411:BY417" si="477">BX411-BW411</f>
        <v>0</v>
      </c>
      <c r="BZ411" s="41">
        <f t="shared" ref="BZ411:BZ417" si="478">BP411+BI411+BB411+AU411+AN411+AG411+Z411+S411+O411+BW411</f>
        <v>0</v>
      </c>
      <c r="CA411" s="41">
        <f>BQ411+BJ411+BC411+AV411+AO411+-AH411+AA411+T411+P411+BX411</f>
        <v>115050.72</v>
      </c>
      <c r="CB411" s="41">
        <f t="shared" ref="CB411:CB417" si="479">BR411+BK411+BD411+AW411+AP411+AI411+AB411+U411+Q411+BY411</f>
        <v>115050.72</v>
      </c>
      <c r="CC411" s="109" t="str">
        <f t="shared" si="470"/>
        <v>nebija plānots</v>
      </c>
      <c r="CD411" s="40">
        <v>0</v>
      </c>
      <c r="CE411" s="41">
        <v>0</v>
      </c>
      <c r="CF411" s="41">
        <f t="shared" si="471"/>
        <v>0</v>
      </c>
      <c r="CG411" s="41">
        <f t="shared" si="472"/>
        <v>0</v>
      </c>
      <c r="CH411" s="41">
        <f t="shared" si="473"/>
        <v>115050.72</v>
      </c>
      <c r="CI411" s="40">
        <f t="shared" si="474"/>
        <v>115050.72</v>
      </c>
      <c r="CJ411" s="281" t="s">
        <v>1546</v>
      </c>
      <c r="CK411" s="40">
        <v>0</v>
      </c>
      <c r="CL411" s="40">
        <f t="shared" ref="CL411:CL417" si="480">CK411+CD411+BW411+BP411+BI411+BB411+AN411+AG411+Z411+S411+O411+AU411</f>
        <v>0</v>
      </c>
      <c r="CM411" s="40">
        <v>116669.97</v>
      </c>
      <c r="CN411" s="40">
        <v>0</v>
      </c>
      <c r="CO411" s="310" t="e">
        <f t="shared" si="476"/>
        <v>#DIV/0!</v>
      </c>
      <c r="CP411" s="40">
        <v>116669.97</v>
      </c>
      <c r="CQ411" s="40">
        <v>0</v>
      </c>
      <c r="CR411" s="40">
        <v>0</v>
      </c>
      <c r="CS411" s="40">
        <v>0</v>
      </c>
      <c r="CT411" s="40">
        <v>0</v>
      </c>
      <c r="CU411" s="40">
        <v>0</v>
      </c>
      <c r="CV411" s="40">
        <v>0</v>
      </c>
      <c r="CW411" s="40">
        <v>115050.72</v>
      </c>
      <c r="CX411" s="29"/>
      <c r="DA411" s="72"/>
    </row>
    <row r="412" spans="1:105" ht="31.5" hidden="1" x14ac:dyDescent="0.25">
      <c r="A412" s="121" t="s">
        <v>106</v>
      </c>
      <c r="B412" s="122" t="s">
        <v>107</v>
      </c>
      <c r="C412" s="121" t="s">
        <v>108</v>
      </c>
      <c r="D412" s="121">
        <v>1</v>
      </c>
      <c r="E412" s="121" t="s">
        <v>109</v>
      </c>
      <c r="F412" s="121" t="s">
        <v>5</v>
      </c>
      <c r="G412" s="123" t="s">
        <v>734</v>
      </c>
      <c r="H412" s="43">
        <f>SUBTOTAL(103, $CI$16:$CI412)*1</f>
        <v>149</v>
      </c>
      <c r="I412" s="43" t="s">
        <v>838</v>
      </c>
      <c r="J412" s="128" t="s">
        <v>69</v>
      </c>
      <c r="K412" s="128" t="s">
        <v>1065</v>
      </c>
      <c r="L412" s="79">
        <v>0</v>
      </c>
      <c r="M412" s="79">
        <v>0</v>
      </c>
      <c r="N412" s="79">
        <v>0</v>
      </c>
      <c r="O412" s="79">
        <f>N412+M412+L412</f>
        <v>0</v>
      </c>
      <c r="P412" s="79"/>
      <c r="Q412" s="41">
        <f t="shared" si="436"/>
        <v>0</v>
      </c>
      <c r="R412" s="197" t="str">
        <f t="shared" si="437"/>
        <v>nebija plānots</v>
      </c>
      <c r="S412" s="79">
        <v>0</v>
      </c>
      <c r="T412" s="79"/>
      <c r="U412" s="79"/>
      <c r="V412" s="41">
        <f t="shared" si="438"/>
        <v>0</v>
      </c>
      <c r="W412" s="41">
        <f t="shared" si="439"/>
        <v>0</v>
      </c>
      <c r="X412" s="41">
        <f t="shared" si="440"/>
        <v>0</v>
      </c>
      <c r="Y412" s="197" t="str">
        <f t="shared" si="441"/>
        <v>nebija plānots</v>
      </c>
      <c r="Z412" s="79">
        <v>0</v>
      </c>
      <c r="AA412" s="79"/>
      <c r="AB412" s="79"/>
      <c r="AC412" s="41">
        <f t="shared" si="442"/>
        <v>0</v>
      </c>
      <c r="AD412" s="41">
        <f t="shared" si="443"/>
        <v>0</v>
      </c>
      <c r="AE412" s="41">
        <f t="shared" si="444"/>
        <v>0</v>
      </c>
      <c r="AF412" s="109" t="str">
        <f t="shared" si="445"/>
        <v>nebija plānots</v>
      </c>
      <c r="AG412" s="79">
        <v>0</v>
      </c>
      <c r="AH412" s="79"/>
      <c r="AI412" s="79"/>
      <c r="AJ412" s="41">
        <f t="shared" si="446"/>
        <v>0</v>
      </c>
      <c r="AK412" s="41">
        <f t="shared" si="447"/>
        <v>0</v>
      </c>
      <c r="AL412" s="41">
        <f t="shared" si="448"/>
        <v>0</v>
      </c>
      <c r="AM412" s="109" t="str">
        <f t="shared" si="449"/>
        <v>nebija plānots</v>
      </c>
      <c r="AN412" s="79">
        <v>0</v>
      </c>
      <c r="AO412" s="79"/>
      <c r="AP412" s="79"/>
      <c r="AQ412" s="41">
        <f t="shared" si="450"/>
        <v>0</v>
      </c>
      <c r="AR412" s="41">
        <f t="shared" si="451"/>
        <v>0</v>
      </c>
      <c r="AS412" s="41">
        <f t="shared" si="452"/>
        <v>0</v>
      </c>
      <c r="AT412" s="109" t="str">
        <f t="shared" si="453"/>
        <v>nebija plānots</v>
      </c>
      <c r="AU412" s="79">
        <v>0</v>
      </c>
      <c r="AV412" s="79"/>
      <c r="AW412" s="79"/>
      <c r="AX412" s="41">
        <f t="shared" si="454"/>
        <v>0</v>
      </c>
      <c r="AY412" s="41">
        <f t="shared" si="455"/>
        <v>0</v>
      </c>
      <c r="AZ412" s="41">
        <f t="shared" si="456"/>
        <v>0</v>
      </c>
      <c r="BA412" s="109" t="str">
        <f t="shared" si="457"/>
        <v>nebija plānots</v>
      </c>
      <c r="BB412" s="79">
        <v>0</v>
      </c>
      <c r="BC412" s="79"/>
      <c r="BD412" s="79"/>
      <c r="BE412" s="41">
        <f t="shared" si="458"/>
        <v>0</v>
      </c>
      <c r="BF412" s="41">
        <f t="shared" si="459"/>
        <v>0</v>
      </c>
      <c r="BG412" s="41">
        <f t="shared" si="460"/>
        <v>0</v>
      </c>
      <c r="BH412" s="109" t="str">
        <f t="shared" si="461"/>
        <v>nebija plānots</v>
      </c>
      <c r="BI412" s="79">
        <v>0</v>
      </c>
      <c r="BJ412" s="79"/>
      <c r="BK412" s="79"/>
      <c r="BL412" s="41">
        <f t="shared" si="462"/>
        <v>0</v>
      </c>
      <c r="BM412" s="41">
        <f t="shared" si="463"/>
        <v>0</v>
      </c>
      <c r="BN412" s="41">
        <f t="shared" si="464"/>
        <v>0</v>
      </c>
      <c r="BO412" s="109" t="str">
        <f t="shared" si="465"/>
        <v>nebija plānots</v>
      </c>
      <c r="BP412" s="79">
        <v>0</v>
      </c>
      <c r="BQ412" s="79"/>
      <c r="BR412" s="79"/>
      <c r="BS412" s="41">
        <f t="shared" si="466"/>
        <v>0</v>
      </c>
      <c r="BT412" s="41">
        <f t="shared" si="467"/>
        <v>0</v>
      </c>
      <c r="BU412" s="41">
        <f t="shared" si="468"/>
        <v>0</v>
      </c>
      <c r="BV412" s="109" t="str">
        <f t="shared" si="469"/>
        <v>nebija plānots</v>
      </c>
      <c r="BW412" s="79">
        <v>0</v>
      </c>
      <c r="BX412" s="41">
        <v>116200</v>
      </c>
      <c r="BY412" s="41">
        <f t="shared" si="477"/>
        <v>116200</v>
      </c>
      <c r="BZ412" s="41">
        <f t="shared" si="478"/>
        <v>0</v>
      </c>
      <c r="CA412" s="41">
        <f>BQ412+BJ412+BC412+AV412+AO412+-AH412+AA412+T412+P412+BX412</f>
        <v>116200</v>
      </c>
      <c r="CB412" s="41">
        <f t="shared" si="479"/>
        <v>116200</v>
      </c>
      <c r="CC412" s="109" t="str">
        <f t="shared" si="470"/>
        <v>nebija plānots</v>
      </c>
      <c r="CD412" s="79">
        <v>0</v>
      </c>
      <c r="CE412" s="41">
        <v>0</v>
      </c>
      <c r="CF412" s="41">
        <f t="shared" si="471"/>
        <v>0</v>
      </c>
      <c r="CG412" s="41">
        <f t="shared" si="472"/>
        <v>0</v>
      </c>
      <c r="CH412" s="41">
        <f t="shared" si="473"/>
        <v>116200</v>
      </c>
      <c r="CI412" s="40">
        <f t="shared" si="474"/>
        <v>116200</v>
      </c>
      <c r="CJ412" s="281" t="s">
        <v>1546</v>
      </c>
      <c r="CK412" s="83">
        <v>0</v>
      </c>
      <c r="CL412" s="40">
        <f t="shared" si="480"/>
        <v>0</v>
      </c>
      <c r="CM412" s="40">
        <v>116200</v>
      </c>
      <c r="CN412" s="40">
        <v>0</v>
      </c>
      <c r="CO412" s="310" t="e">
        <f t="shared" si="476"/>
        <v>#DIV/0!</v>
      </c>
      <c r="CP412" s="83">
        <v>166000</v>
      </c>
      <c r="CQ412" s="83">
        <v>0</v>
      </c>
      <c r="CR412" s="83">
        <v>0</v>
      </c>
      <c r="CS412" s="83"/>
      <c r="CT412" s="83">
        <v>0</v>
      </c>
      <c r="CU412" s="83">
        <v>0</v>
      </c>
      <c r="CV412" s="83">
        <v>0</v>
      </c>
      <c r="CW412" s="83">
        <v>166000</v>
      </c>
      <c r="CX412" s="272"/>
      <c r="DA412" s="72"/>
    </row>
    <row r="413" spans="1:105" ht="38.25" hidden="1" x14ac:dyDescent="0.25">
      <c r="A413" s="18" t="s">
        <v>57</v>
      </c>
      <c r="B413" s="18" t="s">
        <v>58</v>
      </c>
      <c r="C413" s="19" t="s">
        <v>565</v>
      </c>
      <c r="D413" s="55">
        <v>2</v>
      </c>
      <c r="E413" s="55" t="s">
        <v>35</v>
      </c>
      <c r="F413" s="55" t="s">
        <v>5</v>
      </c>
      <c r="G413" s="55" t="s">
        <v>1475</v>
      </c>
      <c r="H413" s="43">
        <f>SUBTOTAL(103, $CI$16:$CI413)*1</f>
        <v>149</v>
      </c>
      <c r="I413" s="43" t="s">
        <v>406</v>
      </c>
      <c r="J413" s="124" t="s">
        <v>499</v>
      </c>
      <c r="K413" s="124" t="s">
        <v>833</v>
      </c>
      <c r="L413" s="41">
        <v>0</v>
      </c>
      <c r="M413" s="41">
        <v>0</v>
      </c>
      <c r="N413" s="41">
        <v>0</v>
      </c>
      <c r="O413" s="40">
        <v>0</v>
      </c>
      <c r="P413" s="40">
        <v>0</v>
      </c>
      <c r="Q413" s="41">
        <f t="shared" si="436"/>
        <v>0</v>
      </c>
      <c r="R413" s="197" t="str">
        <f t="shared" si="437"/>
        <v>nebija plānots</v>
      </c>
      <c r="S413" s="40">
        <v>0</v>
      </c>
      <c r="T413" s="40">
        <v>0</v>
      </c>
      <c r="U413" s="41">
        <f>T413-S413</f>
        <v>0</v>
      </c>
      <c r="V413" s="41">
        <f t="shared" si="438"/>
        <v>0</v>
      </c>
      <c r="W413" s="41">
        <f t="shared" si="439"/>
        <v>0</v>
      </c>
      <c r="X413" s="41">
        <f t="shared" si="440"/>
        <v>0</v>
      </c>
      <c r="Y413" s="197" t="str">
        <f t="shared" si="441"/>
        <v>nebija plānots</v>
      </c>
      <c r="Z413" s="40">
        <v>0</v>
      </c>
      <c r="AA413" s="40">
        <v>0</v>
      </c>
      <c r="AB413" s="41">
        <f>AA413-Z413</f>
        <v>0</v>
      </c>
      <c r="AC413" s="41">
        <f t="shared" si="442"/>
        <v>0</v>
      </c>
      <c r="AD413" s="41">
        <f t="shared" si="443"/>
        <v>0</v>
      </c>
      <c r="AE413" s="41">
        <f t="shared" si="444"/>
        <v>0</v>
      </c>
      <c r="AF413" s="109" t="str">
        <f t="shared" si="445"/>
        <v>nebija plānots</v>
      </c>
      <c r="AG413" s="40">
        <v>0</v>
      </c>
      <c r="AH413" s="40">
        <v>0</v>
      </c>
      <c r="AI413" s="41">
        <f>AH413-AG413</f>
        <v>0</v>
      </c>
      <c r="AJ413" s="41">
        <f t="shared" si="446"/>
        <v>0</v>
      </c>
      <c r="AK413" s="41">
        <f t="shared" si="447"/>
        <v>0</v>
      </c>
      <c r="AL413" s="41">
        <f t="shared" si="448"/>
        <v>0</v>
      </c>
      <c r="AM413" s="109" t="str">
        <f t="shared" si="449"/>
        <v>nebija plānots</v>
      </c>
      <c r="AN413" s="40">
        <v>0</v>
      </c>
      <c r="AO413" s="40">
        <v>0</v>
      </c>
      <c r="AP413" s="41">
        <f>AO413-AN413</f>
        <v>0</v>
      </c>
      <c r="AQ413" s="41">
        <f t="shared" si="450"/>
        <v>0</v>
      </c>
      <c r="AR413" s="41">
        <f t="shared" si="451"/>
        <v>0</v>
      </c>
      <c r="AS413" s="41">
        <f t="shared" si="452"/>
        <v>0</v>
      </c>
      <c r="AT413" s="109" t="str">
        <f t="shared" si="453"/>
        <v>nebija plānots</v>
      </c>
      <c r="AU413" s="41">
        <v>0</v>
      </c>
      <c r="AV413" s="41">
        <v>11660.16</v>
      </c>
      <c r="AW413" s="41">
        <f>AV413-AU413</f>
        <v>11660.16</v>
      </c>
      <c r="AX413" s="41">
        <f t="shared" si="454"/>
        <v>0</v>
      </c>
      <c r="AY413" s="41">
        <f t="shared" si="455"/>
        <v>11660.16</v>
      </c>
      <c r="AZ413" s="41">
        <f t="shared" si="456"/>
        <v>11660</v>
      </c>
      <c r="BA413" s="109" t="str">
        <f t="shared" si="457"/>
        <v>nebija plānots</v>
      </c>
      <c r="BB413" s="41">
        <v>0</v>
      </c>
      <c r="BC413" s="41">
        <v>0</v>
      </c>
      <c r="BD413" s="41">
        <f>BC413-BB413</f>
        <v>0</v>
      </c>
      <c r="BE413" s="41">
        <f t="shared" si="458"/>
        <v>0</v>
      </c>
      <c r="BF413" s="41">
        <f t="shared" si="459"/>
        <v>11660.16</v>
      </c>
      <c r="BG413" s="41">
        <f t="shared" si="460"/>
        <v>11660</v>
      </c>
      <c r="BH413" s="109" t="str">
        <f t="shared" si="461"/>
        <v>nebija plānots</v>
      </c>
      <c r="BI413" s="41">
        <v>0</v>
      </c>
      <c r="BJ413" s="41">
        <v>57145.61</v>
      </c>
      <c r="BK413" s="41">
        <f>BJ413-BI413</f>
        <v>57145.61</v>
      </c>
      <c r="BL413" s="41">
        <f t="shared" si="462"/>
        <v>0</v>
      </c>
      <c r="BM413" s="41">
        <f t="shared" si="463"/>
        <v>68805.77</v>
      </c>
      <c r="BN413" s="41">
        <f t="shared" si="464"/>
        <v>68806</v>
      </c>
      <c r="BO413" s="109" t="str">
        <f t="shared" si="465"/>
        <v>nebija plānots</v>
      </c>
      <c r="BP413" s="41">
        <v>0</v>
      </c>
      <c r="BQ413" s="41">
        <v>0</v>
      </c>
      <c r="BR413" s="41">
        <f>BQ413-BP413</f>
        <v>0</v>
      </c>
      <c r="BS413" s="41">
        <f t="shared" si="466"/>
        <v>0</v>
      </c>
      <c r="BT413" s="41">
        <f t="shared" si="467"/>
        <v>68805.77</v>
      </c>
      <c r="BU413" s="41">
        <f t="shared" si="468"/>
        <v>68806</v>
      </c>
      <c r="BV413" s="109" t="str">
        <f t="shared" si="469"/>
        <v>nebija plānots</v>
      </c>
      <c r="BW413" s="41">
        <v>0</v>
      </c>
      <c r="BX413" s="41">
        <v>0</v>
      </c>
      <c r="BY413" s="41">
        <f t="shared" si="477"/>
        <v>0</v>
      </c>
      <c r="BZ413" s="41">
        <f t="shared" si="478"/>
        <v>0</v>
      </c>
      <c r="CA413" s="41">
        <f>BQ413+BJ413+BC413+AV413+AO413+-AH413+AA413+T413+P413+BX413</f>
        <v>68805.77</v>
      </c>
      <c r="CB413" s="41">
        <f t="shared" si="479"/>
        <v>68805.77</v>
      </c>
      <c r="CC413" s="109" t="str">
        <f t="shared" si="470"/>
        <v>nebija plānots</v>
      </c>
      <c r="CD413" s="41">
        <v>0</v>
      </c>
      <c r="CE413" s="41">
        <v>50336.19</v>
      </c>
      <c r="CF413" s="41">
        <f t="shared" si="471"/>
        <v>50336.19</v>
      </c>
      <c r="CG413" s="41">
        <f t="shared" si="472"/>
        <v>0</v>
      </c>
      <c r="CH413" s="41">
        <f t="shared" si="473"/>
        <v>119141.96</v>
      </c>
      <c r="CI413" s="40">
        <f t="shared" si="474"/>
        <v>119141.96</v>
      </c>
      <c r="CJ413" s="281" t="s">
        <v>1546</v>
      </c>
      <c r="CK413" s="40">
        <v>0</v>
      </c>
      <c r="CL413" s="40">
        <f t="shared" si="480"/>
        <v>0</v>
      </c>
      <c r="CM413" s="40">
        <v>171033.78000000003</v>
      </c>
      <c r="CN413" s="40">
        <v>0</v>
      </c>
      <c r="CO413" s="310" t="e">
        <f t="shared" si="476"/>
        <v>#DIV/0!</v>
      </c>
      <c r="CP413" s="40">
        <v>458411.8</v>
      </c>
      <c r="CQ413" s="40">
        <v>229205.9</v>
      </c>
      <c r="CR413" s="40">
        <v>0</v>
      </c>
      <c r="CS413" s="40">
        <v>0</v>
      </c>
      <c r="CT413" s="40">
        <v>0</v>
      </c>
      <c r="CU413" s="40">
        <v>0</v>
      </c>
      <c r="CV413" s="40">
        <v>0</v>
      </c>
      <c r="CW413" s="40">
        <v>687617.7</v>
      </c>
      <c r="CX413" s="29"/>
      <c r="DA413" s="72"/>
    </row>
    <row r="414" spans="1:105" ht="38.25" hidden="1" x14ac:dyDescent="0.25">
      <c r="A414" s="55" t="s">
        <v>614</v>
      </c>
      <c r="B414" s="55" t="s">
        <v>615</v>
      </c>
      <c r="C414" s="81" t="s">
        <v>616</v>
      </c>
      <c r="D414" s="55">
        <v>2</v>
      </c>
      <c r="E414" s="55" t="s">
        <v>35</v>
      </c>
      <c r="F414" s="55" t="s">
        <v>5</v>
      </c>
      <c r="G414" s="55" t="s">
        <v>1368</v>
      </c>
      <c r="H414" s="43">
        <f>SUBTOTAL(103, $CI$16:$CI414)*1</f>
        <v>149</v>
      </c>
      <c r="I414" s="43" t="s">
        <v>406</v>
      </c>
      <c r="J414" s="124" t="s">
        <v>69</v>
      </c>
      <c r="K414" s="124" t="s">
        <v>820</v>
      </c>
      <c r="L414" s="41">
        <v>0</v>
      </c>
      <c r="M414" s="41">
        <v>0</v>
      </c>
      <c r="N414" s="41">
        <v>0</v>
      </c>
      <c r="O414" s="40">
        <v>0</v>
      </c>
      <c r="P414" s="40">
        <v>0</v>
      </c>
      <c r="Q414" s="41">
        <f t="shared" si="436"/>
        <v>0</v>
      </c>
      <c r="R414" s="197" t="str">
        <f t="shared" si="437"/>
        <v>nebija plānots</v>
      </c>
      <c r="S414" s="40">
        <v>0</v>
      </c>
      <c r="T414" s="40">
        <v>0</v>
      </c>
      <c r="U414" s="41">
        <f>T414-S414</f>
        <v>0</v>
      </c>
      <c r="V414" s="41">
        <f t="shared" si="438"/>
        <v>0</v>
      </c>
      <c r="W414" s="41">
        <f t="shared" si="439"/>
        <v>0</v>
      </c>
      <c r="X414" s="41">
        <f t="shared" si="440"/>
        <v>0</v>
      </c>
      <c r="Y414" s="197" t="str">
        <f t="shared" si="441"/>
        <v>nebija plānots</v>
      </c>
      <c r="Z414" s="40">
        <v>0</v>
      </c>
      <c r="AA414" s="40">
        <v>0</v>
      </c>
      <c r="AB414" s="41">
        <f>AA414-Z414</f>
        <v>0</v>
      </c>
      <c r="AC414" s="41">
        <f t="shared" si="442"/>
        <v>0</v>
      </c>
      <c r="AD414" s="41">
        <f t="shared" si="443"/>
        <v>0</v>
      </c>
      <c r="AE414" s="41">
        <f t="shared" si="444"/>
        <v>0</v>
      </c>
      <c r="AF414" s="109" t="str">
        <f t="shared" si="445"/>
        <v>nebija plānots</v>
      </c>
      <c r="AG414" s="40">
        <v>0</v>
      </c>
      <c r="AH414" s="40">
        <v>0</v>
      </c>
      <c r="AI414" s="41">
        <f>AH414-AG414</f>
        <v>0</v>
      </c>
      <c r="AJ414" s="41">
        <f t="shared" si="446"/>
        <v>0</v>
      </c>
      <c r="AK414" s="41">
        <f t="shared" si="447"/>
        <v>0</v>
      </c>
      <c r="AL414" s="41">
        <f t="shared" si="448"/>
        <v>0</v>
      </c>
      <c r="AM414" s="109" t="str">
        <f t="shared" si="449"/>
        <v>nebija plānots</v>
      </c>
      <c r="AN414" s="40">
        <v>0</v>
      </c>
      <c r="AO414" s="40">
        <v>0</v>
      </c>
      <c r="AP414" s="41">
        <f>AO414-AN414</f>
        <v>0</v>
      </c>
      <c r="AQ414" s="41">
        <f t="shared" si="450"/>
        <v>0</v>
      </c>
      <c r="AR414" s="41">
        <f t="shared" si="451"/>
        <v>0</v>
      </c>
      <c r="AS414" s="41">
        <f t="shared" si="452"/>
        <v>0</v>
      </c>
      <c r="AT414" s="109" t="str">
        <f t="shared" si="453"/>
        <v>nebija plānots</v>
      </c>
      <c r="AU414" s="41">
        <v>0</v>
      </c>
      <c r="AV414" s="41">
        <v>46444.38</v>
      </c>
      <c r="AW414" s="41">
        <f>AV414-AU414</f>
        <v>46444.38</v>
      </c>
      <c r="AX414" s="41">
        <f t="shared" si="454"/>
        <v>0</v>
      </c>
      <c r="AY414" s="41">
        <f t="shared" si="455"/>
        <v>46444.38</v>
      </c>
      <c r="AZ414" s="41">
        <f t="shared" si="456"/>
        <v>46444</v>
      </c>
      <c r="BA414" s="109" t="str">
        <f t="shared" si="457"/>
        <v>nebija plānots</v>
      </c>
      <c r="BB414" s="41">
        <v>0</v>
      </c>
      <c r="BC414" s="41">
        <v>0</v>
      </c>
      <c r="BD414" s="41">
        <f>BC414-BB414</f>
        <v>0</v>
      </c>
      <c r="BE414" s="41">
        <f t="shared" si="458"/>
        <v>0</v>
      </c>
      <c r="BF414" s="41">
        <f t="shared" si="459"/>
        <v>46444.38</v>
      </c>
      <c r="BG414" s="41">
        <f t="shared" si="460"/>
        <v>46444</v>
      </c>
      <c r="BH414" s="109" t="str">
        <f t="shared" si="461"/>
        <v>nebija plānots</v>
      </c>
      <c r="BI414" s="41">
        <v>0</v>
      </c>
      <c r="BJ414" s="41">
        <v>31204.42</v>
      </c>
      <c r="BK414" s="41">
        <f>BJ414-BI414</f>
        <v>31204.42</v>
      </c>
      <c r="BL414" s="41">
        <f t="shared" si="462"/>
        <v>0</v>
      </c>
      <c r="BM414" s="41">
        <f t="shared" si="463"/>
        <v>77648.799999999988</v>
      </c>
      <c r="BN414" s="41">
        <f t="shared" si="464"/>
        <v>77648</v>
      </c>
      <c r="BO414" s="109" t="str">
        <f t="shared" si="465"/>
        <v>nebija plānots</v>
      </c>
      <c r="BP414" s="41">
        <v>0</v>
      </c>
      <c r="BQ414" s="41">
        <v>0</v>
      </c>
      <c r="BR414" s="41">
        <f>BQ414-BP414</f>
        <v>0</v>
      </c>
      <c r="BS414" s="41">
        <f t="shared" si="466"/>
        <v>0</v>
      </c>
      <c r="BT414" s="41">
        <f t="shared" si="467"/>
        <v>77648.799999999988</v>
      </c>
      <c r="BU414" s="41">
        <f t="shared" si="468"/>
        <v>77648</v>
      </c>
      <c r="BV414" s="109" t="str">
        <f t="shared" si="469"/>
        <v>nebija plānots</v>
      </c>
      <c r="BW414" s="41">
        <v>0</v>
      </c>
      <c r="BX414" s="41">
        <v>0</v>
      </c>
      <c r="BY414" s="41">
        <f t="shared" si="477"/>
        <v>0</v>
      </c>
      <c r="BZ414" s="41">
        <f t="shared" si="478"/>
        <v>0</v>
      </c>
      <c r="CA414" s="41">
        <f>BQ414+BJ414+BC414+AV414+AO414+AH414+AA414+T414+P414+BX414</f>
        <v>77648.799999999988</v>
      </c>
      <c r="CB414" s="41">
        <f t="shared" si="479"/>
        <v>77648.799999999988</v>
      </c>
      <c r="CC414" s="109" t="str">
        <f t="shared" si="470"/>
        <v>nebija plānots</v>
      </c>
      <c r="CD414" s="41">
        <v>0</v>
      </c>
      <c r="CE414" s="41">
        <v>43437.93</v>
      </c>
      <c r="CF414" s="41">
        <f t="shared" si="471"/>
        <v>43437.93</v>
      </c>
      <c r="CG414" s="41">
        <f t="shared" si="472"/>
        <v>0</v>
      </c>
      <c r="CH414" s="41">
        <f t="shared" si="473"/>
        <v>121086.72999999998</v>
      </c>
      <c r="CI414" s="40">
        <f t="shared" si="474"/>
        <v>121086.72999999998</v>
      </c>
      <c r="CJ414" s="281" t="s">
        <v>1546</v>
      </c>
      <c r="CK414" s="40">
        <v>0</v>
      </c>
      <c r="CL414" s="40">
        <f t="shared" si="480"/>
        <v>0</v>
      </c>
      <c r="CM414" s="40">
        <v>120757.60999999999</v>
      </c>
      <c r="CN414" s="40">
        <v>0</v>
      </c>
      <c r="CO414" s="310" t="e">
        <f t="shared" si="476"/>
        <v>#DIV/0!</v>
      </c>
      <c r="CP414" s="40">
        <v>225587.03000000003</v>
      </c>
      <c r="CQ414" s="40">
        <v>106158.61</v>
      </c>
      <c r="CR414" s="40">
        <v>0</v>
      </c>
      <c r="CS414" s="40">
        <v>0</v>
      </c>
      <c r="CT414" s="40">
        <v>0</v>
      </c>
      <c r="CU414" s="40">
        <v>0</v>
      </c>
      <c r="CV414" s="40">
        <v>0</v>
      </c>
      <c r="CW414" s="40">
        <v>331745.64</v>
      </c>
      <c r="CX414" s="29"/>
      <c r="DA414" s="72"/>
    </row>
    <row r="415" spans="1:105" ht="31.5" hidden="1" x14ac:dyDescent="0.25">
      <c r="A415" s="11" t="s">
        <v>172</v>
      </c>
      <c r="B415" s="11" t="s">
        <v>173</v>
      </c>
      <c r="C415" s="14" t="s">
        <v>575</v>
      </c>
      <c r="D415" s="11" t="s">
        <v>3</v>
      </c>
      <c r="E415" s="11" t="s">
        <v>29</v>
      </c>
      <c r="F415" s="11" t="s">
        <v>5</v>
      </c>
      <c r="G415" s="44" t="s">
        <v>204</v>
      </c>
      <c r="H415" s="43">
        <f>SUBTOTAL(103, $CI$16:$CI415)*1</f>
        <v>149</v>
      </c>
      <c r="I415" s="43" t="s">
        <v>74</v>
      </c>
      <c r="J415" s="124" t="s">
        <v>850</v>
      </c>
      <c r="K415" s="124" t="s">
        <v>851</v>
      </c>
      <c r="L415" s="41">
        <v>0</v>
      </c>
      <c r="M415" s="41">
        <v>0</v>
      </c>
      <c r="N415" s="41">
        <v>0</v>
      </c>
      <c r="O415" s="40">
        <v>0</v>
      </c>
      <c r="P415" s="40">
        <v>0</v>
      </c>
      <c r="Q415" s="41">
        <f t="shared" si="436"/>
        <v>0</v>
      </c>
      <c r="R415" s="197" t="str">
        <f t="shared" si="437"/>
        <v>nebija plānots</v>
      </c>
      <c r="S415" s="40">
        <v>0</v>
      </c>
      <c r="T415" s="40">
        <v>0</v>
      </c>
      <c r="U415" s="41">
        <f>T415-S415</f>
        <v>0</v>
      </c>
      <c r="V415" s="41">
        <f t="shared" si="438"/>
        <v>0</v>
      </c>
      <c r="W415" s="41">
        <f t="shared" si="439"/>
        <v>0</v>
      </c>
      <c r="X415" s="41">
        <f t="shared" si="440"/>
        <v>0</v>
      </c>
      <c r="Y415" s="197" t="str">
        <f t="shared" si="441"/>
        <v>nebija plānots</v>
      </c>
      <c r="Z415" s="40">
        <v>0</v>
      </c>
      <c r="AA415" s="40">
        <v>0</v>
      </c>
      <c r="AB415" s="41">
        <f>AA415-Z415</f>
        <v>0</v>
      </c>
      <c r="AC415" s="41">
        <f t="shared" si="442"/>
        <v>0</v>
      </c>
      <c r="AD415" s="41">
        <f t="shared" si="443"/>
        <v>0</v>
      </c>
      <c r="AE415" s="41">
        <f t="shared" si="444"/>
        <v>0</v>
      </c>
      <c r="AF415" s="109" t="str">
        <f t="shared" si="445"/>
        <v>nebija plānots</v>
      </c>
      <c r="AG415" s="40">
        <v>0</v>
      </c>
      <c r="AH415" s="40">
        <v>0</v>
      </c>
      <c r="AI415" s="41">
        <f>AH415-AG415</f>
        <v>0</v>
      </c>
      <c r="AJ415" s="41">
        <f t="shared" si="446"/>
        <v>0</v>
      </c>
      <c r="AK415" s="41">
        <f t="shared" si="447"/>
        <v>0</v>
      </c>
      <c r="AL415" s="41">
        <f t="shared" si="448"/>
        <v>0</v>
      </c>
      <c r="AM415" s="109" t="str">
        <f t="shared" si="449"/>
        <v>nebija plānots</v>
      </c>
      <c r="AN415" s="40">
        <v>0</v>
      </c>
      <c r="AO415" s="40">
        <v>0</v>
      </c>
      <c r="AP415" s="41">
        <f>AO415-AN415</f>
        <v>0</v>
      </c>
      <c r="AQ415" s="41">
        <f t="shared" si="450"/>
        <v>0</v>
      </c>
      <c r="AR415" s="41">
        <f t="shared" si="451"/>
        <v>0</v>
      </c>
      <c r="AS415" s="41">
        <f t="shared" si="452"/>
        <v>0</v>
      </c>
      <c r="AT415" s="109" t="str">
        <f t="shared" si="453"/>
        <v>nebija plānots</v>
      </c>
      <c r="AU415" s="41">
        <v>0</v>
      </c>
      <c r="AV415" s="41">
        <v>51565</v>
      </c>
      <c r="AW415" s="41">
        <f>AV415-AU415</f>
        <v>51565</v>
      </c>
      <c r="AX415" s="41">
        <f t="shared" si="454"/>
        <v>0</v>
      </c>
      <c r="AY415" s="41">
        <f t="shared" si="455"/>
        <v>51565</v>
      </c>
      <c r="AZ415" s="41">
        <f t="shared" si="456"/>
        <v>51565</v>
      </c>
      <c r="BA415" s="109" t="str">
        <f t="shared" si="457"/>
        <v>nebija plānots</v>
      </c>
      <c r="BB415" s="40">
        <v>0</v>
      </c>
      <c r="BC415" s="41">
        <v>0</v>
      </c>
      <c r="BD415" s="41">
        <f>BC415-BB415</f>
        <v>0</v>
      </c>
      <c r="BE415" s="41">
        <f t="shared" si="458"/>
        <v>0</v>
      </c>
      <c r="BF415" s="41">
        <f t="shared" si="459"/>
        <v>51565</v>
      </c>
      <c r="BG415" s="41">
        <f t="shared" si="460"/>
        <v>51565</v>
      </c>
      <c r="BH415" s="109" t="str">
        <f t="shared" si="461"/>
        <v>nebija plānots</v>
      </c>
      <c r="BI415" s="40">
        <v>0</v>
      </c>
      <c r="BJ415" s="41">
        <v>16853.740000000002</v>
      </c>
      <c r="BK415" s="41">
        <f>BJ415-BI415</f>
        <v>16853.740000000002</v>
      </c>
      <c r="BL415" s="41">
        <f t="shared" si="462"/>
        <v>0</v>
      </c>
      <c r="BM415" s="41">
        <f t="shared" si="463"/>
        <v>68418.740000000005</v>
      </c>
      <c r="BN415" s="41">
        <f t="shared" si="464"/>
        <v>68419</v>
      </c>
      <c r="BO415" s="109" t="str">
        <f t="shared" si="465"/>
        <v>nebija plānots</v>
      </c>
      <c r="BP415" s="40">
        <v>0</v>
      </c>
      <c r="BQ415" s="41">
        <v>0</v>
      </c>
      <c r="BR415" s="41">
        <f>BQ415-BP415</f>
        <v>0</v>
      </c>
      <c r="BS415" s="41">
        <f t="shared" si="466"/>
        <v>0</v>
      </c>
      <c r="BT415" s="41">
        <f t="shared" si="467"/>
        <v>68418.740000000005</v>
      </c>
      <c r="BU415" s="41">
        <f t="shared" si="468"/>
        <v>68419</v>
      </c>
      <c r="BV415" s="109" t="str">
        <f t="shared" si="469"/>
        <v>nebija plānots</v>
      </c>
      <c r="BW415" s="40">
        <v>0</v>
      </c>
      <c r="BX415" s="41">
        <v>41070.300000000003</v>
      </c>
      <c r="BY415" s="41">
        <f t="shared" si="477"/>
        <v>41070.300000000003</v>
      </c>
      <c r="BZ415" s="41">
        <f t="shared" si="478"/>
        <v>0</v>
      </c>
      <c r="CA415" s="41">
        <f>BQ415+BJ415+BC415+AV415+AO415+-AH415+AA415+T415+P415+BX415</f>
        <v>109489.04000000001</v>
      </c>
      <c r="CB415" s="41">
        <f t="shared" si="479"/>
        <v>109489.04000000001</v>
      </c>
      <c r="CC415" s="109" t="str">
        <f t="shared" si="470"/>
        <v>nebija plānots</v>
      </c>
      <c r="CD415" s="40">
        <v>0</v>
      </c>
      <c r="CE415" s="41">
        <v>30129.41</v>
      </c>
      <c r="CF415" s="41">
        <f t="shared" si="471"/>
        <v>30129.41</v>
      </c>
      <c r="CG415" s="41">
        <f t="shared" si="472"/>
        <v>0</v>
      </c>
      <c r="CH415" s="41">
        <f t="shared" si="473"/>
        <v>139618.45000000001</v>
      </c>
      <c r="CI415" s="40">
        <f t="shared" si="474"/>
        <v>139618.45000000001</v>
      </c>
      <c r="CJ415" s="281" t="s">
        <v>1546</v>
      </c>
      <c r="CK415" s="40">
        <v>0</v>
      </c>
      <c r="CL415" s="40">
        <f t="shared" si="480"/>
        <v>0</v>
      </c>
      <c r="CM415" s="40">
        <v>156408.95999999999</v>
      </c>
      <c r="CN415" s="40">
        <v>0</v>
      </c>
      <c r="CO415" s="310" t="e">
        <f t="shared" si="476"/>
        <v>#DIV/0!</v>
      </c>
      <c r="CP415" s="40">
        <v>298928.84000000003</v>
      </c>
      <c r="CQ415" s="40">
        <v>119571.23</v>
      </c>
      <c r="CR415" s="40">
        <v>119571.23</v>
      </c>
      <c r="CS415" s="40">
        <v>59785.7</v>
      </c>
      <c r="CT415" s="40">
        <v>0</v>
      </c>
      <c r="CU415" s="40">
        <v>0</v>
      </c>
      <c r="CV415" s="40">
        <v>0</v>
      </c>
      <c r="CW415" s="40">
        <v>597857</v>
      </c>
      <c r="CX415" s="29"/>
      <c r="DA415" s="72"/>
    </row>
    <row r="416" spans="1:105" ht="31.5" hidden="1" x14ac:dyDescent="0.25">
      <c r="A416" s="18" t="s">
        <v>1290</v>
      </c>
      <c r="B416" s="18" t="s">
        <v>1292</v>
      </c>
      <c r="C416" s="19" t="s">
        <v>1291</v>
      </c>
      <c r="D416" s="55" t="s">
        <v>1293</v>
      </c>
      <c r="E416" s="55" t="s">
        <v>402</v>
      </c>
      <c r="F416" s="55" t="s">
        <v>5</v>
      </c>
      <c r="G416" s="146" t="s">
        <v>1376</v>
      </c>
      <c r="H416" s="43">
        <f>SUBTOTAL(103, $CI$16:$CI416)*1</f>
        <v>149</v>
      </c>
      <c r="I416" s="43" t="s">
        <v>106</v>
      </c>
      <c r="J416" s="124" t="s">
        <v>111</v>
      </c>
      <c r="K416" s="124" t="s">
        <v>913</v>
      </c>
      <c r="L416" s="43">
        <v>0</v>
      </c>
      <c r="M416" s="43">
        <v>0</v>
      </c>
      <c r="N416" s="43">
        <v>0</v>
      </c>
      <c r="O416" s="43">
        <v>0</v>
      </c>
      <c r="P416" s="43"/>
      <c r="Q416" s="41">
        <f t="shared" si="436"/>
        <v>0</v>
      </c>
      <c r="R416" s="197" t="str">
        <f t="shared" si="437"/>
        <v>nebija plānots</v>
      </c>
      <c r="S416" s="43">
        <v>0</v>
      </c>
      <c r="T416" s="43"/>
      <c r="U416" s="43"/>
      <c r="V416" s="41">
        <f t="shared" si="438"/>
        <v>0</v>
      </c>
      <c r="W416" s="41">
        <f t="shared" si="439"/>
        <v>0</v>
      </c>
      <c r="X416" s="41">
        <f t="shared" si="440"/>
        <v>0</v>
      </c>
      <c r="Y416" s="197" t="str">
        <f t="shared" si="441"/>
        <v>nebija plānots</v>
      </c>
      <c r="Z416" s="43">
        <v>0</v>
      </c>
      <c r="AA416" s="43"/>
      <c r="AB416" s="43"/>
      <c r="AC416" s="41">
        <f t="shared" si="442"/>
        <v>0</v>
      </c>
      <c r="AD416" s="41">
        <f t="shared" si="443"/>
        <v>0</v>
      </c>
      <c r="AE416" s="41">
        <f t="shared" si="444"/>
        <v>0</v>
      </c>
      <c r="AF416" s="109" t="str">
        <f t="shared" si="445"/>
        <v>nebija plānots</v>
      </c>
      <c r="AG416" s="43">
        <v>0</v>
      </c>
      <c r="AH416" s="43"/>
      <c r="AI416" s="43"/>
      <c r="AJ416" s="41">
        <f t="shared" si="446"/>
        <v>0</v>
      </c>
      <c r="AK416" s="41">
        <f t="shared" si="447"/>
        <v>0</v>
      </c>
      <c r="AL416" s="41">
        <f t="shared" si="448"/>
        <v>0</v>
      </c>
      <c r="AM416" s="109" t="str">
        <f t="shared" si="449"/>
        <v>nebija plānots</v>
      </c>
      <c r="AN416" s="43">
        <v>0</v>
      </c>
      <c r="AO416" s="43"/>
      <c r="AP416" s="43"/>
      <c r="AQ416" s="41">
        <f t="shared" si="450"/>
        <v>0</v>
      </c>
      <c r="AR416" s="41">
        <f t="shared" si="451"/>
        <v>0</v>
      </c>
      <c r="AS416" s="41">
        <f t="shared" si="452"/>
        <v>0</v>
      </c>
      <c r="AT416" s="109" t="str">
        <f t="shared" si="453"/>
        <v>nebija plānots</v>
      </c>
      <c r="AU416" s="43">
        <v>0</v>
      </c>
      <c r="AV416" s="43"/>
      <c r="AW416" s="43"/>
      <c r="AX416" s="41">
        <f t="shared" si="454"/>
        <v>0</v>
      </c>
      <c r="AY416" s="41">
        <f t="shared" si="455"/>
        <v>0</v>
      </c>
      <c r="AZ416" s="41">
        <f t="shared" si="456"/>
        <v>0</v>
      </c>
      <c r="BA416" s="109" t="str">
        <f t="shared" si="457"/>
        <v>nebija plānots</v>
      </c>
      <c r="BB416" s="43">
        <v>0</v>
      </c>
      <c r="BC416" s="41">
        <v>36316.080000000002</v>
      </c>
      <c r="BD416" s="41">
        <f>BC416-BB416</f>
        <v>36316.080000000002</v>
      </c>
      <c r="BE416" s="41">
        <f t="shared" si="458"/>
        <v>0</v>
      </c>
      <c r="BF416" s="41">
        <f t="shared" si="459"/>
        <v>36316.080000000002</v>
      </c>
      <c r="BG416" s="41">
        <f t="shared" si="460"/>
        <v>36316</v>
      </c>
      <c r="BH416" s="109" t="str">
        <f t="shared" si="461"/>
        <v>nebija plānots</v>
      </c>
      <c r="BI416" s="41">
        <v>0</v>
      </c>
      <c r="BJ416" s="41">
        <v>0</v>
      </c>
      <c r="BK416" s="41">
        <f>BJ416-BI416</f>
        <v>0</v>
      </c>
      <c r="BL416" s="41">
        <f t="shared" si="462"/>
        <v>0</v>
      </c>
      <c r="BM416" s="41">
        <f t="shared" si="463"/>
        <v>36316.080000000002</v>
      </c>
      <c r="BN416" s="41">
        <f t="shared" si="464"/>
        <v>36316</v>
      </c>
      <c r="BO416" s="109" t="str">
        <f t="shared" si="465"/>
        <v>nebija plānots</v>
      </c>
      <c r="BP416" s="41">
        <v>0</v>
      </c>
      <c r="BQ416" s="41">
        <v>0</v>
      </c>
      <c r="BR416" s="41">
        <f>BQ416-BP416</f>
        <v>0</v>
      </c>
      <c r="BS416" s="41">
        <f t="shared" si="466"/>
        <v>0</v>
      </c>
      <c r="BT416" s="41">
        <f t="shared" si="467"/>
        <v>36316.080000000002</v>
      </c>
      <c r="BU416" s="41">
        <f t="shared" si="468"/>
        <v>36316</v>
      </c>
      <c r="BV416" s="109" t="str">
        <f t="shared" si="469"/>
        <v>nebija plānots</v>
      </c>
      <c r="BW416" s="41">
        <v>0</v>
      </c>
      <c r="BX416" s="41">
        <v>0</v>
      </c>
      <c r="BY416" s="41">
        <f t="shared" si="477"/>
        <v>0</v>
      </c>
      <c r="BZ416" s="41">
        <f t="shared" si="478"/>
        <v>0</v>
      </c>
      <c r="CA416" s="41">
        <f>BQ416+BJ416+BC416+AV416+AO416+-AH416+AA416+T416+P416+BX416</f>
        <v>36316.080000000002</v>
      </c>
      <c r="CB416" s="41">
        <f t="shared" si="479"/>
        <v>36316.080000000002</v>
      </c>
      <c r="CC416" s="109" t="str">
        <f t="shared" si="470"/>
        <v>nebija plānots</v>
      </c>
      <c r="CD416" s="41">
        <v>0</v>
      </c>
      <c r="CE416" s="41">
        <v>103815.95</v>
      </c>
      <c r="CF416" s="41">
        <f t="shared" si="471"/>
        <v>103815.95</v>
      </c>
      <c r="CG416" s="41">
        <f t="shared" si="472"/>
        <v>0</v>
      </c>
      <c r="CH416" s="41">
        <f t="shared" si="473"/>
        <v>140132.03</v>
      </c>
      <c r="CI416" s="40">
        <f t="shared" si="474"/>
        <v>140132.03</v>
      </c>
      <c r="CJ416" s="281" t="s">
        <v>1546</v>
      </c>
      <c r="CK416" s="40">
        <v>0</v>
      </c>
      <c r="CL416" s="40">
        <f t="shared" si="480"/>
        <v>0</v>
      </c>
      <c r="CM416" s="40">
        <v>140132.03</v>
      </c>
      <c r="CN416" s="40">
        <v>0</v>
      </c>
      <c r="CO416" s="310" t="e">
        <f t="shared" si="476"/>
        <v>#DIV/0!</v>
      </c>
      <c r="CP416" s="40">
        <v>975380.8</v>
      </c>
      <c r="CQ416" s="40">
        <v>0</v>
      </c>
      <c r="CR416" s="40">
        <v>0</v>
      </c>
      <c r="CS416" s="40">
        <v>0</v>
      </c>
      <c r="CT416" s="40">
        <v>0</v>
      </c>
      <c r="CU416" s="40">
        <v>0</v>
      </c>
      <c r="CV416" s="40">
        <v>0</v>
      </c>
      <c r="CW416" s="40">
        <v>975380.8</v>
      </c>
      <c r="CX416" s="29"/>
      <c r="DA416" s="72"/>
    </row>
    <row r="417" spans="1:105" ht="25.5" hidden="1" x14ac:dyDescent="0.25">
      <c r="A417" s="55" t="s">
        <v>1290</v>
      </c>
      <c r="B417" s="55" t="s">
        <v>1292</v>
      </c>
      <c r="C417" s="81" t="s">
        <v>1291</v>
      </c>
      <c r="D417" s="55" t="s">
        <v>1293</v>
      </c>
      <c r="E417" s="55" t="s">
        <v>402</v>
      </c>
      <c r="F417" s="55" t="s">
        <v>5</v>
      </c>
      <c r="G417" s="55" t="s">
        <v>1390</v>
      </c>
      <c r="H417" s="43">
        <f>SUBTOTAL(103, $CI$16:$CI417)*1</f>
        <v>149</v>
      </c>
      <c r="I417" s="43" t="s">
        <v>138</v>
      </c>
      <c r="J417" s="128" t="s">
        <v>991</v>
      </c>
      <c r="K417" s="128" t="s">
        <v>1092</v>
      </c>
      <c r="L417" s="79">
        <v>0</v>
      </c>
      <c r="M417" s="79">
        <v>0</v>
      </c>
      <c r="N417" s="79">
        <v>0</v>
      </c>
      <c r="O417" s="79">
        <f>N417+M417+L417</f>
        <v>0</v>
      </c>
      <c r="P417" s="79"/>
      <c r="Q417" s="41">
        <f t="shared" si="436"/>
        <v>0</v>
      </c>
      <c r="R417" s="197" t="str">
        <f t="shared" si="437"/>
        <v>nebija plānots</v>
      </c>
      <c r="S417" s="79">
        <v>0</v>
      </c>
      <c r="T417" s="79"/>
      <c r="U417" s="79"/>
      <c r="V417" s="41">
        <f t="shared" si="438"/>
        <v>0</v>
      </c>
      <c r="W417" s="41">
        <f t="shared" si="439"/>
        <v>0</v>
      </c>
      <c r="X417" s="41">
        <f t="shared" si="440"/>
        <v>0</v>
      </c>
      <c r="Y417" s="197" t="str">
        <f t="shared" si="441"/>
        <v>nebija plānots</v>
      </c>
      <c r="Z417" s="79">
        <v>0</v>
      </c>
      <c r="AA417" s="79"/>
      <c r="AB417" s="79"/>
      <c r="AC417" s="41">
        <f t="shared" si="442"/>
        <v>0</v>
      </c>
      <c r="AD417" s="41">
        <f t="shared" si="443"/>
        <v>0</v>
      </c>
      <c r="AE417" s="41">
        <f t="shared" si="444"/>
        <v>0</v>
      </c>
      <c r="AF417" s="109" t="str">
        <f t="shared" si="445"/>
        <v>nebija plānots</v>
      </c>
      <c r="AG417" s="79">
        <v>0</v>
      </c>
      <c r="AH417" s="79"/>
      <c r="AI417" s="79"/>
      <c r="AJ417" s="41">
        <f t="shared" si="446"/>
        <v>0</v>
      </c>
      <c r="AK417" s="41">
        <f t="shared" si="447"/>
        <v>0</v>
      </c>
      <c r="AL417" s="41">
        <f t="shared" si="448"/>
        <v>0</v>
      </c>
      <c r="AM417" s="109" t="str">
        <f t="shared" si="449"/>
        <v>nebija plānots</v>
      </c>
      <c r="AN417" s="79">
        <v>0</v>
      </c>
      <c r="AO417" s="79"/>
      <c r="AP417" s="79"/>
      <c r="AQ417" s="41">
        <f t="shared" si="450"/>
        <v>0</v>
      </c>
      <c r="AR417" s="41">
        <f t="shared" si="451"/>
        <v>0</v>
      </c>
      <c r="AS417" s="41">
        <f t="shared" si="452"/>
        <v>0</v>
      </c>
      <c r="AT417" s="109" t="str">
        <f t="shared" si="453"/>
        <v>nebija plānots</v>
      </c>
      <c r="AU417" s="79">
        <v>0</v>
      </c>
      <c r="AV417" s="79"/>
      <c r="AW417" s="79"/>
      <c r="AX417" s="41">
        <f t="shared" si="454"/>
        <v>0</v>
      </c>
      <c r="AY417" s="41">
        <f t="shared" si="455"/>
        <v>0</v>
      </c>
      <c r="AZ417" s="41">
        <f t="shared" si="456"/>
        <v>0</v>
      </c>
      <c r="BA417" s="109" t="str">
        <f t="shared" si="457"/>
        <v>nebija plānots</v>
      </c>
      <c r="BB417" s="79">
        <v>0</v>
      </c>
      <c r="BC417" s="79"/>
      <c r="BD417" s="79"/>
      <c r="BE417" s="41">
        <f t="shared" si="458"/>
        <v>0</v>
      </c>
      <c r="BF417" s="41">
        <f t="shared" si="459"/>
        <v>0</v>
      </c>
      <c r="BG417" s="41">
        <f t="shared" si="460"/>
        <v>0</v>
      </c>
      <c r="BH417" s="109" t="str">
        <f t="shared" si="461"/>
        <v>nebija plānots</v>
      </c>
      <c r="BI417" s="79">
        <v>0</v>
      </c>
      <c r="BJ417" s="79"/>
      <c r="BK417" s="79"/>
      <c r="BL417" s="41">
        <f t="shared" si="462"/>
        <v>0</v>
      </c>
      <c r="BM417" s="41">
        <f t="shared" si="463"/>
        <v>0</v>
      </c>
      <c r="BN417" s="41">
        <f t="shared" si="464"/>
        <v>0</v>
      </c>
      <c r="BO417" s="109" t="str">
        <f t="shared" si="465"/>
        <v>nebija plānots</v>
      </c>
      <c r="BP417" s="79">
        <v>0</v>
      </c>
      <c r="BQ417" s="79"/>
      <c r="BR417" s="79"/>
      <c r="BS417" s="41">
        <f t="shared" si="466"/>
        <v>0</v>
      </c>
      <c r="BT417" s="41">
        <f t="shared" si="467"/>
        <v>0</v>
      </c>
      <c r="BU417" s="41">
        <f t="shared" si="468"/>
        <v>0</v>
      </c>
      <c r="BV417" s="109" t="str">
        <f t="shared" si="469"/>
        <v>nebija plānots</v>
      </c>
      <c r="BW417" s="79">
        <v>0</v>
      </c>
      <c r="BX417" s="41">
        <v>150000</v>
      </c>
      <c r="BY417" s="41">
        <f t="shared" si="477"/>
        <v>150000</v>
      </c>
      <c r="BZ417" s="41">
        <f t="shared" si="478"/>
        <v>0</v>
      </c>
      <c r="CA417" s="41">
        <f>BQ417+BJ417+BC417+AV417+AO417+-AH417+AA417+T417+P417+BX417</f>
        <v>150000</v>
      </c>
      <c r="CB417" s="41">
        <f t="shared" si="479"/>
        <v>150000</v>
      </c>
      <c r="CC417" s="109" t="str">
        <f t="shared" si="470"/>
        <v>nebija plānots</v>
      </c>
      <c r="CD417" s="79">
        <v>0</v>
      </c>
      <c r="CE417" s="41">
        <v>0</v>
      </c>
      <c r="CF417" s="41">
        <f t="shared" si="471"/>
        <v>0</v>
      </c>
      <c r="CG417" s="41">
        <f t="shared" si="472"/>
        <v>0</v>
      </c>
      <c r="CH417" s="41">
        <f t="shared" si="473"/>
        <v>150000</v>
      </c>
      <c r="CI417" s="40">
        <f t="shared" si="474"/>
        <v>150000</v>
      </c>
      <c r="CJ417" s="281" t="s">
        <v>1546</v>
      </c>
      <c r="CK417" s="83">
        <v>0</v>
      </c>
      <c r="CL417" s="40">
        <f t="shared" si="480"/>
        <v>0</v>
      </c>
      <c r="CM417" s="40">
        <v>277500</v>
      </c>
      <c r="CN417" s="40">
        <v>0</v>
      </c>
      <c r="CO417" s="310" t="e">
        <f t="shared" si="476"/>
        <v>#DIV/0!</v>
      </c>
      <c r="CP417" s="83">
        <v>377747.38</v>
      </c>
      <c r="CQ417" s="83">
        <v>0</v>
      </c>
      <c r="CR417" s="83"/>
      <c r="CS417" s="83">
        <v>0</v>
      </c>
      <c r="CT417" s="83">
        <v>0</v>
      </c>
      <c r="CU417" s="83">
        <v>0</v>
      </c>
      <c r="CV417" s="83">
        <v>0</v>
      </c>
      <c r="CW417" s="83">
        <v>315161.99</v>
      </c>
      <c r="CX417" s="272"/>
      <c r="DA417" s="72"/>
    </row>
    <row r="418" spans="1:105" ht="38.25" hidden="1" x14ac:dyDescent="0.25">
      <c r="A418" s="55" t="s">
        <v>57</v>
      </c>
      <c r="B418" s="55" t="s">
        <v>58</v>
      </c>
      <c r="C418" s="81" t="s">
        <v>565</v>
      </c>
      <c r="D418" s="55">
        <v>2</v>
      </c>
      <c r="E418" s="55" t="s">
        <v>35</v>
      </c>
      <c r="F418" s="55" t="s">
        <v>5</v>
      </c>
      <c r="G418" s="55" t="s">
        <v>939</v>
      </c>
      <c r="H418" s="43">
        <f>SUBTOTAL(103, $CI$16:$CI418)*1</f>
        <v>149</v>
      </c>
      <c r="I418" s="55" t="s">
        <v>57</v>
      </c>
      <c r="J418" s="128" t="s">
        <v>981</v>
      </c>
      <c r="K418" s="128" t="s">
        <v>982</v>
      </c>
      <c r="L418" s="79">
        <v>0</v>
      </c>
      <c r="M418" s="79">
        <v>0</v>
      </c>
      <c r="N418" s="79">
        <v>0</v>
      </c>
      <c r="O418" s="79">
        <v>0</v>
      </c>
      <c r="P418" s="79"/>
      <c r="Q418" s="41">
        <f t="shared" si="436"/>
        <v>0</v>
      </c>
      <c r="R418" s="197" t="str">
        <f t="shared" si="437"/>
        <v>nebija plānots</v>
      </c>
      <c r="S418" s="79">
        <v>0</v>
      </c>
      <c r="T418" s="79"/>
      <c r="U418" s="79"/>
      <c r="V418" s="41">
        <f t="shared" si="438"/>
        <v>0</v>
      </c>
      <c r="W418" s="41">
        <f t="shared" si="439"/>
        <v>0</v>
      </c>
      <c r="X418" s="41">
        <f t="shared" si="440"/>
        <v>0</v>
      </c>
      <c r="Y418" s="197" t="str">
        <f t="shared" si="441"/>
        <v>nebija plānots</v>
      </c>
      <c r="Z418" s="79">
        <v>0</v>
      </c>
      <c r="AA418" s="79"/>
      <c r="AB418" s="79"/>
      <c r="AC418" s="41">
        <f t="shared" si="442"/>
        <v>0</v>
      </c>
      <c r="AD418" s="41">
        <f t="shared" si="443"/>
        <v>0</v>
      </c>
      <c r="AE418" s="41">
        <f t="shared" si="444"/>
        <v>0</v>
      </c>
      <c r="AF418" s="109" t="str">
        <f t="shared" si="445"/>
        <v>nebija plānots</v>
      </c>
      <c r="AG418" s="79">
        <v>0</v>
      </c>
      <c r="AH418" s="79"/>
      <c r="AI418" s="79"/>
      <c r="AJ418" s="41">
        <f t="shared" si="446"/>
        <v>0</v>
      </c>
      <c r="AK418" s="41">
        <f t="shared" si="447"/>
        <v>0</v>
      </c>
      <c r="AL418" s="41">
        <f t="shared" si="448"/>
        <v>0</v>
      </c>
      <c r="AM418" s="109" t="str">
        <f t="shared" si="449"/>
        <v>nebija plānots</v>
      </c>
      <c r="AN418" s="79">
        <v>0</v>
      </c>
      <c r="AO418" s="79"/>
      <c r="AP418" s="79"/>
      <c r="AQ418" s="41">
        <f t="shared" si="450"/>
        <v>0</v>
      </c>
      <c r="AR418" s="41">
        <f t="shared" si="451"/>
        <v>0</v>
      </c>
      <c r="AS418" s="41">
        <f t="shared" si="452"/>
        <v>0</v>
      </c>
      <c r="AT418" s="109" t="str">
        <f t="shared" si="453"/>
        <v>nebija plānots</v>
      </c>
      <c r="AU418" s="79">
        <v>0</v>
      </c>
      <c r="AV418" s="79"/>
      <c r="AW418" s="79"/>
      <c r="AX418" s="41">
        <f t="shared" si="454"/>
        <v>0</v>
      </c>
      <c r="AY418" s="41">
        <f t="shared" si="455"/>
        <v>0</v>
      </c>
      <c r="AZ418" s="41">
        <f t="shared" si="456"/>
        <v>0</v>
      </c>
      <c r="BA418" s="109" t="str">
        <f t="shared" si="457"/>
        <v>nebija plānots</v>
      </c>
      <c r="BB418" s="79">
        <v>0</v>
      </c>
      <c r="BC418" s="79"/>
      <c r="BD418" s="79"/>
      <c r="BE418" s="41">
        <f t="shared" si="458"/>
        <v>0</v>
      </c>
      <c r="BF418" s="41">
        <f t="shared" si="459"/>
        <v>0</v>
      </c>
      <c r="BG418" s="41">
        <f t="shared" si="460"/>
        <v>0</v>
      </c>
      <c r="BH418" s="109" t="str">
        <f t="shared" si="461"/>
        <v>nebija plānots</v>
      </c>
      <c r="BI418" s="79">
        <v>0</v>
      </c>
      <c r="BJ418" s="79"/>
      <c r="BK418" s="79"/>
      <c r="BL418" s="41">
        <f t="shared" si="462"/>
        <v>0</v>
      </c>
      <c r="BM418" s="41">
        <f t="shared" si="463"/>
        <v>0</v>
      </c>
      <c r="BN418" s="41">
        <f t="shared" si="464"/>
        <v>0</v>
      </c>
      <c r="BO418" s="109" t="str">
        <f t="shared" si="465"/>
        <v>nebija plānots</v>
      </c>
      <c r="BP418" s="79">
        <v>0</v>
      </c>
      <c r="BQ418" s="79"/>
      <c r="BR418" s="79"/>
      <c r="BS418" s="41">
        <f t="shared" si="466"/>
        <v>0</v>
      </c>
      <c r="BT418" s="41">
        <f t="shared" si="467"/>
        <v>0</v>
      </c>
      <c r="BU418" s="41">
        <f t="shared" si="468"/>
        <v>0</v>
      </c>
      <c r="BV418" s="109" t="str">
        <f t="shared" si="469"/>
        <v>nebija plānots</v>
      </c>
      <c r="BW418" s="79">
        <v>0</v>
      </c>
      <c r="BX418" s="79"/>
      <c r="BY418" s="79"/>
      <c r="BZ418" s="79">
        <v>0</v>
      </c>
      <c r="CA418" s="79"/>
      <c r="CB418" s="79"/>
      <c r="CC418" s="109" t="str">
        <f t="shared" si="470"/>
        <v>nebija plānots</v>
      </c>
      <c r="CD418" s="79">
        <v>0</v>
      </c>
      <c r="CE418" s="41">
        <v>190000</v>
      </c>
      <c r="CF418" s="41">
        <f t="shared" si="471"/>
        <v>190000</v>
      </c>
      <c r="CG418" s="41">
        <f t="shared" si="472"/>
        <v>0</v>
      </c>
      <c r="CH418" s="41">
        <f t="shared" si="473"/>
        <v>190000</v>
      </c>
      <c r="CI418" s="40">
        <f t="shared" si="474"/>
        <v>190000</v>
      </c>
      <c r="CJ418" s="281" t="s">
        <v>1546</v>
      </c>
      <c r="CK418" s="83"/>
      <c r="CL418" s="83">
        <f>SUM(O418:CD418)</f>
        <v>0</v>
      </c>
      <c r="CM418" s="40">
        <v>190000</v>
      </c>
      <c r="CN418" s="40">
        <v>0</v>
      </c>
      <c r="CO418" s="310" t="e">
        <f t="shared" si="476"/>
        <v>#DIV/0!</v>
      </c>
      <c r="CP418" s="83">
        <v>302500</v>
      </c>
      <c r="CQ418" s="83">
        <v>0</v>
      </c>
      <c r="CR418" s="83">
        <v>0</v>
      </c>
      <c r="CS418" s="83">
        <v>0</v>
      </c>
      <c r="CT418" s="83">
        <v>0</v>
      </c>
      <c r="CU418" s="83">
        <v>0</v>
      </c>
      <c r="CV418" s="83">
        <v>0</v>
      </c>
      <c r="CW418" s="83">
        <v>269188</v>
      </c>
      <c r="CX418" s="29"/>
      <c r="DA418" s="72"/>
    </row>
    <row r="419" spans="1:105" ht="38.25" hidden="1" x14ac:dyDescent="0.25">
      <c r="A419" s="18" t="s">
        <v>1125</v>
      </c>
      <c r="B419" s="18" t="s">
        <v>1127</v>
      </c>
      <c r="C419" s="19" t="s">
        <v>1126</v>
      </c>
      <c r="D419" s="55" t="s">
        <v>3</v>
      </c>
      <c r="E419" s="55" t="s">
        <v>4</v>
      </c>
      <c r="F419" s="55" t="s">
        <v>5</v>
      </c>
      <c r="G419" s="55" t="s">
        <v>1395</v>
      </c>
      <c r="H419" s="43">
        <f>SUBTOTAL(103, $CI$16:$CI419)*1</f>
        <v>149</v>
      </c>
      <c r="I419" s="43" t="s">
        <v>1163</v>
      </c>
      <c r="J419" s="128" t="s">
        <v>1177</v>
      </c>
      <c r="K419" s="290" t="s">
        <v>1178</v>
      </c>
      <c r="L419" s="79">
        <v>0</v>
      </c>
      <c r="M419" s="79">
        <v>0</v>
      </c>
      <c r="N419" s="79">
        <v>0</v>
      </c>
      <c r="O419" s="79">
        <f>N419+M419+L419</f>
        <v>0</v>
      </c>
      <c r="P419" s="79"/>
      <c r="Q419" s="41">
        <f t="shared" si="436"/>
        <v>0</v>
      </c>
      <c r="R419" s="197" t="str">
        <f t="shared" si="437"/>
        <v>nebija plānots</v>
      </c>
      <c r="S419" s="79">
        <v>0</v>
      </c>
      <c r="T419" s="79"/>
      <c r="U419" s="79"/>
      <c r="V419" s="41">
        <f t="shared" si="438"/>
        <v>0</v>
      </c>
      <c r="W419" s="41">
        <f t="shared" si="439"/>
        <v>0</v>
      </c>
      <c r="X419" s="41">
        <f t="shared" si="440"/>
        <v>0</v>
      </c>
      <c r="Y419" s="197" t="str">
        <f t="shared" si="441"/>
        <v>nebija plānots</v>
      </c>
      <c r="Z419" s="79">
        <v>0</v>
      </c>
      <c r="AA419" s="79"/>
      <c r="AB419" s="79"/>
      <c r="AC419" s="41">
        <f t="shared" si="442"/>
        <v>0</v>
      </c>
      <c r="AD419" s="41">
        <f t="shared" si="443"/>
        <v>0</v>
      </c>
      <c r="AE419" s="41">
        <f t="shared" si="444"/>
        <v>0</v>
      </c>
      <c r="AF419" s="109" t="str">
        <f t="shared" si="445"/>
        <v>nebija plānots</v>
      </c>
      <c r="AG419" s="79">
        <v>0</v>
      </c>
      <c r="AH419" s="79"/>
      <c r="AI419" s="79"/>
      <c r="AJ419" s="41">
        <f t="shared" si="446"/>
        <v>0</v>
      </c>
      <c r="AK419" s="41">
        <f t="shared" si="447"/>
        <v>0</v>
      </c>
      <c r="AL419" s="41">
        <f t="shared" si="448"/>
        <v>0</v>
      </c>
      <c r="AM419" s="109" t="str">
        <f t="shared" si="449"/>
        <v>nebija plānots</v>
      </c>
      <c r="AN419" s="79">
        <v>0</v>
      </c>
      <c r="AO419" s="79"/>
      <c r="AP419" s="79"/>
      <c r="AQ419" s="41">
        <f t="shared" si="450"/>
        <v>0</v>
      </c>
      <c r="AR419" s="41">
        <f t="shared" si="451"/>
        <v>0</v>
      </c>
      <c r="AS419" s="41">
        <f t="shared" si="452"/>
        <v>0</v>
      </c>
      <c r="AT419" s="109" t="str">
        <f t="shared" si="453"/>
        <v>nebija plānots</v>
      </c>
      <c r="AU419" s="79">
        <v>0</v>
      </c>
      <c r="AV419" s="79"/>
      <c r="AW419" s="79"/>
      <c r="AX419" s="41">
        <f t="shared" si="454"/>
        <v>0</v>
      </c>
      <c r="AY419" s="41">
        <f t="shared" si="455"/>
        <v>0</v>
      </c>
      <c r="AZ419" s="41">
        <f t="shared" si="456"/>
        <v>0</v>
      </c>
      <c r="BA419" s="109" t="str">
        <f t="shared" si="457"/>
        <v>nebija plānots</v>
      </c>
      <c r="BB419" s="79">
        <v>0</v>
      </c>
      <c r="BC419" s="79"/>
      <c r="BD419" s="79"/>
      <c r="BE419" s="41">
        <f t="shared" si="458"/>
        <v>0</v>
      </c>
      <c r="BF419" s="41">
        <f t="shared" si="459"/>
        <v>0</v>
      </c>
      <c r="BG419" s="41">
        <f t="shared" si="460"/>
        <v>0</v>
      </c>
      <c r="BH419" s="109" t="str">
        <f t="shared" si="461"/>
        <v>nebija plānots</v>
      </c>
      <c r="BI419" s="79">
        <v>0</v>
      </c>
      <c r="BJ419" s="79"/>
      <c r="BK419" s="79"/>
      <c r="BL419" s="41">
        <f t="shared" si="462"/>
        <v>0</v>
      </c>
      <c r="BM419" s="41">
        <f t="shared" si="463"/>
        <v>0</v>
      </c>
      <c r="BN419" s="41">
        <f t="shared" si="464"/>
        <v>0</v>
      </c>
      <c r="BO419" s="109" t="str">
        <f t="shared" si="465"/>
        <v>nebija plānots</v>
      </c>
      <c r="BP419" s="79">
        <v>0</v>
      </c>
      <c r="BQ419" s="79"/>
      <c r="BR419" s="79"/>
      <c r="BS419" s="41">
        <f t="shared" si="466"/>
        <v>0</v>
      </c>
      <c r="BT419" s="41">
        <f t="shared" si="467"/>
        <v>0</v>
      </c>
      <c r="BU419" s="41">
        <f t="shared" si="468"/>
        <v>0</v>
      </c>
      <c r="BV419" s="109" t="str">
        <f t="shared" si="469"/>
        <v>nebija plānots</v>
      </c>
      <c r="BW419" s="79">
        <v>0</v>
      </c>
      <c r="BX419" s="41">
        <v>208795.25</v>
      </c>
      <c r="BY419" s="41">
        <f>BX419-BW419</f>
        <v>208795.25</v>
      </c>
      <c r="BZ419" s="41">
        <f>BP419+BI419+BB419+AU419+AN419+AG419+Z419+S419+O419+BW419</f>
        <v>0</v>
      </c>
      <c r="CA419" s="41">
        <f>BQ419+BJ419+BC419+AV419+AO419+-AH419+AA419+T419+P419+BX419</f>
        <v>208795.25</v>
      </c>
      <c r="CB419" s="41">
        <f>BR419+BK419+BD419+AW419+AP419+AI419+AB419+U419+Q419+BY419</f>
        <v>208795.25</v>
      </c>
      <c r="CC419" s="109" t="str">
        <f t="shared" si="470"/>
        <v>nebija plānots</v>
      </c>
      <c r="CD419" s="79">
        <v>0</v>
      </c>
      <c r="CE419" s="41">
        <v>0</v>
      </c>
      <c r="CF419" s="41">
        <f t="shared" si="471"/>
        <v>0</v>
      </c>
      <c r="CG419" s="41">
        <f t="shared" si="472"/>
        <v>0</v>
      </c>
      <c r="CH419" s="41">
        <f t="shared" si="473"/>
        <v>208795.25</v>
      </c>
      <c r="CI419" s="40">
        <f t="shared" si="474"/>
        <v>208795.25</v>
      </c>
      <c r="CJ419" s="281" t="s">
        <v>1546</v>
      </c>
      <c r="CK419" s="83">
        <v>0</v>
      </c>
      <c r="CL419" s="40">
        <f>CK419+CD419+BW419+BP419+BI419+BB419+AN419+AG419+Z419+S419+O419+AU419</f>
        <v>0</v>
      </c>
      <c r="CM419" s="40">
        <v>208758.16</v>
      </c>
      <c r="CN419" s="40">
        <v>0</v>
      </c>
      <c r="CO419" s="310" t="e">
        <f t="shared" si="476"/>
        <v>#DIV/0!</v>
      </c>
      <c r="CP419" s="83">
        <v>262515.7</v>
      </c>
      <c r="CQ419" s="83">
        <v>0</v>
      </c>
      <c r="CR419" s="83"/>
      <c r="CS419" s="83">
        <v>0</v>
      </c>
      <c r="CT419" s="83">
        <v>0</v>
      </c>
      <c r="CU419" s="83">
        <v>0</v>
      </c>
      <c r="CV419" s="83">
        <v>0</v>
      </c>
      <c r="CW419" s="83">
        <v>262515.7</v>
      </c>
      <c r="CX419" s="272"/>
      <c r="DA419" s="72"/>
    </row>
    <row r="420" spans="1:105" ht="63" hidden="1" x14ac:dyDescent="0.25">
      <c r="A420" s="99" t="s">
        <v>614</v>
      </c>
      <c r="B420" s="99" t="s">
        <v>615</v>
      </c>
      <c r="C420" s="100" t="s">
        <v>616</v>
      </c>
      <c r="D420" s="99">
        <v>2</v>
      </c>
      <c r="E420" s="99" t="s">
        <v>35</v>
      </c>
      <c r="F420" s="99" t="s">
        <v>5</v>
      </c>
      <c r="G420" s="99" t="s">
        <v>1071</v>
      </c>
      <c r="H420" s="43">
        <f>SUBTOTAL(103, $CI$16:$CI420)*1</f>
        <v>149</v>
      </c>
      <c r="I420" s="55" t="s">
        <v>57</v>
      </c>
      <c r="J420" s="128" t="s">
        <v>995</v>
      </c>
      <c r="K420" s="128" t="s">
        <v>996</v>
      </c>
      <c r="L420" s="79">
        <v>0</v>
      </c>
      <c r="M420" s="79">
        <v>0</v>
      </c>
      <c r="N420" s="79">
        <v>0</v>
      </c>
      <c r="O420" s="79">
        <v>0</v>
      </c>
      <c r="P420" s="79"/>
      <c r="Q420" s="41">
        <f t="shared" si="436"/>
        <v>0</v>
      </c>
      <c r="R420" s="197" t="str">
        <f t="shared" si="437"/>
        <v>nebija plānots</v>
      </c>
      <c r="S420" s="79">
        <v>0</v>
      </c>
      <c r="T420" s="79"/>
      <c r="U420" s="79"/>
      <c r="V420" s="41">
        <f t="shared" si="438"/>
        <v>0</v>
      </c>
      <c r="W420" s="41">
        <f t="shared" si="439"/>
        <v>0</v>
      </c>
      <c r="X420" s="41">
        <f t="shared" si="440"/>
        <v>0</v>
      </c>
      <c r="Y420" s="197" t="str">
        <f t="shared" si="441"/>
        <v>nebija plānots</v>
      </c>
      <c r="Z420" s="79">
        <v>0</v>
      </c>
      <c r="AA420" s="79"/>
      <c r="AB420" s="79"/>
      <c r="AC420" s="41">
        <f t="shared" si="442"/>
        <v>0</v>
      </c>
      <c r="AD420" s="41">
        <f t="shared" si="443"/>
        <v>0</v>
      </c>
      <c r="AE420" s="41">
        <f t="shared" si="444"/>
        <v>0</v>
      </c>
      <c r="AF420" s="109" t="str">
        <f t="shared" si="445"/>
        <v>nebija plānots</v>
      </c>
      <c r="AG420" s="79">
        <v>0</v>
      </c>
      <c r="AH420" s="79"/>
      <c r="AI420" s="79"/>
      <c r="AJ420" s="41">
        <f t="shared" si="446"/>
        <v>0</v>
      </c>
      <c r="AK420" s="41">
        <f t="shared" si="447"/>
        <v>0</v>
      </c>
      <c r="AL420" s="41">
        <f t="shared" si="448"/>
        <v>0</v>
      </c>
      <c r="AM420" s="109" t="str">
        <f t="shared" si="449"/>
        <v>nebija plānots</v>
      </c>
      <c r="AN420" s="79">
        <v>0</v>
      </c>
      <c r="AO420" s="79"/>
      <c r="AP420" s="79"/>
      <c r="AQ420" s="41">
        <f t="shared" si="450"/>
        <v>0</v>
      </c>
      <c r="AR420" s="41">
        <f t="shared" si="451"/>
        <v>0</v>
      </c>
      <c r="AS420" s="41">
        <f t="shared" si="452"/>
        <v>0</v>
      </c>
      <c r="AT420" s="109" t="str">
        <f t="shared" si="453"/>
        <v>nebija plānots</v>
      </c>
      <c r="AU420" s="79">
        <v>0</v>
      </c>
      <c r="AV420" s="79"/>
      <c r="AW420" s="79"/>
      <c r="AX420" s="41">
        <f t="shared" si="454"/>
        <v>0</v>
      </c>
      <c r="AY420" s="41">
        <f t="shared" si="455"/>
        <v>0</v>
      </c>
      <c r="AZ420" s="41">
        <f t="shared" si="456"/>
        <v>0</v>
      </c>
      <c r="BA420" s="109" t="str">
        <f t="shared" si="457"/>
        <v>nebija plānots</v>
      </c>
      <c r="BB420" s="79">
        <v>0</v>
      </c>
      <c r="BC420" s="79"/>
      <c r="BD420" s="79"/>
      <c r="BE420" s="41">
        <f t="shared" si="458"/>
        <v>0</v>
      </c>
      <c r="BF420" s="41">
        <f t="shared" si="459"/>
        <v>0</v>
      </c>
      <c r="BG420" s="41">
        <f t="shared" si="460"/>
        <v>0</v>
      </c>
      <c r="BH420" s="109" t="str">
        <f t="shared" si="461"/>
        <v>nebija plānots</v>
      </c>
      <c r="BI420" s="79">
        <v>0</v>
      </c>
      <c r="BJ420" s="79"/>
      <c r="BK420" s="79"/>
      <c r="BL420" s="41">
        <f t="shared" si="462"/>
        <v>0</v>
      </c>
      <c r="BM420" s="41">
        <f t="shared" si="463"/>
        <v>0</v>
      </c>
      <c r="BN420" s="41">
        <f t="shared" si="464"/>
        <v>0</v>
      </c>
      <c r="BO420" s="109" t="str">
        <f t="shared" si="465"/>
        <v>nebija plānots</v>
      </c>
      <c r="BP420" s="79">
        <v>0</v>
      </c>
      <c r="BQ420" s="79"/>
      <c r="BR420" s="79"/>
      <c r="BS420" s="41">
        <f t="shared" si="466"/>
        <v>0</v>
      </c>
      <c r="BT420" s="41">
        <f t="shared" si="467"/>
        <v>0</v>
      </c>
      <c r="BU420" s="41">
        <f t="shared" si="468"/>
        <v>0</v>
      </c>
      <c r="BV420" s="109" t="str">
        <f t="shared" si="469"/>
        <v>nebija plānots</v>
      </c>
      <c r="BW420" s="79">
        <v>0</v>
      </c>
      <c r="BX420" s="79"/>
      <c r="BY420" s="79"/>
      <c r="BZ420" s="79">
        <v>0</v>
      </c>
      <c r="CA420" s="79"/>
      <c r="CB420" s="79"/>
      <c r="CC420" s="109" t="str">
        <f t="shared" si="470"/>
        <v>nebija plānots</v>
      </c>
      <c r="CD420" s="79">
        <v>0</v>
      </c>
      <c r="CE420" s="41">
        <v>226986.36</v>
      </c>
      <c r="CF420" s="41">
        <f t="shared" si="471"/>
        <v>226986.36</v>
      </c>
      <c r="CG420" s="41">
        <f t="shared" si="472"/>
        <v>0</v>
      </c>
      <c r="CH420" s="41">
        <f t="shared" si="473"/>
        <v>226986.36</v>
      </c>
      <c r="CI420" s="40">
        <f t="shared" si="474"/>
        <v>226986.36</v>
      </c>
      <c r="CJ420" s="281" t="s">
        <v>1546</v>
      </c>
      <c r="CK420" s="83"/>
      <c r="CL420" s="83">
        <f>SUM(O420:CD420)</f>
        <v>0</v>
      </c>
      <c r="CM420" s="40">
        <v>226986.36</v>
      </c>
      <c r="CN420" s="40">
        <v>0</v>
      </c>
      <c r="CO420" s="310" t="e">
        <f t="shared" si="476"/>
        <v>#DIV/0!</v>
      </c>
      <c r="CP420" s="83">
        <v>790063</v>
      </c>
      <c r="CQ420" s="83">
        <v>0</v>
      </c>
      <c r="CR420" s="83">
        <v>0</v>
      </c>
      <c r="CS420" s="83">
        <v>0</v>
      </c>
      <c r="CT420" s="83">
        <v>0</v>
      </c>
      <c r="CU420" s="83">
        <v>0</v>
      </c>
      <c r="CV420" s="83">
        <v>0</v>
      </c>
      <c r="CW420" s="83">
        <v>790063</v>
      </c>
      <c r="CX420" s="29"/>
      <c r="DA420" s="72"/>
    </row>
    <row r="421" spans="1:105" ht="31.5" hidden="1" x14ac:dyDescent="0.25">
      <c r="A421" s="18" t="s">
        <v>1084</v>
      </c>
      <c r="B421" s="18" t="s">
        <v>1086</v>
      </c>
      <c r="C421" s="19" t="s">
        <v>1085</v>
      </c>
      <c r="D421" s="18">
        <v>1</v>
      </c>
      <c r="E421" s="18" t="s">
        <v>803</v>
      </c>
      <c r="F421" s="18" t="s">
        <v>5</v>
      </c>
      <c r="G421" s="18" t="s">
        <v>1384</v>
      </c>
      <c r="H421" s="43">
        <f>SUBTOTAL(103, $CI$16:$CI421)*1</f>
        <v>149</v>
      </c>
      <c r="I421" s="43" t="s">
        <v>838</v>
      </c>
      <c r="J421" s="124" t="s">
        <v>889</v>
      </c>
      <c r="K421" s="124" t="s">
        <v>901</v>
      </c>
      <c r="L421" s="43">
        <v>0</v>
      </c>
      <c r="M421" s="43">
        <v>0</v>
      </c>
      <c r="N421" s="43">
        <v>0</v>
      </c>
      <c r="O421" s="43">
        <v>0</v>
      </c>
      <c r="P421" s="43"/>
      <c r="Q421" s="41">
        <f t="shared" si="436"/>
        <v>0</v>
      </c>
      <c r="R421" s="197" t="str">
        <f t="shared" si="437"/>
        <v>nebija plānots</v>
      </c>
      <c r="S421" s="43">
        <v>0</v>
      </c>
      <c r="T421" s="43"/>
      <c r="U421" s="43"/>
      <c r="V421" s="41">
        <f t="shared" si="438"/>
        <v>0</v>
      </c>
      <c r="W421" s="41">
        <f t="shared" si="439"/>
        <v>0</v>
      </c>
      <c r="X421" s="41">
        <f t="shared" si="440"/>
        <v>0</v>
      </c>
      <c r="Y421" s="197" t="str">
        <f t="shared" si="441"/>
        <v>nebija plānots</v>
      </c>
      <c r="Z421" s="43">
        <v>0</v>
      </c>
      <c r="AA421" s="43"/>
      <c r="AB421" s="43"/>
      <c r="AC421" s="41">
        <f t="shared" si="442"/>
        <v>0</v>
      </c>
      <c r="AD421" s="41">
        <f t="shared" si="443"/>
        <v>0</v>
      </c>
      <c r="AE421" s="41">
        <f t="shared" si="444"/>
        <v>0</v>
      </c>
      <c r="AF421" s="109" t="str">
        <f t="shared" si="445"/>
        <v>nebija plānots</v>
      </c>
      <c r="AG421" s="43">
        <v>0</v>
      </c>
      <c r="AH421" s="43"/>
      <c r="AI421" s="43"/>
      <c r="AJ421" s="41">
        <f t="shared" si="446"/>
        <v>0</v>
      </c>
      <c r="AK421" s="41">
        <f t="shared" si="447"/>
        <v>0</v>
      </c>
      <c r="AL421" s="41">
        <f t="shared" si="448"/>
        <v>0</v>
      </c>
      <c r="AM421" s="109" t="str">
        <f t="shared" si="449"/>
        <v>nebija plānots</v>
      </c>
      <c r="AN421" s="43">
        <v>0</v>
      </c>
      <c r="AO421" s="43"/>
      <c r="AP421" s="43"/>
      <c r="AQ421" s="41">
        <f t="shared" si="450"/>
        <v>0</v>
      </c>
      <c r="AR421" s="41">
        <f t="shared" si="451"/>
        <v>0</v>
      </c>
      <c r="AS421" s="41">
        <f t="shared" si="452"/>
        <v>0</v>
      </c>
      <c r="AT421" s="109" t="str">
        <f t="shared" si="453"/>
        <v>nebija plānots</v>
      </c>
      <c r="AU421" s="43">
        <v>0</v>
      </c>
      <c r="AV421" s="43"/>
      <c r="AW421" s="43"/>
      <c r="AX421" s="41">
        <f t="shared" si="454"/>
        <v>0</v>
      </c>
      <c r="AY421" s="41">
        <f t="shared" si="455"/>
        <v>0</v>
      </c>
      <c r="AZ421" s="41">
        <f t="shared" si="456"/>
        <v>0</v>
      </c>
      <c r="BA421" s="109" t="str">
        <f t="shared" si="457"/>
        <v>nebija plānots</v>
      </c>
      <c r="BB421" s="43">
        <v>0</v>
      </c>
      <c r="BC421" s="41">
        <v>209625</v>
      </c>
      <c r="BD421" s="41">
        <f>BC421-BB421</f>
        <v>209625</v>
      </c>
      <c r="BE421" s="41">
        <f t="shared" si="458"/>
        <v>0</v>
      </c>
      <c r="BF421" s="41">
        <f t="shared" si="459"/>
        <v>209625</v>
      </c>
      <c r="BG421" s="41">
        <f t="shared" si="460"/>
        <v>209625</v>
      </c>
      <c r="BH421" s="109" t="str">
        <f t="shared" si="461"/>
        <v>nebija plānots</v>
      </c>
      <c r="BI421" s="41">
        <v>0</v>
      </c>
      <c r="BJ421" s="41">
        <v>0</v>
      </c>
      <c r="BK421" s="41">
        <f>BJ421-BI421</f>
        <v>0</v>
      </c>
      <c r="BL421" s="41">
        <f t="shared" si="462"/>
        <v>0</v>
      </c>
      <c r="BM421" s="41">
        <f t="shared" si="463"/>
        <v>209625</v>
      </c>
      <c r="BN421" s="41">
        <f t="shared" si="464"/>
        <v>209625</v>
      </c>
      <c r="BO421" s="109" t="str">
        <f t="shared" si="465"/>
        <v>nebija plānots</v>
      </c>
      <c r="BP421" s="41">
        <v>0</v>
      </c>
      <c r="BQ421" s="41">
        <v>0</v>
      </c>
      <c r="BR421" s="41">
        <f>BQ421-BP421</f>
        <v>0</v>
      </c>
      <c r="BS421" s="41">
        <f t="shared" si="466"/>
        <v>0</v>
      </c>
      <c r="BT421" s="41">
        <f t="shared" si="467"/>
        <v>209625</v>
      </c>
      <c r="BU421" s="41">
        <f t="shared" si="468"/>
        <v>209625</v>
      </c>
      <c r="BV421" s="109" t="str">
        <f t="shared" si="469"/>
        <v>nebija plānots</v>
      </c>
      <c r="BW421" s="41">
        <v>0</v>
      </c>
      <c r="BX421" s="41">
        <v>51836.24</v>
      </c>
      <c r="BY421" s="41">
        <f t="shared" ref="BY421:BY430" si="481">BX421-BW421</f>
        <v>51836.24</v>
      </c>
      <c r="BZ421" s="41">
        <f t="shared" ref="BZ421:BZ430" si="482">BP421+BI421+BB421+AU421+AN421+AG421+Z421+S421+O421+BW421</f>
        <v>0</v>
      </c>
      <c r="CA421" s="41">
        <f t="shared" ref="CA421:CA430" si="483">BQ421+BJ421+BC421+AV421+AO421+-AH421+AA421+T421+P421+BX421</f>
        <v>261461.24</v>
      </c>
      <c r="CB421" s="41">
        <f t="shared" ref="CB421:CB430" si="484">BR421+BK421+BD421+AW421+AP421+AI421+AB421+U421+Q421+BY421</f>
        <v>261461.24</v>
      </c>
      <c r="CC421" s="109" t="str">
        <f t="shared" si="470"/>
        <v>nebija plānots</v>
      </c>
      <c r="CD421" s="41">
        <v>0</v>
      </c>
      <c r="CE421" s="41">
        <v>0</v>
      </c>
      <c r="CF421" s="41">
        <f t="shared" si="471"/>
        <v>0</v>
      </c>
      <c r="CG421" s="41">
        <f t="shared" si="472"/>
        <v>0</v>
      </c>
      <c r="CH421" s="41">
        <f t="shared" si="473"/>
        <v>261461.24</v>
      </c>
      <c r="CI421" s="40">
        <f t="shared" si="474"/>
        <v>261461.24</v>
      </c>
      <c r="CJ421" s="281" t="s">
        <v>1546</v>
      </c>
      <c r="CK421" s="40">
        <v>0</v>
      </c>
      <c r="CL421" s="40">
        <v>52102</v>
      </c>
      <c r="CM421" s="40">
        <v>261461.24</v>
      </c>
      <c r="CN421" s="158">
        <f>CM421-CL421</f>
        <v>209359.24</v>
      </c>
      <c r="CO421" s="310">
        <f t="shared" si="476"/>
        <v>5.0182572645963681</v>
      </c>
      <c r="CP421" s="40">
        <v>398170.56</v>
      </c>
      <c r="CQ421" s="40">
        <v>0</v>
      </c>
      <c r="CR421" s="40">
        <v>0</v>
      </c>
      <c r="CS421" s="40">
        <v>0</v>
      </c>
      <c r="CT421" s="40">
        <v>0</v>
      </c>
      <c r="CU421" s="40">
        <v>0</v>
      </c>
      <c r="CV421" s="40">
        <v>0</v>
      </c>
      <c r="CW421" s="40">
        <v>398170.56</v>
      </c>
      <c r="CX421" s="112"/>
      <c r="DA421" s="72"/>
    </row>
    <row r="422" spans="1:105" ht="31.5" hidden="1" x14ac:dyDescent="0.25">
      <c r="A422" s="119" t="s">
        <v>138</v>
      </c>
      <c r="B422" s="119" t="s">
        <v>139</v>
      </c>
      <c r="C422" s="120" t="s">
        <v>572</v>
      </c>
      <c r="D422" s="119">
        <v>2</v>
      </c>
      <c r="E422" s="119" t="s">
        <v>35</v>
      </c>
      <c r="F422" s="119" t="s">
        <v>5</v>
      </c>
      <c r="G422" s="43" t="s">
        <v>777</v>
      </c>
      <c r="H422" s="43">
        <f>SUBTOTAL(103, $CI$16:$CI422)*1</f>
        <v>149</v>
      </c>
      <c r="I422" s="43" t="s">
        <v>106</v>
      </c>
      <c r="J422" s="124" t="s">
        <v>111</v>
      </c>
      <c r="K422" s="132" t="s">
        <v>733</v>
      </c>
      <c r="L422" s="41">
        <v>0</v>
      </c>
      <c r="M422" s="41">
        <v>0</v>
      </c>
      <c r="N422" s="41">
        <v>0</v>
      </c>
      <c r="O422" s="41">
        <v>0</v>
      </c>
      <c r="P422" s="41">
        <v>0</v>
      </c>
      <c r="Q422" s="41">
        <f t="shared" si="436"/>
        <v>0</v>
      </c>
      <c r="R422" s="197" t="str">
        <f t="shared" si="437"/>
        <v>nebija plānots</v>
      </c>
      <c r="S422" s="41">
        <v>0</v>
      </c>
      <c r="T422" s="41">
        <v>0</v>
      </c>
      <c r="U422" s="41">
        <f>T422-S422</f>
        <v>0</v>
      </c>
      <c r="V422" s="41">
        <f t="shared" si="438"/>
        <v>0</v>
      </c>
      <c r="W422" s="41">
        <f t="shared" si="439"/>
        <v>0</v>
      </c>
      <c r="X422" s="41">
        <f t="shared" si="440"/>
        <v>0</v>
      </c>
      <c r="Y422" s="197" t="str">
        <f t="shared" si="441"/>
        <v>nebija plānots</v>
      </c>
      <c r="Z422" s="41">
        <v>0</v>
      </c>
      <c r="AA422" s="41">
        <v>0</v>
      </c>
      <c r="AB422" s="41">
        <f>AA422-Z422</f>
        <v>0</v>
      </c>
      <c r="AC422" s="41">
        <f t="shared" si="442"/>
        <v>0</v>
      </c>
      <c r="AD422" s="41">
        <f t="shared" si="443"/>
        <v>0</v>
      </c>
      <c r="AE422" s="41">
        <f t="shared" si="444"/>
        <v>0</v>
      </c>
      <c r="AF422" s="109" t="str">
        <f t="shared" si="445"/>
        <v>nebija plānots</v>
      </c>
      <c r="AG422" s="41">
        <v>0</v>
      </c>
      <c r="AH422" s="41">
        <v>0</v>
      </c>
      <c r="AI422" s="41">
        <f>AH422-AG422</f>
        <v>0</v>
      </c>
      <c r="AJ422" s="41">
        <f t="shared" si="446"/>
        <v>0</v>
      </c>
      <c r="AK422" s="41">
        <f t="shared" si="447"/>
        <v>0</v>
      </c>
      <c r="AL422" s="41">
        <f t="shared" si="448"/>
        <v>0</v>
      </c>
      <c r="AM422" s="109" t="str">
        <f t="shared" si="449"/>
        <v>nebija plānots</v>
      </c>
      <c r="AN422" s="41">
        <v>0</v>
      </c>
      <c r="AO422" s="41">
        <v>37582.410000000003</v>
      </c>
      <c r="AP422" s="41">
        <f>AO422-AN422</f>
        <v>37582.410000000003</v>
      </c>
      <c r="AQ422" s="41">
        <f t="shared" si="450"/>
        <v>0</v>
      </c>
      <c r="AR422" s="41">
        <f t="shared" si="451"/>
        <v>37582.410000000003</v>
      </c>
      <c r="AS422" s="41">
        <f t="shared" si="452"/>
        <v>37582</v>
      </c>
      <c r="AT422" s="109" t="str">
        <f t="shared" si="453"/>
        <v>nebija plānots</v>
      </c>
      <c r="AU422" s="41">
        <v>0</v>
      </c>
      <c r="AV422" s="41">
        <v>0</v>
      </c>
      <c r="AW422" s="41">
        <f>AV422-AU422</f>
        <v>0</v>
      </c>
      <c r="AX422" s="41">
        <f t="shared" si="454"/>
        <v>0</v>
      </c>
      <c r="AY422" s="41">
        <f t="shared" si="455"/>
        <v>37582.410000000003</v>
      </c>
      <c r="AZ422" s="41">
        <f t="shared" si="456"/>
        <v>37582</v>
      </c>
      <c r="BA422" s="109" t="str">
        <f t="shared" si="457"/>
        <v>nebija plānots</v>
      </c>
      <c r="BB422" s="41"/>
      <c r="BC422" s="41">
        <v>0</v>
      </c>
      <c r="BD422" s="41">
        <f>BC422-BB422</f>
        <v>0</v>
      </c>
      <c r="BE422" s="41">
        <f t="shared" si="458"/>
        <v>0</v>
      </c>
      <c r="BF422" s="41">
        <f t="shared" si="459"/>
        <v>37582.410000000003</v>
      </c>
      <c r="BG422" s="41">
        <f t="shared" si="460"/>
        <v>37582</v>
      </c>
      <c r="BH422" s="109" t="str">
        <f t="shared" si="461"/>
        <v>nebija plānots</v>
      </c>
      <c r="BI422" s="41"/>
      <c r="BJ422" s="41">
        <v>7599</v>
      </c>
      <c r="BK422" s="41">
        <f>BJ422-BI422</f>
        <v>7599</v>
      </c>
      <c r="BL422" s="41">
        <f t="shared" si="462"/>
        <v>0</v>
      </c>
      <c r="BM422" s="41">
        <f t="shared" si="463"/>
        <v>45181.41</v>
      </c>
      <c r="BN422" s="41">
        <f t="shared" si="464"/>
        <v>45181</v>
      </c>
      <c r="BO422" s="109" t="str">
        <f t="shared" si="465"/>
        <v>nebija plānots</v>
      </c>
      <c r="BP422" s="41"/>
      <c r="BQ422" s="41">
        <v>6949.29</v>
      </c>
      <c r="BR422" s="41">
        <f>BQ422-BP422</f>
        <v>6949.29</v>
      </c>
      <c r="BS422" s="41">
        <f t="shared" si="466"/>
        <v>0</v>
      </c>
      <c r="BT422" s="41">
        <f t="shared" si="467"/>
        <v>52130.700000000004</v>
      </c>
      <c r="BU422" s="41">
        <f t="shared" si="468"/>
        <v>52130</v>
      </c>
      <c r="BV422" s="109" t="str">
        <f t="shared" si="469"/>
        <v>nebija plānots</v>
      </c>
      <c r="BW422" s="41"/>
      <c r="BX422" s="41">
        <v>171360</v>
      </c>
      <c r="BY422" s="41">
        <f t="shared" si="481"/>
        <v>171360</v>
      </c>
      <c r="BZ422" s="41">
        <f t="shared" si="482"/>
        <v>0</v>
      </c>
      <c r="CA422" s="41">
        <f t="shared" si="483"/>
        <v>223490.7</v>
      </c>
      <c r="CB422" s="41">
        <f t="shared" si="484"/>
        <v>223490.7</v>
      </c>
      <c r="CC422" s="109" t="str">
        <f t="shared" si="470"/>
        <v>nebija plānots</v>
      </c>
      <c r="CD422" s="41"/>
      <c r="CE422" s="41">
        <v>48995.81</v>
      </c>
      <c r="CF422" s="41">
        <f t="shared" si="471"/>
        <v>48995.81</v>
      </c>
      <c r="CG422" s="41">
        <f t="shared" si="472"/>
        <v>0</v>
      </c>
      <c r="CH422" s="41">
        <f t="shared" si="473"/>
        <v>272486.51</v>
      </c>
      <c r="CI422" s="40">
        <f t="shared" si="474"/>
        <v>272486.51</v>
      </c>
      <c r="CJ422" s="281" t="s">
        <v>1546</v>
      </c>
      <c r="CK422" s="275"/>
      <c r="CL422" s="40">
        <f t="shared" ref="CL422:CL430" si="485">CK422+CD422+BW422+BP422+BI422+BB422+AN422+AG422+Z422+S422+O422+AU422</f>
        <v>0</v>
      </c>
      <c r="CM422" s="40">
        <v>272486.51</v>
      </c>
      <c r="CN422" s="40">
        <v>0</v>
      </c>
      <c r="CO422" s="310" t="e">
        <f t="shared" si="476"/>
        <v>#DIV/0!</v>
      </c>
      <c r="CP422" s="40">
        <v>812387.54</v>
      </c>
      <c r="CQ422" s="40">
        <v>0</v>
      </c>
      <c r="CR422" s="40">
        <v>0</v>
      </c>
      <c r="CS422" s="40">
        <v>0</v>
      </c>
      <c r="CT422" s="40">
        <v>0</v>
      </c>
      <c r="CU422" s="40">
        <v>0</v>
      </c>
      <c r="CV422" s="40">
        <v>0</v>
      </c>
      <c r="CW422" s="40">
        <v>812387.54</v>
      </c>
      <c r="CX422" s="29"/>
      <c r="DA422" s="72"/>
    </row>
    <row r="423" spans="1:105" ht="31.5" hidden="1" x14ac:dyDescent="0.25">
      <c r="A423" s="137" t="s">
        <v>119</v>
      </c>
      <c r="B423" s="137" t="s">
        <v>120</v>
      </c>
      <c r="C423" s="138" t="s">
        <v>570</v>
      </c>
      <c r="D423" s="137">
        <v>1</v>
      </c>
      <c r="E423" s="137" t="s">
        <v>35</v>
      </c>
      <c r="F423" s="137" t="s">
        <v>102</v>
      </c>
      <c r="G423" s="127" t="s">
        <v>772</v>
      </c>
      <c r="H423" s="43">
        <f>SUBTOTAL(103, $CI$16:$CI423)*1</f>
        <v>149</v>
      </c>
      <c r="I423" s="43" t="s">
        <v>838</v>
      </c>
      <c r="J423" s="124" t="s">
        <v>664</v>
      </c>
      <c r="K423" s="124" t="s">
        <v>841</v>
      </c>
      <c r="L423" s="41">
        <v>0</v>
      </c>
      <c r="M423" s="41">
        <v>0</v>
      </c>
      <c r="N423" s="41">
        <v>0</v>
      </c>
      <c r="O423" s="40">
        <v>0</v>
      </c>
      <c r="P423" s="40">
        <v>0</v>
      </c>
      <c r="Q423" s="41">
        <f t="shared" si="436"/>
        <v>0</v>
      </c>
      <c r="R423" s="197" t="str">
        <f t="shared" si="437"/>
        <v>nebija plānots</v>
      </c>
      <c r="S423" s="40">
        <v>0</v>
      </c>
      <c r="T423" s="40">
        <v>0</v>
      </c>
      <c r="U423" s="41">
        <f>T423-S423</f>
        <v>0</v>
      </c>
      <c r="V423" s="41">
        <f t="shared" si="438"/>
        <v>0</v>
      </c>
      <c r="W423" s="41">
        <f t="shared" si="439"/>
        <v>0</v>
      </c>
      <c r="X423" s="41">
        <f t="shared" si="440"/>
        <v>0</v>
      </c>
      <c r="Y423" s="197" t="str">
        <f t="shared" si="441"/>
        <v>nebija plānots</v>
      </c>
      <c r="Z423" s="40">
        <v>0</v>
      </c>
      <c r="AA423" s="40">
        <v>0</v>
      </c>
      <c r="AB423" s="41">
        <f>AA423-Z423</f>
        <v>0</v>
      </c>
      <c r="AC423" s="41">
        <f t="shared" si="442"/>
        <v>0</v>
      </c>
      <c r="AD423" s="41">
        <f t="shared" si="443"/>
        <v>0</v>
      </c>
      <c r="AE423" s="41">
        <f t="shared" si="444"/>
        <v>0</v>
      </c>
      <c r="AF423" s="109" t="str">
        <f t="shared" si="445"/>
        <v>nebija plānots</v>
      </c>
      <c r="AG423" s="40">
        <v>0</v>
      </c>
      <c r="AH423" s="40">
        <v>0</v>
      </c>
      <c r="AI423" s="41">
        <f>AH423-AG423</f>
        <v>0</v>
      </c>
      <c r="AJ423" s="41">
        <f t="shared" si="446"/>
        <v>0</v>
      </c>
      <c r="AK423" s="41">
        <f t="shared" si="447"/>
        <v>0</v>
      </c>
      <c r="AL423" s="41">
        <f t="shared" si="448"/>
        <v>0</v>
      </c>
      <c r="AM423" s="109" t="str">
        <f t="shared" si="449"/>
        <v>nebija plānots</v>
      </c>
      <c r="AN423" s="40">
        <v>0</v>
      </c>
      <c r="AO423" s="40">
        <v>0</v>
      </c>
      <c r="AP423" s="41">
        <f>AO423-AN423</f>
        <v>0</v>
      </c>
      <c r="AQ423" s="41">
        <f t="shared" si="450"/>
        <v>0</v>
      </c>
      <c r="AR423" s="41">
        <f t="shared" si="451"/>
        <v>0</v>
      </c>
      <c r="AS423" s="41">
        <f t="shared" si="452"/>
        <v>0</v>
      </c>
      <c r="AT423" s="109" t="str">
        <f t="shared" si="453"/>
        <v>nebija plānots</v>
      </c>
      <c r="AU423" s="41">
        <v>0</v>
      </c>
      <c r="AV423" s="41">
        <v>139968.95999999999</v>
      </c>
      <c r="AW423" s="41">
        <f>AV423-AU423</f>
        <v>139968.95999999999</v>
      </c>
      <c r="AX423" s="41">
        <f t="shared" si="454"/>
        <v>0</v>
      </c>
      <c r="AY423" s="41">
        <f t="shared" si="455"/>
        <v>139968.95999999999</v>
      </c>
      <c r="AZ423" s="41">
        <f t="shared" si="456"/>
        <v>139969</v>
      </c>
      <c r="BA423" s="109" t="str">
        <f t="shared" si="457"/>
        <v>nebija plānots</v>
      </c>
      <c r="BB423" s="40">
        <v>0</v>
      </c>
      <c r="BC423" s="41">
        <v>0</v>
      </c>
      <c r="BD423" s="41">
        <f>BC423-BB423</f>
        <v>0</v>
      </c>
      <c r="BE423" s="41">
        <f t="shared" si="458"/>
        <v>0</v>
      </c>
      <c r="BF423" s="41">
        <f t="shared" si="459"/>
        <v>139968.95999999999</v>
      </c>
      <c r="BG423" s="41">
        <f t="shared" si="460"/>
        <v>139969</v>
      </c>
      <c r="BH423" s="109" t="str">
        <f t="shared" si="461"/>
        <v>nebija plānots</v>
      </c>
      <c r="BI423" s="40">
        <v>0</v>
      </c>
      <c r="BJ423" s="41"/>
      <c r="BK423" s="41">
        <f>BJ423-BI423</f>
        <v>0</v>
      </c>
      <c r="BL423" s="41">
        <f t="shared" si="462"/>
        <v>0</v>
      </c>
      <c r="BM423" s="41">
        <f t="shared" si="463"/>
        <v>139968.95999999999</v>
      </c>
      <c r="BN423" s="41">
        <f t="shared" si="464"/>
        <v>139969</v>
      </c>
      <c r="BO423" s="109" t="str">
        <f t="shared" si="465"/>
        <v>nebija plānots</v>
      </c>
      <c r="BP423" s="40">
        <v>0</v>
      </c>
      <c r="BQ423" s="41">
        <v>0</v>
      </c>
      <c r="BR423" s="41">
        <f>BQ423-BP423</f>
        <v>0</v>
      </c>
      <c r="BS423" s="41">
        <f t="shared" si="466"/>
        <v>0</v>
      </c>
      <c r="BT423" s="41">
        <f t="shared" si="467"/>
        <v>139968.95999999999</v>
      </c>
      <c r="BU423" s="41">
        <f t="shared" si="468"/>
        <v>139969</v>
      </c>
      <c r="BV423" s="109" t="str">
        <f t="shared" si="469"/>
        <v>nebija plānots</v>
      </c>
      <c r="BW423" s="40">
        <v>0</v>
      </c>
      <c r="BX423" s="41">
        <v>0</v>
      </c>
      <c r="BY423" s="41">
        <f t="shared" si="481"/>
        <v>0</v>
      </c>
      <c r="BZ423" s="41">
        <f t="shared" si="482"/>
        <v>0</v>
      </c>
      <c r="CA423" s="41">
        <f t="shared" si="483"/>
        <v>139968.95999999999</v>
      </c>
      <c r="CB423" s="41">
        <f t="shared" si="484"/>
        <v>139968.95999999999</v>
      </c>
      <c r="CC423" s="109" t="str">
        <f t="shared" si="470"/>
        <v>nebija plānots</v>
      </c>
      <c r="CD423" s="40">
        <v>0</v>
      </c>
      <c r="CE423" s="41">
        <v>154968.57</v>
      </c>
      <c r="CF423" s="41">
        <f t="shared" si="471"/>
        <v>154968.57</v>
      </c>
      <c r="CG423" s="41">
        <f t="shared" si="472"/>
        <v>0</v>
      </c>
      <c r="CH423" s="41">
        <f t="shared" si="473"/>
        <v>294937.53000000003</v>
      </c>
      <c r="CI423" s="40">
        <f t="shared" si="474"/>
        <v>294937.53000000003</v>
      </c>
      <c r="CJ423" s="281" t="s">
        <v>1546</v>
      </c>
      <c r="CK423" s="40">
        <v>0</v>
      </c>
      <c r="CL423" s="40">
        <f t="shared" si="485"/>
        <v>0</v>
      </c>
      <c r="CM423" s="40">
        <v>295490.03000000003</v>
      </c>
      <c r="CN423" s="40">
        <v>0</v>
      </c>
      <c r="CO423" s="310" t="e">
        <f t="shared" si="476"/>
        <v>#DIV/0!</v>
      </c>
      <c r="CP423" s="40">
        <v>155521.07</v>
      </c>
      <c r="CQ423" s="40">
        <v>0</v>
      </c>
      <c r="CR423" s="40">
        <v>0</v>
      </c>
      <c r="CS423" s="40">
        <v>0</v>
      </c>
      <c r="CT423" s="40">
        <v>0</v>
      </c>
      <c r="CU423" s="40">
        <v>0</v>
      </c>
      <c r="CV423" s="40">
        <v>0</v>
      </c>
      <c r="CW423" s="40">
        <v>155521.07</v>
      </c>
      <c r="CX423" s="112"/>
      <c r="DA423" s="72"/>
    </row>
    <row r="424" spans="1:105" ht="25.5" hidden="1" x14ac:dyDescent="0.25">
      <c r="A424" s="52" t="s">
        <v>0</v>
      </c>
      <c r="B424" s="52" t="s">
        <v>945</v>
      </c>
      <c r="C424" s="125" t="s">
        <v>946</v>
      </c>
      <c r="D424" s="52" t="s">
        <v>3</v>
      </c>
      <c r="E424" s="52" t="s">
        <v>4</v>
      </c>
      <c r="F424" s="52" t="s">
        <v>5</v>
      </c>
      <c r="G424" s="52" t="s">
        <v>1335</v>
      </c>
      <c r="H424" s="43">
        <f>SUBTOTAL(103, $CI$16:$CI424)*1</f>
        <v>149</v>
      </c>
      <c r="I424" s="43" t="s">
        <v>89</v>
      </c>
      <c r="J424" s="128" t="s">
        <v>1391</v>
      </c>
      <c r="K424" s="208" t="s">
        <v>1392</v>
      </c>
      <c r="L424" s="79">
        <v>0</v>
      </c>
      <c r="M424" s="79">
        <v>0</v>
      </c>
      <c r="N424" s="79">
        <v>0</v>
      </c>
      <c r="O424" s="79">
        <v>0</v>
      </c>
      <c r="P424" s="79"/>
      <c r="Q424" s="41">
        <f t="shared" si="436"/>
        <v>0</v>
      </c>
      <c r="R424" s="197" t="str">
        <f t="shared" si="437"/>
        <v>nebija plānots</v>
      </c>
      <c r="S424" s="79">
        <v>0</v>
      </c>
      <c r="T424" s="79"/>
      <c r="U424" s="79"/>
      <c r="V424" s="41">
        <f t="shared" si="438"/>
        <v>0</v>
      </c>
      <c r="W424" s="41">
        <f t="shared" si="439"/>
        <v>0</v>
      </c>
      <c r="X424" s="41">
        <f t="shared" si="440"/>
        <v>0</v>
      </c>
      <c r="Y424" s="197" t="str">
        <f t="shared" si="441"/>
        <v>nebija plānots</v>
      </c>
      <c r="Z424" s="79">
        <v>0</v>
      </c>
      <c r="AA424" s="79"/>
      <c r="AB424" s="79"/>
      <c r="AC424" s="41">
        <f t="shared" si="442"/>
        <v>0</v>
      </c>
      <c r="AD424" s="41">
        <f t="shared" si="443"/>
        <v>0</v>
      </c>
      <c r="AE424" s="41">
        <f t="shared" si="444"/>
        <v>0</v>
      </c>
      <c r="AF424" s="109" t="str">
        <f t="shared" si="445"/>
        <v>nebija plānots</v>
      </c>
      <c r="AG424" s="79">
        <v>0</v>
      </c>
      <c r="AH424" s="79"/>
      <c r="AI424" s="79"/>
      <c r="AJ424" s="41">
        <f t="shared" si="446"/>
        <v>0</v>
      </c>
      <c r="AK424" s="41">
        <f t="shared" si="447"/>
        <v>0</v>
      </c>
      <c r="AL424" s="41">
        <f t="shared" si="448"/>
        <v>0</v>
      </c>
      <c r="AM424" s="109" t="str">
        <f t="shared" si="449"/>
        <v>nebija plānots</v>
      </c>
      <c r="AN424" s="79">
        <v>0</v>
      </c>
      <c r="AO424" s="79"/>
      <c r="AP424" s="79"/>
      <c r="AQ424" s="41">
        <f t="shared" si="450"/>
        <v>0</v>
      </c>
      <c r="AR424" s="41">
        <f t="shared" si="451"/>
        <v>0</v>
      </c>
      <c r="AS424" s="41">
        <f t="shared" si="452"/>
        <v>0</v>
      </c>
      <c r="AT424" s="109" t="str">
        <f t="shared" si="453"/>
        <v>nebija plānots</v>
      </c>
      <c r="AU424" s="79">
        <v>0</v>
      </c>
      <c r="AV424" s="79"/>
      <c r="AW424" s="79"/>
      <c r="AX424" s="41">
        <f t="shared" si="454"/>
        <v>0</v>
      </c>
      <c r="AY424" s="41">
        <f t="shared" si="455"/>
        <v>0</v>
      </c>
      <c r="AZ424" s="41">
        <f t="shared" si="456"/>
        <v>0</v>
      </c>
      <c r="BA424" s="109" t="str">
        <f t="shared" si="457"/>
        <v>nebija plānots</v>
      </c>
      <c r="BB424" s="79">
        <v>0</v>
      </c>
      <c r="BC424" s="79"/>
      <c r="BD424" s="79"/>
      <c r="BE424" s="41">
        <f t="shared" si="458"/>
        <v>0</v>
      </c>
      <c r="BF424" s="41">
        <f t="shared" si="459"/>
        <v>0</v>
      </c>
      <c r="BG424" s="41">
        <f t="shared" si="460"/>
        <v>0</v>
      </c>
      <c r="BH424" s="109" t="str">
        <f t="shared" si="461"/>
        <v>nebija plānots</v>
      </c>
      <c r="BI424" s="79">
        <v>0</v>
      </c>
      <c r="BJ424" s="79"/>
      <c r="BK424" s="79"/>
      <c r="BL424" s="41">
        <f t="shared" si="462"/>
        <v>0</v>
      </c>
      <c r="BM424" s="41">
        <f t="shared" si="463"/>
        <v>0</v>
      </c>
      <c r="BN424" s="41">
        <f t="shared" si="464"/>
        <v>0</v>
      </c>
      <c r="BO424" s="109" t="str">
        <f t="shared" si="465"/>
        <v>nebija plānots</v>
      </c>
      <c r="BP424" s="79">
        <v>0</v>
      </c>
      <c r="BQ424" s="79"/>
      <c r="BR424" s="79"/>
      <c r="BS424" s="41">
        <f t="shared" si="466"/>
        <v>0</v>
      </c>
      <c r="BT424" s="41">
        <f t="shared" si="467"/>
        <v>0</v>
      </c>
      <c r="BU424" s="41">
        <f t="shared" si="468"/>
        <v>0</v>
      </c>
      <c r="BV424" s="109" t="str">
        <f t="shared" si="469"/>
        <v>nebija plānots</v>
      </c>
      <c r="BW424" s="79">
        <v>0</v>
      </c>
      <c r="BX424" s="41">
        <v>332734.46000000002</v>
      </c>
      <c r="BY424" s="41">
        <f t="shared" si="481"/>
        <v>332734.46000000002</v>
      </c>
      <c r="BZ424" s="41">
        <f t="shared" si="482"/>
        <v>0</v>
      </c>
      <c r="CA424" s="41">
        <f t="shared" si="483"/>
        <v>332734.46000000002</v>
      </c>
      <c r="CB424" s="41">
        <f t="shared" si="484"/>
        <v>332734.46000000002</v>
      </c>
      <c r="CC424" s="109" t="str">
        <f t="shared" si="470"/>
        <v>nebija plānots</v>
      </c>
      <c r="CD424" s="79">
        <v>0</v>
      </c>
      <c r="CE424" s="41">
        <v>0</v>
      </c>
      <c r="CF424" s="41">
        <f t="shared" si="471"/>
        <v>0</v>
      </c>
      <c r="CG424" s="41">
        <f t="shared" si="472"/>
        <v>0</v>
      </c>
      <c r="CH424" s="41">
        <f t="shared" si="473"/>
        <v>332734.46000000002</v>
      </c>
      <c r="CI424" s="40">
        <f t="shared" si="474"/>
        <v>332734.46000000002</v>
      </c>
      <c r="CJ424" s="281" t="s">
        <v>1546</v>
      </c>
      <c r="CK424" s="83">
        <v>0</v>
      </c>
      <c r="CL424" s="40">
        <f t="shared" si="485"/>
        <v>0</v>
      </c>
      <c r="CM424" s="40">
        <v>422986.51</v>
      </c>
      <c r="CN424" s="40">
        <v>0</v>
      </c>
      <c r="CO424" s="310" t="e">
        <f t="shared" si="476"/>
        <v>#DIV/0!</v>
      </c>
      <c r="CP424" s="83">
        <v>0</v>
      </c>
      <c r="CQ424" s="83">
        <v>0</v>
      </c>
      <c r="CR424" s="83">
        <v>0</v>
      </c>
      <c r="CS424" s="83">
        <v>0</v>
      </c>
      <c r="CT424" s="83">
        <v>0</v>
      </c>
      <c r="CU424" s="83">
        <v>0</v>
      </c>
      <c r="CV424" s="83">
        <v>0</v>
      </c>
      <c r="CW424" s="83">
        <v>511700</v>
      </c>
      <c r="CX424" s="272"/>
      <c r="DA424" s="72"/>
    </row>
    <row r="425" spans="1:105" ht="31.5" hidden="1" x14ac:dyDescent="0.25">
      <c r="A425" s="18" t="s">
        <v>0</v>
      </c>
      <c r="B425" s="18" t="s">
        <v>945</v>
      </c>
      <c r="C425" s="19" t="s">
        <v>946</v>
      </c>
      <c r="D425" s="55" t="s">
        <v>3</v>
      </c>
      <c r="E425" s="55" t="s">
        <v>4</v>
      </c>
      <c r="F425" s="55" t="s">
        <v>5</v>
      </c>
      <c r="G425" s="55" t="s">
        <v>1472</v>
      </c>
      <c r="H425" s="43">
        <f>SUBTOTAL(103, $CI$16:$CI425)*1</f>
        <v>149</v>
      </c>
      <c r="I425" s="43" t="s">
        <v>138</v>
      </c>
      <c r="J425" s="128" t="s">
        <v>720</v>
      </c>
      <c r="K425" s="128" t="s">
        <v>1094</v>
      </c>
      <c r="L425" s="101">
        <v>0</v>
      </c>
      <c r="M425" s="101">
        <v>0</v>
      </c>
      <c r="N425" s="101">
        <v>0</v>
      </c>
      <c r="O425" s="101">
        <f>N425+M425+L425</f>
        <v>0</v>
      </c>
      <c r="P425" s="101"/>
      <c r="Q425" s="41">
        <f t="shared" si="436"/>
        <v>0</v>
      </c>
      <c r="R425" s="197" t="str">
        <f t="shared" si="437"/>
        <v>nebija plānots</v>
      </c>
      <c r="S425" s="101">
        <v>0</v>
      </c>
      <c r="T425" s="101"/>
      <c r="U425" s="101"/>
      <c r="V425" s="41">
        <f t="shared" si="438"/>
        <v>0</v>
      </c>
      <c r="W425" s="41">
        <f t="shared" si="439"/>
        <v>0</v>
      </c>
      <c r="X425" s="41">
        <f t="shared" si="440"/>
        <v>0</v>
      </c>
      <c r="Y425" s="197" t="str">
        <f t="shared" si="441"/>
        <v>nebija plānots</v>
      </c>
      <c r="Z425" s="101">
        <v>0</v>
      </c>
      <c r="AA425" s="101"/>
      <c r="AB425" s="101"/>
      <c r="AC425" s="41">
        <f t="shared" si="442"/>
        <v>0</v>
      </c>
      <c r="AD425" s="41">
        <f t="shared" si="443"/>
        <v>0</v>
      </c>
      <c r="AE425" s="41">
        <f t="shared" si="444"/>
        <v>0</v>
      </c>
      <c r="AF425" s="109" t="str">
        <f t="shared" si="445"/>
        <v>nebija plānots</v>
      </c>
      <c r="AG425" s="101">
        <v>0</v>
      </c>
      <c r="AH425" s="101"/>
      <c r="AI425" s="101"/>
      <c r="AJ425" s="41">
        <f t="shared" si="446"/>
        <v>0</v>
      </c>
      <c r="AK425" s="41">
        <f t="shared" si="447"/>
        <v>0</v>
      </c>
      <c r="AL425" s="41">
        <f t="shared" si="448"/>
        <v>0</v>
      </c>
      <c r="AM425" s="109" t="str">
        <f t="shared" si="449"/>
        <v>nebija plānots</v>
      </c>
      <c r="AN425" s="101">
        <v>0</v>
      </c>
      <c r="AO425" s="101"/>
      <c r="AP425" s="101"/>
      <c r="AQ425" s="41">
        <f t="shared" si="450"/>
        <v>0</v>
      </c>
      <c r="AR425" s="41">
        <f t="shared" si="451"/>
        <v>0</v>
      </c>
      <c r="AS425" s="41">
        <f t="shared" si="452"/>
        <v>0</v>
      </c>
      <c r="AT425" s="109" t="str">
        <f t="shared" si="453"/>
        <v>nebija plānots</v>
      </c>
      <c r="AU425" s="101">
        <v>0</v>
      </c>
      <c r="AV425" s="101"/>
      <c r="AW425" s="101"/>
      <c r="AX425" s="41">
        <f t="shared" si="454"/>
        <v>0</v>
      </c>
      <c r="AY425" s="41">
        <f t="shared" si="455"/>
        <v>0</v>
      </c>
      <c r="AZ425" s="41">
        <f t="shared" si="456"/>
        <v>0</v>
      </c>
      <c r="BA425" s="109" t="str">
        <f t="shared" si="457"/>
        <v>nebija plānots</v>
      </c>
      <c r="BB425" s="101">
        <v>0</v>
      </c>
      <c r="BC425" s="101"/>
      <c r="BD425" s="101"/>
      <c r="BE425" s="41">
        <f t="shared" si="458"/>
        <v>0</v>
      </c>
      <c r="BF425" s="41">
        <f t="shared" si="459"/>
        <v>0</v>
      </c>
      <c r="BG425" s="41">
        <f t="shared" si="460"/>
        <v>0</v>
      </c>
      <c r="BH425" s="109" t="str">
        <f t="shared" si="461"/>
        <v>nebija plānots</v>
      </c>
      <c r="BI425" s="101">
        <v>0</v>
      </c>
      <c r="BJ425" s="41">
        <v>200000</v>
      </c>
      <c r="BK425" s="41">
        <f>BJ425-BI425</f>
        <v>200000</v>
      </c>
      <c r="BL425" s="41">
        <f t="shared" si="462"/>
        <v>0</v>
      </c>
      <c r="BM425" s="41">
        <f t="shared" si="463"/>
        <v>200000</v>
      </c>
      <c r="BN425" s="41">
        <f t="shared" si="464"/>
        <v>200000</v>
      </c>
      <c r="BO425" s="109" t="str">
        <f t="shared" si="465"/>
        <v>nebija plānots</v>
      </c>
      <c r="BP425" s="101">
        <v>0</v>
      </c>
      <c r="BQ425" s="41">
        <v>21161.19</v>
      </c>
      <c r="BR425" s="41">
        <f t="shared" ref="BR425:BR430" si="486">BQ425-BP425</f>
        <v>21161.19</v>
      </c>
      <c r="BS425" s="41">
        <f t="shared" si="466"/>
        <v>0</v>
      </c>
      <c r="BT425" s="41">
        <f t="shared" si="467"/>
        <v>221161.19</v>
      </c>
      <c r="BU425" s="41">
        <f t="shared" si="468"/>
        <v>221161</v>
      </c>
      <c r="BV425" s="109" t="str">
        <f t="shared" si="469"/>
        <v>nebija plānots</v>
      </c>
      <c r="BW425" s="101">
        <v>0</v>
      </c>
      <c r="BX425" s="41">
        <v>79633.960000000006</v>
      </c>
      <c r="BY425" s="41">
        <f t="shared" si="481"/>
        <v>79633.960000000006</v>
      </c>
      <c r="BZ425" s="41">
        <f t="shared" si="482"/>
        <v>0</v>
      </c>
      <c r="CA425" s="41">
        <f t="shared" si="483"/>
        <v>300795.15000000002</v>
      </c>
      <c r="CB425" s="41">
        <f t="shared" si="484"/>
        <v>300795.15000000002</v>
      </c>
      <c r="CC425" s="109" t="str">
        <f t="shared" si="470"/>
        <v>nebija plānots</v>
      </c>
      <c r="CD425" s="101">
        <v>0</v>
      </c>
      <c r="CE425" s="41">
        <v>38224.26</v>
      </c>
      <c r="CF425" s="41">
        <f t="shared" si="471"/>
        <v>38224.26</v>
      </c>
      <c r="CG425" s="41">
        <f t="shared" si="472"/>
        <v>0</v>
      </c>
      <c r="CH425" s="41">
        <f t="shared" si="473"/>
        <v>339019.41000000003</v>
      </c>
      <c r="CI425" s="40">
        <f t="shared" si="474"/>
        <v>339019.41000000003</v>
      </c>
      <c r="CJ425" s="281" t="s">
        <v>1546</v>
      </c>
      <c r="CK425" s="104">
        <v>0</v>
      </c>
      <c r="CL425" s="40">
        <f t="shared" si="485"/>
        <v>0</v>
      </c>
      <c r="CM425" s="40">
        <v>339019.42000000004</v>
      </c>
      <c r="CN425" s="40">
        <v>0</v>
      </c>
      <c r="CO425" s="310" t="e">
        <f t="shared" si="476"/>
        <v>#DIV/0!</v>
      </c>
      <c r="CP425" s="104">
        <v>453826.1</v>
      </c>
      <c r="CQ425" s="104">
        <v>0</v>
      </c>
      <c r="CR425" s="104">
        <v>0</v>
      </c>
      <c r="CS425" s="104">
        <v>0</v>
      </c>
      <c r="CT425" s="104">
        <v>0</v>
      </c>
      <c r="CU425" s="104">
        <v>0</v>
      </c>
      <c r="CV425" s="104">
        <v>0</v>
      </c>
      <c r="CW425" s="104">
        <v>523413.21</v>
      </c>
      <c r="CX425" s="112"/>
      <c r="DA425" s="72"/>
    </row>
    <row r="426" spans="1:105" ht="47.25" hidden="1" x14ac:dyDescent="0.25">
      <c r="A426" s="18" t="s">
        <v>57</v>
      </c>
      <c r="B426" s="18" t="s">
        <v>58</v>
      </c>
      <c r="C426" s="19" t="s">
        <v>565</v>
      </c>
      <c r="D426" s="55">
        <v>1</v>
      </c>
      <c r="E426" s="55" t="s">
        <v>35</v>
      </c>
      <c r="F426" s="55" t="s">
        <v>5</v>
      </c>
      <c r="G426" s="55" t="s">
        <v>1474</v>
      </c>
      <c r="H426" s="43">
        <f>SUBTOTAL(103, $CI$16:$CI426)*1</f>
        <v>149</v>
      </c>
      <c r="I426" s="43" t="s">
        <v>89</v>
      </c>
      <c r="J426" s="128" t="s">
        <v>1017</v>
      </c>
      <c r="K426" s="128" t="s">
        <v>1018</v>
      </c>
      <c r="L426" s="101">
        <v>0</v>
      </c>
      <c r="M426" s="101">
        <v>0</v>
      </c>
      <c r="N426" s="101">
        <v>0</v>
      </c>
      <c r="O426" s="101">
        <f>N426+M426+L426</f>
        <v>0</v>
      </c>
      <c r="P426" s="101"/>
      <c r="Q426" s="41">
        <f t="shared" si="436"/>
        <v>0</v>
      </c>
      <c r="R426" s="197" t="str">
        <f t="shared" si="437"/>
        <v>nebija plānots</v>
      </c>
      <c r="S426" s="101">
        <v>0</v>
      </c>
      <c r="T426" s="101"/>
      <c r="U426" s="101"/>
      <c r="V426" s="41">
        <f t="shared" si="438"/>
        <v>0</v>
      </c>
      <c r="W426" s="41">
        <f t="shared" si="439"/>
        <v>0</v>
      </c>
      <c r="X426" s="41">
        <f t="shared" si="440"/>
        <v>0</v>
      </c>
      <c r="Y426" s="197" t="str">
        <f t="shared" si="441"/>
        <v>nebija plānots</v>
      </c>
      <c r="Z426" s="101">
        <v>0</v>
      </c>
      <c r="AA426" s="101"/>
      <c r="AB426" s="101"/>
      <c r="AC426" s="41">
        <f t="shared" si="442"/>
        <v>0</v>
      </c>
      <c r="AD426" s="41">
        <f t="shared" si="443"/>
        <v>0</v>
      </c>
      <c r="AE426" s="41">
        <f t="shared" si="444"/>
        <v>0</v>
      </c>
      <c r="AF426" s="109" t="str">
        <f t="shared" si="445"/>
        <v>nebija plānots</v>
      </c>
      <c r="AG426" s="101">
        <v>0</v>
      </c>
      <c r="AH426" s="101"/>
      <c r="AI426" s="101"/>
      <c r="AJ426" s="41">
        <f t="shared" si="446"/>
        <v>0</v>
      </c>
      <c r="AK426" s="41">
        <f t="shared" si="447"/>
        <v>0</v>
      </c>
      <c r="AL426" s="41">
        <f t="shared" si="448"/>
        <v>0</v>
      </c>
      <c r="AM426" s="109" t="str">
        <f t="shared" si="449"/>
        <v>nebija plānots</v>
      </c>
      <c r="AN426" s="101">
        <v>0</v>
      </c>
      <c r="AO426" s="101"/>
      <c r="AP426" s="101"/>
      <c r="AQ426" s="41">
        <f t="shared" si="450"/>
        <v>0</v>
      </c>
      <c r="AR426" s="41">
        <f t="shared" si="451"/>
        <v>0</v>
      </c>
      <c r="AS426" s="41">
        <f t="shared" si="452"/>
        <v>0</v>
      </c>
      <c r="AT426" s="109" t="str">
        <f t="shared" si="453"/>
        <v>nebija plānots</v>
      </c>
      <c r="AU426" s="101">
        <v>0</v>
      </c>
      <c r="AV426" s="101"/>
      <c r="AW426" s="101"/>
      <c r="AX426" s="41">
        <f t="shared" si="454"/>
        <v>0</v>
      </c>
      <c r="AY426" s="41">
        <f t="shared" si="455"/>
        <v>0</v>
      </c>
      <c r="AZ426" s="41">
        <f t="shared" si="456"/>
        <v>0</v>
      </c>
      <c r="BA426" s="109" t="str">
        <f t="shared" si="457"/>
        <v>nebija plānots</v>
      </c>
      <c r="BB426" s="101">
        <v>0</v>
      </c>
      <c r="BC426" s="101"/>
      <c r="BD426" s="101"/>
      <c r="BE426" s="41">
        <f t="shared" si="458"/>
        <v>0</v>
      </c>
      <c r="BF426" s="41">
        <f t="shared" si="459"/>
        <v>0</v>
      </c>
      <c r="BG426" s="41">
        <f t="shared" si="460"/>
        <v>0</v>
      </c>
      <c r="BH426" s="109" t="str">
        <f t="shared" si="461"/>
        <v>nebija plānots</v>
      </c>
      <c r="BI426" s="101">
        <v>0</v>
      </c>
      <c r="BJ426" s="41">
        <v>141958.35999999999</v>
      </c>
      <c r="BK426" s="41">
        <f>BJ426-BI426</f>
        <v>141958.35999999999</v>
      </c>
      <c r="BL426" s="41">
        <f t="shared" si="462"/>
        <v>0</v>
      </c>
      <c r="BM426" s="41">
        <f t="shared" si="463"/>
        <v>141958.35999999999</v>
      </c>
      <c r="BN426" s="41">
        <f t="shared" si="464"/>
        <v>141958</v>
      </c>
      <c r="BO426" s="109" t="str">
        <f t="shared" si="465"/>
        <v>nebija plānots</v>
      </c>
      <c r="BP426" s="101">
        <v>0</v>
      </c>
      <c r="BQ426" s="41">
        <v>0</v>
      </c>
      <c r="BR426" s="41">
        <f t="shared" si="486"/>
        <v>0</v>
      </c>
      <c r="BS426" s="41">
        <f t="shared" si="466"/>
        <v>0</v>
      </c>
      <c r="BT426" s="41">
        <f t="shared" si="467"/>
        <v>141958.35999999999</v>
      </c>
      <c r="BU426" s="41">
        <f t="shared" si="468"/>
        <v>141958</v>
      </c>
      <c r="BV426" s="109" t="str">
        <f t="shared" si="469"/>
        <v>nebija plānots</v>
      </c>
      <c r="BW426" s="101">
        <v>0</v>
      </c>
      <c r="BX426" s="41">
        <v>0</v>
      </c>
      <c r="BY426" s="41">
        <f t="shared" si="481"/>
        <v>0</v>
      </c>
      <c r="BZ426" s="41">
        <f t="shared" si="482"/>
        <v>0</v>
      </c>
      <c r="CA426" s="41">
        <f t="shared" si="483"/>
        <v>141958.35999999999</v>
      </c>
      <c r="CB426" s="41">
        <f t="shared" si="484"/>
        <v>141958.35999999999</v>
      </c>
      <c r="CC426" s="109" t="str">
        <f t="shared" si="470"/>
        <v>nebija plānots</v>
      </c>
      <c r="CD426" s="101">
        <v>0</v>
      </c>
      <c r="CE426" s="41">
        <v>213218.53</v>
      </c>
      <c r="CF426" s="41">
        <f t="shared" si="471"/>
        <v>213218.53</v>
      </c>
      <c r="CG426" s="41">
        <f t="shared" si="472"/>
        <v>0</v>
      </c>
      <c r="CH426" s="41">
        <f t="shared" si="473"/>
        <v>355176.89</v>
      </c>
      <c r="CI426" s="40">
        <f t="shared" si="474"/>
        <v>355176.89</v>
      </c>
      <c r="CJ426" s="281" t="s">
        <v>1546</v>
      </c>
      <c r="CK426" s="104">
        <v>0</v>
      </c>
      <c r="CL426" s="40">
        <f t="shared" si="485"/>
        <v>0</v>
      </c>
      <c r="CM426" s="40">
        <v>355176.89</v>
      </c>
      <c r="CN426" s="40">
        <v>0</v>
      </c>
      <c r="CO426" s="310" t="e">
        <f t="shared" si="476"/>
        <v>#DIV/0!</v>
      </c>
      <c r="CP426" s="104">
        <v>476000</v>
      </c>
      <c r="CQ426" s="104">
        <v>0</v>
      </c>
      <c r="CR426" s="104">
        <v>0</v>
      </c>
      <c r="CS426" s="104">
        <v>0</v>
      </c>
      <c r="CT426" s="104">
        <v>0</v>
      </c>
      <c r="CU426" s="104">
        <v>0</v>
      </c>
      <c r="CV426" s="104">
        <v>0</v>
      </c>
      <c r="CW426" s="104">
        <v>476000</v>
      </c>
      <c r="CX426" s="29"/>
      <c r="DA426" s="72"/>
    </row>
    <row r="427" spans="1:105" ht="38.25" hidden="1" x14ac:dyDescent="0.25">
      <c r="A427" s="18" t="s">
        <v>57</v>
      </c>
      <c r="B427" s="18" t="s">
        <v>58</v>
      </c>
      <c r="C427" s="19" t="s">
        <v>565</v>
      </c>
      <c r="D427" s="18">
        <v>3</v>
      </c>
      <c r="E427" s="18" t="s">
        <v>35</v>
      </c>
      <c r="F427" s="18" t="s">
        <v>5</v>
      </c>
      <c r="G427" s="18" t="s">
        <v>1011</v>
      </c>
      <c r="H427" s="43">
        <f>SUBTOTAL(103, $CI$16:$CI427)*1</f>
        <v>149</v>
      </c>
      <c r="I427" s="43" t="s">
        <v>838</v>
      </c>
      <c r="J427" s="128" t="s">
        <v>720</v>
      </c>
      <c r="K427" s="128" t="s">
        <v>1068</v>
      </c>
      <c r="L427" s="101">
        <v>0</v>
      </c>
      <c r="M427" s="101">
        <v>0</v>
      </c>
      <c r="N427" s="101">
        <v>0</v>
      </c>
      <c r="O427" s="101">
        <f>N427+M427+L427</f>
        <v>0</v>
      </c>
      <c r="P427" s="101"/>
      <c r="Q427" s="41">
        <f t="shared" si="436"/>
        <v>0</v>
      </c>
      <c r="R427" s="197" t="str">
        <f t="shared" si="437"/>
        <v>nebija plānots</v>
      </c>
      <c r="S427" s="101">
        <v>0</v>
      </c>
      <c r="T427" s="101"/>
      <c r="U427" s="101"/>
      <c r="V427" s="41">
        <f t="shared" si="438"/>
        <v>0</v>
      </c>
      <c r="W427" s="41">
        <f t="shared" si="439"/>
        <v>0</v>
      </c>
      <c r="X427" s="41">
        <f t="shared" si="440"/>
        <v>0</v>
      </c>
      <c r="Y427" s="197" t="str">
        <f t="shared" si="441"/>
        <v>nebija plānots</v>
      </c>
      <c r="Z427" s="101">
        <v>0</v>
      </c>
      <c r="AA427" s="101"/>
      <c r="AB427" s="101"/>
      <c r="AC427" s="41">
        <f t="shared" si="442"/>
        <v>0</v>
      </c>
      <c r="AD427" s="41">
        <f t="shared" si="443"/>
        <v>0</v>
      </c>
      <c r="AE427" s="41">
        <f t="shared" si="444"/>
        <v>0</v>
      </c>
      <c r="AF427" s="109" t="str">
        <f t="shared" si="445"/>
        <v>nebija plānots</v>
      </c>
      <c r="AG427" s="101">
        <v>0</v>
      </c>
      <c r="AH427" s="101"/>
      <c r="AI427" s="101"/>
      <c r="AJ427" s="41">
        <f t="shared" si="446"/>
        <v>0</v>
      </c>
      <c r="AK427" s="41">
        <f t="shared" si="447"/>
        <v>0</v>
      </c>
      <c r="AL427" s="41">
        <f t="shared" si="448"/>
        <v>0</v>
      </c>
      <c r="AM427" s="109" t="str">
        <f t="shared" si="449"/>
        <v>nebija plānots</v>
      </c>
      <c r="AN427" s="101">
        <v>0</v>
      </c>
      <c r="AO427" s="101"/>
      <c r="AP427" s="101"/>
      <c r="AQ427" s="41">
        <f t="shared" si="450"/>
        <v>0</v>
      </c>
      <c r="AR427" s="41">
        <f t="shared" si="451"/>
        <v>0</v>
      </c>
      <c r="AS427" s="41">
        <f t="shared" si="452"/>
        <v>0</v>
      </c>
      <c r="AT427" s="109" t="str">
        <f t="shared" si="453"/>
        <v>nebija plānots</v>
      </c>
      <c r="AU427" s="101">
        <v>0</v>
      </c>
      <c r="AV427" s="101"/>
      <c r="AW427" s="101"/>
      <c r="AX427" s="41">
        <f t="shared" si="454"/>
        <v>0</v>
      </c>
      <c r="AY427" s="41">
        <f t="shared" si="455"/>
        <v>0</v>
      </c>
      <c r="AZ427" s="41">
        <f t="shared" si="456"/>
        <v>0</v>
      </c>
      <c r="BA427" s="109" t="str">
        <f t="shared" si="457"/>
        <v>nebija plānots</v>
      </c>
      <c r="BB427" s="101">
        <v>0</v>
      </c>
      <c r="BC427" s="101"/>
      <c r="BD427" s="101"/>
      <c r="BE427" s="41">
        <f t="shared" si="458"/>
        <v>0</v>
      </c>
      <c r="BF427" s="41">
        <f t="shared" si="459"/>
        <v>0</v>
      </c>
      <c r="BG427" s="41">
        <f t="shared" si="460"/>
        <v>0</v>
      </c>
      <c r="BH427" s="109" t="str">
        <f t="shared" si="461"/>
        <v>nebija plānots</v>
      </c>
      <c r="BI427" s="101">
        <v>0</v>
      </c>
      <c r="BJ427" s="41">
        <v>95000</v>
      </c>
      <c r="BK427" s="41">
        <f>BJ427-BI427</f>
        <v>95000</v>
      </c>
      <c r="BL427" s="41">
        <f t="shared" si="462"/>
        <v>0</v>
      </c>
      <c r="BM427" s="41">
        <f t="shared" si="463"/>
        <v>95000</v>
      </c>
      <c r="BN427" s="41">
        <f t="shared" si="464"/>
        <v>95000</v>
      </c>
      <c r="BO427" s="109" t="str">
        <f t="shared" si="465"/>
        <v>nebija plānots</v>
      </c>
      <c r="BP427" s="101">
        <v>0</v>
      </c>
      <c r="BQ427" s="41">
        <v>0</v>
      </c>
      <c r="BR427" s="41">
        <f t="shared" si="486"/>
        <v>0</v>
      </c>
      <c r="BS427" s="41">
        <f t="shared" si="466"/>
        <v>0</v>
      </c>
      <c r="BT427" s="41">
        <f t="shared" si="467"/>
        <v>95000</v>
      </c>
      <c r="BU427" s="41">
        <f t="shared" si="468"/>
        <v>95000</v>
      </c>
      <c r="BV427" s="109" t="str">
        <f t="shared" si="469"/>
        <v>nebija plānots</v>
      </c>
      <c r="BW427" s="101">
        <v>0</v>
      </c>
      <c r="BX427" s="41">
        <v>264621.07</v>
      </c>
      <c r="BY427" s="41">
        <f t="shared" si="481"/>
        <v>264621.07</v>
      </c>
      <c r="BZ427" s="41">
        <f t="shared" si="482"/>
        <v>0</v>
      </c>
      <c r="CA427" s="41">
        <f t="shared" si="483"/>
        <v>359621.07</v>
      </c>
      <c r="CB427" s="41">
        <f t="shared" si="484"/>
        <v>359621.07</v>
      </c>
      <c r="CC427" s="109" t="str">
        <f t="shared" si="470"/>
        <v>nebija plānots</v>
      </c>
      <c r="CD427" s="101">
        <v>0</v>
      </c>
      <c r="CE427" s="41">
        <v>0</v>
      </c>
      <c r="CF427" s="41">
        <f t="shared" si="471"/>
        <v>0</v>
      </c>
      <c r="CG427" s="41">
        <f t="shared" si="472"/>
        <v>0</v>
      </c>
      <c r="CH427" s="41">
        <f t="shared" si="473"/>
        <v>359621.07</v>
      </c>
      <c r="CI427" s="40">
        <f t="shared" si="474"/>
        <v>359621.07</v>
      </c>
      <c r="CJ427" s="281" t="s">
        <v>1546</v>
      </c>
      <c r="CK427" s="104">
        <v>0</v>
      </c>
      <c r="CL427" s="40">
        <f t="shared" si="485"/>
        <v>0</v>
      </c>
      <c r="CM427" s="40">
        <v>359621.07</v>
      </c>
      <c r="CN427" s="40">
        <v>0</v>
      </c>
      <c r="CO427" s="310" t="e">
        <f t="shared" si="476"/>
        <v>#DIV/0!</v>
      </c>
      <c r="CP427" s="104">
        <v>241785.81</v>
      </c>
      <c r="CQ427" s="104">
        <v>0</v>
      </c>
      <c r="CR427" s="104">
        <v>0</v>
      </c>
      <c r="CS427" s="104">
        <v>0</v>
      </c>
      <c r="CT427" s="104">
        <v>0</v>
      </c>
      <c r="CU427" s="104">
        <v>0</v>
      </c>
      <c r="CV427" s="104">
        <v>0</v>
      </c>
      <c r="CW427" s="104">
        <v>235580.36</v>
      </c>
      <c r="CX427" s="29"/>
      <c r="DA427" s="72"/>
    </row>
    <row r="428" spans="1:105" ht="31.5" hidden="1" x14ac:dyDescent="0.25">
      <c r="A428" s="119" t="s">
        <v>138</v>
      </c>
      <c r="B428" s="119" t="s">
        <v>139</v>
      </c>
      <c r="C428" s="120" t="s">
        <v>572</v>
      </c>
      <c r="D428" s="119">
        <v>2</v>
      </c>
      <c r="E428" s="119" t="s">
        <v>35</v>
      </c>
      <c r="F428" s="119" t="s">
        <v>5</v>
      </c>
      <c r="G428" s="43" t="s">
        <v>775</v>
      </c>
      <c r="H428" s="43">
        <f>SUBTOTAL(103, $CI$16:$CI428)*1</f>
        <v>149</v>
      </c>
      <c r="I428" s="43" t="s">
        <v>57</v>
      </c>
      <c r="J428" s="128" t="s">
        <v>1007</v>
      </c>
      <c r="K428" s="128" t="s">
        <v>1009</v>
      </c>
      <c r="L428" s="79">
        <v>0</v>
      </c>
      <c r="M428" s="79">
        <v>0</v>
      </c>
      <c r="N428" s="79">
        <v>0</v>
      </c>
      <c r="O428" s="79">
        <v>0</v>
      </c>
      <c r="P428" s="79"/>
      <c r="Q428" s="41">
        <f t="shared" si="436"/>
        <v>0</v>
      </c>
      <c r="R428" s="197" t="str">
        <f t="shared" si="437"/>
        <v>nebija plānots</v>
      </c>
      <c r="S428" s="79">
        <v>0</v>
      </c>
      <c r="T428" s="79"/>
      <c r="U428" s="79"/>
      <c r="V428" s="41">
        <f t="shared" si="438"/>
        <v>0</v>
      </c>
      <c r="W428" s="41">
        <f t="shared" si="439"/>
        <v>0</v>
      </c>
      <c r="X428" s="41">
        <f t="shared" si="440"/>
        <v>0</v>
      </c>
      <c r="Y428" s="197" t="str">
        <f t="shared" si="441"/>
        <v>nebija plānots</v>
      </c>
      <c r="Z428" s="79">
        <v>0</v>
      </c>
      <c r="AA428" s="79"/>
      <c r="AB428" s="79"/>
      <c r="AC428" s="41">
        <f t="shared" si="442"/>
        <v>0</v>
      </c>
      <c r="AD428" s="41">
        <f t="shared" si="443"/>
        <v>0</v>
      </c>
      <c r="AE428" s="41">
        <f t="shared" si="444"/>
        <v>0</v>
      </c>
      <c r="AF428" s="109" t="str">
        <f t="shared" si="445"/>
        <v>nebija plānots</v>
      </c>
      <c r="AG428" s="79">
        <v>0</v>
      </c>
      <c r="AH428" s="79"/>
      <c r="AI428" s="79"/>
      <c r="AJ428" s="41">
        <f t="shared" si="446"/>
        <v>0</v>
      </c>
      <c r="AK428" s="41">
        <f t="shared" si="447"/>
        <v>0</v>
      </c>
      <c r="AL428" s="41">
        <f t="shared" si="448"/>
        <v>0</v>
      </c>
      <c r="AM428" s="109" t="str">
        <f t="shared" si="449"/>
        <v>nebija plānots</v>
      </c>
      <c r="AN428" s="79">
        <v>0</v>
      </c>
      <c r="AO428" s="79"/>
      <c r="AP428" s="79"/>
      <c r="AQ428" s="41">
        <f t="shared" si="450"/>
        <v>0</v>
      </c>
      <c r="AR428" s="41">
        <f t="shared" si="451"/>
        <v>0</v>
      </c>
      <c r="AS428" s="41">
        <f t="shared" si="452"/>
        <v>0</v>
      </c>
      <c r="AT428" s="109" t="str">
        <f t="shared" si="453"/>
        <v>nebija plānots</v>
      </c>
      <c r="AU428" s="79">
        <v>0</v>
      </c>
      <c r="AV428" s="79"/>
      <c r="AW428" s="79"/>
      <c r="AX428" s="41">
        <f t="shared" si="454"/>
        <v>0</v>
      </c>
      <c r="AY428" s="41">
        <f t="shared" si="455"/>
        <v>0</v>
      </c>
      <c r="AZ428" s="41">
        <f t="shared" si="456"/>
        <v>0</v>
      </c>
      <c r="BA428" s="109" t="str">
        <f t="shared" si="457"/>
        <v>nebija plānots</v>
      </c>
      <c r="BB428" s="79">
        <v>0</v>
      </c>
      <c r="BC428" s="79"/>
      <c r="BD428" s="79"/>
      <c r="BE428" s="41">
        <f t="shared" si="458"/>
        <v>0</v>
      </c>
      <c r="BF428" s="41">
        <f t="shared" si="459"/>
        <v>0</v>
      </c>
      <c r="BG428" s="41">
        <f t="shared" si="460"/>
        <v>0</v>
      </c>
      <c r="BH428" s="109" t="str">
        <f t="shared" si="461"/>
        <v>nebija plānots</v>
      </c>
      <c r="BI428" s="79">
        <v>0</v>
      </c>
      <c r="BJ428" s="79"/>
      <c r="BK428" s="79"/>
      <c r="BL428" s="41">
        <f t="shared" si="462"/>
        <v>0</v>
      </c>
      <c r="BM428" s="41">
        <f t="shared" si="463"/>
        <v>0</v>
      </c>
      <c r="BN428" s="41">
        <f t="shared" si="464"/>
        <v>0</v>
      </c>
      <c r="BO428" s="109" t="str">
        <f t="shared" si="465"/>
        <v>nebija plānots</v>
      </c>
      <c r="BP428" s="79">
        <v>0</v>
      </c>
      <c r="BQ428" s="41">
        <v>0</v>
      </c>
      <c r="BR428" s="41">
        <f t="shared" si="486"/>
        <v>0</v>
      </c>
      <c r="BS428" s="41">
        <f t="shared" si="466"/>
        <v>0</v>
      </c>
      <c r="BT428" s="41">
        <f t="shared" si="467"/>
        <v>0</v>
      </c>
      <c r="BU428" s="41">
        <f t="shared" si="468"/>
        <v>0</v>
      </c>
      <c r="BV428" s="109" t="str">
        <f t="shared" si="469"/>
        <v>nebija plānots</v>
      </c>
      <c r="BW428" s="79">
        <v>0</v>
      </c>
      <c r="BX428" s="41">
        <v>383000</v>
      </c>
      <c r="BY428" s="41">
        <f t="shared" si="481"/>
        <v>383000</v>
      </c>
      <c r="BZ428" s="41">
        <f t="shared" si="482"/>
        <v>0</v>
      </c>
      <c r="CA428" s="41">
        <f t="shared" si="483"/>
        <v>383000</v>
      </c>
      <c r="CB428" s="41">
        <f t="shared" si="484"/>
        <v>383000</v>
      </c>
      <c r="CC428" s="109" t="str">
        <f t="shared" si="470"/>
        <v>nebija plānots</v>
      </c>
      <c r="CD428" s="79">
        <v>0</v>
      </c>
      <c r="CE428" s="41">
        <v>0</v>
      </c>
      <c r="CF428" s="41">
        <f t="shared" si="471"/>
        <v>0</v>
      </c>
      <c r="CG428" s="41">
        <f t="shared" si="472"/>
        <v>0</v>
      </c>
      <c r="CH428" s="41">
        <f t="shared" si="473"/>
        <v>383000</v>
      </c>
      <c r="CI428" s="40">
        <f t="shared" si="474"/>
        <v>383000</v>
      </c>
      <c r="CJ428" s="281" t="s">
        <v>1546</v>
      </c>
      <c r="CK428" s="83">
        <v>0</v>
      </c>
      <c r="CL428" s="40">
        <f t="shared" si="485"/>
        <v>0</v>
      </c>
      <c r="CM428" s="40">
        <v>808718.66999999993</v>
      </c>
      <c r="CN428" s="40">
        <v>0</v>
      </c>
      <c r="CO428" s="310" t="e">
        <f t="shared" si="476"/>
        <v>#DIV/0!</v>
      </c>
      <c r="CP428" s="83">
        <v>426020</v>
      </c>
      <c r="CQ428" s="83">
        <v>0</v>
      </c>
      <c r="CR428" s="83">
        <v>0</v>
      </c>
      <c r="CS428" s="83">
        <v>0</v>
      </c>
      <c r="CT428" s="83">
        <v>0</v>
      </c>
      <c r="CU428" s="83">
        <v>0</v>
      </c>
      <c r="CV428" s="83">
        <v>0</v>
      </c>
      <c r="CW428" s="83">
        <v>426020</v>
      </c>
      <c r="CX428" s="112"/>
      <c r="DA428" s="72"/>
    </row>
    <row r="429" spans="1:105" ht="31.5" hidden="1" x14ac:dyDescent="0.25">
      <c r="A429" s="20" t="s">
        <v>754</v>
      </c>
      <c r="B429" s="20" t="s">
        <v>755</v>
      </c>
      <c r="C429" s="21" t="s">
        <v>756</v>
      </c>
      <c r="D429" s="52" t="s">
        <v>3</v>
      </c>
      <c r="E429" s="52" t="s">
        <v>29</v>
      </c>
      <c r="F429" s="52" t="s">
        <v>102</v>
      </c>
      <c r="G429" s="52" t="s">
        <v>938</v>
      </c>
      <c r="H429" s="43">
        <f>SUBTOTAL(103, $CI$16:$CI429)*1</f>
        <v>149</v>
      </c>
      <c r="I429" s="43" t="s">
        <v>57</v>
      </c>
      <c r="J429" s="128" t="s">
        <v>892</v>
      </c>
      <c r="K429" s="128" t="s">
        <v>993</v>
      </c>
      <c r="L429" s="101">
        <v>0</v>
      </c>
      <c r="M429" s="101">
        <v>0</v>
      </c>
      <c r="N429" s="101">
        <v>0</v>
      </c>
      <c r="O429" s="101">
        <f>N429+M429+L429</f>
        <v>0</v>
      </c>
      <c r="P429" s="101"/>
      <c r="Q429" s="41">
        <f t="shared" si="436"/>
        <v>0</v>
      </c>
      <c r="R429" s="197" t="str">
        <f t="shared" si="437"/>
        <v>nebija plānots</v>
      </c>
      <c r="S429" s="101">
        <v>0</v>
      </c>
      <c r="T429" s="101"/>
      <c r="U429" s="101"/>
      <c r="V429" s="41">
        <f t="shared" si="438"/>
        <v>0</v>
      </c>
      <c r="W429" s="41">
        <f t="shared" si="439"/>
        <v>0</v>
      </c>
      <c r="X429" s="41">
        <f t="shared" si="440"/>
        <v>0</v>
      </c>
      <c r="Y429" s="197" t="str">
        <f t="shared" si="441"/>
        <v>nebija plānots</v>
      </c>
      <c r="Z429" s="101">
        <v>0</v>
      </c>
      <c r="AA429" s="101"/>
      <c r="AB429" s="101"/>
      <c r="AC429" s="41">
        <f t="shared" si="442"/>
        <v>0</v>
      </c>
      <c r="AD429" s="41">
        <f t="shared" si="443"/>
        <v>0</v>
      </c>
      <c r="AE429" s="41">
        <f t="shared" si="444"/>
        <v>0</v>
      </c>
      <c r="AF429" s="109" t="str">
        <f t="shared" si="445"/>
        <v>nebija plānots</v>
      </c>
      <c r="AG429" s="101">
        <v>0</v>
      </c>
      <c r="AH429" s="101"/>
      <c r="AI429" s="101"/>
      <c r="AJ429" s="41">
        <f t="shared" si="446"/>
        <v>0</v>
      </c>
      <c r="AK429" s="41">
        <f t="shared" si="447"/>
        <v>0</v>
      </c>
      <c r="AL429" s="41">
        <f t="shared" si="448"/>
        <v>0</v>
      </c>
      <c r="AM429" s="109" t="str">
        <f t="shared" si="449"/>
        <v>nebija plānots</v>
      </c>
      <c r="AN429" s="101">
        <v>0</v>
      </c>
      <c r="AO429" s="101"/>
      <c r="AP429" s="101"/>
      <c r="AQ429" s="41">
        <f t="shared" si="450"/>
        <v>0</v>
      </c>
      <c r="AR429" s="41">
        <f t="shared" si="451"/>
        <v>0</v>
      </c>
      <c r="AS429" s="41">
        <f t="shared" si="452"/>
        <v>0</v>
      </c>
      <c r="AT429" s="109" t="str">
        <f t="shared" si="453"/>
        <v>nebija plānots</v>
      </c>
      <c r="AU429" s="101">
        <v>0</v>
      </c>
      <c r="AV429" s="101"/>
      <c r="AW429" s="101"/>
      <c r="AX429" s="41">
        <f t="shared" si="454"/>
        <v>0</v>
      </c>
      <c r="AY429" s="41">
        <f t="shared" si="455"/>
        <v>0</v>
      </c>
      <c r="AZ429" s="41">
        <f t="shared" si="456"/>
        <v>0</v>
      </c>
      <c r="BA429" s="109" t="str">
        <f t="shared" si="457"/>
        <v>nebija plānots</v>
      </c>
      <c r="BB429" s="101">
        <v>0</v>
      </c>
      <c r="BC429" s="101"/>
      <c r="BD429" s="101"/>
      <c r="BE429" s="41">
        <f t="shared" si="458"/>
        <v>0</v>
      </c>
      <c r="BF429" s="41">
        <f t="shared" si="459"/>
        <v>0</v>
      </c>
      <c r="BG429" s="41">
        <f t="shared" si="460"/>
        <v>0</v>
      </c>
      <c r="BH429" s="109" t="str">
        <f t="shared" si="461"/>
        <v>nebija plānots</v>
      </c>
      <c r="BI429" s="101">
        <v>0</v>
      </c>
      <c r="BJ429" s="41">
        <v>384494.3</v>
      </c>
      <c r="BK429" s="41">
        <f>BJ429-BI429</f>
        <v>384494.3</v>
      </c>
      <c r="BL429" s="41">
        <f t="shared" si="462"/>
        <v>0</v>
      </c>
      <c r="BM429" s="41">
        <f t="shared" si="463"/>
        <v>384494.3</v>
      </c>
      <c r="BN429" s="41">
        <f t="shared" si="464"/>
        <v>384494</v>
      </c>
      <c r="BO429" s="109" t="str">
        <f t="shared" si="465"/>
        <v>nebija plānots</v>
      </c>
      <c r="BP429" s="101">
        <v>0</v>
      </c>
      <c r="BQ429" s="41">
        <v>0</v>
      </c>
      <c r="BR429" s="41">
        <f t="shared" si="486"/>
        <v>0</v>
      </c>
      <c r="BS429" s="41">
        <f t="shared" si="466"/>
        <v>0</v>
      </c>
      <c r="BT429" s="41">
        <f t="shared" si="467"/>
        <v>384494.3</v>
      </c>
      <c r="BU429" s="41">
        <f t="shared" si="468"/>
        <v>384494</v>
      </c>
      <c r="BV429" s="109" t="str">
        <f t="shared" si="469"/>
        <v>nebija plānots</v>
      </c>
      <c r="BW429" s="101">
        <v>0</v>
      </c>
      <c r="BX429" s="41">
        <v>0</v>
      </c>
      <c r="BY429" s="41">
        <f t="shared" si="481"/>
        <v>0</v>
      </c>
      <c r="BZ429" s="41">
        <f t="shared" si="482"/>
        <v>0</v>
      </c>
      <c r="CA429" s="41">
        <f t="shared" si="483"/>
        <v>384494.3</v>
      </c>
      <c r="CB429" s="41">
        <f t="shared" si="484"/>
        <v>384494.3</v>
      </c>
      <c r="CC429" s="109" t="str">
        <f t="shared" si="470"/>
        <v>nebija plānots</v>
      </c>
      <c r="CD429" s="101">
        <v>0</v>
      </c>
      <c r="CE429" s="41">
        <v>0</v>
      </c>
      <c r="CF429" s="41">
        <f t="shared" si="471"/>
        <v>0</v>
      </c>
      <c r="CG429" s="41">
        <f t="shared" si="472"/>
        <v>0</v>
      </c>
      <c r="CH429" s="41">
        <f t="shared" si="473"/>
        <v>384494.3</v>
      </c>
      <c r="CI429" s="40">
        <f t="shared" si="474"/>
        <v>384494.3</v>
      </c>
      <c r="CJ429" s="281" t="s">
        <v>1546</v>
      </c>
      <c r="CK429" s="104">
        <v>0</v>
      </c>
      <c r="CL429" s="40">
        <f t="shared" si="485"/>
        <v>0</v>
      </c>
      <c r="CM429" s="40">
        <v>811710.19</v>
      </c>
      <c r="CN429" s="40">
        <v>0</v>
      </c>
      <c r="CO429" s="310" t="e">
        <f t="shared" si="476"/>
        <v>#DIV/0!</v>
      </c>
      <c r="CP429" s="104">
        <v>427215.89</v>
      </c>
      <c r="CQ429" s="104">
        <v>0</v>
      </c>
      <c r="CR429" s="104">
        <v>0</v>
      </c>
      <c r="CS429" s="104">
        <v>0</v>
      </c>
      <c r="CT429" s="104">
        <v>0</v>
      </c>
      <c r="CU429" s="104">
        <v>0</v>
      </c>
      <c r="CV429" s="104">
        <v>0</v>
      </c>
      <c r="CW429" s="104">
        <v>427215.89</v>
      </c>
      <c r="CX429" s="112"/>
      <c r="DA429" s="72"/>
    </row>
    <row r="430" spans="1:105" ht="31.5" hidden="1" x14ac:dyDescent="0.25">
      <c r="A430" s="55" t="s">
        <v>1290</v>
      </c>
      <c r="B430" s="55" t="s">
        <v>1292</v>
      </c>
      <c r="C430" s="81" t="s">
        <v>1291</v>
      </c>
      <c r="D430" s="55" t="s">
        <v>1293</v>
      </c>
      <c r="E430" s="55" t="s">
        <v>402</v>
      </c>
      <c r="F430" s="55" t="s">
        <v>5</v>
      </c>
      <c r="G430" s="55" t="s">
        <v>1375</v>
      </c>
      <c r="H430" s="43">
        <f>SUBTOTAL(103, $CI$16:$CI430)*1</f>
        <v>149</v>
      </c>
      <c r="I430" s="43" t="s">
        <v>106</v>
      </c>
      <c r="J430" s="124" t="s">
        <v>111</v>
      </c>
      <c r="K430" s="124" t="s">
        <v>735</v>
      </c>
      <c r="L430" s="41">
        <v>0</v>
      </c>
      <c r="M430" s="41">
        <v>0</v>
      </c>
      <c r="N430" s="41">
        <v>0</v>
      </c>
      <c r="O430" s="41">
        <v>0</v>
      </c>
      <c r="P430" s="41">
        <v>0</v>
      </c>
      <c r="Q430" s="41">
        <f t="shared" si="436"/>
        <v>0</v>
      </c>
      <c r="R430" s="197" t="str">
        <f t="shared" si="437"/>
        <v>nebija plānots</v>
      </c>
      <c r="S430" s="41">
        <v>0</v>
      </c>
      <c r="T430" s="41">
        <v>0</v>
      </c>
      <c r="U430" s="41">
        <f>T430-S430</f>
        <v>0</v>
      </c>
      <c r="V430" s="41">
        <f t="shared" si="438"/>
        <v>0</v>
      </c>
      <c r="W430" s="41">
        <f t="shared" si="439"/>
        <v>0</v>
      </c>
      <c r="X430" s="41">
        <f t="shared" si="440"/>
        <v>0</v>
      </c>
      <c r="Y430" s="197" t="str">
        <f t="shared" si="441"/>
        <v>nebija plānots</v>
      </c>
      <c r="Z430" s="41">
        <v>0</v>
      </c>
      <c r="AA430" s="41">
        <v>0</v>
      </c>
      <c r="AB430" s="41">
        <f>AA430-Z430</f>
        <v>0</v>
      </c>
      <c r="AC430" s="41">
        <f t="shared" si="442"/>
        <v>0</v>
      </c>
      <c r="AD430" s="41">
        <f t="shared" si="443"/>
        <v>0</v>
      </c>
      <c r="AE430" s="41">
        <f t="shared" si="444"/>
        <v>0</v>
      </c>
      <c r="AF430" s="109" t="str">
        <f t="shared" si="445"/>
        <v>nebija plānots</v>
      </c>
      <c r="AG430" s="41">
        <v>0</v>
      </c>
      <c r="AH430" s="41">
        <v>0</v>
      </c>
      <c r="AI430" s="41">
        <f>AH430-AG430</f>
        <v>0</v>
      </c>
      <c r="AJ430" s="41">
        <f t="shared" si="446"/>
        <v>0</v>
      </c>
      <c r="AK430" s="41">
        <f t="shared" si="447"/>
        <v>0</v>
      </c>
      <c r="AL430" s="41">
        <f t="shared" si="448"/>
        <v>0</v>
      </c>
      <c r="AM430" s="109" t="str">
        <f t="shared" si="449"/>
        <v>nebija plānots</v>
      </c>
      <c r="AN430" s="41">
        <v>0</v>
      </c>
      <c r="AO430" s="41">
        <v>66891.59</v>
      </c>
      <c r="AP430" s="41">
        <f>AO430-AN430</f>
        <v>66891.59</v>
      </c>
      <c r="AQ430" s="41">
        <f t="shared" si="450"/>
        <v>0</v>
      </c>
      <c r="AR430" s="41">
        <f t="shared" si="451"/>
        <v>66891.59</v>
      </c>
      <c r="AS430" s="41">
        <f t="shared" si="452"/>
        <v>66892</v>
      </c>
      <c r="AT430" s="109" t="str">
        <f t="shared" si="453"/>
        <v>nebija plānots</v>
      </c>
      <c r="AU430" s="41">
        <v>0</v>
      </c>
      <c r="AV430" s="41">
        <v>0</v>
      </c>
      <c r="AW430" s="41">
        <f>AV430-AU430</f>
        <v>0</v>
      </c>
      <c r="AX430" s="41">
        <f t="shared" si="454"/>
        <v>0</v>
      </c>
      <c r="AY430" s="41">
        <f t="shared" si="455"/>
        <v>66891.59</v>
      </c>
      <c r="AZ430" s="41">
        <f t="shared" si="456"/>
        <v>66892</v>
      </c>
      <c r="BA430" s="109" t="str">
        <f t="shared" si="457"/>
        <v>nebija plānots</v>
      </c>
      <c r="BB430" s="41"/>
      <c r="BC430" s="41">
        <v>0</v>
      </c>
      <c r="BD430" s="41">
        <f>BC430-BB430</f>
        <v>0</v>
      </c>
      <c r="BE430" s="41">
        <f t="shared" si="458"/>
        <v>0</v>
      </c>
      <c r="BF430" s="41">
        <f t="shared" si="459"/>
        <v>66891.59</v>
      </c>
      <c r="BG430" s="41">
        <f t="shared" si="460"/>
        <v>66892</v>
      </c>
      <c r="BH430" s="109" t="str">
        <f t="shared" si="461"/>
        <v>nebija plānots</v>
      </c>
      <c r="BI430" s="41"/>
      <c r="BJ430" s="41">
        <v>14276.57</v>
      </c>
      <c r="BK430" s="41">
        <f>BJ430-BI430</f>
        <v>14276.57</v>
      </c>
      <c r="BL430" s="41">
        <f t="shared" si="462"/>
        <v>0</v>
      </c>
      <c r="BM430" s="41">
        <f t="shared" si="463"/>
        <v>81168.160000000003</v>
      </c>
      <c r="BN430" s="41">
        <f t="shared" si="464"/>
        <v>81169</v>
      </c>
      <c r="BO430" s="109" t="str">
        <f t="shared" si="465"/>
        <v>nebija plānots</v>
      </c>
      <c r="BP430" s="41"/>
      <c r="BQ430" s="41">
        <v>0</v>
      </c>
      <c r="BR430" s="41">
        <f t="shared" si="486"/>
        <v>0</v>
      </c>
      <c r="BS430" s="41">
        <f t="shared" si="466"/>
        <v>0</v>
      </c>
      <c r="BT430" s="41">
        <f t="shared" si="467"/>
        <v>81168.160000000003</v>
      </c>
      <c r="BU430" s="41">
        <f t="shared" si="468"/>
        <v>81169</v>
      </c>
      <c r="BV430" s="109" t="str">
        <f t="shared" si="469"/>
        <v>nebija plānots</v>
      </c>
      <c r="BW430" s="41"/>
      <c r="BX430" s="41">
        <v>144585</v>
      </c>
      <c r="BY430" s="41">
        <f t="shared" si="481"/>
        <v>144585</v>
      </c>
      <c r="BZ430" s="41">
        <f t="shared" si="482"/>
        <v>0</v>
      </c>
      <c r="CA430" s="41">
        <f t="shared" si="483"/>
        <v>225753.16</v>
      </c>
      <c r="CB430" s="41">
        <f t="shared" si="484"/>
        <v>225753.16</v>
      </c>
      <c r="CC430" s="109" t="str">
        <f t="shared" si="470"/>
        <v>nebija plānots</v>
      </c>
      <c r="CD430" s="41"/>
      <c r="CE430" s="41">
        <v>159851.89000000001</v>
      </c>
      <c r="CF430" s="41">
        <f t="shared" si="471"/>
        <v>159851.89000000001</v>
      </c>
      <c r="CG430" s="41">
        <f t="shared" si="472"/>
        <v>0</v>
      </c>
      <c r="CH430" s="41">
        <f t="shared" si="473"/>
        <v>385605.05000000005</v>
      </c>
      <c r="CI430" s="40">
        <f t="shared" si="474"/>
        <v>385605.05000000005</v>
      </c>
      <c r="CJ430" s="281" t="s">
        <v>1546</v>
      </c>
      <c r="CK430" s="40"/>
      <c r="CL430" s="40">
        <f t="shared" si="485"/>
        <v>0</v>
      </c>
      <c r="CM430" s="40">
        <v>385605.05000000005</v>
      </c>
      <c r="CN430" s="40">
        <v>0</v>
      </c>
      <c r="CO430" s="310" t="e">
        <f t="shared" si="476"/>
        <v>#DIV/0!</v>
      </c>
      <c r="CP430" s="40">
        <v>1335174.6800000002</v>
      </c>
      <c r="CQ430" s="40">
        <v>0</v>
      </c>
      <c r="CR430" s="40">
        <v>0</v>
      </c>
      <c r="CS430" s="40">
        <v>0</v>
      </c>
      <c r="CT430" s="40">
        <v>0</v>
      </c>
      <c r="CU430" s="40">
        <v>0</v>
      </c>
      <c r="CV430" s="40">
        <v>0</v>
      </c>
      <c r="CW430" s="40">
        <v>1335174.6800000002</v>
      </c>
      <c r="CX430" s="82"/>
      <c r="DA430" s="72"/>
    </row>
    <row r="431" spans="1:105" ht="25.5" hidden="1" x14ac:dyDescent="0.25">
      <c r="A431" s="55" t="s">
        <v>838</v>
      </c>
      <c r="B431" s="55" t="s">
        <v>839</v>
      </c>
      <c r="C431" s="81" t="s">
        <v>840</v>
      </c>
      <c r="D431" s="55">
        <v>1</v>
      </c>
      <c r="E431" s="55" t="s">
        <v>35</v>
      </c>
      <c r="F431" s="55" t="s">
        <v>5</v>
      </c>
      <c r="G431" s="55" t="s">
        <v>905</v>
      </c>
      <c r="H431" s="43">
        <f>SUBTOTAL(103, $CI$16:$CI431)*1</f>
        <v>149</v>
      </c>
      <c r="I431" s="55" t="s">
        <v>57</v>
      </c>
      <c r="J431" s="128" t="s">
        <v>806</v>
      </c>
      <c r="K431" s="128" t="s">
        <v>1494</v>
      </c>
      <c r="L431" s="79">
        <v>0</v>
      </c>
      <c r="M431" s="79">
        <v>0</v>
      </c>
      <c r="N431" s="79">
        <v>0</v>
      </c>
      <c r="O431" s="79">
        <v>0</v>
      </c>
      <c r="P431" s="79"/>
      <c r="Q431" s="41">
        <f t="shared" si="436"/>
        <v>0</v>
      </c>
      <c r="R431" s="197" t="str">
        <f t="shared" si="437"/>
        <v>nebija plānots</v>
      </c>
      <c r="S431" s="79">
        <v>0</v>
      </c>
      <c r="T431" s="79"/>
      <c r="U431" s="79"/>
      <c r="V431" s="41">
        <f t="shared" si="438"/>
        <v>0</v>
      </c>
      <c r="W431" s="41">
        <f t="shared" si="439"/>
        <v>0</v>
      </c>
      <c r="X431" s="41">
        <f t="shared" si="440"/>
        <v>0</v>
      </c>
      <c r="Y431" s="197" t="str">
        <f t="shared" si="441"/>
        <v>nebija plānots</v>
      </c>
      <c r="Z431" s="79">
        <v>0</v>
      </c>
      <c r="AA431" s="79"/>
      <c r="AB431" s="79"/>
      <c r="AC431" s="41">
        <f t="shared" si="442"/>
        <v>0</v>
      </c>
      <c r="AD431" s="41">
        <f t="shared" si="443"/>
        <v>0</v>
      </c>
      <c r="AE431" s="41">
        <f t="shared" si="444"/>
        <v>0</v>
      </c>
      <c r="AF431" s="109" t="str">
        <f t="shared" si="445"/>
        <v>nebija plānots</v>
      </c>
      <c r="AG431" s="79">
        <v>0</v>
      </c>
      <c r="AH431" s="79"/>
      <c r="AI431" s="79"/>
      <c r="AJ431" s="41">
        <f t="shared" si="446"/>
        <v>0</v>
      </c>
      <c r="AK431" s="41">
        <f t="shared" si="447"/>
        <v>0</v>
      </c>
      <c r="AL431" s="41">
        <f t="shared" si="448"/>
        <v>0</v>
      </c>
      <c r="AM431" s="109" t="str">
        <f t="shared" si="449"/>
        <v>nebija plānots</v>
      </c>
      <c r="AN431" s="79">
        <v>0</v>
      </c>
      <c r="AO431" s="79"/>
      <c r="AP431" s="79"/>
      <c r="AQ431" s="41">
        <f t="shared" si="450"/>
        <v>0</v>
      </c>
      <c r="AR431" s="41">
        <f t="shared" si="451"/>
        <v>0</v>
      </c>
      <c r="AS431" s="41">
        <f t="shared" si="452"/>
        <v>0</v>
      </c>
      <c r="AT431" s="109" t="str">
        <f t="shared" si="453"/>
        <v>nebija plānots</v>
      </c>
      <c r="AU431" s="79">
        <v>0</v>
      </c>
      <c r="AV431" s="79"/>
      <c r="AW431" s="79"/>
      <c r="AX431" s="41">
        <f t="shared" si="454"/>
        <v>0</v>
      </c>
      <c r="AY431" s="41">
        <f t="shared" si="455"/>
        <v>0</v>
      </c>
      <c r="AZ431" s="41">
        <f t="shared" si="456"/>
        <v>0</v>
      </c>
      <c r="BA431" s="109" t="str">
        <f t="shared" si="457"/>
        <v>nebija plānots</v>
      </c>
      <c r="BB431" s="79">
        <v>0</v>
      </c>
      <c r="BC431" s="79"/>
      <c r="BD431" s="79"/>
      <c r="BE431" s="41">
        <f t="shared" si="458"/>
        <v>0</v>
      </c>
      <c r="BF431" s="41">
        <f t="shared" si="459"/>
        <v>0</v>
      </c>
      <c r="BG431" s="41">
        <f t="shared" si="460"/>
        <v>0</v>
      </c>
      <c r="BH431" s="109" t="str">
        <f t="shared" si="461"/>
        <v>nebija plānots</v>
      </c>
      <c r="BI431" s="79">
        <v>0</v>
      </c>
      <c r="BJ431" s="79"/>
      <c r="BK431" s="79"/>
      <c r="BL431" s="41">
        <f t="shared" si="462"/>
        <v>0</v>
      </c>
      <c r="BM431" s="41">
        <f t="shared" si="463"/>
        <v>0</v>
      </c>
      <c r="BN431" s="41">
        <f t="shared" si="464"/>
        <v>0</v>
      </c>
      <c r="BO431" s="109" t="str">
        <f t="shared" si="465"/>
        <v>nebija plānots</v>
      </c>
      <c r="BP431" s="79">
        <v>0</v>
      </c>
      <c r="BQ431" s="79"/>
      <c r="BR431" s="79"/>
      <c r="BS431" s="41">
        <f t="shared" si="466"/>
        <v>0</v>
      </c>
      <c r="BT431" s="41">
        <f t="shared" si="467"/>
        <v>0</v>
      </c>
      <c r="BU431" s="41">
        <f t="shared" si="468"/>
        <v>0</v>
      </c>
      <c r="BV431" s="109" t="str">
        <f t="shared" si="469"/>
        <v>nebija plānots</v>
      </c>
      <c r="BW431" s="79">
        <v>0</v>
      </c>
      <c r="BX431" s="79"/>
      <c r="BY431" s="79"/>
      <c r="BZ431" s="79">
        <v>0</v>
      </c>
      <c r="CA431" s="79"/>
      <c r="CB431" s="79"/>
      <c r="CC431" s="109" t="str">
        <f t="shared" si="470"/>
        <v>nebija plānots</v>
      </c>
      <c r="CD431" s="79">
        <v>0</v>
      </c>
      <c r="CE431" s="41">
        <v>387700.04</v>
      </c>
      <c r="CF431" s="41">
        <f t="shared" si="471"/>
        <v>387700.04</v>
      </c>
      <c r="CG431" s="41">
        <f t="shared" si="472"/>
        <v>0</v>
      </c>
      <c r="CH431" s="41">
        <f t="shared" si="473"/>
        <v>387700.04</v>
      </c>
      <c r="CI431" s="40">
        <f t="shared" si="474"/>
        <v>387700.04</v>
      </c>
      <c r="CJ431" s="281" t="s">
        <v>1546</v>
      </c>
      <c r="CK431" s="83"/>
      <c r="CL431" s="83">
        <f>SUM(O431:CD431)</f>
        <v>0</v>
      </c>
      <c r="CM431" s="40">
        <v>387700.04</v>
      </c>
      <c r="CN431" s="40">
        <v>0</v>
      </c>
      <c r="CO431" s="310" t="e">
        <f t="shared" si="476"/>
        <v>#DIV/0!</v>
      </c>
      <c r="CP431" s="83">
        <v>430777.82281383692</v>
      </c>
      <c r="CQ431" s="83">
        <v>0</v>
      </c>
      <c r="CR431" s="83">
        <v>0</v>
      </c>
      <c r="CS431" s="83">
        <v>0</v>
      </c>
      <c r="CT431" s="83">
        <v>0</v>
      </c>
      <c r="CU431" s="83">
        <v>0</v>
      </c>
      <c r="CV431" s="83">
        <v>0</v>
      </c>
      <c r="CW431" s="83">
        <v>430777.82281383692</v>
      </c>
      <c r="CX431" s="29"/>
      <c r="DA431" s="72"/>
    </row>
    <row r="432" spans="1:105" ht="39" hidden="1" x14ac:dyDescent="0.25">
      <c r="A432" s="121" t="s">
        <v>57</v>
      </c>
      <c r="B432" s="121" t="s">
        <v>58</v>
      </c>
      <c r="C432" s="122" t="s">
        <v>565</v>
      </c>
      <c r="D432" s="121">
        <v>3</v>
      </c>
      <c r="E432" s="121" t="s">
        <v>35</v>
      </c>
      <c r="F432" s="121" t="s">
        <v>5</v>
      </c>
      <c r="G432" s="123" t="s">
        <v>663</v>
      </c>
      <c r="H432" s="43">
        <f>SUBTOTAL(103, $CI$16:$CI432)*1</f>
        <v>149</v>
      </c>
      <c r="I432" s="43" t="s">
        <v>1290</v>
      </c>
      <c r="J432" s="124" t="s">
        <v>1294</v>
      </c>
      <c r="K432" s="124" t="s">
        <v>1295</v>
      </c>
      <c r="L432" s="79">
        <v>0</v>
      </c>
      <c r="M432" s="79">
        <v>0</v>
      </c>
      <c r="N432" s="79">
        <v>0</v>
      </c>
      <c r="O432" s="79">
        <f>N432+M432+L432</f>
        <v>0</v>
      </c>
      <c r="P432" s="79"/>
      <c r="Q432" s="41">
        <f t="shared" si="436"/>
        <v>0</v>
      </c>
      <c r="R432" s="197" t="str">
        <f t="shared" si="437"/>
        <v>nebija plānots</v>
      </c>
      <c r="S432" s="79">
        <v>0</v>
      </c>
      <c r="T432" s="79"/>
      <c r="U432" s="79"/>
      <c r="V432" s="41">
        <f t="shared" si="438"/>
        <v>0</v>
      </c>
      <c r="W432" s="41">
        <f t="shared" si="439"/>
        <v>0</v>
      </c>
      <c r="X432" s="41">
        <f t="shared" si="440"/>
        <v>0</v>
      </c>
      <c r="Y432" s="197" t="str">
        <f t="shared" si="441"/>
        <v>nebija plānots</v>
      </c>
      <c r="Z432" s="79">
        <v>0</v>
      </c>
      <c r="AA432" s="79"/>
      <c r="AB432" s="79"/>
      <c r="AC432" s="41">
        <f t="shared" si="442"/>
        <v>0</v>
      </c>
      <c r="AD432" s="41">
        <f t="shared" si="443"/>
        <v>0</v>
      </c>
      <c r="AE432" s="41">
        <f t="shared" si="444"/>
        <v>0</v>
      </c>
      <c r="AF432" s="109" t="str">
        <f t="shared" si="445"/>
        <v>nebija plānots</v>
      </c>
      <c r="AG432" s="79">
        <v>0</v>
      </c>
      <c r="AH432" s="79"/>
      <c r="AI432" s="79"/>
      <c r="AJ432" s="41">
        <f t="shared" si="446"/>
        <v>0</v>
      </c>
      <c r="AK432" s="41">
        <f t="shared" si="447"/>
        <v>0</v>
      </c>
      <c r="AL432" s="41">
        <f t="shared" si="448"/>
        <v>0</v>
      </c>
      <c r="AM432" s="109" t="str">
        <f t="shared" si="449"/>
        <v>nebija plānots</v>
      </c>
      <c r="AN432" s="79">
        <v>0</v>
      </c>
      <c r="AO432" s="79"/>
      <c r="AP432" s="79"/>
      <c r="AQ432" s="41">
        <f t="shared" si="450"/>
        <v>0</v>
      </c>
      <c r="AR432" s="41">
        <f t="shared" si="451"/>
        <v>0</v>
      </c>
      <c r="AS432" s="41">
        <f t="shared" si="452"/>
        <v>0</v>
      </c>
      <c r="AT432" s="109" t="str">
        <f t="shared" si="453"/>
        <v>nebija plānots</v>
      </c>
      <c r="AU432" s="79">
        <v>0</v>
      </c>
      <c r="AV432" s="79"/>
      <c r="AW432" s="79"/>
      <c r="AX432" s="41">
        <f t="shared" si="454"/>
        <v>0</v>
      </c>
      <c r="AY432" s="41">
        <f t="shared" si="455"/>
        <v>0</v>
      </c>
      <c r="AZ432" s="41">
        <f t="shared" si="456"/>
        <v>0</v>
      </c>
      <c r="BA432" s="109" t="str">
        <f t="shared" si="457"/>
        <v>nebija plānots</v>
      </c>
      <c r="BB432" s="79">
        <v>0</v>
      </c>
      <c r="BC432" s="79"/>
      <c r="BD432" s="79"/>
      <c r="BE432" s="41">
        <f t="shared" si="458"/>
        <v>0</v>
      </c>
      <c r="BF432" s="41">
        <f t="shared" si="459"/>
        <v>0</v>
      </c>
      <c r="BG432" s="41">
        <f t="shared" si="460"/>
        <v>0</v>
      </c>
      <c r="BH432" s="109" t="str">
        <f t="shared" si="461"/>
        <v>nebija plānots</v>
      </c>
      <c r="BI432" s="79">
        <v>0</v>
      </c>
      <c r="BJ432" s="79"/>
      <c r="BK432" s="79"/>
      <c r="BL432" s="41">
        <f t="shared" si="462"/>
        <v>0</v>
      </c>
      <c r="BM432" s="41">
        <f t="shared" si="463"/>
        <v>0</v>
      </c>
      <c r="BN432" s="41">
        <f t="shared" si="464"/>
        <v>0</v>
      </c>
      <c r="BO432" s="109" t="str">
        <f t="shared" si="465"/>
        <v>nebija plānots</v>
      </c>
      <c r="BP432" s="79">
        <v>0</v>
      </c>
      <c r="BQ432" s="79"/>
      <c r="BR432" s="79"/>
      <c r="BS432" s="41">
        <f t="shared" si="466"/>
        <v>0</v>
      </c>
      <c r="BT432" s="41">
        <f t="shared" si="467"/>
        <v>0</v>
      </c>
      <c r="BU432" s="41">
        <f t="shared" si="468"/>
        <v>0</v>
      </c>
      <c r="BV432" s="109" t="str">
        <f t="shared" si="469"/>
        <v>nebija plānots</v>
      </c>
      <c r="BW432" s="79">
        <v>0</v>
      </c>
      <c r="BX432" s="41">
        <v>13753.51</v>
      </c>
      <c r="BY432" s="41">
        <f t="shared" ref="BY432:BY437" si="487">BX432-BW432</f>
        <v>13753.51</v>
      </c>
      <c r="BZ432" s="41">
        <f t="shared" ref="BZ432:BZ437" si="488">BP432+BI432+BB432+AU432+AN432+AG432+Z432+S432+O432+BW432</f>
        <v>0</v>
      </c>
      <c r="CA432" s="41">
        <f t="shared" ref="CA432:CA437" si="489">BQ432+BJ432+BC432+AV432+AO432+-AH432+AA432+T432+P432+BX432</f>
        <v>13753.51</v>
      </c>
      <c r="CB432" s="41">
        <f t="shared" ref="CB432:CB437" si="490">BR432+BK432+BD432+AW432+AP432+AI432+AB432+U432+Q432+BY432</f>
        <v>13753.51</v>
      </c>
      <c r="CC432" s="109" t="str">
        <f t="shared" si="470"/>
        <v>nebija plānots</v>
      </c>
      <c r="CD432" s="79">
        <v>0</v>
      </c>
      <c r="CE432" s="41">
        <v>400000</v>
      </c>
      <c r="CF432" s="41">
        <f t="shared" si="471"/>
        <v>400000</v>
      </c>
      <c r="CG432" s="41">
        <f t="shared" si="472"/>
        <v>0</v>
      </c>
      <c r="CH432" s="41">
        <f t="shared" si="473"/>
        <v>413753.51</v>
      </c>
      <c r="CI432" s="40">
        <f t="shared" si="474"/>
        <v>413753.51</v>
      </c>
      <c r="CJ432" s="281" t="s">
        <v>1546</v>
      </c>
      <c r="CK432" s="83">
        <v>0</v>
      </c>
      <c r="CL432" s="40">
        <f t="shared" ref="CL432:CL437" si="491">CK432+CD432+BW432+BP432+BI432+BB432+AN432+AG432+Z432+S432+O432+AU432</f>
        <v>0</v>
      </c>
      <c r="CM432" s="40">
        <v>413753.51</v>
      </c>
      <c r="CN432" s="40">
        <v>0</v>
      </c>
      <c r="CO432" s="310" t="e">
        <f t="shared" si="476"/>
        <v>#DIV/0!</v>
      </c>
      <c r="CP432" s="83">
        <f>SUM(S432:CK432)</f>
        <v>1682521.06</v>
      </c>
      <c r="CQ432" s="83">
        <v>4451227.97</v>
      </c>
      <c r="CR432" s="83">
        <v>3161147.47</v>
      </c>
      <c r="CS432" s="83">
        <v>2392779.86</v>
      </c>
      <c r="CT432" s="83">
        <v>2392864.86</v>
      </c>
      <c r="CU432" s="83">
        <v>2807176.79</v>
      </c>
      <c r="CV432" s="83">
        <v>0</v>
      </c>
      <c r="CW432" s="83">
        <v>15205196.949999999</v>
      </c>
      <c r="CX432" s="272"/>
      <c r="CY432" s="72"/>
    </row>
    <row r="433" spans="1:141" ht="31.5" hidden="1" x14ac:dyDescent="0.25">
      <c r="A433" s="18" t="s">
        <v>0</v>
      </c>
      <c r="B433" s="18" t="s">
        <v>945</v>
      </c>
      <c r="C433" s="19" t="s">
        <v>946</v>
      </c>
      <c r="D433" s="55" t="s">
        <v>3</v>
      </c>
      <c r="E433" s="55" t="s">
        <v>4</v>
      </c>
      <c r="F433" s="55" t="s">
        <v>5</v>
      </c>
      <c r="G433" s="55" t="s">
        <v>1473</v>
      </c>
      <c r="H433" s="43">
        <f>SUBTOTAL(103, $CI$16:$CI433)*1</f>
        <v>149</v>
      </c>
      <c r="I433" s="43" t="s">
        <v>57</v>
      </c>
      <c r="J433" s="128" t="s">
        <v>890</v>
      </c>
      <c r="K433" s="128" t="s">
        <v>891</v>
      </c>
      <c r="L433" s="35">
        <v>0</v>
      </c>
      <c r="M433" s="35">
        <v>0</v>
      </c>
      <c r="N433" s="35">
        <v>0</v>
      </c>
      <c r="O433" s="35">
        <f>N433+M433+L433</f>
        <v>0</v>
      </c>
      <c r="P433" s="35"/>
      <c r="Q433" s="41">
        <f t="shared" si="436"/>
        <v>0</v>
      </c>
      <c r="R433" s="197" t="str">
        <f t="shared" si="437"/>
        <v>nebija plānots</v>
      </c>
      <c r="S433" s="35">
        <v>0</v>
      </c>
      <c r="T433" s="35"/>
      <c r="U433" s="35"/>
      <c r="V433" s="41">
        <f t="shared" si="438"/>
        <v>0</v>
      </c>
      <c r="W433" s="41">
        <f t="shared" si="439"/>
        <v>0</v>
      </c>
      <c r="X433" s="41">
        <f t="shared" si="440"/>
        <v>0</v>
      </c>
      <c r="Y433" s="197" t="str">
        <f t="shared" si="441"/>
        <v>nebija plānots</v>
      </c>
      <c r="Z433" s="35">
        <v>0</v>
      </c>
      <c r="AA433" s="35"/>
      <c r="AB433" s="35"/>
      <c r="AC433" s="41">
        <f t="shared" si="442"/>
        <v>0</v>
      </c>
      <c r="AD433" s="41">
        <f t="shared" si="443"/>
        <v>0</v>
      </c>
      <c r="AE433" s="41">
        <f t="shared" si="444"/>
        <v>0</v>
      </c>
      <c r="AF433" s="109" t="str">
        <f t="shared" si="445"/>
        <v>nebija plānots</v>
      </c>
      <c r="AG433" s="35">
        <v>0</v>
      </c>
      <c r="AH433" s="35"/>
      <c r="AI433" s="35"/>
      <c r="AJ433" s="41">
        <f t="shared" si="446"/>
        <v>0</v>
      </c>
      <c r="AK433" s="41">
        <f t="shared" si="447"/>
        <v>0</v>
      </c>
      <c r="AL433" s="41">
        <f t="shared" si="448"/>
        <v>0</v>
      </c>
      <c r="AM433" s="109" t="str">
        <f t="shared" si="449"/>
        <v>nebija plānots</v>
      </c>
      <c r="AN433" s="35">
        <v>0</v>
      </c>
      <c r="AO433" s="35"/>
      <c r="AP433" s="35"/>
      <c r="AQ433" s="41">
        <f t="shared" si="450"/>
        <v>0</v>
      </c>
      <c r="AR433" s="41">
        <f t="shared" si="451"/>
        <v>0</v>
      </c>
      <c r="AS433" s="41">
        <f t="shared" si="452"/>
        <v>0</v>
      </c>
      <c r="AT433" s="109" t="str">
        <f t="shared" si="453"/>
        <v>nebija plānots</v>
      </c>
      <c r="AU433" s="35">
        <v>0</v>
      </c>
      <c r="AV433" s="35"/>
      <c r="AW433" s="35"/>
      <c r="AX433" s="41">
        <f t="shared" si="454"/>
        <v>0</v>
      </c>
      <c r="AY433" s="41">
        <f t="shared" si="455"/>
        <v>0</v>
      </c>
      <c r="AZ433" s="41">
        <f t="shared" si="456"/>
        <v>0</v>
      </c>
      <c r="BA433" s="109" t="str">
        <f t="shared" si="457"/>
        <v>nebija plānots</v>
      </c>
      <c r="BB433" s="35">
        <v>0</v>
      </c>
      <c r="BC433" s="41">
        <v>200000</v>
      </c>
      <c r="BD433" s="41">
        <f>BC433-BB433</f>
        <v>200000</v>
      </c>
      <c r="BE433" s="41">
        <f t="shared" si="458"/>
        <v>0</v>
      </c>
      <c r="BF433" s="41">
        <f t="shared" si="459"/>
        <v>200000</v>
      </c>
      <c r="BG433" s="41">
        <f t="shared" si="460"/>
        <v>200000</v>
      </c>
      <c r="BH433" s="109" t="str">
        <f t="shared" si="461"/>
        <v>nebija plānots</v>
      </c>
      <c r="BI433" s="35">
        <v>0</v>
      </c>
      <c r="BJ433" s="41">
        <v>0</v>
      </c>
      <c r="BK433" s="41">
        <f>BJ433-BI433</f>
        <v>0</v>
      </c>
      <c r="BL433" s="41">
        <f t="shared" si="462"/>
        <v>0</v>
      </c>
      <c r="BM433" s="41">
        <f t="shared" si="463"/>
        <v>200000</v>
      </c>
      <c r="BN433" s="41">
        <f t="shared" si="464"/>
        <v>200000</v>
      </c>
      <c r="BO433" s="109" t="str">
        <f t="shared" si="465"/>
        <v>nebija plānots</v>
      </c>
      <c r="BP433" s="35">
        <v>0</v>
      </c>
      <c r="BQ433" s="41">
        <v>0</v>
      </c>
      <c r="BR433" s="41">
        <f>BQ433-BP433</f>
        <v>0</v>
      </c>
      <c r="BS433" s="41">
        <f t="shared" si="466"/>
        <v>0</v>
      </c>
      <c r="BT433" s="41">
        <f t="shared" si="467"/>
        <v>200000</v>
      </c>
      <c r="BU433" s="41">
        <f t="shared" si="468"/>
        <v>200000</v>
      </c>
      <c r="BV433" s="109" t="str">
        <f t="shared" si="469"/>
        <v>nebija plānots</v>
      </c>
      <c r="BW433" s="35">
        <v>0</v>
      </c>
      <c r="BX433" s="41">
        <v>100000</v>
      </c>
      <c r="BY433" s="41">
        <f t="shared" si="487"/>
        <v>100000</v>
      </c>
      <c r="BZ433" s="41">
        <f t="shared" si="488"/>
        <v>0</v>
      </c>
      <c r="CA433" s="41">
        <f t="shared" si="489"/>
        <v>300000</v>
      </c>
      <c r="CB433" s="41">
        <f t="shared" si="490"/>
        <v>300000</v>
      </c>
      <c r="CC433" s="109" t="str">
        <f t="shared" si="470"/>
        <v>nebija plānots</v>
      </c>
      <c r="CD433" s="35">
        <v>0</v>
      </c>
      <c r="CE433" s="41">
        <v>154141.85</v>
      </c>
      <c r="CF433" s="41">
        <f t="shared" si="471"/>
        <v>154141.85</v>
      </c>
      <c r="CG433" s="41">
        <f t="shared" si="472"/>
        <v>0</v>
      </c>
      <c r="CH433" s="41">
        <f t="shared" si="473"/>
        <v>454141.85</v>
      </c>
      <c r="CI433" s="40">
        <f t="shared" si="474"/>
        <v>454141.85</v>
      </c>
      <c r="CJ433" s="281" t="s">
        <v>1546</v>
      </c>
      <c r="CK433" s="37">
        <v>100000</v>
      </c>
      <c r="CL433" s="40">
        <f t="shared" si="491"/>
        <v>100000</v>
      </c>
      <c r="CM433" s="40">
        <v>602876.97</v>
      </c>
      <c r="CN433" s="158">
        <f>CM433-CL433</f>
        <v>502876.97</v>
      </c>
      <c r="CO433" s="310">
        <f t="shared" si="476"/>
        <v>6.0287696999999998</v>
      </c>
      <c r="CP433" s="37">
        <v>373855.61</v>
      </c>
      <c r="CQ433" s="37">
        <v>0</v>
      </c>
      <c r="CR433" s="37">
        <v>0</v>
      </c>
      <c r="CS433" s="37">
        <v>0</v>
      </c>
      <c r="CT433" s="37">
        <v>0</v>
      </c>
      <c r="CU433" s="37">
        <v>0</v>
      </c>
      <c r="CV433" s="37">
        <v>0</v>
      </c>
      <c r="CW433" s="37">
        <v>473855.61</v>
      </c>
      <c r="CX433" s="112"/>
      <c r="DA433" s="72"/>
    </row>
    <row r="434" spans="1:141" ht="47.25" hidden="1" x14ac:dyDescent="0.25">
      <c r="A434" s="99" t="s">
        <v>33</v>
      </c>
      <c r="B434" s="99" t="s">
        <v>34</v>
      </c>
      <c r="C434" s="100" t="s">
        <v>562</v>
      </c>
      <c r="D434" s="99">
        <v>1</v>
      </c>
      <c r="E434" s="99" t="s">
        <v>35</v>
      </c>
      <c r="F434" s="99" t="s">
        <v>5</v>
      </c>
      <c r="G434" s="99" t="s">
        <v>962</v>
      </c>
      <c r="H434" s="43">
        <f>SUBTOTAL(103, $CI$16:$CI434)*1</f>
        <v>149</v>
      </c>
      <c r="I434" s="43" t="s">
        <v>614</v>
      </c>
      <c r="J434" s="128" t="s">
        <v>69</v>
      </c>
      <c r="K434" s="128" t="s">
        <v>1072</v>
      </c>
      <c r="L434" s="101">
        <v>0</v>
      </c>
      <c r="M434" s="101">
        <v>0</v>
      </c>
      <c r="N434" s="101">
        <v>0</v>
      </c>
      <c r="O434" s="101">
        <f>N434+M434+L434</f>
        <v>0</v>
      </c>
      <c r="P434" s="101"/>
      <c r="Q434" s="41">
        <f t="shared" si="436"/>
        <v>0</v>
      </c>
      <c r="R434" s="197" t="str">
        <f t="shared" si="437"/>
        <v>nebija plānots</v>
      </c>
      <c r="S434" s="101">
        <v>0</v>
      </c>
      <c r="T434" s="101"/>
      <c r="U434" s="101"/>
      <c r="V434" s="41">
        <f t="shared" si="438"/>
        <v>0</v>
      </c>
      <c r="W434" s="41">
        <f t="shared" si="439"/>
        <v>0</v>
      </c>
      <c r="X434" s="41">
        <f t="shared" si="440"/>
        <v>0</v>
      </c>
      <c r="Y434" s="197" t="str">
        <f t="shared" si="441"/>
        <v>nebija plānots</v>
      </c>
      <c r="Z434" s="101">
        <v>0</v>
      </c>
      <c r="AA434" s="101"/>
      <c r="AB434" s="101"/>
      <c r="AC434" s="41">
        <f t="shared" si="442"/>
        <v>0</v>
      </c>
      <c r="AD434" s="41">
        <f t="shared" si="443"/>
        <v>0</v>
      </c>
      <c r="AE434" s="41">
        <f t="shared" si="444"/>
        <v>0</v>
      </c>
      <c r="AF434" s="109" t="str">
        <f t="shared" si="445"/>
        <v>nebija plānots</v>
      </c>
      <c r="AG434" s="101">
        <v>0</v>
      </c>
      <c r="AH434" s="101"/>
      <c r="AI434" s="101"/>
      <c r="AJ434" s="41">
        <f t="shared" si="446"/>
        <v>0</v>
      </c>
      <c r="AK434" s="41">
        <f t="shared" si="447"/>
        <v>0</v>
      </c>
      <c r="AL434" s="41">
        <f t="shared" si="448"/>
        <v>0</v>
      </c>
      <c r="AM434" s="109" t="str">
        <f t="shared" si="449"/>
        <v>nebija plānots</v>
      </c>
      <c r="AN434" s="101">
        <v>0</v>
      </c>
      <c r="AO434" s="101"/>
      <c r="AP434" s="101"/>
      <c r="AQ434" s="41">
        <f t="shared" si="450"/>
        <v>0</v>
      </c>
      <c r="AR434" s="41">
        <f t="shared" si="451"/>
        <v>0</v>
      </c>
      <c r="AS434" s="41">
        <f t="shared" si="452"/>
        <v>0</v>
      </c>
      <c r="AT434" s="109" t="str">
        <f t="shared" si="453"/>
        <v>nebija plānots</v>
      </c>
      <c r="AU434" s="101">
        <v>0</v>
      </c>
      <c r="AV434" s="101"/>
      <c r="AW434" s="101"/>
      <c r="AX434" s="41">
        <f t="shared" si="454"/>
        <v>0</v>
      </c>
      <c r="AY434" s="41">
        <f t="shared" si="455"/>
        <v>0</v>
      </c>
      <c r="AZ434" s="41">
        <f t="shared" si="456"/>
        <v>0</v>
      </c>
      <c r="BA434" s="109" t="str">
        <f t="shared" si="457"/>
        <v>nebija plānots</v>
      </c>
      <c r="BB434" s="101">
        <v>0</v>
      </c>
      <c r="BC434" s="101"/>
      <c r="BD434" s="101"/>
      <c r="BE434" s="41">
        <f t="shared" si="458"/>
        <v>0</v>
      </c>
      <c r="BF434" s="41">
        <f t="shared" si="459"/>
        <v>0</v>
      </c>
      <c r="BG434" s="41">
        <f t="shared" si="460"/>
        <v>0</v>
      </c>
      <c r="BH434" s="109" t="str">
        <f t="shared" si="461"/>
        <v>nebija plānots</v>
      </c>
      <c r="BI434" s="101">
        <v>0</v>
      </c>
      <c r="BJ434" s="41">
        <v>341915.49</v>
      </c>
      <c r="BK434" s="41">
        <f>BJ434-BI434</f>
        <v>341915.49</v>
      </c>
      <c r="BL434" s="41">
        <f t="shared" si="462"/>
        <v>0</v>
      </c>
      <c r="BM434" s="41">
        <f t="shared" si="463"/>
        <v>341915.49</v>
      </c>
      <c r="BN434" s="41">
        <f t="shared" si="464"/>
        <v>341915</v>
      </c>
      <c r="BO434" s="109" t="str">
        <f t="shared" si="465"/>
        <v>nebija plānots</v>
      </c>
      <c r="BP434" s="101">
        <v>0</v>
      </c>
      <c r="BQ434" s="41">
        <v>0</v>
      </c>
      <c r="BR434" s="41">
        <f>BQ434-BP434</f>
        <v>0</v>
      </c>
      <c r="BS434" s="41">
        <f t="shared" si="466"/>
        <v>0</v>
      </c>
      <c r="BT434" s="41">
        <f t="shared" si="467"/>
        <v>341915.49</v>
      </c>
      <c r="BU434" s="41">
        <f t="shared" si="468"/>
        <v>341915</v>
      </c>
      <c r="BV434" s="109" t="str">
        <f t="shared" si="469"/>
        <v>nebija plānots</v>
      </c>
      <c r="BW434" s="101">
        <v>0</v>
      </c>
      <c r="BX434" s="41">
        <v>0</v>
      </c>
      <c r="BY434" s="41">
        <f t="shared" si="487"/>
        <v>0</v>
      </c>
      <c r="BZ434" s="41">
        <f t="shared" si="488"/>
        <v>0</v>
      </c>
      <c r="CA434" s="41">
        <f t="shared" si="489"/>
        <v>341915.49</v>
      </c>
      <c r="CB434" s="41">
        <f t="shared" si="490"/>
        <v>341915.49</v>
      </c>
      <c r="CC434" s="109" t="str">
        <f t="shared" si="470"/>
        <v>nebija plānots</v>
      </c>
      <c r="CD434" s="101">
        <v>0</v>
      </c>
      <c r="CE434" s="41">
        <v>140161.92000000001</v>
      </c>
      <c r="CF434" s="41">
        <f t="shared" si="471"/>
        <v>140161.92000000001</v>
      </c>
      <c r="CG434" s="41">
        <f t="shared" si="472"/>
        <v>0</v>
      </c>
      <c r="CH434" s="41">
        <f t="shared" si="473"/>
        <v>482077.41000000003</v>
      </c>
      <c r="CI434" s="40">
        <f t="shared" si="474"/>
        <v>482077.41000000003</v>
      </c>
      <c r="CJ434" s="281" t="s">
        <v>1546</v>
      </c>
      <c r="CK434" s="104">
        <v>0</v>
      </c>
      <c r="CL434" s="40">
        <f t="shared" si="491"/>
        <v>0</v>
      </c>
      <c r="CM434" s="40">
        <v>482077.41000000003</v>
      </c>
      <c r="CN434" s="40">
        <v>0</v>
      </c>
      <c r="CO434" s="310" t="e">
        <f t="shared" si="476"/>
        <v>#DIV/0!</v>
      </c>
      <c r="CP434" s="104">
        <v>3213000</v>
      </c>
      <c r="CQ434" s="104">
        <v>357000</v>
      </c>
      <c r="CR434" s="104">
        <v>0</v>
      </c>
      <c r="CS434" s="104">
        <v>0</v>
      </c>
      <c r="CT434" s="104">
        <v>0</v>
      </c>
      <c r="CU434" s="104">
        <v>0</v>
      </c>
      <c r="CV434" s="104">
        <v>0</v>
      </c>
      <c r="CW434" s="104">
        <v>3570000</v>
      </c>
      <c r="CX434" s="112"/>
      <c r="DA434" s="72"/>
    </row>
    <row r="435" spans="1:141" ht="31.5" hidden="1" x14ac:dyDescent="0.25">
      <c r="A435" s="119" t="s">
        <v>150</v>
      </c>
      <c r="B435" s="119" t="s">
        <v>151</v>
      </c>
      <c r="C435" s="120" t="s">
        <v>574</v>
      </c>
      <c r="D435" s="119" t="s">
        <v>3</v>
      </c>
      <c r="E435" s="119" t="s">
        <v>29</v>
      </c>
      <c r="F435" s="119" t="s">
        <v>102</v>
      </c>
      <c r="G435" s="43" t="s">
        <v>170</v>
      </c>
      <c r="H435" s="43">
        <f>SUBTOTAL(103, $CI$16:$CI435)*1</f>
        <v>149</v>
      </c>
      <c r="I435" s="43" t="s">
        <v>1084</v>
      </c>
      <c r="J435" s="128" t="s">
        <v>1087</v>
      </c>
      <c r="K435" s="128" t="s">
        <v>1088</v>
      </c>
      <c r="L435" s="79">
        <v>0</v>
      </c>
      <c r="M435" s="79">
        <v>0</v>
      </c>
      <c r="N435" s="79">
        <v>0</v>
      </c>
      <c r="O435" s="79">
        <f>N435+M435+L435</f>
        <v>0</v>
      </c>
      <c r="P435" s="79"/>
      <c r="Q435" s="41">
        <f t="shared" si="436"/>
        <v>0</v>
      </c>
      <c r="R435" s="197" t="str">
        <f t="shared" si="437"/>
        <v>nebija plānots</v>
      </c>
      <c r="S435" s="79">
        <v>0</v>
      </c>
      <c r="T435" s="79"/>
      <c r="U435" s="79"/>
      <c r="V435" s="41">
        <f t="shared" si="438"/>
        <v>0</v>
      </c>
      <c r="W435" s="41">
        <f t="shared" si="439"/>
        <v>0</v>
      </c>
      <c r="X435" s="41">
        <f t="shared" si="440"/>
        <v>0</v>
      </c>
      <c r="Y435" s="197" t="str">
        <f t="shared" si="441"/>
        <v>nebija plānots</v>
      </c>
      <c r="Z435" s="79">
        <v>0</v>
      </c>
      <c r="AA435" s="79"/>
      <c r="AB435" s="79"/>
      <c r="AC435" s="41">
        <f t="shared" si="442"/>
        <v>0</v>
      </c>
      <c r="AD435" s="41">
        <f t="shared" si="443"/>
        <v>0</v>
      </c>
      <c r="AE435" s="41">
        <f t="shared" si="444"/>
        <v>0</v>
      </c>
      <c r="AF435" s="109" t="str">
        <f t="shared" si="445"/>
        <v>nebija plānots</v>
      </c>
      <c r="AG435" s="79">
        <v>0</v>
      </c>
      <c r="AH435" s="79"/>
      <c r="AI435" s="79"/>
      <c r="AJ435" s="41">
        <f t="shared" si="446"/>
        <v>0</v>
      </c>
      <c r="AK435" s="41">
        <f t="shared" si="447"/>
        <v>0</v>
      </c>
      <c r="AL435" s="41">
        <f t="shared" si="448"/>
        <v>0</v>
      </c>
      <c r="AM435" s="109" t="str">
        <f t="shared" si="449"/>
        <v>nebija plānots</v>
      </c>
      <c r="AN435" s="79">
        <v>0</v>
      </c>
      <c r="AO435" s="79"/>
      <c r="AP435" s="79"/>
      <c r="AQ435" s="41">
        <f t="shared" si="450"/>
        <v>0</v>
      </c>
      <c r="AR435" s="41">
        <f t="shared" si="451"/>
        <v>0</v>
      </c>
      <c r="AS435" s="41">
        <f t="shared" si="452"/>
        <v>0</v>
      </c>
      <c r="AT435" s="109" t="str">
        <f t="shared" si="453"/>
        <v>nebija plānots</v>
      </c>
      <c r="AU435" s="79">
        <v>0</v>
      </c>
      <c r="AV435" s="79"/>
      <c r="AW435" s="79"/>
      <c r="AX435" s="41">
        <f t="shared" si="454"/>
        <v>0</v>
      </c>
      <c r="AY435" s="41">
        <f t="shared" si="455"/>
        <v>0</v>
      </c>
      <c r="AZ435" s="41">
        <f t="shared" si="456"/>
        <v>0</v>
      </c>
      <c r="BA435" s="109" t="str">
        <f t="shared" si="457"/>
        <v>nebija plānots</v>
      </c>
      <c r="BB435" s="79">
        <v>0</v>
      </c>
      <c r="BC435" s="79"/>
      <c r="BD435" s="79"/>
      <c r="BE435" s="41">
        <f t="shared" si="458"/>
        <v>0</v>
      </c>
      <c r="BF435" s="41">
        <f t="shared" si="459"/>
        <v>0</v>
      </c>
      <c r="BG435" s="41">
        <f t="shared" si="460"/>
        <v>0</v>
      </c>
      <c r="BH435" s="109" t="str">
        <f t="shared" si="461"/>
        <v>nebija plānots</v>
      </c>
      <c r="BI435" s="79">
        <v>0</v>
      </c>
      <c r="BJ435" s="79"/>
      <c r="BK435" s="79"/>
      <c r="BL435" s="41">
        <f t="shared" si="462"/>
        <v>0</v>
      </c>
      <c r="BM435" s="41">
        <f t="shared" si="463"/>
        <v>0</v>
      </c>
      <c r="BN435" s="41">
        <f t="shared" si="464"/>
        <v>0</v>
      </c>
      <c r="BO435" s="109" t="str">
        <f t="shared" si="465"/>
        <v>nebija plānots</v>
      </c>
      <c r="BP435" s="79">
        <v>0</v>
      </c>
      <c r="BQ435" s="79"/>
      <c r="BR435" s="79"/>
      <c r="BS435" s="41">
        <f t="shared" si="466"/>
        <v>0</v>
      </c>
      <c r="BT435" s="41">
        <f t="shared" si="467"/>
        <v>0</v>
      </c>
      <c r="BU435" s="41">
        <f t="shared" si="468"/>
        <v>0</v>
      </c>
      <c r="BV435" s="109" t="str">
        <f t="shared" si="469"/>
        <v>nebija plānots</v>
      </c>
      <c r="BW435" s="79">
        <v>0</v>
      </c>
      <c r="BX435" s="41">
        <v>486239.14</v>
      </c>
      <c r="BY435" s="41">
        <f t="shared" si="487"/>
        <v>486239.14</v>
      </c>
      <c r="BZ435" s="41">
        <f t="shared" si="488"/>
        <v>0</v>
      </c>
      <c r="CA435" s="41">
        <f t="shared" si="489"/>
        <v>486239.14</v>
      </c>
      <c r="CB435" s="41">
        <f t="shared" si="490"/>
        <v>486239.14</v>
      </c>
      <c r="CC435" s="109" t="str">
        <f t="shared" si="470"/>
        <v>nebija plānots</v>
      </c>
      <c r="CD435" s="79">
        <v>0</v>
      </c>
      <c r="CE435" s="41">
        <v>0</v>
      </c>
      <c r="CF435" s="41">
        <f t="shared" si="471"/>
        <v>0</v>
      </c>
      <c r="CG435" s="41">
        <f t="shared" si="472"/>
        <v>0</v>
      </c>
      <c r="CH435" s="41">
        <f t="shared" si="473"/>
        <v>486239.14</v>
      </c>
      <c r="CI435" s="40">
        <f t="shared" si="474"/>
        <v>486239.14</v>
      </c>
      <c r="CJ435" s="281" t="s">
        <v>1546</v>
      </c>
      <c r="CK435" s="83">
        <v>0</v>
      </c>
      <c r="CL435" s="40">
        <f t="shared" si="491"/>
        <v>0</v>
      </c>
      <c r="CM435" s="40">
        <v>486239.14</v>
      </c>
      <c r="CN435" s="40">
        <v>0</v>
      </c>
      <c r="CO435" s="310" t="e">
        <f t="shared" si="476"/>
        <v>#DIV/0!</v>
      </c>
      <c r="CP435" s="83">
        <v>1718760.1199999999</v>
      </c>
      <c r="CQ435" s="83">
        <v>159240</v>
      </c>
      <c r="CR435" s="83"/>
      <c r="CS435" s="83">
        <v>0</v>
      </c>
      <c r="CT435" s="83">
        <v>0</v>
      </c>
      <c r="CU435" s="83">
        <v>0</v>
      </c>
      <c r="CV435" s="83">
        <v>0</v>
      </c>
      <c r="CW435" s="83">
        <v>1878000</v>
      </c>
      <c r="CX435" s="272"/>
      <c r="DA435" s="72"/>
    </row>
    <row r="436" spans="1:141" ht="31.5" hidden="1" x14ac:dyDescent="0.25">
      <c r="A436" s="119" t="s">
        <v>838</v>
      </c>
      <c r="B436" s="119" t="s">
        <v>839</v>
      </c>
      <c r="C436" s="120" t="s">
        <v>840</v>
      </c>
      <c r="D436" s="119">
        <v>1</v>
      </c>
      <c r="E436" s="119" t="s">
        <v>35</v>
      </c>
      <c r="F436" s="119" t="s">
        <v>5</v>
      </c>
      <c r="G436" s="181" t="s">
        <v>903</v>
      </c>
      <c r="H436" s="43">
        <f>SUBTOTAL(103, $CI$16:$CI436)*1</f>
        <v>149</v>
      </c>
      <c r="I436" s="43" t="s">
        <v>138</v>
      </c>
      <c r="J436" s="124" t="s">
        <v>704</v>
      </c>
      <c r="K436" s="124" t="s">
        <v>809</v>
      </c>
      <c r="L436" s="41">
        <v>0</v>
      </c>
      <c r="M436" s="41">
        <v>0</v>
      </c>
      <c r="N436" s="41">
        <v>0</v>
      </c>
      <c r="O436" s="40">
        <v>0</v>
      </c>
      <c r="P436" s="40">
        <v>0</v>
      </c>
      <c r="Q436" s="41">
        <f t="shared" si="436"/>
        <v>0</v>
      </c>
      <c r="R436" s="197" t="str">
        <f t="shared" si="437"/>
        <v>nebija plānots</v>
      </c>
      <c r="S436" s="40">
        <v>0</v>
      </c>
      <c r="T436" s="40">
        <v>0</v>
      </c>
      <c r="U436" s="41">
        <f>T436-S436</f>
        <v>0</v>
      </c>
      <c r="V436" s="41">
        <f t="shared" si="438"/>
        <v>0</v>
      </c>
      <c r="W436" s="41">
        <f t="shared" si="439"/>
        <v>0</v>
      </c>
      <c r="X436" s="41">
        <f t="shared" si="440"/>
        <v>0</v>
      </c>
      <c r="Y436" s="197" t="str">
        <f t="shared" si="441"/>
        <v>nebija plānots</v>
      </c>
      <c r="Z436" s="40">
        <v>0</v>
      </c>
      <c r="AA436" s="40">
        <v>0</v>
      </c>
      <c r="AB436" s="41">
        <f>AA436-Z436</f>
        <v>0</v>
      </c>
      <c r="AC436" s="41">
        <f t="shared" si="442"/>
        <v>0</v>
      </c>
      <c r="AD436" s="41">
        <f t="shared" si="443"/>
        <v>0</v>
      </c>
      <c r="AE436" s="41">
        <f t="shared" si="444"/>
        <v>0</v>
      </c>
      <c r="AF436" s="109" t="str">
        <f t="shared" si="445"/>
        <v>nebija plānots</v>
      </c>
      <c r="AG436" s="40">
        <v>0</v>
      </c>
      <c r="AH436" s="40">
        <v>0</v>
      </c>
      <c r="AI436" s="41">
        <f>AH436-AG436</f>
        <v>0</v>
      </c>
      <c r="AJ436" s="41">
        <f t="shared" si="446"/>
        <v>0</v>
      </c>
      <c r="AK436" s="41">
        <f t="shared" si="447"/>
        <v>0</v>
      </c>
      <c r="AL436" s="41">
        <f t="shared" si="448"/>
        <v>0</v>
      </c>
      <c r="AM436" s="109" t="str">
        <f t="shared" si="449"/>
        <v>nebija plānots</v>
      </c>
      <c r="AN436" s="40">
        <v>0</v>
      </c>
      <c r="AO436" s="40">
        <v>0</v>
      </c>
      <c r="AP436" s="41">
        <f>AO436-AN436</f>
        <v>0</v>
      </c>
      <c r="AQ436" s="41">
        <f t="shared" si="450"/>
        <v>0</v>
      </c>
      <c r="AR436" s="41">
        <f t="shared" si="451"/>
        <v>0</v>
      </c>
      <c r="AS436" s="41">
        <f t="shared" si="452"/>
        <v>0</v>
      </c>
      <c r="AT436" s="109" t="str">
        <f t="shared" si="453"/>
        <v>nebija plānots</v>
      </c>
      <c r="AU436" s="41">
        <v>0</v>
      </c>
      <c r="AV436" s="41">
        <v>364912.77</v>
      </c>
      <c r="AW436" s="41">
        <f>AV436-AU436</f>
        <v>364912.77</v>
      </c>
      <c r="AX436" s="41">
        <f t="shared" si="454"/>
        <v>0</v>
      </c>
      <c r="AY436" s="41">
        <f t="shared" si="455"/>
        <v>364912.77</v>
      </c>
      <c r="AZ436" s="41">
        <f t="shared" si="456"/>
        <v>364913</v>
      </c>
      <c r="BA436" s="109" t="str">
        <f t="shared" si="457"/>
        <v>nebija plānots</v>
      </c>
      <c r="BB436" s="41">
        <v>0</v>
      </c>
      <c r="BC436" s="41">
        <v>0</v>
      </c>
      <c r="BD436" s="41">
        <f>BC436-BB436</f>
        <v>0</v>
      </c>
      <c r="BE436" s="41">
        <f t="shared" si="458"/>
        <v>0</v>
      </c>
      <c r="BF436" s="41">
        <f t="shared" si="459"/>
        <v>364912.77</v>
      </c>
      <c r="BG436" s="41">
        <f t="shared" si="460"/>
        <v>364913</v>
      </c>
      <c r="BH436" s="109" t="str">
        <f t="shared" si="461"/>
        <v>nebija plānots</v>
      </c>
      <c r="BI436" s="41">
        <v>0</v>
      </c>
      <c r="BJ436" s="41">
        <v>0</v>
      </c>
      <c r="BK436" s="41">
        <f>BJ436-BI436</f>
        <v>0</v>
      </c>
      <c r="BL436" s="41">
        <f t="shared" si="462"/>
        <v>0</v>
      </c>
      <c r="BM436" s="41">
        <f t="shared" si="463"/>
        <v>364912.77</v>
      </c>
      <c r="BN436" s="41">
        <f t="shared" si="464"/>
        <v>364913</v>
      </c>
      <c r="BO436" s="109" t="str">
        <f t="shared" si="465"/>
        <v>nebija plānots</v>
      </c>
      <c r="BP436" s="41">
        <v>0</v>
      </c>
      <c r="BQ436" s="41">
        <v>128109.31</v>
      </c>
      <c r="BR436" s="41">
        <f>BQ436-BP436</f>
        <v>128109.31</v>
      </c>
      <c r="BS436" s="41">
        <f t="shared" si="466"/>
        <v>0</v>
      </c>
      <c r="BT436" s="41">
        <f t="shared" si="467"/>
        <v>493022.08</v>
      </c>
      <c r="BU436" s="41">
        <f t="shared" si="468"/>
        <v>493022</v>
      </c>
      <c r="BV436" s="109" t="str">
        <f t="shared" si="469"/>
        <v>nebija plānots</v>
      </c>
      <c r="BW436" s="41">
        <v>0</v>
      </c>
      <c r="BX436" s="41">
        <v>0</v>
      </c>
      <c r="BY436" s="41">
        <f t="shared" si="487"/>
        <v>0</v>
      </c>
      <c r="BZ436" s="41">
        <f t="shared" si="488"/>
        <v>0</v>
      </c>
      <c r="CA436" s="41">
        <f t="shared" si="489"/>
        <v>493022.08</v>
      </c>
      <c r="CB436" s="41">
        <f t="shared" si="490"/>
        <v>493022.08</v>
      </c>
      <c r="CC436" s="109" t="str">
        <f t="shared" si="470"/>
        <v>nebija plānots</v>
      </c>
      <c r="CD436" s="41">
        <v>0</v>
      </c>
      <c r="CE436" s="41">
        <v>0</v>
      </c>
      <c r="CF436" s="41">
        <f t="shared" si="471"/>
        <v>0</v>
      </c>
      <c r="CG436" s="41">
        <f t="shared" si="472"/>
        <v>0</v>
      </c>
      <c r="CH436" s="41">
        <f t="shared" si="473"/>
        <v>493022.08</v>
      </c>
      <c r="CI436" s="40">
        <f t="shared" si="474"/>
        <v>493022.08</v>
      </c>
      <c r="CJ436" s="281" t="s">
        <v>1546</v>
      </c>
      <c r="CK436" s="40">
        <v>0</v>
      </c>
      <c r="CL436" s="40">
        <f t="shared" si="491"/>
        <v>0</v>
      </c>
      <c r="CM436" s="40">
        <v>1025399.1000000001</v>
      </c>
      <c r="CN436" s="40">
        <v>0</v>
      </c>
      <c r="CO436" s="310" t="e">
        <f t="shared" si="476"/>
        <v>#DIV/0!</v>
      </c>
      <c r="CP436" s="40">
        <v>729825.54</v>
      </c>
      <c r="CQ436" s="40">
        <v>0</v>
      </c>
      <c r="CR436" s="40">
        <v>0</v>
      </c>
      <c r="CS436" s="40">
        <v>0</v>
      </c>
      <c r="CT436" s="40">
        <v>0</v>
      </c>
      <c r="CU436" s="40">
        <v>0</v>
      </c>
      <c r="CV436" s="40">
        <v>0</v>
      </c>
      <c r="CW436" s="40">
        <v>729825.54</v>
      </c>
      <c r="CX436" s="112"/>
      <c r="DA436" s="72"/>
    </row>
    <row r="437" spans="1:141" ht="31.5" hidden="1" x14ac:dyDescent="0.25">
      <c r="A437" s="181" t="s">
        <v>138</v>
      </c>
      <c r="B437" s="181" t="s">
        <v>139</v>
      </c>
      <c r="C437" s="182" t="s">
        <v>572</v>
      </c>
      <c r="D437" s="181">
        <v>2</v>
      </c>
      <c r="E437" s="181" t="s">
        <v>35</v>
      </c>
      <c r="F437" s="181" t="s">
        <v>5</v>
      </c>
      <c r="G437" s="181" t="s">
        <v>919</v>
      </c>
      <c r="H437" s="43">
        <f>SUBTOTAL(103, $CI$16:$CI437)*1</f>
        <v>149</v>
      </c>
      <c r="I437" s="43" t="s">
        <v>119</v>
      </c>
      <c r="J437" s="263" t="s">
        <v>798</v>
      </c>
      <c r="K437" s="263" t="s">
        <v>799</v>
      </c>
      <c r="L437" s="112">
        <v>0</v>
      </c>
      <c r="M437" s="112">
        <v>0</v>
      </c>
      <c r="N437" s="112">
        <v>0</v>
      </c>
      <c r="O437" s="112">
        <v>0</v>
      </c>
      <c r="P437" s="112">
        <v>0</v>
      </c>
      <c r="Q437" s="41">
        <f t="shared" si="436"/>
        <v>0</v>
      </c>
      <c r="R437" s="197" t="str">
        <f t="shared" si="437"/>
        <v>nebija plānots</v>
      </c>
      <c r="S437" s="112">
        <v>0</v>
      </c>
      <c r="T437" s="112">
        <v>0</v>
      </c>
      <c r="U437" s="95">
        <f>T437-S437</f>
        <v>0</v>
      </c>
      <c r="V437" s="41">
        <f t="shared" si="438"/>
        <v>0</v>
      </c>
      <c r="W437" s="41">
        <f t="shared" si="439"/>
        <v>0</v>
      </c>
      <c r="X437" s="41">
        <f t="shared" si="440"/>
        <v>0</v>
      </c>
      <c r="Y437" s="197" t="str">
        <f t="shared" si="441"/>
        <v>nebija plānots</v>
      </c>
      <c r="Z437" s="112">
        <v>0</v>
      </c>
      <c r="AA437" s="112">
        <v>0</v>
      </c>
      <c r="AB437" s="95">
        <f>AA437-Z437</f>
        <v>0</v>
      </c>
      <c r="AC437" s="41">
        <f t="shared" si="442"/>
        <v>0</v>
      </c>
      <c r="AD437" s="41">
        <f t="shared" si="443"/>
        <v>0</v>
      </c>
      <c r="AE437" s="41">
        <f t="shared" si="444"/>
        <v>0</v>
      </c>
      <c r="AF437" s="109" t="str">
        <f t="shared" si="445"/>
        <v>nebija plānots</v>
      </c>
      <c r="AG437" s="112">
        <v>0</v>
      </c>
      <c r="AH437" s="112">
        <v>0</v>
      </c>
      <c r="AI437" s="95">
        <f>AH437-AG437</f>
        <v>0</v>
      </c>
      <c r="AJ437" s="41">
        <f t="shared" si="446"/>
        <v>0</v>
      </c>
      <c r="AK437" s="41">
        <f t="shared" si="447"/>
        <v>0</v>
      </c>
      <c r="AL437" s="41">
        <f t="shared" si="448"/>
        <v>0</v>
      </c>
      <c r="AM437" s="109" t="str">
        <f t="shared" si="449"/>
        <v>nebija plānots</v>
      </c>
      <c r="AN437" s="112">
        <v>0</v>
      </c>
      <c r="AO437" s="112">
        <v>0</v>
      </c>
      <c r="AP437" s="95">
        <f>AO437-AN437</f>
        <v>0</v>
      </c>
      <c r="AQ437" s="41">
        <f t="shared" si="450"/>
        <v>0</v>
      </c>
      <c r="AR437" s="41">
        <f t="shared" si="451"/>
        <v>0</v>
      </c>
      <c r="AS437" s="41">
        <f t="shared" si="452"/>
        <v>0</v>
      </c>
      <c r="AT437" s="109" t="str">
        <f t="shared" si="453"/>
        <v>nebija plānots</v>
      </c>
      <c r="AU437" s="112">
        <v>0</v>
      </c>
      <c r="AV437" s="95">
        <v>276726</v>
      </c>
      <c r="AW437" s="95">
        <f>AV437-AU437</f>
        <v>276726</v>
      </c>
      <c r="AX437" s="41">
        <f t="shared" si="454"/>
        <v>0</v>
      </c>
      <c r="AY437" s="41">
        <f t="shared" si="455"/>
        <v>276726</v>
      </c>
      <c r="AZ437" s="41">
        <f t="shared" si="456"/>
        <v>276726</v>
      </c>
      <c r="BA437" s="109" t="str">
        <f t="shared" si="457"/>
        <v>nebija plānots</v>
      </c>
      <c r="BB437" s="112">
        <v>0</v>
      </c>
      <c r="BC437" s="95">
        <v>0</v>
      </c>
      <c r="BD437" s="95">
        <f>BC437-BB437</f>
        <v>0</v>
      </c>
      <c r="BE437" s="41">
        <f t="shared" si="458"/>
        <v>0</v>
      </c>
      <c r="BF437" s="41">
        <f t="shared" si="459"/>
        <v>276726</v>
      </c>
      <c r="BG437" s="41">
        <f t="shared" si="460"/>
        <v>276726</v>
      </c>
      <c r="BH437" s="109" t="str">
        <f t="shared" si="461"/>
        <v>nebija plānots</v>
      </c>
      <c r="BI437" s="112">
        <v>0</v>
      </c>
      <c r="BJ437" s="95">
        <v>0</v>
      </c>
      <c r="BK437" s="95">
        <f>BJ437-BI437</f>
        <v>0</v>
      </c>
      <c r="BL437" s="41">
        <f t="shared" si="462"/>
        <v>0</v>
      </c>
      <c r="BM437" s="41">
        <f t="shared" si="463"/>
        <v>276726</v>
      </c>
      <c r="BN437" s="41">
        <f t="shared" si="464"/>
        <v>276726</v>
      </c>
      <c r="BO437" s="109" t="str">
        <f t="shared" si="465"/>
        <v>nebija plānots</v>
      </c>
      <c r="BP437" s="112">
        <v>0</v>
      </c>
      <c r="BQ437" s="95">
        <v>172171.12</v>
      </c>
      <c r="BR437" s="95">
        <f>BQ437-BP437</f>
        <v>172171.12</v>
      </c>
      <c r="BS437" s="41">
        <f t="shared" si="466"/>
        <v>0</v>
      </c>
      <c r="BT437" s="41">
        <f t="shared" si="467"/>
        <v>448897.12</v>
      </c>
      <c r="BU437" s="41">
        <f t="shared" si="468"/>
        <v>448897</v>
      </c>
      <c r="BV437" s="109" t="str">
        <f t="shared" si="469"/>
        <v>nebija plānots</v>
      </c>
      <c r="BW437" s="112">
        <v>0</v>
      </c>
      <c r="BX437" s="41">
        <v>36516.1</v>
      </c>
      <c r="BY437" s="41">
        <f t="shared" si="487"/>
        <v>36516.1</v>
      </c>
      <c r="BZ437" s="41">
        <f t="shared" si="488"/>
        <v>0</v>
      </c>
      <c r="CA437" s="41">
        <f t="shared" si="489"/>
        <v>485413.22</v>
      </c>
      <c r="CB437" s="41">
        <f t="shared" si="490"/>
        <v>485413.22</v>
      </c>
      <c r="CC437" s="109" t="str">
        <f t="shared" si="470"/>
        <v>nebija plānots</v>
      </c>
      <c r="CD437" s="112">
        <v>0</v>
      </c>
      <c r="CE437" s="41">
        <v>46473.77</v>
      </c>
      <c r="CF437" s="41">
        <f t="shared" si="471"/>
        <v>46473.77</v>
      </c>
      <c r="CG437" s="41">
        <f t="shared" si="472"/>
        <v>0</v>
      </c>
      <c r="CH437" s="41">
        <f t="shared" si="473"/>
        <v>531886.99</v>
      </c>
      <c r="CI437" s="40">
        <f t="shared" si="474"/>
        <v>531886.99</v>
      </c>
      <c r="CJ437" s="281" t="s">
        <v>1546</v>
      </c>
      <c r="CK437" s="112">
        <v>0</v>
      </c>
      <c r="CL437" s="112">
        <f t="shared" si="491"/>
        <v>0</v>
      </c>
      <c r="CM437" s="40">
        <v>531520.36</v>
      </c>
      <c r="CN437" s="40">
        <v>0</v>
      </c>
      <c r="CO437" s="310" t="e">
        <f t="shared" si="476"/>
        <v>#DIV/0!</v>
      </c>
      <c r="CP437" s="112">
        <v>922420</v>
      </c>
      <c r="CQ437" s="112">
        <v>0</v>
      </c>
      <c r="CR437" s="112">
        <v>0</v>
      </c>
      <c r="CS437" s="112">
        <v>0</v>
      </c>
      <c r="CT437" s="112">
        <v>0</v>
      </c>
      <c r="CU437" s="112">
        <v>0</v>
      </c>
      <c r="CV437" s="112">
        <v>0</v>
      </c>
      <c r="CW437" s="112">
        <v>922420</v>
      </c>
      <c r="CX437" s="112"/>
    </row>
    <row r="438" spans="1:141" ht="31.5" hidden="1" x14ac:dyDescent="0.25">
      <c r="A438" s="119" t="s">
        <v>138</v>
      </c>
      <c r="B438" s="119" t="s">
        <v>139</v>
      </c>
      <c r="C438" s="120" t="s">
        <v>572</v>
      </c>
      <c r="D438" s="119">
        <v>2</v>
      </c>
      <c r="E438" s="119" t="s">
        <v>35</v>
      </c>
      <c r="F438" s="119" t="s">
        <v>5</v>
      </c>
      <c r="G438" s="43" t="s">
        <v>701</v>
      </c>
      <c r="H438" s="43">
        <f>SUBTOTAL(103, $CI$16:$CI438)*1</f>
        <v>149</v>
      </c>
      <c r="I438" s="55" t="s">
        <v>0</v>
      </c>
      <c r="J438" s="128" t="s">
        <v>888</v>
      </c>
      <c r="K438" s="128" t="s">
        <v>1491</v>
      </c>
      <c r="L438" s="79">
        <v>0</v>
      </c>
      <c r="M438" s="79">
        <v>0</v>
      </c>
      <c r="N438" s="79">
        <v>0</v>
      </c>
      <c r="O438" s="79">
        <v>0</v>
      </c>
      <c r="P438" s="79"/>
      <c r="Q438" s="41">
        <f t="shared" si="436"/>
        <v>0</v>
      </c>
      <c r="R438" s="197" t="str">
        <f t="shared" si="437"/>
        <v>nebija plānots</v>
      </c>
      <c r="S438" s="79">
        <v>0</v>
      </c>
      <c r="T438" s="79"/>
      <c r="U438" s="79"/>
      <c r="V438" s="41">
        <f t="shared" si="438"/>
        <v>0</v>
      </c>
      <c r="W438" s="41">
        <f t="shared" si="439"/>
        <v>0</v>
      </c>
      <c r="X438" s="41">
        <f t="shared" si="440"/>
        <v>0</v>
      </c>
      <c r="Y438" s="197" t="str">
        <f t="shared" si="441"/>
        <v>nebija plānots</v>
      </c>
      <c r="Z438" s="79">
        <v>0</v>
      </c>
      <c r="AA438" s="79"/>
      <c r="AB438" s="79"/>
      <c r="AC438" s="41">
        <f t="shared" si="442"/>
        <v>0</v>
      </c>
      <c r="AD438" s="41">
        <f t="shared" si="443"/>
        <v>0</v>
      </c>
      <c r="AE438" s="41">
        <f t="shared" si="444"/>
        <v>0</v>
      </c>
      <c r="AF438" s="109" t="str">
        <f t="shared" si="445"/>
        <v>nebija plānots</v>
      </c>
      <c r="AG438" s="79">
        <v>0</v>
      </c>
      <c r="AH438" s="79"/>
      <c r="AI438" s="79"/>
      <c r="AJ438" s="41">
        <f t="shared" si="446"/>
        <v>0</v>
      </c>
      <c r="AK438" s="41">
        <f t="shared" si="447"/>
        <v>0</v>
      </c>
      <c r="AL438" s="41">
        <f t="shared" si="448"/>
        <v>0</v>
      </c>
      <c r="AM438" s="109" t="str">
        <f t="shared" si="449"/>
        <v>nebija plānots</v>
      </c>
      <c r="AN438" s="79">
        <v>0</v>
      </c>
      <c r="AO438" s="79"/>
      <c r="AP438" s="79"/>
      <c r="AQ438" s="41">
        <f t="shared" si="450"/>
        <v>0</v>
      </c>
      <c r="AR438" s="41">
        <f t="shared" si="451"/>
        <v>0</v>
      </c>
      <c r="AS438" s="41">
        <f t="shared" si="452"/>
        <v>0</v>
      </c>
      <c r="AT438" s="109" t="str">
        <f t="shared" si="453"/>
        <v>nebija plānots</v>
      </c>
      <c r="AU438" s="79">
        <v>0</v>
      </c>
      <c r="AV438" s="79"/>
      <c r="AW438" s="79"/>
      <c r="AX438" s="41">
        <f t="shared" si="454"/>
        <v>0</v>
      </c>
      <c r="AY438" s="41">
        <f t="shared" si="455"/>
        <v>0</v>
      </c>
      <c r="AZ438" s="41">
        <f t="shared" si="456"/>
        <v>0</v>
      </c>
      <c r="BA438" s="109" t="str">
        <f t="shared" si="457"/>
        <v>nebija plānots</v>
      </c>
      <c r="BB438" s="79">
        <v>0</v>
      </c>
      <c r="BC438" s="79"/>
      <c r="BD438" s="79"/>
      <c r="BE438" s="41">
        <f t="shared" si="458"/>
        <v>0</v>
      </c>
      <c r="BF438" s="41">
        <f t="shared" si="459"/>
        <v>0</v>
      </c>
      <c r="BG438" s="41">
        <f t="shared" si="460"/>
        <v>0</v>
      </c>
      <c r="BH438" s="109" t="str">
        <f t="shared" si="461"/>
        <v>nebija plānots</v>
      </c>
      <c r="BI438" s="79">
        <v>0</v>
      </c>
      <c r="BJ438" s="79"/>
      <c r="BK438" s="79"/>
      <c r="BL438" s="41">
        <f t="shared" si="462"/>
        <v>0</v>
      </c>
      <c r="BM438" s="41">
        <f t="shared" si="463"/>
        <v>0</v>
      </c>
      <c r="BN438" s="41">
        <f t="shared" si="464"/>
        <v>0</v>
      </c>
      <c r="BO438" s="109" t="str">
        <f t="shared" si="465"/>
        <v>nebija plānots</v>
      </c>
      <c r="BP438" s="79">
        <v>0</v>
      </c>
      <c r="BQ438" s="79"/>
      <c r="BR438" s="79"/>
      <c r="BS438" s="41">
        <f t="shared" si="466"/>
        <v>0</v>
      </c>
      <c r="BT438" s="41">
        <f t="shared" si="467"/>
        <v>0</v>
      </c>
      <c r="BU438" s="41">
        <f t="shared" si="468"/>
        <v>0</v>
      </c>
      <c r="BV438" s="109" t="str">
        <f t="shared" si="469"/>
        <v>nebija plānots</v>
      </c>
      <c r="BW438" s="79">
        <v>0</v>
      </c>
      <c r="BX438" s="79"/>
      <c r="BY438" s="79"/>
      <c r="BZ438" s="79"/>
      <c r="CA438" s="79"/>
      <c r="CB438" s="79"/>
      <c r="CC438" s="109" t="str">
        <f t="shared" si="470"/>
        <v>nebija plānots</v>
      </c>
      <c r="CD438" s="79">
        <v>0</v>
      </c>
      <c r="CE438" s="41">
        <v>569083.48</v>
      </c>
      <c r="CF438" s="41">
        <f t="shared" si="471"/>
        <v>569083.48</v>
      </c>
      <c r="CG438" s="41">
        <f t="shared" si="472"/>
        <v>0</v>
      </c>
      <c r="CH438" s="41">
        <f t="shared" si="473"/>
        <v>569083.48</v>
      </c>
      <c r="CI438" s="40">
        <f t="shared" si="474"/>
        <v>569083.48</v>
      </c>
      <c r="CJ438" s="281" t="s">
        <v>1546</v>
      </c>
      <c r="CK438" s="83">
        <v>31783</v>
      </c>
      <c r="CL438" s="83">
        <v>31783</v>
      </c>
      <c r="CM438" s="40">
        <v>1742487.31</v>
      </c>
      <c r="CN438" s="267">
        <f>CM438-CL438</f>
        <v>1710704.31</v>
      </c>
      <c r="CO438" s="310">
        <f t="shared" si="476"/>
        <v>54.824507126451252</v>
      </c>
      <c r="CP438" s="83">
        <v>4908085</v>
      </c>
      <c r="CQ438" s="83">
        <v>1280034</v>
      </c>
      <c r="CR438" s="83">
        <v>1003786</v>
      </c>
      <c r="CS438" s="83">
        <v>923814</v>
      </c>
      <c r="CT438" s="83">
        <v>0</v>
      </c>
      <c r="CU438" s="83">
        <v>0</v>
      </c>
      <c r="CV438" s="83">
        <v>0</v>
      </c>
      <c r="CW438" s="83">
        <v>8147502</v>
      </c>
      <c r="CX438" s="274"/>
      <c r="DG438" s="72"/>
    </row>
    <row r="439" spans="1:141" ht="31.5" hidden="1" x14ac:dyDescent="0.25">
      <c r="A439" s="121" t="s">
        <v>138</v>
      </c>
      <c r="B439" s="121" t="s">
        <v>139</v>
      </c>
      <c r="C439" s="122" t="s">
        <v>572</v>
      </c>
      <c r="D439" s="121">
        <v>2</v>
      </c>
      <c r="E439" s="121" t="s">
        <v>35</v>
      </c>
      <c r="F439" s="121" t="s">
        <v>5</v>
      </c>
      <c r="G439" s="123" t="s">
        <v>703</v>
      </c>
      <c r="H439" s="43">
        <f>SUBTOTAL(103, $CI$16:$CI439)*1</f>
        <v>149</v>
      </c>
      <c r="I439" s="55" t="s">
        <v>57</v>
      </c>
      <c r="J439" s="128" t="s">
        <v>987</v>
      </c>
      <c r="K439" s="128" t="s">
        <v>988</v>
      </c>
      <c r="L439" s="79">
        <v>0</v>
      </c>
      <c r="M439" s="79">
        <v>0</v>
      </c>
      <c r="N439" s="79">
        <v>0</v>
      </c>
      <c r="O439" s="79">
        <v>0</v>
      </c>
      <c r="P439" s="79"/>
      <c r="Q439" s="41">
        <f t="shared" si="436"/>
        <v>0</v>
      </c>
      <c r="R439" s="197" t="str">
        <f t="shared" si="437"/>
        <v>nebija plānots</v>
      </c>
      <c r="S439" s="79">
        <v>0</v>
      </c>
      <c r="T439" s="79"/>
      <c r="U439" s="79"/>
      <c r="V439" s="41">
        <f t="shared" si="438"/>
        <v>0</v>
      </c>
      <c r="W439" s="41">
        <f t="shared" si="439"/>
        <v>0</v>
      </c>
      <c r="X439" s="41">
        <f t="shared" si="440"/>
        <v>0</v>
      </c>
      <c r="Y439" s="197" t="str">
        <f t="shared" si="441"/>
        <v>nebija plānots</v>
      </c>
      <c r="Z439" s="79">
        <v>0</v>
      </c>
      <c r="AA439" s="79"/>
      <c r="AB439" s="79"/>
      <c r="AC439" s="41">
        <f t="shared" si="442"/>
        <v>0</v>
      </c>
      <c r="AD439" s="41">
        <f t="shared" si="443"/>
        <v>0</v>
      </c>
      <c r="AE439" s="41">
        <f t="shared" si="444"/>
        <v>0</v>
      </c>
      <c r="AF439" s="109" t="str">
        <f t="shared" si="445"/>
        <v>nebija plānots</v>
      </c>
      <c r="AG439" s="79">
        <v>0</v>
      </c>
      <c r="AH439" s="79"/>
      <c r="AI439" s="79"/>
      <c r="AJ439" s="41">
        <f t="shared" si="446"/>
        <v>0</v>
      </c>
      <c r="AK439" s="41">
        <f t="shared" si="447"/>
        <v>0</v>
      </c>
      <c r="AL439" s="41">
        <f t="shared" si="448"/>
        <v>0</v>
      </c>
      <c r="AM439" s="109" t="str">
        <f t="shared" si="449"/>
        <v>nebija plānots</v>
      </c>
      <c r="AN439" s="79">
        <v>0</v>
      </c>
      <c r="AO439" s="79"/>
      <c r="AP439" s="79"/>
      <c r="AQ439" s="41">
        <f t="shared" si="450"/>
        <v>0</v>
      </c>
      <c r="AR439" s="41">
        <f t="shared" si="451"/>
        <v>0</v>
      </c>
      <c r="AS439" s="41">
        <f t="shared" si="452"/>
        <v>0</v>
      </c>
      <c r="AT439" s="109" t="str">
        <f t="shared" si="453"/>
        <v>nebija plānots</v>
      </c>
      <c r="AU439" s="79">
        <v>0</v>
      </c>
      <c r="AV439" s="79"/>
      <c r="AW439" s="79"/>
      <c r="AX439" s="41">
        <f t="shared" si="454"/>
        <v>0</v>
      </c>
      <c r="AY439" s="41">
        <f t="shared" si="455"/>
        <v>0</v>
      </c>
      <c r="AZ439" s="41">
        <f t="shared" si="456"/>
        <v>0</v>
      </c>
      <c r="BA439" s="109" t="str">
        <f t="shared" si="457"/>
        <v>nebija plānots</v>
      </c>
      <c r="BB439" s="79">
        <v>0</v>
      </c>
      <c r="BC439" s="79"/>
      <c r="BD439" s="79"/>
      <c r="BE439" s="41">
        <f t="shared" si="458"/>
        <v>0</v>
      </c>
      <c r="BF439" s="41">
        <f t="shared" si="459"/>
        <v>0</v>
      </c>
      <c r="BG439" s="41">
        <f t="shared" si="460"/>
        <v>0</v>
      </c>
      <c r="BH439" s="109" t="str">
        <f t="shared" si="461"/>
        <v>nebija plānots</v>
      </c>
      <c r="BI439" s="79">
        <v>0</v>
      </c>
      <c r="BJ439" s="79"/>
      <c r="BK439" s="79"/>
      <c r="BL439" s="41">
        <f t="shared" si="462"/>
        <v>0</v>
      </c>
      <c r="BM439" s="41">
        <f t="shared" si="463"/>
        <v>0</v>
      </c>
      <c r="BN439" s="41">
        <f t="shared" si="464"/>
        <v>0</v>
      </c>
      <c r="BO439" s="109" t="str">
        <f t="shared" si="465"/>
        <v>nebija plānots</v>
      </c>
      <c r="BP439" s="79">
        <v>0</v>
      </c>
      <c r="BQ439" s="79"/>
      <c r="BR439" s="79"/>
      <c r="BS439" s="41">
        <f t="shared" si="466"/>
        <v>0</v>
      </c>
      <c r="BT439" s="41">
        <f t="shared" si="467"/>
        <v>0</v>
      </c>
      <c r="BU439" s="41">
        <f t="shared" si="468"/>
        <v>0</v>
      </c>
      <c r="BV439" s="109" t="str">
        <f t="shared" si="469"/>
        <v>nebija plānots</v>
      </c>
      <c r="BW439" s="79">
        <v>0</v>
      </c>
      <c r="BX439" s="79"/>
      <c r="BY439" s="79"/>
      <c r="BZ439" s="79">
        <v>0</v>
      </c>
      <c r="CA439" s="79"/>
      <c r="CB439" s="79"/>
      <c r="CC439" s="109" t="str">
        <f t="shared" si="470"/>
        <v>nebija plānots</v>
      </c>
      <c r="CD439" s="79">
        <v>0</v>
      </c>
      <c r="CE439" s="41">
        <v>600000</v>
      </c>
      <c r="CF439" s="41">
        <f t="shared" si="471"/>
        <v>600000</v>
      </c>
      <c r="CG439" s="41">
        <f t="shared" si="472"/>
        <v>0</v>
      </c>
      <c r="CH439" s="41">
        <f t="shared" si="473"/>
        <v>600000</v>
      </c>
      <c r="CI439" s="40">
        <f t="shared" si="474"/>
        <v>600000</v>
      </c>
      <c r="CJ439" s="281" t="s">
        <v>1546</v>
      </c>
      <c r="CK439" s="83"/>
      <c r="CL439" s="83">
        <f>SUM(O439:CD439)</f>
        <v>0</v>
      </c>
      <c r="CM439" s="40">
        <v>600000</v>
      </c>
      <c r="CN439" s="40">
        <v>0</v>
      </c>
      <c r="CO439" s="310" t="e">
        <f t="shared" si="476"/>
        <v>#DIV/0!</v>
      </c>
      <c r="CP439" s="83">
        <v>1658358.090717914</v>
      </c>
      <c r="CQ439" s="83">
        <v>0</v>
      </c>
      <c r="CR439" s="83">
        <v>0</v>
      </c>
      <c r="CS439" s="83">
        <v>0</v>
      </c>
      <c r="CT439" s="83">
        <v>0</v>
      </c>
      <c r="CU439" s="83">
        <v>0</v>
      </c>
      <c r="CV439" s="83">
        <v>0</v>
      </c>
      <c r="CW439" s="83">
        <v>1636814.18</v>
      </c>
      <c r="CX439" s="29"/>
      <c r="DG439" s="72"/>
    </row>
    <row r="440" spans="1:141" ht="31.5" hidden="1" x14ac:dyDescent="0.25">
      <c r="A440" s="119" t="s">
        <v>89</v>
      </c>
      <c r="B440" s="119" t="s">
        <v>842</v>
      </c>
      <c r="C440" s="120" t="s">
        <v>843</v>
      </c>
      <c r="D440" s="119" t="s">
        <v>3</v>
      </c>
      <c r="E440" s="119" t="s">
        <v>11</v>
      </c>
      <c r="F440" s="119" t="s">
        <v>5</v>
      </c>
      <c r="G440" s="43" t="s">
        <v>770</v>
      </c>
      <c r="H440" s="43">
        <f>SUBTOTAL(103, $CI$16:$CI440)*1</f>
        <v>149</v>
      </c>
      <c r="I440" s="43" t="s">
        <v>57</v>
      </c>
      <c r="J440" s="128" t="s">
        <v>1012</v>
      </c>
      <c r="K440" s="128" t="s">
        <v>1013</v>
      </c>
      <c r="L440" s="79">
        <v>0</v>
      </c>
      <c r="M440" s="79">
        <v>0</v>
      </c>
      <c r="N440" s="79">
        <v>0</v>
      </c>
      <c r="O440" s="79">
        <f>N440+M440+L440</f>
        <v>0</v>
      </c>
      <c r="P440" s="79"/>
      <c r="Q440" s="41">
        <f t="shared" si="436"/>
        <v>0</v>
      </c>
      <c r="R440" s="197" t="str">
        <f t="shared" si="437"/>
        <v>nebija plānots</v>
      </c>
      <c r="S440" s="79">
        <v>0</v>
      </c>
      <c r="T440" s="79"/>
      <c r="U440" s="79"/>
      <c r="V440" s="41">
        <f t="shared" si="438"/>
        <v>0</v>
      </c>
      <c r="W440" s="41">
        <f t="shared" si="439"/>
        <v>0</v>
      </c>
      <c r="X440" s="41">
        <f t="shared" si="440"/>
        <v>0</v>
      </c>
      <c r="Y440" s="197" t="str">
        <f t="shared" si="441"/>
        <v>nebija plānots</v>
      </c>
      <c r="Z440" s="79">
        <v>0</v>
      </c>
      <c r="AA440" s="79"/>
      <c r="AB440" s="79"/>
      <c r="AC440" s="41">
        <f t="shared" si="442"/>
        <v>0</v>
      </c>
      <c r="AD440" s="41">
        <f t="shared" si="443"/>
        <v>0</v>
      </c>
      <c r="AE440" s="41">
        <f t="shared" si="444"/>
        <v>0</v>
      </c>
      <c r="AF440" s="109" t="str">
        <f t="shared" si="445"/>
        <v>nebija plānots</v>
      </c>
      <c r="AG440" s="79">
        <v>0</v>
      </c>
      <c r="AH440" s="79"/>
      <c r="AI440" s="79"/>
      <c r="AJ440" s="41">
        <f t="shared" si="446"/>
        <v>0</v>
      </c>
      <c r="AK440" s="41">
        <f t="shared" si="447"/>
        <v>0</v>
      </c>
      <c r="AL440" s="41">
        <f t="shared" si="448"/>
        <v>0</v>
      </c>
      <c r="AM440" s="109" t="str">
        <f t="shared" si="449"/>
        <v>nebija plānots</v>
      </c>
      <c r="AN440" s="79">
        <v>0</v>
      </c>
      <c r="AO440" s="79"/>
      <c r="AP440" s="79"/>
      <c r="AQ440" s="41">
        <f t="shared" si="450"/>
        <v>0</v>
      </c>
      <c r="AR440" s="41">
        <f t="shared" si="451"/>
        <v>0</v>
      </c>
      <c r="AS440" s="41">
        <f t="shared" si="452"/>
        <v>0</v>
      </c>
      <c r="AT440" s="109" t="str">
        <f t="shared" si="453"/>
        <v>nebija plānots</v>
      </c>
      <c r="AU440" s="79">
        <v>0</v>
      </c>
      <c r="AV440" s="79"/>
      <c r="AW440" s="79"/>
      <c r="AX440" s="41">
        <f t="shared" si="454"/>
        <v>0</v>
      </c>
      <c r="AY440" s="41">
        <f t="shared" si="455"/>
        <v>0</v>
      </c>
      <c r="AZ440" s="41">
        <f t="shared" si="456"/>
        <v>0</v>
      </c>
      <c r="BA440" s="109" t="str">
        <f t="shared" si="457"/>
        <v>nebija plānots</v>
      </c>
      <c r="BB440" s="79">
        <v>0</v>
      </c>
      <c r="BC440" s="79"/>
      <c r="BD440" s="79"/>
      <c r="BE440" s="41">
        <f t="shared" si="458"/>
        <v>0</v>
      </c>
      <c r="BF440" s="41">
        <f t="shared" si="459"/>
        <v>0</v>
      </c>
      <c r="BG440" s="41">
        <f t="shared" si="460"/>
        <v>0</v>
      </c>
      <c r="BH440" s="109" t="str">
        <f t="shared" si="461"/>
        <v>nebija plānots</v>
      </c>
      <c r="BI440" s="79">
        <v>0</v>
      </c>
      <c r="BJ440" s="79"/>
      <c r="BK440" s="79"/>
      <c r="BL440" s="41">
        <f t="shared" si="462"/>
        <v>0</v>
      </c>
      <c r="BM440" s="41">
        <f t="shared" si="463"/>
        <v>0</v>
      </c>
      <c r="BN440" s="41">
        <f t="shared" si="464"/>
        <v>0</v>
      </c>
      <c r="BO440" s="109" t="str">
        <f t="shared" si="465"/>
        <v>nebija plānots</v>
      </c>
      <c r="BP440" s="79">
        <v>0</v>
      </c>
      <c r="BQ440" s="79"/>
      <c r="BR440" s="79"/>
      <c r="BS440" s="41">
        <f t="shared" si="466"/>
        <v>0</v>
      </c>
      <c r="BT440" s="41">
        <f t="shared" si="467"/>
        <v>0</v>
      </c>
      <c r="BU440" s="41">
        <f t="shared" si="468"/>
        <v>0</v>
      </c>
      <c r="BV440" s="109" t="str">
        <f t="shared" si="469"/>
        <v>nebija plānots</v>
      </c>
      <c r="BW440" s="79">
        <v>0</v>
      </c>
      <c r="BX440" s="41">
        <v>384218.1</v>
      </c>
      <c r="BY440" s="41">
        <f>BX440-BW440</f>
        <v>384218.1</v>
      </c>
      <c r="BZ440" s="41">
        <f>BP440+BI440+BB440+AU440+AN440+AG440+Z440+S440+O440+BW440</f>
        <v>0</v>
      </c>
      <c r="CA440" s="41">
        <f>BQ440+BJ440+BC440+AV440+AO440+-AH440+AA440+T440+P440+BX440</f>
        <v>384218.1</v>
      </c>
      <c r="CB440" s="41">
        <f>BR440+BK440+BD440+AW440+AP440+AI440+AB440+U440+Q440+BY440</f>
        <v>384218.1</v>
      </c>
      <c r="CC440" s="109" t="str">
        <f t="shared" si="470"/>
        <v>nebija plānots</v>
      </c>
      <c r="CD440" s="79">
        <v>0</v>
      </c>
      <c r="CE440" s="41">
        <v>270267.39</v>
      </c>
      <c r="CF440" s="41">
        <f t="shared" si="471"/>
        <v>270267.39</v>
      </c>
      <c r="CG440" s="41">
        <f t="shared" si="472"/>
        <v>0</v>
      </c>
      <c r="CH440" s="41">
        <f t="shared" si="473"/>
        <v>654485.49</v>
      </c>
      <c r="CI440" s="40">
        <f t="shared" si="474"/>
        <v>654485.49</v>
      </c>
      <c r="CJ440" s="281" t="s">
        <v>1546</v>
      </c>
      <c r="CK440" s="83">
        <v>0</v>
      </c>
      <c r="CL440" s="40">
        <f>CK440+CD440+BW440+BP440+BI440+BB440+AN440+AG440+Z440+S440+O440+AU440</f>
        <v>0</v>
      </c>
      <c r="CM440" s="40">
        <v>654485.49</v>
      </c>
      <c r="CN440" s="40">
        <v>0</v>
      </c>
      <c r="CO440" s="310" t="e">
        <f t="shared" si="476"/>
        <v>#DIV/0!</v>
      </c>
      <c r="CP440" s="83">
        <f>SUM(S440:CK440)</f>
        <v>3386378.16</v>
      </c>
      <c r="CQ440" s="83">
        <v>426909</v>
      </c>
      <c r="CR440" s="83">
        <v>0</v>
      </c>
      <c r="CS440" s="83">
        <v>0</v>
      </c>
      <c r="CT440" s="83">
        <v>0</v>
      </c>
      <c r="CU440" s="83">
        <v>0</v>
      </c>
      <c r="CV440" s="83">
        <v>0</v>
      </c>
      <c r="CW440" s="83">
        <v>426909</v>
      </c>
      <c r="CX440" s="272"/>
      <c r="DG440" s="72"/>
    </row>
    <row r="441" spans="1:141" ht="31.5" hidden="1" x14ac:dyDescent="0.25">
      <c r="A441" s="99" t="s">
        <v>838</v>
      </c>
      <c r="B441" s="99" t="s">
        <v>839</v>
      </c>
      <c r="C441" s="100" t="s">
        <v>840</v>
      </c>
      <c r="D441" s="99">
        <v>1</v>
      </c>
      <c r="E441" s="99" t="s">
        <v>35</v>
      </c>
      <c r="F441" s="99" t="s">
        <v>5</v>
      </c>
      <c r="G441" s="99" t="s">
        <v>1024</v>
      </c>
      <c r="H441" s="43">
        <f>SUBTOTAL(103, $CI$16:$CI441)*1</f>
        <v>149</v>
      </c>
      <c r="I441" s="43" t="s">
        <v>138</v>
      </c>
      <c r="J441" s="124" t="s">
        <v>806</v>
      </c>
      <c r="K441" s="124" t="s">
        <v>807</v>
      </c>
      <c r="L441" s="41">
        <v>0</v>
      </c>
      <c r="M441" s="41">
        <v>0</v>
      </c>
      <c r="N441" s="41">
        <v>0</v>
      </c>
      <c r="O441" s="40">
        <v>0</v>
      </c>
      <c r="P441" s="40">
        <v>0</v>
      </c>
      <c r="Q441" s="41">
        <f t="shared" si="436"/>
        <v>0</v>
      </c>
      <c r="R441" s="197" t="str">
        <f t="shared" si="437"/>
        <v>nebija plānots</v>
      </c>
      <c r="S441" s="40">
        <v>0</v>
      </c>
      <c r="T441" s="40">
        <v>0</v>
      </c>
      <c r="U441" s="41">
        <f>T441-S441</f>
        <v>0</v>
      </c>
      <c r="V441" s="41">
        <f t="shared" si="438"/>
        <v>0</v>
      </c>
      <c r="W441" s="41">
        <f t="shared" si="439"/>
        <v>0</v>
      </c>
      <c r="X441" s="41">
        <f t="shared" si="440"/>
        <v>0</v>
      </c>
      <c r="Y441" s="197" t="str">
        <f t="shared" si="441"/>
        <v>nebija plānots</v>
      </c>
      <c r="Z441" s="40">
        <v>0</v>
      </c>
      <c r="AA441" s="40">
        <v>0</v>
      </c>
      <c r="AB441" s="41">
        <f>AA441-Z441</f>
        <v>0</v>
      </c>
      <c r="AC441" s="41">
        <f t="shared" si="442"/>
        <v>0</v>
      </c>
      <c r="AD441" s="41">
        <f t="shared" si="443"/>
        <v>0</v>
      </c>
      <c r="AE441" s="41">
        <f t="shared" si="444"/>
        <v>0</v>
      </c>
      <c r="AF441" s="109" t="str">
        <f t="shared" si="445"/>
        <v>nebija plānots</v>
      </c>
      <c r="AG441" s="40">
        <v>0</v>
      </c>
      <c r="AH441" s="40">
        <v>0</v>
      </c>
      <c r="AI441" s="41">
        <f>AH441-AG441</f>
        <v>0</v>
      </c>
      <c r="AJ441" s="41">
        <f t="shared" si="446"/>
        <v>0</v>
      </c>
      <c r="AK441" s="41">
        <f t="shared" si="447"/>
        <v>0</v>
      </c>
      <c r="AL441" s="41">
        <f t="shared" si="448"/>
        <v>0</v>
      </c>
      <c r="AM441" s="109" t="str">
        <f t="shared" si="449"/>
        <v>nebija plānots</v>
      </c>
      <c r="AN441" s="40">
        <v>0</v>
      </c>
      <c r="AO441" s="40">
        <v>0</v>
      </c>
      <c r="AP441" s="41">
        <f>AO441-AN441</f>
        <v>0</v>
      </c>
      <c r="AQ441" s="41">
        <f t="shared" si="450"/>
        <v>0</v>
      </c>
      <c r="AR441" s="41">
        <f t="shared" si="451"/>
        <v>0</v>
      </c>
      <c r="AS441" s="41">
        <f t="shared" si="452"/>
        <v>0</v>
      </c>
      <c r="AT441" s="109" t="str">
        <f t="shared" si="453"/>
        <v>nebija plānots</v>
      </c>
      <c r="AU441" s="41">
        <v>0</v>
      </c>
      <c r="AV441" s="41">
        <v>326431.49</v>
      </c>
      <c r="AW441" s="41">
        <f>AV441-AU441</f>
        <v>326431.49</v>
      </c>
      <c r="AX441" s="41">
        <f t="shared" si="454"/>
        <v>0</v>
      </c>
      <c r="AY441" s="41">
        <f t="shared" si="455"/>
        <v>326431.49</v>
      </c>
      <c r="AZ441" s="41">
        <f t="shared" si="456"/>
        <v>326431</v>
      </c>
      <c r="BA441" s="109" t="str">
        <f t="shared" si="457"/>
        <v>nebija plānots</v>
      </c>
      <c r="BB441" s="41">
        <v>0</v>
      </c>
      <c r="BC441" s="41">
        <v>0</v>
      </c>
      <c r="BD441" s="41">
        <f>BC441-BB441</f>
        <v>0</v>
      </c>
      <c r="BE441" s="41">
        <f t="shared" si="458"/>
        <v>0</v>
      </c>
      <c r="BF441" s="41">
        <f t="shared" si="459"/>
        <v>326431.49</v>
      </c>
      <c r="BG441" s="41">
        <f t="shared" si="460"/>
        <v>326431</v>
      </c>
      <c r="BH441" s="109" t="str">
        <f t="shared" si="461"/>
        <v>nebija plānots</v>
      </c>
      <c r="BI441" s="41">
        <v>0</v>
      </c>
      <c r="BJ441" s="41">
        <v>0</v>
      </c>
      <c r="BK441" s="41">
        <f>BJ441-BI441</f>
        <v>0</v>
      </c>
      <c r="BL441" s="41">
        <f t="shared" si="462"/>
        <v>0</v>
      </c>
      <c r="BM441" s="41">
        <f t="shared" si="463"/>
        <v>326431.49</v>
      </c>
      <c r="BN441" s="41">
        <f t="shared" si="464"/>
        <v>326431</v>
      </c>
      <c r="BO441" s="109" t="str">
        <f t="shared" si="465"/>
        <v>nebija plānots</v>
      </c>
      <c r="BP441" s="41">
        <v>0</v>
      </c>
      <c r="BQ441" s="41">
        <v>278707.18</v>
      </c>
      <c r="BR441" s="41">
        <f>BQ441-BP441</f>
        <v>278707.18</v>
      </c>
      <c r="BS441" s="41">
        <f t="shared" si="466"/>
        <v>0</v>
      </c>
      <c r="BT441" s="41">
        <f t="shared" si="467"/>
        <v>605138.66999999993</v>
      </c>
      <c r="BU441" s="41">
        <f t="shared" si="468"/>
        <v>605138</v>
      </c>
      <c r="BV441" s="109" t="str">
        <f t="shared" si="469"/>
        <v>nebija plānots</v>
      </c>
      <c r="BW441" s="41">
        <v>0</v>
      </c>
      <c r="BX441" s="41">
        <v>0</v>
      </c>
      <c r="BY441" s="41">
        <f>BX441-BW441</f>
        <v>0</v>
      </c>
      <c r="BZ441" s="41">
        <f>BP441+BI441+BB441+AU441+AN441+AG441+Z441+S441+O441+BW441</f>
        <v>0</v>
      </c>
      <c r="CA441" s="41">
        <f>BQ441+BJ441+BC441+AV441+AO441+-AH441+AA441+T441+P441+BX441</f>
        <v>605138.66999999993</v>
      </c>
      <c r="CB441" s="41">
        <f>BR441+BK441+BD441+AW441+AP441+AI441+AB441+U441+Q441+BY441</f>
        <v>605138.66999999993</v>
      </c>
      <c r="CC441" s="109" t="str">
        <f t="shared" si="470"/>
        <v>nebija plānots</v>
      </c>
      <c r="CD441" s="41">
        <v>0</v>
      </c>
      <c r="CE441" s="41">
        <v>0</v>
      </c>
      <c r="CF441" s="41">
        <f t="shared" si="471"/>
        <v>0</v>
      </c>
      <c r="CG441" s="41">
        <f t="shared" si="472"/>
        <v>0</v>
      </c>
      <c r="CH441" s="41">
        <f t="shared" si="473"/>
        <v>605138.66999999993</v>
      </c>
      <c r="CI441" s="40">
        <f t="shared" si="474"/>
        <v>605138.66999999993</v>
      </c>
      <c r="CJ441" s="281" t="s">
        <v>1546</v>
      </c>
      <c r="CK441" s="40">
        <v>0</v>
      </c>
      <c r="CL441" s="40">
        <f>CK441+CD441+BW441+BP441+BI441+BB441+AN441+AG441+Z441+S441+O441+AU441</f>
        <v>0</v>
      </c>
      <c r="CM441" s="40">
        <v>689133.14999999991</v>
      </c>
      <c r="CN441" s="40">
        <v>0</v>
      </c>
      <c r="CO441" s="310" t="e">
        <f t="shared" si="476"/>
        <v>#DIV/0!</v>
      </c>
      <c r="CP441" s="40">
        <v>340576.86</v>
      </c>
      <c r="CQ441" s="40">
        <v>0</v>
      </c>
      <c r="CR441" s="40">
        <v>0</v>
      </c>
      <c r="CS441" s="40">
        <v>0</v>
      </c>
      <c r="CT441" s="40">
        <v>0</v>
      </c>
      <c r="CU441" s="40">
        <v>0</v>
      </c>
      <c r="CV441" s="40">
        <v>0</v>
      </c>
      <c r="CW441" s="40">
        <v>362701.66</v>
      </c>
      <c r="CX441" s="112"/>
      <c r="DG441" s="72"/>
    </row>
    <row r="442" spans="1:141" ht="31.5" hidden="1" x14ac:dyDescent="0.25">
      <c r="A442" s="18" t="s">
        <v>150</v>
      </c>
      <c r="B442" s="18" t="s">
        <v>151</v>
      </c>
      <c r="C442" s="19" t="s">
        <v>574</v>
      </c>
      <c r="D442" s="18" t="s">
        <v>3</v>
      </c>
      <c r="E442" s="18" t="s">
        <v>29</v>
      </c>
      <c r="F442" s="18" t="s">
        <v>102</v>
      </c>
      <c r="G442" s="18" t="s">
        <v>1119</v>
      </c>
      <c r="H442" s="43">
        <f>SUBTOTAL(103, $CI$16:$CI442)*1</f>
        <v>149</v>
      </c>
      <c r="I442" s="43" t="s">
        <v>838</v>
      </c>
      <c r="J442" s="128" t="s">
        <v>889</v>
      </c>
      <c r="K442" s="128" t="s">
        <v>906</v>
      </c>
      <c r="L442" s="35">
        <v>0</v>
      </c>
      <c r="M442" s="35">
        <v>0</v>
      </c>
      <c r="N442" s="35">
        <v>0</v>
      </c>
      <c r="O442" s="35">
        <f>N442+M442+L442</f>
        <v>0</v>
      </c>
      <c r="P442" s="35"/>
      <c r="Q442" s="41">
        <f t="shared" si="436"/>
        <v>0</v>
      </c>
      <c r="R442" s="197" t="str">
        <f t="shared" si="437"/>
        <v>nebija plānots</v>
      </c>
      <c r="S442" s="35">
        <v>0</v>
      </c>
      <c r="T442" s="35"/>
      <c r="U442" s="35"/>
      <c r="V442" s="41">
        <f t="shared" si="438"/>
        <v>0</v>
      </c>
      <c r="W442" s="41">
        <f t="shared" si="439"/>
        <v>0</v>
      </c>
      <c r="X442" s="41">
        <f t="shared" si="440"/>
        <v>0</v>
      </c>
      <c r="Y442" s="197" t="str">
        <f t="shared" si="441"/>
        <v>nebija plānots</v>
      </c>
      <c r="Z442" s="35">
        <v>0</v>
      </c>
      <c r="AA442" s="35"/>
      <c r="AB442" s="35"/>
      <c r="AC442" s="41">
        <f t="shared" si="442"/>
        <v>0</v>
      </c>
      <c r="AD442" s="41">
        <f t="shared" si="443"/>
        <v>0</v>
      </c>
      <c r="AE442" s="41">
        <f t="shared" si="444"/>
        <v>0</v>
      </c>
      <c r="AF442" s="109" t="str">
        <f t="shared" si="445"/>
        <v>nebija plānots</v>
      </c>
      <c r="AG442" s="35">
        <v>0</v>
      </c>
      <c r="AH442" s="35"/>
      <c r="AI442" s="35"/>
      <c r="AJ442" s="41">
        <f t="shared" si="446"/>
        <v>0</v>
      </c>
      <c r="AK442" s="41">
        <f t="shared" si="447"/>
        <v>0</v>
      </c>
      <c r="AL442" s="41">
        <f t="shared" si="448"/>
        <v>0</v>
      </c>
      <c r="AM442" s="109" t="str">
        <f t="shared" si="449"/>
        <v>nebija plānots</v>
      </c>
      <c r="AN442" s="35">
        <v>0</v>
      </c>
      <c r="AO442" s="35"/>
      <c r="AP442" s="35"/>
      <c r="AQ442" s="41">
        <f t="shared" si="450"/>
        <v>0</v>
      </c>
      <c r="AR442" s="41">
        <f t="shared" si="451"/>
        <v>0</v>
      </c>
      <c r="AS442" s="41">
        <f t="shared" si="452"/>
        <v>0</v>
      </c>
      <c r="AT442" s="109" t="str">
        <f t="shared" si="453"/>
        <v>nebija plānots</v>
      </c>
      <c r="AU442" s="35">
        <v>0</v>
      </c>
      <c r="AV442" s="35"/>
      <c r="AW442" s="35"/>
      <c r="AX442" s="41">
        <f t="shared" si="454"/>
        <v>0</v>
      </c>
      <c r="AY442" s="41">
        <f t="shared" si="455"/>
        <v>0</v>
      </c>
      <c r="AZ442" s="41">
        <f t="shared" si="456"/>
        <v>0</v>
      </c>
      <c r="BA442" s="109" t="str">
        <f t="shared" si="457"/>
        <v>nebija plānots</v>
      </c>
      <c r="BB442" s="35">
        <v>0</v>
      </c>
      <c r="BC442" s="41">
        <v>271295</v>
      </c>
      <c r="BD442" s="41">
        <f>BC442-BB442</f>
        <v>271295</v>
      </c>
      <c r="BE442" s="41">
        <f t="shared" si="458"/>
        <v>0</v>
      </c>
      <c r="BF442" s="41">
        <f t="shared" si="459"/>
        <v>271295</v>
      </c>
      <c r="BG442" s="41">
        <f t="shared" si="460"/>
        <v>271295</v>
      </c>
      <c r="BH442" s="109" t="str">
        <f t="shared" si="461"/>
        <v>nebija plānots</v>
      </c>
      <c r="BI442" s="35">
        <v>0</v>
      </c>
      <c r="BJ442" s="41">
        <v>0</v>
      </c>
      <c r="BK442" s="41">
        <f>BJ442-BI442</f>
        <v>0</v>
      </c>
      <c r="BL442" s="41">
        <f t="shared" si="462"/>
        <v>0</v>
      </c>
      <c r="BM442" s="41">
        <f t="shared" si="463"/>
        <v>271295</v>
      </c>
      <c r="BN442" s="41">
        <f t="shared" si="464"/>
        <v>271295</v>
      </c>
      <c r="BO442" s="109" t="str">
        <f t="shared" si="465"/>
        <v>nebija plānots</v>
      </c>
      <c r="BP442" s="35">
        <v>0</v>
      </c>
      <c r="BQ442" s="41">
        <v>395976.72</v>
      </c>
      <c r="BR442" s="41">
        <f>BQ442-BP442</f>
        <v>395976.72</v>
      </c>
      <c r="BS442" s="41">
        <f t="shared" si="466"/>
        <v>0</v>
      </c>
      <c r="BT442" s="41">
        <f t="shared" si="467"/>
        <v>667271.72</v>
      </c>
      <c r="BU442" s="41">
        <f t="shared" si="468"/>
        <v>667272</v>
      </c>
      <c r="BV442" s="109" t="str">
        <f t="shared" si="469"/>
        <v>nebija plānots</v>
      </c>
      <c r="BW442" s="35">
        <v>0</v>
      </c>
      <c r="BX442" s="41">
        <v>0</v>
      </c>
      <c r="BY442" s="41">
        <f>BX442-BW442</f>
        <v>0</v>
      </c>
      <c r="BZ442" s="41">
        <f>BP442+BI442+BB442+AU442+AN442+AG442+Z442+S442+O442+BW442</f>
        <v>0</v>
      </c>
      <c r="CA442" s="41">
        <f>BQ442+BJ442+BC442+AV442+AO442+-AH442+AA442+T442+P442+BX442</f>
        <v>667271.72</v>
      </c>
      <c r="CB442" s="41">
        <f>BR442+BK442+BD442+AW442+AP442+AI442+AB442+U442+Q442+BY442</f>
        <v>667271.72</v>
      </c>
      <c r="CC442" s="109" t="str">
        <f t="shared" si="470"/>
        <v>nebija plānots</v>
      </c>
      <c r="CD442" s="35">
        <v>0</v>
      </c>
      <c r="CE442" s="41">
        <v>0</v>
      </c>
      <c r="CF442" s="41">
        <f t="shared" si="471"/>
        <v>0</v>
      </c>
      <c r="CG442" s="41">
        <f t="shared" si="472"/>
        <v>0</v>
      </c>
      <c r="CH442" s="41">
        <f t="shared" si="473"/>
        <v>667271.72</v>
      </c>
      <c r="CI442" s="40">
        <f t="shared" si="474"/>
        <v>667271.72</v>
      </c>
      <c r="CJ442" s="281" t="s">
        <v>1546</v>
      </c>
      <c r="CK442" s="37">
        <v>0</v>
      </c>
      <c r="CL442" s="40">
        <f>CK442+CD442+BW442+BP442+BI442+BB442+AN442+AG442+Z442+S442+O442+AU442</f>
        <v>0</v>
      </c>
      <c r="CM442" s="40">
        <v>770585.05999999994</v>
      </c>
      <c r="CN442" s="40">
        <v>0</v>
      </c>
      <c r="CO442" s="310" t="e">
        <f t="shared" si="476"/>
        <v>#DIV/0!</v>
      </c>
      <c r="CP442" s="37">
        <v>555711.18999999994</v>
      </c>
      <c r="CQ442" s="37">
        <v>0</v>
      </c>
      <c r="CR442" s="37">
        <v>0</v>
      </c>
      <c r="CS442" s="37">
        <v>0</v>
      </c>
      <c r="CT442" s="37">
        <v>0</v>
      </c>
      <c r="CU442" s="37">
        <v>0</v>
      </c>
      <c r="CV442" s="37">
        <v>0</v>
      </c>
      <c r="CW442" s="37">
        <v>555711.18999999994</v>
      </c>
      <c r="CX442" s="112"/>
      <c r="DG442" s="72"/>
    </row>
    <row r="443" spans="1:141" ht="63" hidden="1" x14ac:dyDescent="0.25">
      <c r="A443" s="99" t="s">
        <v>57</v>
      </c>
      <c r="B443" s="99" t="s">
        <v>58</v>
      </c>
      <c r="C443" s="100" t="s">
        <v>565</v>
      </c>
      <c r="D443" s="99">
        <v>3</v>
      </c>
      <c r="E443" s="99" t="s">
        <v>35</v>
      </c>
      <c r="F443" s="99" t="s">
        <v>5</v>
      </c>
      <c r="G443" s="99" t="s">
        <v>997</v>
      </c>
      <c r="H443" s="43">
        <f>SUBTOTAL(103, $CI$16:$CI443)*1</f>
        <v>149</v>
      </c>
      <c r="I443" s="55" t="s">
        <v>0</v>
      </c>
      <c r="J443" s="128" t="s">
        <v>948</v>
      </c>
      <c r="K443" s="128" t="s">
        <v>1492</v>
      </c>
      <c r="L443" s="79">
        <v>0</v>
      </c>
      <c r="M443" s="79">
        <v>0</v>
      </c>
      <c r="N443" s="79">
        <v>0</v>
      </c>
      <c r="O443" s="79">
        <v>0</v>
      </c>
      <c r="P443" s="79"/>
      <c r="Q443" s="41">
        <f t="shared" si="436"/>
        <v>0</v>
      </c>
      <c r="R443" s="197" t="str">
        <f t="shared" si="437"/>
        <v>nebija plānots</v>
      </c>
      <c r="S443" s="79">
        <v>0</v>
      </c>
      <c r="T443" s="79"/>
      <c r="U443" s="79"/>
      <c r="V443" s="41">
        <f t="shared" si="438"/>
        <v>0</v>
      </c>
      <c r="W443" s="41">
        <f t="shared" si="439"/>
        <v>0</v>
      </c>
      <c r="X443" s="41">
        <f t="shared" si="440"/>
        <v>0</v>
      </c>
      <c r="Y443" s="197" t="str">
        <f t="shared" si="441"/>
        <v>nebija plānots</v>
      </c>
      <c r="Z443" s="79">
        <v>0</v>
      </c>
      <c r="AA443" s="79"/>
      <c r="AB443" s="79"/>
      <c r="AC443" s="41">
        <f t="shared" si="442"/>
        <v>0</v>
      </c>
      <c r="AD443" s="41">
        <f t="shared" si="443"/>
        <v>0</v>
      </c>
      <c r="AE443" s="41">
        <f t="shared" si="444"/>
        <v>0</v>
      </c>
      <c r="AF443" s="109" t="str">
        <f t="shared" si="445"/>
        <v>nebija plānots</v>
      </c>
      <c r="AG443" s="79">
        <v>0</v>
      </c>
      <c r="AH443" s="79"/>
      <c r="AI443" s="79"/>
      <c r="AJ443" s="41">
        <f t="shared" si="446"/>
        <v>0</v>
      </c>
      <c r="AK443" s="41">
        <f t="shared" si="447"/>
        <v>0</v>
      </c>
      <c r="AL443" s="41">
        <f t="shared" si="448"/>
        <v>0</v>
      </c>
      <c r="AM443" s="109" t="str">
        <f t="shared" si="449"/>
        <v>nebija plānots</v>
      </c>
      <c r="AN443" s="79">
        <v>0</v>
      </c>
      <c r="AO443" s="79"/>
      <c r="AP443" s="79"/>
      <c r="AQ443" s="41">
        <f t="shared" si="450"/>
        <v>0</v>
      </c>
      <c r="AR443" s="41">
        <f t="shared" si="451"/>
        <v>0</v>
      </c>
      <c r="AS443" s="41">
        <f t="shared" si="452"/>
        <v>0</v>
      </c>
      <c r="AT443" s="109" t="str">
        <f t="shared" si="453"/>
        <v>nebija plānots</v>
      </c>
      <c r="AU443" s="79">
        <v>0</v>
      </c>
      <c r="AV443" s="79"/>
      <c r="AW443" s="79"/>
      <c r="AX443" s="41">
        <f t="shared" si="454"/>
        <v>0</v>
      </c>
      <c r="AY443" s="41">
        <f t="shared" si="455"/>
        <v>0</v>
      </c>
      <c r="AZ443" s="41">
        <f t="shared" si="456"/>
        <v>0</v>
      </c>
      <c r="BA443" s="109" t="str">
        <f t="shared" si="457"/>
        <v>nebija plānots</v>
      </c>
      <c r="BB443" s="79">
        <v>0</v>
      </c>
      <c r="BC443" s="79"/>
      <c r="BD443" s="79"/>
      <c r="BE443" s="41">
        <f t="shared" si="458"/>
        <v>0</v>
      </c>
      <c r="BF443" s="41">
        <f t="shared" si="459"/>
        <v>0</v>
      </c>
      <c r="BG443" s="41">
        <f t="shared" si="460"/>
        <v>0</v>
      </c>
      <c r="BH443" s="109" t="str">
        <f t="shared" si="461"/>
        <v>nebija plānots</v>
      </c>
      <c r="BI443" s="79">
        <v>0</v>
      </c>
      <c r="BJ443" s="79"/>
      <c r="BK443" s="79"/>
      <c r="BL443" s="41">
        <f t="shared" si="462"/>
        <v>0</v>
      </c>
      <c r="BM443" s="41">
        <f t="shared" si="463"/>
        <v>0</v>
      </c>
      <c r="BN443" s="41">
        <f t="shared" si="464"/>
        <v>0</v>
      </c>
      <c r="BO443" s="109" t="str">
        <f t="shared" si="465"/>
        <v>nebija plānots</v>
      </c>
      <c r="BP443" s="79">
        <v>0</v>
      </c>
      <c r="BQ443" s="79"/>
      <c r="BR443" s="79"/>
      <c r="BS443" s="41">
        <f t="shared" si="466"/>
        <v>0</v>
      </c>
      <c r="BT443" s="41">
        <f t="shared" si="467"/>
        <v>0</v>
      </c>
      <c r="BU443" s="41">
        <f t="shared" si="468"/>
        <v>0</v>
      </c>
      <c r="BV443" s="109" t="str">
        <f t="shared" si="469"/>
        <v>nebija plānots</v>
      </c>
      <c r="BW443" s="79">
        <v>0</v>
      </c>
      <c r="BX443" s="79"/>
      <c r="BY443" s="79"/>
      <c r="BZ443" s="79"/>
      <c r="CA443" s="79"/>
      <c r="CB443" s="79"/>
      <c r="CC443" s="109" t="str">
        <f t="shared" si="470"/>
        <v>nebija plānots</v>
      </c>
      <c r="CD443" s="79">
        <v>0</v>
      </c>
      <c r="CE443" s="41">
        <v>680000</v>
      </c>
      <c r="CF443" s="41">
        <f t="shared" si="471"/>
        <v>680000</v>
      </c>
      <c r="CG443" s="41">
        <f t="shared" si="472"/>
        <v>0</v>
      </c>
      <c r="CH443" s="41">
        <f t="shared" si="473"/>
        <v>680000</v>
      </c>
      <c r="CI443" s="40">
        <f t="shared" si="474"/>
        <v>680000</v>
      </c>
      <c r="CJ443" s="281" t="s">
        <v>1546</v>
      </c>
      <c r="CK443" s="83">
        <v>0</v>
      </c>
      <c r="CL443" s="83">
        <v>0</v>
      </c>
      <c r="CM443" s="40">
        <v>680000</v>
      </c>
      <c r="CN443" s="40">
        <v>0</v>
      </c>
      <c r="CO443" s="310" t="e">
        <f t="shared" si="476"/>
        <v>#DIV/0!</v>
      </c>
      <c r="CP443" s="83">
        <v>1475716</v>
      </c>
      <c r="CQ443" s="83">
        <v>343650</v>
      </c>
      <c r="CR443" s="83">
        <v>560665</v>
      </c>
      <c r="CS443" s="83">
        <v>0</v>
      </c>
      <c r="CT443" s="83">
        <v>0</v>
      </c>
      <c r="CU443" s="83">
        <v>0</v>
      </c>
      <c r="CV443" s="83">
        <v>0</v>
      </c>
      <c r="CW443" s="83">
        <v>2380031</v>
      </c>
      <c r="CX443" s="274"/>
      <c r="CY443" s="95"/>
      <c r="CZ443" s="95"/>
      <c r="DA443" s="95"/>
      <c r="DB443" s="95"/>
      <c r="DC443" s="95"/>
      <c r="DD443" s="95"/>
      <c r="DE443" s="95"/>
      <c r="DF443" s="113"/>
      <c r="DG443" s="95"/>
      <c r="DH443" s="95"/>
      <c r="DI443" s="95"/>
      <c r="DJ443" s="95"/>
      <c r="DK443" s="95"/>
      <c r="DL443" s="95"/>
      <c r="DM443" s="95"/>
      <c r="DN443" s="95"/>
      <c r="DO443" s="95"/>
      <c r="DP443" s="95"/>
      <c r="DQ443" s="175"/>
      <c r="DR443" s="95"/>
      <c r="DS443" s="95"/>
      <c r="DT443" s="95"/>
      <c r="DU443" s="95"/>
      <c r="DV443" s="95"/>
      <c r="DW443" s="95"/>
      <c r="DX443" s="95"/>
      <c r="DY443" s="95"/>
      <c r="DZ443" s="114"/>
      <c r="EA443" s="111"/>
      <c r="EB443" s="95"/>
      <c r="EK443" s="72"/>
    </row>
    <row r="444" spans="1:141" ht="47.25" hidden="1" x14ac:dyDescent="0.25">
      <c r="A444" s="99" t="s">
        <v>1141</v>
      </c>
      <c r="B444" s="99" t="s">
        <v>1143</v>
      </c>
      <c r="C444" s="100" t="s">
        <v>1142</v>
      </c>
      <c r="D444" s="99">
        <v>2</v>
      </c>
      <c r="E444" s="99" t="s">
        <v>4</v>
      </c>
      <c r="F444" s="99" t="s">
        <v>5</v>
      </c>
      <c r="G444" s="139" t="s">
        <v>1310</v>
      </c>
      <c r="H444" s="43">
        <f>SUBTOTAL(103, $CI$16:$CI444)*1</f>
        <v>149</v>
      </c>
      <c r="I444" s="43" t="s">
        <v>33</v>
      </c>
      <c r="J444" s="128" t="s">
        <v>737</v>
      </c>
      <c r="K444" s="128" t="s">
        <v>963</v>
      </c>
      <c r="L444" s="101">
        <v>0</v>
      </c>
      <c r="M444" s="101">
        <v>0</v>
      </c>
      <c r="N444" s="101">
        <v>0</v>
      </c>
      <c r="O444" s="101">
        <f>N444+M444+L444</f>
        <v>0</v>
      </c>
      <c r="P444" s="101"/>
      <c r="Q444" s="41">
        <f t="shared" si="436"/>
        <v>0</v>
      </c>
      <c r="R444" s="197" t="str">
        <f t="shared" si="437"/>
        <v>nebija plānots</v>
      </c>
      <c r="S444" s="101">
        <v>0</v>
      </c>
      <c r="T444" s="101"/>
      <c r="U444" s="101"/>
      <c r="V444" s="41">
        <f t="shared" si="438"/>
        <v>0</v>
      </c>
      <c r="W444" s="41">
        <f t="shared" si="439"/>
        <v>0</v>
      </c>
      <c r="X444" s="41">
        <f t="shared" si="440"/>
        <v>0</v>
      </c>
      <c r="Y444" s="197" t="str">
        <f t="shared" si="441"/>
        <v>nebija plānots</v>
      </c>
      <c r="Z444" s="101">
        <v>0</v>
      </c>
      <c r="AA444" s="101"/>
      <c r="AB444" s="101"/>
      <c r="AC444" s="41">
        <f t="shared" si="442"/>
        <v>0</v>
      </c>
      <c r="AD444" s="41">
        <f t="shared" si="443"/>
        <v>0</v>
      </c>
      <c r="AE444" s="41">
        <f t="shared" si="444"/>
        <v>0</v>
      </c>
      <c r="AF444" s="109" t="str">
        <f t="shared" si="445"/>
        <v>nebija plānots</v>
      </c>
      <c r="AG444" s="101">
        <v>0</v>
      </c>
      <c r="AH444" s="101"/>
      <c r="AI444" s="101"/>
      <c r="AJ444" s="41">
        <f t="shared" si="446"/>
        <v>0</v>
      </c>
      <c r="AK444" s="41">
        <f t="shared" si="447"/>
        <v>0</v>
      </c>
      <c r="AL444" s="41">
        <f t="shared" si="448"/>
        <v>0</v>
      </c>
      <c r="AM444" s="109" t="str">
        <f t="shared" si="449"/>
        <v>nebija plānots</v>
      </c>
      <c r="AN444" s="101">
        <v>0</v>
      </c>
      <c r="AO444" s="101"/>
      <c r="AP444" s="101"/>
      <c r="AQ444" s="41">
        <f t="shared" si="450"/>
        <v>0</v>
      </c>
      <c r="AR444" s="41">
        <f t="shared" si="451"/>
        <v>0</v>
      </c>
      <c r="AS444" s="41">
        <f t="shared" si="452"/>
        <v>0</v>
      </c>
      <c r="AT444" s="109" t="str">
        <f t="shared" si="453"/>
        <v>nebija plānots</v>
      </c>
      <c r="AU444" s="101">
        <v>0</v>
      </c>
      <c r="AV444" s="101"/>
      <c r="AW444" s="101"/>
      <c r="AX444" s="41">
        <f t="shared" si="454"/>
        <v>0</v>
      </c>
      <c r="AY444" s="41">
        <f t="shared" si="455"/>
        <v>0</v>
      </c>
      <c r="AZ444" s="41">
        <f t="shared" si="456"/>
        <v>0</v>
      </c>
      <c r="BA444" s="109" t="str">
        <f t="shared" si="457"/>
        <v>nebija plānots</v>
      </c>
      <c r="BB444" s="101">
        <v>0</v>
      </c>
      <c r="BC444" s="101"/>
      <c r="BD444" s="101"/>
      <c r="BE444" s="41">
        <f t="shared" si="458"/>
        <v>0</v>
      </c>
      <c r="BF444" s="41">
        <f t="shared" si="459"/>
        <v>0</v>
      </c>
      <c r="BG444" s="41">
        <f t="shared" si="460"/>
        <v>0</v>
      </c>
      <c r="BH444" s="109" t="str">
        <f t="shared" si="461"/>
        <v>nebija plānots</v>
      </c>
      <c r="BI444" s="101">
        <v>0</v>
      </c>
      <c r="BJ444" s="41">
        <v>238835.59</v>
      </c>
      <c r="BK444" s="41">
        <f>BJ444-BI444</f>
        <v>238835.59</v>
      </c>
      <c r="BL444" s="41">
        <f t="shared" si="462"/>
        <v>0</v>
      </c>
      <c r="BM444" s="41">
        <f t="shared" si="463"/>
        <v>238835.59</v>
      </c>
      <c r="BN444" s="41">
        <f t="shared" si="464"/>
        <v>238836</v>
      </c>
      <c r="BO444" s="109" t="str">
        <f t="shared" si="465"/>
        <v>nebija plānots</v>
      </c>
      <c r="BP444" s="101">
        <v>0</v>
      </c>
      <c r="BQ444" s="41">
        <v>0</v>
      </c>
      <c r="BR444" s="41">
        <f>BQ444-BP444</f>
        <v>0</v>
      </c>
      <c r="BS444" s="41">
        <f t="shared" si="466"/>
        <v>0</v>
      </c>
      <c r="BT444" s="41">
        <f t="shared" si="467"/>
        <v>238835.59</v>
      </c>
      <c r="BU444" s="41">
        <f t="shared" si="468"/>
        <v>238836</v>
      </c>
      <c r="BV444" s="109" t="str">
        <f t="shared" si="469"/>
        <v>nebija plānots</v>
      </c>
      <c r="BW444" s="101">
        <v>0</v>
      </c>
      <c r="BX444" s="41">
        <v>471623.27</v>
      </c>
      <c r="BY444" s="41">
        <f>BX444-BW444</f>
        <v>471623.27</v>
      </c>
      <c r="BZ444" s="41">
        <f>BP444+BI444+BB444+AU444+AN444+AG444+Z444+S444+O444+BW444</f>
        <v>0</v>
      </c>
      <c r="CA444" s="41">
        <f>BQ444+BJ444+BC444+AV444+AO444+-AH444+AA444+T444+P444+BX444</f>
        <v>710458.86</v>
      </c>
      <c r="CB444" s="41">
        <f>BR444+BK444+BD444+AW444+AP444+AI444+AB444+U444+Q444+BY444</f>
        <v>710458.86</v>
      </c>
      <c r="CC444" s="109" t="str">
        <f t="shared" si="470"/>
        <v>nebija plānots</v>
      </c>
      <c r="CD444" s="101">
        <v>0</v>
      </c>
      <c r="CE444" s="41">
        <v>0</v>
      </c>
      <c r="CF444" s="41">
        <f t="shared" si="471"/>
        <v>0</v>
      </c>
      <c r="CG444" s="41">
        <f t="shared" si="472"/>
        <v>0</v>
      </c>
      <c r="CH444" s="41">
        <f t="shared" si="473"/>
        <v>710458.86</v>
      </c>
      <c r="CI444" s="40">
        <f t="shared" si="474"/>
        <v>710458.86</v>
      </c>
      <c r="CJ444" s="281" t="s">
        <v>1546</v>
      </c>
      <c r="CK444" s="104">
        <v>0</v>
      </c>
      <c r="CL444" s="40">
        <f>CK444+CD444+BW444+BP444+BI444+BB444+AN444+AG444+Z444+S444+O444+AU444</f>
        <v>0</v>
      </c>
      <c r="CM444" s="40">
        <v>862450.96</v>
      </c>
      <c r="CN444" s="40">
        <v>0</v>
      </c>
      <c r="CO444" s="310" t="e">
        <f t="shared" si="476"/>
        <v>#DIV/0!</v>
      </c>
      <c r="CP444" s="104">
        <v>2529248.9500000002</v>
      </c>
      <c r="CQ444" s="104">
        <v>996183.85</v>
      </c>
      <c r="CR444" s="104">
        <v>299567.2</v>
      </c>
      <c r="CS444" s="104">
        <v>0</v>
      </c>
      <c r="CT444" s="104">
        <v>0</v>
      </c>
      <c r="CU444" s="104">
        <v>0</v>
      </c>
      <c r="CV444" s="104">
        <v>0</v>
      </c>
      <c r="CW444" s="104">
        <v>3825000.0000000005</v>
      </c>
      <c r="CX444" s="112"/>
      <c r="CY444" s="95"/>
      <c r="CZ444" s="95"/>
      <c r="DA444" s="95"/>
      <c r="DB444" s="95"/>
      <c r="DC444" s="95"/>
      <c r="DD444" s="95"/>
      <c r="DE444" s="95"/>
      <c r="DF444" s="113"/>
      <c r="DG444" s="95"/>
      <c r="DH444" s="95"/>
      <c r="DI444" s="95"/>
      <c r="DJ444" s="95"/>
      <c r="DK444" s="95"/>
      <c r="DL444" s="95"/>
      <c r="DM444" s="95"/>
      <c r="DN444" s="95"/>
      <c r="DO444" s="95"/>
      <c r="DP444" s="95"/>
      <c r="DQ444" s="175"/>
      <c r="DR444" s="95"/>
      <c r="DS444" s="95"/>
      <c r="DT444" s="95"/>
      <c r="DU444" s="95"/>
      <c r="DV444" s="95"/>
      <c r="DW444" s="95"/>
      <c r="DX444" s="95"/>
      <c r="DY444" s="95"/>
      <c r="DZ444" s="114"/>
      <c r="EA444" s="111"/>
      <c r="EB444" s="95"/>
      <c r="EK444" s="72"/>
    </row>
    <row r="445" spans="1:141" ht="38.25" hidden="1" x14ac:dyDescent="0.25">
      <c r="A445" s="55" t="s">
        <v>57</v>
      </c>
      <c r="B445" s="55" t="s">
        <v>58</v>
      </c>
      <c r="C445" s="81" t="s">
        <v>565</v>
      </c>
      <c r="D445" s="55">
        <v>3</v>
      </c>
      <c r="E445" s="55" t="s">
        <v>35</v>
      </c>
      <c r="F445" s="55" t="s">
        <v>5</v>
      </c>
      <c r="G445" s="55" t="s">
        <v>1006</v>
      </c>
      <c r="H445" s="43">
        <f>SUBTOTAL(103, $CI$16:$CI445)*1</f>
        <v>149</v>
      </c>
      <c r="I445" s="43" t="s">
        <v>838</v>
      </c>
      <c r="J445" s="124" t="s">
        <v>889</v>
      </c>
      <c r="K445" s="124" t="s">
        <v>904</v>
      </c>
      <c r="L445" s="43">
        <v>0</v>
      </c>
      <c r="M445" s="43">
        <v>0</v>
      </c>
      <c r="N445" s="43">
        <v>0</v>
      </c>
      <c r="O445" s="43">
        <v>0</v>
      </c>
      <c r="P445" s="43"/>
      <c r="Q445" s="41">
        <f t="shared" si="436"/>
        <v>0</v>
      </c>
      <c r="R445" s="197" t="str">
        <f t="shared" si="437"/>
        <v>nebija plānots</v>
      </c>
      <c r="S445" s="43">
        <v>0</v>
      </c>
      <c r="T445" s="43"/>
      <c r="U445" s="43"/>
      <c r="V445" s="41">
        <f t="shared" si="438"/>
        <v>0</v>
      </c>
      <c r="W445" s="41">
        <f t="shared" si="439"/>
        <v>0</v>
      </c>
      <c r="X445" s="41">
        <f t="shared" si="440"/>
        <v>0</v>
      </c>
      <c r="Y445" s="197" t="str">
        <f t="shared" si="441"/>
        <v>nebija plānots</v>
      </c>
      <c r="Z445" s="43">
        <v>0</v>
      </c>
      <c r="AA445" s="43"/>
      <c r="AB445" s="43"/>
      <c r="AC445" s="41">
        <f t="shared" si="442"/>
        <v>0</v>
      </c>
      <c r="AD445" s="41">
        <f t="shared" si="443"/>
        <v>0</v>
      </c>
      <c r="AE445" s="41">
        <f t="shared" si="444"/>
        <v>0</v>
      </c>
      <c r="AF445" s="109" t="str">
        <f t="shared" si="445"/>
        <v>nebija plānots</v>
      </c>
      <c r="AG445" s="43">
        <v>0</v>
      </c>
      <c r="AH445" s="43"/>
      <c r="AI445" s="43"/>
      <c r="AJ445" s="41">
        <f t="shared" si="446"/>
        <v>0</v>
      </c>
      <c r="AK445" s="41">
        <f t="shared" si="447"/>
        <v>0</v>
      </c>
      <c r="AL445" s="41">
        <f t="shared" si="448"/>
        <v>0</v>
      </c>
      <c r="AM445" s="109" t="str">
        <f t="shared" si="449"/>
        <v>nebija plānots</v>
      </c>
      <c r="AN445" s="43">
        <v>0</v>
      </c>
      <c r="AO445" s="43"/>
      <c r="AP445" s="43"/>
      <c r="AQ445" s="41">
        <f t="shared" si="450"/>
        <v>0</v>
      </c>
      <c r="AR445" s="41">
        <f t="shared" si="451"/>
        <v>0</v>
      </c>
      <c r="AS445" s="41">
        <f t="shared" si="452"/>
        <v>0</v>
      </c>
      <c r="AT445" s="109" t="str">
        <f t="shared" si="453"/>
        <v>nebija plānots</v>
      </c>
      <c r="AU445" s="43">
        <v>0</v>
      </c>
      <c r="AV445" s="43"/>
      <c r="AW445" s="43"/>
      <c r="AX445" s="41">
        <f t="shared" si="454"/>
        <v>0</v>
      </c>
      <c r="AY445" s="41">
        <f t="shared" si="455"/>
        <v>0</v>
      </c>
      <c r="AZ445" s="41">
        <f t="shared" si="456"/>
        <v>0</v>
      </c>
      <c r="BA445" s="109" t="str">
        <f t="shared" si="457"/>
        <v>nebija plānots</v>
      </c>
      <c r="BB445" s="43">
        <v>0</v>
      </c>
      <c r="BC445" s="41">
        <v>341567</v>
      </c>
      <c r="BD445" s="41">
        <f>BC445-BB445</f>
        <v>341567</v>
      </c>
      <c r="BE445" s="41">
        <f t="shared" si="458"/>
        <v>0</v>
      </c>
      <c r="BF445" s="41">
        <f t="shared" si="459"/>
        <v>341567</v>
      </c>
      <c r="BG445" s="41">
        <f t="shared" si="460"/>
        <v>341567</v>
      </c>
      <c r="BH445" s="109" t="str">
        <f t="shared" si="461"/>
        <v>nebija plānots</v>
      </c>
      <c r="BI445" s="41">
        <v>0</v>
      </c>
      <c r="BJ445" s="41">
        <v>0</v>
      </c>
      <c r="BK445" s="41">
        <f>BJ445-BI445</f>
        <v>0</v>
      </c>
      <c r="BL445" s="41">
        <f t="shared" si="462"/>
        <v>0</v>
      </c>
      <c r="BM445" s="41">
        <f t="shared" si="463"/>
        <v>341567</v>
      </c>
      <c r="BN445" s="41">
        <f t="shared" si="464"/>
        <v>341567</v>
      </c>
      <c r="BO445" s="109" t="str">
        <f t="shared" si="465"/>
        <v>nebija plānots</v>
      </c>
      <c r="BP445" s="41">
        <v>0</v>
      </c>
      <c r="BQ445" s="41">
        <v>0</v>
      </c>
      <c r="BR445" s="41">
        <f>BQ445-BP445</f>
        <v>0</v>
      </c>
      <c r="BS445" s="41">
        <f t="shared" si="466"/>
        <v>0</v>
      </c>
      <c r="BT445" s="41">
        <f t="shared" si="467"/>
        <v>341567</v>
      </c>
      <c r="BU445" s="41">
        <f t="shared" si="468"/>
        <v>341567</v>
      </c>
      <c r="BV445" s="109" t="str">
        <f t="shared" si="469"/>
        <v>nebija plānots</v>
      </c>
      <c r="BW445" s="41">
        <v>0</v>
      </c>
      <c r="BX445" s="41">
        <v>0</v>
      </c>
      <c r="BY445" s="41">
        <f>BX445-BW445</f>
        <v>0</v>
      </c>
      <c r="BZ445" s="41">
        <f>BP445+BI445+BB445+AU445+AN445+AG445+Z445+S445+O445+BW445</f>
        <v>0</v>
      </c>
      <c r="CA445" s="41">
        <f>BQ445+BJ445+BC445+AV445+AO445+-AH445+AA445+T445+P445+BX445</f>
        <v>341567</v>
      </c>
      <c r="CB445" s="41">
        <f>BR445+BK445+BD445+AW445+AP445+AI445+AB445+U445+Q445+BY445</f>
        <v>341567</v>
      </c>
      <c r="CC445" s="109" t="str">
        <f t="shared" si="470"/>
        <v>nebija plānots</v>
      </c>
      <c r="CD445" s="41">
        <v>0</v>
      </c>
      <c r="CE445" s="41">
        <v>391041.11</v>
      </c>
      <c r="CF445" s="41">
        <f t="shared" si="471"/>
        <v>391041.11</v>
      </c>
      <c r="CG445" s="41">
        <f t="shared" si="472"/>
        <v>0</v>
      </c>
      <c r="CH445" s="41">
        <f t="shared" si="473"/>
        <v>732608.11</v>
      </c>
      <c r="CI445" s="40">
        <f t="shared" si="474"/>
        <v>732608.11</v>
      </c>
      <c r="CJ445" s="281" t="s">
        <v>1546</v>
      </c>
      <c r="CK445" s="40">
        <v>0</v>
      </c>
      <c r="CL445" s="40">
        <f>CK445+CD445+BW445+BP445+BI445+BB445+AN445+AG445+Z445+S445+O445+AU445</f>
        <v>0</v>
      </c>
      <c r="CM445" s="40">
        <v>722270.14</v>
      </c>
      <c r="CN445" s="40">
        <v>0</v>
      </c>
      <c r="CO445" s="310" t="e">
        <f t="shared" si="476"/>
        <v>#DIV/0!</v>
      </c>
      <c r="CP445" s="40">
        <v>691644.25</v>
      </c>
      <c r="CQ445" s="40">
        <v>0</v>
      </c>
      <c r="CR445" s="40">
        <v>0</v>
      </c>
      <c r="CS445" s="40">
        <v>0</v>
      </c>
      <c r="CT445" s="40">
        <v>0</v>
      </c>
      <c r="CU445" s="40">
        <v>0</v>
      </c>
      <c r="CV445" s="40">
        <v>0</v>
      </c>
      <c r="CW445" s="40">
        <v>610611.13</v>
      </c>
      <c r="CX445" s="112"/>
      <c r="CY445" s="95"/>
      <c r="CZ445" s="95"/>
      <c r="DA445" s="95"/>
      <c r="DB445" s="95"/>
      <c r="DC445" s="95"/>
      <c r="DD445" s="95"/>
      <c r="DE445" s="95"/>
      <c r="DF445" s="113"/>
      <c r="DG445" s="95"/>
      <c r="DH445" s="95"/>
      <c r="DI445" s="95"/>
      <c r="DJ445" s="95"/>
      <c r="DK445" s="95"/>
      <c r="DL445" s="95"/>
      <c r="DM445" s="95"/>
      <c r="DN445" s="95"/>
      <c r="DO445" s="95"/>
      <c r="DP445" s="95"/>
      <c r="DQ445" s="175"/>
      <c r="DR445" s="95"/>
      <c r="DS445" s="95"/>
      <c r="DT445" s="95"/>
      <c r="DU445" s="95"/>
      <c r="DV445" s="95"/>
      <c r="DW445" s="95"/>
      <c r="DX445" s="95"/>
      <c r="DY445" s="95"/>
      <c r="DZ445" s="114"/>
      <c r="EA445" s="111"/>
      <c r="EB445" s="95"/>
      <c r="EK445" s="72"/>
    </row>
    <row r="446" spans="1:141" ht="63" hidden="1" x14ac:dyDescent="0.25">
      <c r="A446" s="70" t="s">
        <v>57</v>
      </c>
      <c r="B446" s="70" t="s">
        <v>58</v>
      </c>
      <c r="C446" s="128" t="s">
        <v>565</v>
      </c>
      <c r="D446" s="70">
        <v>3</v>
      </c>
      <c r="E446" s="70" t="s">
        <v>35</v>
      </c>
      <c r="F446" s="70" t="s">
        <v>5</v>
      </c>
      <c r="G446" s="70" t="s">
        <v>895</v>
      </c>
      <c r="H446" s="43">
        <f>SUBTOTAL(103, $CI$16:$CI446)*1</f>
        <v>149</v>
      </c>
      <c r="I446" s="43" t="s">
        <v>138</v>
      </c>
      <c r="J446" s="124" t="s">
        <v>893</v>
      </c>
      <c r="K446" s="124" t="s">
        <v>920</v>
      </c>
      <c r="L446" s="43">
        <v>0</v>
      </c>
      <c r="M446" s="43">
        <v>0</v>
      </c>
      <c r="N446" s="43">
        <v>0</v>
      </c>
      <c r="O446" s="43">
        <v>0</v>
      </c>
      <c r="P446" s="43"/>
      <c r="Q446" s="41">
        <f t="shared" si="436"/>
        <v>0</v>
      </c>
      <c r="R446" s="197" t="str">
        <f t="shared" si="437"/>
        <v>nebija plānots</v>
      </c>
      <c r="S446" s="43">
        <v>0</v>
      </c>
      <c r="T446" s="43"/>
      <c r="U446" s="43"/>
      <c r="V446" s="41">
        <f t="shared" si="438"/>
        <v>0</v>
      </c>
      <c r="W446" s="41">
        <f t="shared" si="439"/>
        <v>0</v>
      </c>
      <c r="X446" s="41">
        <f t="shared" si="440"/>
        <v>0</v>
      </c>
      <c r="Y446" s="197" t="str">
        <f t="shared" si="441"/>
        <v>nebija plānots</v>
      </c>
      <c r="Z446" s="43">
        <v>0</v>
      </c>
      <c r="AA446" s="43"/>
      <c r="AB446" s="43"/>
      <c r="AC446" s="41">
        <f t="shared" si="442"/>
        <v>0</v>
      </c>
      <c r="AD446" s="41">
        <f t="shared" si="443"/>
        <v>0</v>
      </c>
      <c r="AE446" s="41">
        <f t="shared" si="444"/>
        <v>0</v>
      </c>
      <c r="AF446" s="109" t="str">
        <f t="shared" si="445"/>
        <v>nebija plānots</v>
      </c>
      <c r="AG446" s="43">
        <v>0</v>
      </c>
      <c r="AH446" s="43"/>
      <c r="AI446" s="41">
        <f>AH446-AG446</f>
        <v>0</v>
      </c>
      <c r="AJ446" s="41">
        <f t="shared" si="446"/>
        <v>0</v>
      </c>
      <c r="AK446" s="41">
        <f t="shared" si="447"/>
        <v>0</v>
      </c>
      <c r="AL446" s="41">
        <f t="shared" si="448"/>
        <v>0</v>
      </c>
      <c r="AM446" s="109" t="str">
        <f t="shared" si="449"/>
        <v>nebija plānots</v>
      </c>
      <c r="AN446" s="43">
        <v>0</v>
      </c>
      <c r="AO446" s="43"/>
      <c r="AP446" s="43"/>
      <c r="AQ446" s="41">
        <f t="shared" si="450"/>
        <v>0</v>
      </c>
      <c r="AR446" s="41">
        <f t="shared" si="451"/>
        <v>0</v>
      </c>
      <c r="AS446" s="41">
        <f t="shared" si="452"/>
        <v>0</v>
      </c>
      <c r="AT446" s="109" t="str">
        <f t="shared" si="453"/>
        <v>nebija plānots</v>
      </c>
      <c r="AU446" s="43">
        <v>0</v>
      </c>
      <c r="AV446" s="43"/>
      <c r="AW446" s="43"/>
      <c r="AX446" s="41">
        <f t="shared" si="454"/>
        <v>0</v>
      </c>
      <c r="AY446" s="41">
        <f t="shared" si="455"/>
        <v>0</v>
      </c>
      <c r="AZ446" s="41">
        <f t="shared" si="456"/>
        <v>0</v>
      </c>
      <c r="BA446" s="109" t="str">
        <f t="shared" si="457"/>
        <v>nebija plānots</v>
      </c>
      <c r="BB446" s="43">
        <v>0</v>
      </c>
      <c r="BC446" s="41">
        <v>445747.51</v>
      </c>
      <c r="BD446" s="41">
        <f>BC446-BB446</f>
        <v>445747.51</v>
      </c>
      <c r="BE446" s="41">
        <f t="shared" si="458"/>
        <v>0</v>
      </c>
      <c r="BF446" s="41">
        <f t="shared" si="459"/>
        <v>445747.51</v>
      </c>
      <c r="BG446" s="41">
        <f t="shared" si="460"/>
        <v>445748</v>
      </c>
      <c r="BH446" s="109" t="str">
        <f t="shared" si="461"/>
        <v>nebija plānots</v>
      </c>
      <c r="BI446" s="41">
        <v>0</v>
      </c>
      <c r="BJ446" s="41">
        <v>0</v>
      </c>
      <c r="BK446" s="41">
        <f>BJ446-BI446</f>
        <v>0</v>
      </c>
      <c r="BL446" s="41">
        <f t="shared" si="462"/>
        <v>0</v>
      </c>
      <c r="BM446" s="41">
        <f t="shared" si="463"/>
        <v>445747.51</v>
      </c>
      <c r="BN446" s="41">
        <f t="shared" si="464"/>
        <v>445748</v>
      </c>
      <c r="BO446" s="109" t="str">
        <f t="shared" si="465"/>
        <v>nebija plānots</v>
      </c>
      <c r="BP446" s="41">
        <v>0</v>
      </c>
      <c r="BQ446" s="41">
        <v>307693.07</v>
      </c>
      <c r="BR446" s="41">
        <f>BQ446-BP446</f>
        <v>307693.07</v>
      </c>
      <c r="BS446" s="41">
        <f t="shared" si="466"/>
        <v>0</v>
      </c>
      <c r="BT446" s="41">
        <f t="shared" si="467"/>
        <v>753440.58000000007</v>
      </c>
      <c r="BU446" s="41">
        <f t="shared" si="468"/>
        <v>753441</v>
      </c>
      <c r="BV446" s="109" t="str">
        <f t="shared" si="469"/>
        <v>nebija plānots</v>
      </c>
      <c r="BW446" s="41">
        <v>0</v>
      </c>
      <c r="BX446" s="41">
        <v>0</v>
      </c>
      <c r="BY446" s="41">
        <f>BX446-BW446</f>
        <v>0</v>
      </c>
      <c r="BZ446" s="41">
        <f>BP446+BI446+BB446+AU446+AN446+AG446+Z446+S446+O446+BW446</f>
        <v>0</v>
      </c>
      <c r="CA446" s="41">
        <f>BQ446+BJ446+BC446+AV446+AO446+AH446+AA446+T446+P446+BX446</f>
        <v>753440.58000000007</v>
      </c>
      <c r="CB446" s="41">
        <f>BR446+BK446+BD446+AW446+AP446+AI446+AB446+U446+Q446+BY446</f>
        <v>753440.58000000007</v>
      </c>
      <c r="CC446" s="109" t="str">
        <f t="shared" si="470"/>
        <v>nebija plānots</v>
      </c>
      <c r="CD446" s="41">
        <v>0</v>
      </c>
      <c r="CE446" s="41">
        <v>0</v>
      </c>
      <c r="CF446" s="41">
        <f t="shared" si="471"/>
        <v>0</v>
      </c>
      <c r="CG446" s="41">
        <f t="shared" si="472"/>
        <v>0</v>
      </c>
      <c r="CH446" s="41">
        <f t="shared" si="473"/>
        <v>753440.58000000007</v>
      </c>
      <c r="CI446" s="40">
        <f t="shared" si="474"/>
        <v>753440.58000000007</v>
      </c>
      <c r="CJ446" s="281" t="s">
        <v>1546</v>
      </c>
      <c r="CK446" s="40">
        <v>0</v>
      </c>
      <c r="CL446" s="40">
        <f>CK446+CD446+BW446+BP446+BI446+BB446+AN446+AG446+Z446+S446+O446+AU446</f>
        <v>0</v>
      </c>
      <c r="CM446" s="40">
        <v>891495.02</v>
      </c>
      <c r="CN446" s="40">
        <v>0</v>
      </c>
      <c r="CO446" s="310" t="e">
        <f t="shared" si="476"/>
        <v>#DIV/0!</v>
      </c>
      <c r="CP446" s="40">
        <v>495503.21</v>
      </c>
      <c r="CQ446" s="40">
        <v>0</v>
      </c>
      <c r="CR446" s="40">
        <v>0</v>
      </c>
      <c r="CS446" s="40">
        <v>0</v>
      </c>
      <c r="CT446" s="40">
        <v>0</v>
      </c>
      <c r="CU446" s="40">
        <v>0</v>
      </c>
      <c r="CV446" s="40">
        <v>0</v>
      </c>
      <c r="CW446" s="40">
        <v>495275.02</v>
      </c>
      <c r="CX446" s="112"/>
      <c r="CY446" s="95"/>
      <c r="CZ446" s="95"/>
      <c r="DA446" s="95"/>
      <c r="DB446" s="95"/>
      <c r="DC446" s="95"/>
      <c r="DD446" s="95"/>
      <c r="DE446" s="95"/>
      <c r="DF446" s="113"/>
      <c r="DG446" s="95"/>
      <c r="DH446" s="95"/>
      <c r="DI446" s="95"/>
      <c r="DJ446" s="95"/>
      <c r="DK446" s="95"/>
      <c r="DL446" s="95"/>
      <c r="DM446" s="95"/>
      <c r="DN446" s="95"/>
      <c r="DO446" s="95"/>
      <c r="DP446" s="95"/>
      <c r="DQ446" s="175"/>
      <c r="DR446" s="95"/>
      <c r="DS446" s="95"/>
      <c r="DT446" s="95"/>
      <c r="DU446" s="95"/>
      <c r="DV446" s="95"/>
      <c r="DW446" s="95"/>
      <c r="DX446" s="95"/>
      <c r="DY446" s="95"/>
      <c r="DZ446" s="114"/>
      <c r="EA446" s="111"/>
      <c r="EB446" s="95"/>
      <c r="EK446" s="72"/>
    </row>
    <row r="447" spans="1:141" ht="25.5" hidden="1" x14ac:dyDescent="0.25">
      <c r="A447" s="18" t="s">
        <v>0</v>
      </c>
      <c r="B447" s="18" t="s">
        <v>945</v>
      </c>
      <c r="C447" s="19" t="s">
        <v>946</v>
      </c>
      <c r="D447" s="55" t="s">
        <v>3</v>
      </c>
      <c r="E447" s="55" t="s">
        <v>4</v>
      </c>
      <c r="F447" s="55" t="s">
        <v>5</v>
      </c>
      <c r="G447" s="55" t="s">
        <v>1470</v>
      </c>
      <c r="H447" s="43">
        <f>SUBTOTAL(103, $CI$16:$CI447)*1</f>
        <v>149</v>
      </c>
      <c r="I447" s="43" t="s">
        <v>89</v>
      </c>
      <c r="J447" s="124" t="s">
        <v>846</v>
      </c>
      <c r="K447" s="124" t="s">
        <v>847</v>
      </c>
      <c r="L447" s="41">
        <v>0</v>
      </c>
      <c r="M447" s="41">
        <v>0</v>
      </c>
      <c r="N447" s="41">
        <v>0</v>
      </c>
      <c r="O447" s="40">
        <v>0</v>
      </c>
      <c r="P447" s="40">
        <v>0</v>
      </c>
      <c r="Q447" s="41">
        <f t="shared" si="436"/>
        <v>0</v>
      </c>
      <c r="R447" s="197" t="str">
        <f t="shared" si="437"/>
        <v>nebija plānots</v>
      </c>
      <c r="S447" s="40">
        <v>0</v>
      </c>
      <c r="T447" s="40">
        <v>0</v>
      </c>
      <c r="U447" s="41">
        <f>T447-S447</f>
        <v>0</v>
      </c>
      <c r="V447" s="41">
        <f t="shared" si="438"/>
        <v>0</v>
      </c>
      <c r="W447" s="41">
        <f t="shared" si="439"/>
        <v>0</v>
      </c>
      <c r="X447" s="41">
        <f t="shared" si="440"/>
        <v>0</v>
      </c>
      <c r="Y447" s="197" t="str">
        <f t="shared" si="441"/>
        <v>nebija plānots</v>
      </c>
      <c r="Z447" s="40">
        <v>0</v>
      </c>
      <c r="AA447" s="40">
        <v>0</v>
      </c>
      <c r="AB447" s="41">
        <f>AA447-Z447</f>
        <v>0</v>
      </c>
      <c r="AC447" s="41">
        <f t="shared" si="442"/>
        <v>0</v>
      </c>
      <c r="AD447" s="41">
        <f t="shared" si="443"/>
        <v>0</v>
      </c>
      <c r="AE447" s="41">
        <f t="shared" si="444"/>
        <v>0</v>
      </c>
      <c r="AF447" s="109" t="str">
        <f t="shared" si="445"/>
        <v>nebija plānots</v>
      </c>
      <c r="AG447" s="40">
        <v>0</v>
      </c>
      <c r="AH447" s="40">
        <v>0</v>
      </c>
      <c r="AI447" s="41">
        <f>AH447-AG447</f>
        <v>0</v>
      </c>
      <c r="AJ447" s="41">
        <f t="shared" si="446"/>
        <v>0</v>
      </c>
      <c r="AK447" s="41">
        <f t="shared" si="447"/>
        <v>0</v>
      </c>
      <c r="AL447" s="41">
        <f t="shared" si="448"/>
        <v>0</v>
      </c>
      <c r="AM447" s="109" t="str">
        <f t="shared" si="449"/>
        <v>nebija plānots</v>
      </c>
      <c r="AN447" s="40">
        <v>0</v>
      </c>
      <c r="AO447" s="40">
        <v>0</v>
      </c>
      <c r="AP447" s="41">
        <f>AO447-AN447</f>
        <v>0</v>
      </c>
      <c r="AQ447" s="41">
        <f t="shared" si="450"/>
        <v>0</v>
      </c>
      <c r="AR447" s="41">
        <f t="shared" si="451"/>
        <v>0</v>
      </c>
      <c r="AS447" s="41">
        <f t="shared" si="452"/>
        <v>0</v>
      </c>
      <c r="AT447" s="109" t="str">
        <f t="shared" si="453"/>
        <v>nebija plānots</v>
      </c>
      <c r="AU447" s="41">
        <v>0</v>
      </c>
      <c r="AV447" s="41">
        <v>573750</v>
      </c>
      <c r="AW447" s="41">
        <f>AV447-AU447</f>
        <v>573750</v>
      </c>
      <c r="AX447" s="41">
        <f t="shared" si="454"/>
        <v>0</v>
      </c>
      <c r="AY447" s="41">
        <f t="shared" si="455"/>
        <v>573750</v>
      </c>
      <c r="AZ447" s="41">
        <f t="shared" si="456"/>
        <v>573750</v>
      </c>
      <c r="BA447" s="109" t="str">
        <f t="shared" si="457"/>
        <v>nebija plānots</v>
      </c>
      <c r="BB447" s="40">
        <v>0</v>
      </c>
      <c r="BC447" s="41">
        <v>0</v>
      </c>
      <c r="BD447" s="41">
        <f>BC447-BB447</f>
        <v>0</v>
      </c>
      <c r="BE447" s="41">
        <f t="shared" si="458"/>
        <v>0</v>
      </c>
      <c r="BF447" s="41">
        <f t="shared" si="459"/>
        <v>573750</v>
      </c>
      <c r="BG447" s="41">
        <f t="shared" si="460"/>
        <v>573750</v>
      </c>
      <c r="BH447" s="109" t="str">
        <f t="shared" si="461"/>
        <v>nebija plānots</v>
      </c>
      <c r="BI447" s="40">
        <v>0</v>
      </c>
      <c r="BJ447" s="41">
        <v>0</v>
      </c>
      <c r="BK447" s="41">
        <f>BJ447-BI447</f>
        <v>0</v>
      </c>
      <c r="BL447" s="41">
        <f t="shared" si="462"/>
        <v>0</v>
      </c>
      <c r="BM447" s="41">
        <f t="shared" si="463"/>
        <v>573750</v>
      </c>
      <c r="BN447" s="41">
        <f t="shared" si="464"/>
        <v>573750</v>
      </c>
      <c r="BO447" s="109" t="str">
        <f t="shared" si="465"/>
        <v>nebija plānots</v>
      </c>
      <c r="BP447" s="40">
        <v>0</v>
      </c>
      <c r="BQ447" s="41">
        <v>230569.92</v>
      </c>
      <c r="BR447" s="41">
        <f>BQ447-BP447</f>
        <v>230569.92</v>
      </c>
      <c r="BS447" s="41">
        <f t="shared" si="466"/>
        <v>0</v>
      </c>
      <c r="BT447" s="41">
        <f t="shared" si="467"/>
        <v>804319.92</v>
      </c>
      <c r="BU447" s="41">
        <f t="shared" si="468"/>
        <v>804320</v>
      </c>
      <c r="BV447" s="109" t="str">
        <f t="shared" si="469"/>
        <v>nebija plānots</v>
      </c>
      <c r="BW447" s="40">
        <v>0</v>
      </c>
      <c r="BX447" s="41">
        <v>0</v>
      </c>
      <c r="BY447" s="41">
        <f>BX447-BW447</f>
        <v>0</v>
      </c>
      <c r="BZ447" s="41">
        <f>BP447+BI447+BB447+AU447+AN447+AG447+Z447+S447+O447+BW447</f>
        <v>0</v>
      </c>
      <c r="CA447" s="41">
        <f>BQ447+BJ447+BC447+AV447+AO447+-AH447+AA447+T447+P447+BX447</f>
        <v>804319.92</v>
      </c>
      <c r="CB447" s="41">
        <f>BR447+BK447+BD447+AW447+AP447+AI447+AB447+U447+Q447+BY447</f>
        <v>804319.92</v>
      </c>
      <c r="CC447" s="109" t="str">
        <f t="shared" si="470"/>
        <v>nebija plānots</v>
      </c>
      <c r="CD447" s="40">
        <v>0</v>
      </c>
      <c r="CE447" s="41">
        <v>0</v>
      </c>
      <c r="CF447" s="41">
        <f t="shared" si="471"/>
        <v>0</v>
      </c>
      <c r="CG447" s="41">
        <f t="shared" si="472"/>
        <v>0</v>
      </c>
      <c r="CH447" s="41">
        <f t="shared" si="473"/>
        <v>804319.92</v>
      </c>
      <c r="CI447" s="40">
        <f t="shared" si="474"/>
        <v>804319.92</v>
      </c>
      <c r="CJ447" s="281" t="s">
        <v>1546</v>
      </c>
      <c r="CK447" s="40">
        <v>0</v>
      </c>
      <c r="CL447" s="40">
        <f>CK447+CD447+BW447+BP447+BI447+BB447+AN447+AG447+Z447+S447+O447+AU447</f>
        <v>0</v>
      </c>
      <c r="CM447" s="40">
        <v>1211250</v>
      </c>
      <c r="CN447" s="40">
        <v>0</v>
      </c>
      <c r="CO447" s="310" t="e">
        <f t="shared" si="476"/>
        <v>#DIV/0!</v>
      </c>
      <c r="CP447" s="40">
        <v>637500</v>
      </c>
      <c r="CQ447" s="40">
        <v>0</v>
      </c>
      <c r="CR447" s="40">
        <v>0</v>
      </c>
      <c r="CS447" s="40">
        <v>0</v>
      </c>
      <c r="CT447" s="40">
        <v>0</v>
      </c>
      <c r="CU447" s="40">
        <v>0</v>
      </c>
      <c r="CV447" s="40">
        <v>0</v>
      </c>
      <c r="CW447" s="40">
        <v>637500</v>
      </c>
      <c r="CX447" s="112"/>
      <c r="CY447" s="95"/>
      <c r="CZ447" s="95"/>
      <c r="DA447" s="95"/>
      <c r="DB447" s="95"/>
      <c r="DC447" s="95"/>
      <c r="DD447" s="95"/>
      <c r="DE447" s="95"/>
      <c r="DF447" s="113"/>
      <c r="DG447" s="95"/>
      <c r="DH447" s="95"/>
      <c r="DI447" s="95"/>
      <c r="DJ447" s="95"/>
      <c r="DK447" s="95"/>
      <c r="DL447" s="95"/>
      <c r="DM447" s="95"/>
      <c r="DN447" s="95"/>
      <c r="DO447" s="95"/>
      <c r="DP447" s="95"/>
      <c r="DQ447" s="175"/>
      <c r="DR447" s="95"/>
      <c r="DS447" s="95"/>
      <c r="DT447" s="95"/>
      <c r="DU447" s="95"/>
      <c r="DV447" s="95"/>
      <c r="DW447" s="95"/>
      <c r="DX447" s="95"/>
      <c r="DY447" s="95"/>
      <c r="DZ447" s="114"/>
      <c r="EA447" s="111"/>
      <c r="EB447" s="95"/>
      <c r="EK447" s="72"/>
    </row>
    <row r="448" spans="1:141" ht="47.25" hidden="1" x14ac:dyDescent="0.25">
      <c r="A448" s="43" t="s">
        <v>1125</v>
      </c>
      <c r="B448" s="43" t="s">
        <v>1127</v>
      </c>
      <c r="C448" s="124" t="s">
        <v>1126</v>
      </c>
      <c r="D448" s="43" t="s">
        <v>3</v>
      </c>
      <c r="E448" s="43" t="s">
        <v>4</v>
      </c>
      <c r="F448" s="43" t="s">
        <v>5</v>
      </c>
      <c r="G448" s="127" t="s">
        <v>1423</v>
      </c>
      <c r="H448" s="43">
        <f>SUBTOTAL(103, $CI$16:$CI448)*1</f>
        <v>149</v>
      </c>
      <c r="I448" s="43" t="s">
        <v>838</v>
      </c>
      <c r="J448" s="128" t="s">
        <v>987</v>
      </c>
      <c r="K448" s="128" t="s">
        <v>1025</v>
      </c>
      <c r="L448" s="101">
        <v>0</v>
      </c>
      <c r="M448" s="101">
        <v>0</v>
      </c>
      <c r="N448" s="101">
        <v>0</v>
      </c>
      <c r="O448" s="101">
        <f>N448+M448+L448</f>
        <v>0</v>
      </c>
      <c r="P448" s="101"/>
      <c r="Q448" s="41">
        <f t="shared" si="436"/>
        <v>0</v>
      </c>
      <c r="R448" s="197" t="str">
        <f t="shared" si="437"/>
        <v>nebija plānots</v>
      </c>
      <c r="S448" s="101">
        <v>0</v>
      </c>
      <c r="T448" s="101"/>
      <c r="U448" s="101"/>
      <c r="V448" s="41">
        <f t="shared" si="438"/>
        <v>0</v>
      </c>
      <c r="W448" s="41">
        <f t="shared" si="439"/>
        <v>0</v>
      </c>
      <c r="X448" s="41">
        <f t="shared" si="440"/>
        <v>0</v>
      </c>
      <c r="Y448" s="197" t="str">
        <f t="shared" si="441"/>
        <v>nebija plānots</v>
      </c>
      <c r="Z448" s="101">
        <v>0</v>
      </c>
      <c r="AA448" s="101"/>
      <c r="AB448" s="101"/>
      <c r="AC448" s="41">
        <f t="shared" si="442"/>
        <v>0</v>
      </c>
      <c r="AD448" s="41">
        <f t="shared" si="443"/>
        <v>0</v>
      </c>
      <c r="AE448" s="41">
        <f t="shared" si="444"/>
        <v>0</v>
      </c>
      <c r="AF448" s="109" t="str">
        <f t="shared" si="445"/>
        <v>nebija plānots</v>
      </c>
      <c r="AG448" s="101">
        <v>0</v>
      </c>
      <c r="AH448" s="101"/>
      <c r="AI448" s="101"/>
      <c r="AJ448" s="41">
        <f t="shared" si="446"/>
        <v>0</v>
      </c>
      <c r="AK448" s="41">
        <f t="shared" si="447"/>
        <v>0</v>
      </c>
      <c r="AL448" s="41">
        <f t="shared" si="448"/>
        <v>0</v>
      </c>
      <c r="AM448" s="109" t="str">
        <f t="shared" si="449"/>
        <v>nebija plānots</v>
      </c>
      <c r="AN448" s="101">
        <v>0</v>
      </c>
      <c r="AO448" s="101"/>
      <c r="AP448" s="101"/>
      <c r="AQ448" s="41">
        <f t="shared" si="450"/>
        <v>0</v>
      </c>
      <c r="AR448" s="41">
        <f t="shared" si="451"/>
        <v>0</v>
      </c>
      <c r="AS448" s="41">
        <f t="shared" si="452"/>
        <v>0</v>
      </c>
      <c r="AT448" s="109" t="str">
        <f t="shared" si="453"/>
        <v>nebija plānots</v>
      </c>
      <c r="AU448" s="101">
        <v>0</v>
      </c>
      <c r="AV448" s="101"/>
      <c r="AW448" s="101"/>
      <c r="AX448" s="41">
        <f t="shared" si="454"/>
        <v>0</v>
      </c>
      <c r="AY448" s="41">
        <f t="shared" si="455"/>
        <v>0</v>
      </c>
      <c r="AZ448" s="41">
        <f t="shared" si="456"/>
        <v>0</v>
      </c>
      <c r="BA448" s="109" t="str">
        <f t="shared" si="457"/>
        <v>nebija plānots</v>
      </c>
      <c r="BB448" s="101">
        <v>0</v>
      </c>
      <c r="BC448" s="101"/>
      <c r="BD448" s="101"/>
      <c r="BE448" s="41">
        <f t="shared" si="458"/>
        <v>0</v>
      </c>
      <c r="BF448" s="41">
        <f t="shared" si="459"/>
        <v>0</v>
      </c>
      <c r="BG448" s="41">
        <f t="shared" si="460"/>
        <v>0</v>
      </c>
      <c r="BH448" s="109" t="str">
        <f t="shared" si="461"/>
        <v>nebija plānots</v>
      </c>
      <c r="BI448" s="101">
        <v>0</v>
      </c>
      <c r="BJ448" s="41">
        <v>437421.36</v>
      </c>
      <c r="BK448" s="41">
        <f>BJ448-BI448</f>
        <v>437421.36</v>
      </c>
      <c r="BL448" s="41">
        <f t="shared" si="462"/>
        <v>0</v>
      </c>
      <c r="BM448" s="41">
        <f t="shared" si="463"/>
        <v>437421.36</v>
      </c>
      <c r="BN448" s="41">
        <f t="shared" si="464"/>
        <v>437421</v>
      </c>
      <c r="BO448" s="109" t="str">
        <f t="shared" si="465"/>
        <v>nebija plānots</v>
      </c>
      <c r="BP448" s="101">
        <v>0</v>
      </c>
      <c r="BQ448" s="41">
        <v>0</v>
      </c>
      <c r="BR448" s="41">
        <f>BQ448-BP448</f>
        <v>0</v>
      </c>
      <c r="BS448" s="41">
        <f t="shared" si="466"/>
        <v>0</v>
      </c>
      <c r="BT448" s="41">
        <f t="shared" si="467"/>
        <v>437421.36</v>
      </c>
      <c r="BU448" s="41">
        <f t="shared" si="468"/>
        <v>437421</v>
      </c>
      <c r="BV448" s="109" t="str">
        <f t="shared" si="469"/>
        <v>nebija plānots</v>
      </c>
      <c r="BW448" s="101">
        <v>0</v>
      </c>
      <c r="BX448" s="41">
        <v>54677.67</v>
      </c>
      <c r="BY448" s="41">
        <f>BX448-BW448</f>
        <v>54677.67</v>
      </c>
      <c r="BZ448" s="41">
        <f>BP448+BI448+BB448+AU448+AN448+AG448+Z448+S448+O448+BW448</f>
        <v>0</v>
      </c>
      <c r="CA448" s="41">
        <f>BQ448+BJ448+BC448+AV448+AO448+-AH448+AA448+T448+P448+BX448</f>
        <v>492099.02999999997</v>
      </c>
      <c r="CB448" s="41">
        <f>BR448+BK448+BD448+AW448+AP448+AI448+AB448+U448+Q448+BY448</f>
        <v>492099.02999999997</v>
      </c>
      <c r="CC448" s="109" t="str">
        <f t="shared" si="470"/>
        <v>nebija plānots</v>
      </c>
      <c r="CD448" s="101">
        <v>0</v>
      </c>
      <c r="CE448" s="41">
        <v>0</v>
      </c>
      <c r="CF448" s="41">
        <f t="shared" si="471"/>
        <v>0</v>
      </c>
      <c r="CG448" s="41">
        <f t="shared" si="472"/>
        <v>0</v>
      </c>
      <c r="CH448" s="41">
        <f t="shared" si="473"/>
        <v>492099.02999999997</v>
      </c>
      <c r="CI448" s="40">
        <f t="shared" si="474"/>
        <v>492099.02999999997</v>
      </c>
      <c r="CJ448" s="281" t="s">
        <v>1546</v>
      </c>
      <c r="CK448" s="104">
        <v>0</v>
      </c>
      <c r="CL448" s="40">
        <f>CK448+CD448+BW448+BP448+BI448+BB448+AN448+AG448+Z448+S448+O448+AU448</f>
        <v>0</v>
      </c>
      <c r="CM448" s="40">
        <v>846757.79</v>
      </c>
      <c r="CN448" s="40">
        <v>0</v>
      </c>
      <c r="CO448" s="310" t="e">
        <f t="shared" si="476"/>
        <v>#DIV/0!</v>
      </c>
      <c r="CP448" s="104">
        <v>546776.69999999995</v>
      </c>
      <c r="CQ448" s="104">
        <v>0</v>
      </c>
      <c r="CR448" s="104">
        <v>0</v>
      </c>
      <c r="CS448" s="104">
        <v>0</v>
      </c>
      <c r="CT448" s="104">
        <v>0</v>
      </c>
      <c r="CU448" s="104">
        <v>0</v>
      </c>
      <c r="CV448" s="104">
        <v>0</v>
      </c>
      <c r="CW448" s="104">
        <v>546776.69999999995</v>
      </c>
      <c r="CX448" s="112"/>
      <c r="CY448" s="95"/>
      <c r="CZ448" s="95"/>
      <c r="DA448" s="95"/>
      <c r="DB448" s="95"/>
      <c r="DC448" s="95"/>
      <c r="DD448" s="95"/>
      <c r="DE448" s="95"/>
      <c r="DF448" s="113"/>
      <c r="DG448" s="95"/>
      <c r="DH448" s="95"/>
      <c r="DI448" s="95"/>
      <c r="DJ448" s="95"/>
      <c r="DK448" s="95"/>
      <c r="DL448" s="95"/>
      <c r="DM448" s="95"/>
      <c r="DN448" s="95"/>
      <c r="DO448" s="95"/>
      <c r="DP448" s="95"/>
      <c r="DQ448" s="175"/>
      <c r="DR448" s="95"/>
      <c r="DS448" s="95"/>
      <c r="DT448" s="95"/>
      <c r="DU448" s="95"/>
      <c r="DV448" s="95"/>
      <c r="DW448" s="95"/>
      <c r="DX448" s="95"/>
      <c r="DY448" s="95"/>
      <c r="DZ448" s="114"/>
      <c r="EA448" s="111"/>
      <c r="EB448" s="95"/>
      <c r="EK448" s="72"/>
    </row>
    <row r="449" spans="1:141" ht="31.5" hidden="1" x14ac:dyDescent="0.25">
      <c r="A449" s="119" t="s">
        <v>51</v>
      </c>
      <c r="B449" s="119" t="s">
        <v>52</v>
      </c>
      <c r="C449" s="120" t="s">
        <v>564</v>
      </c>
      <c r="D449" s="119" t="s">
        <v>3</v>
      </c>
      <c r="E449" s="119" t="s">
        <v>11</v>
      </c>
      <c r="F449" s="119" t="s">
        <v>5</v>
      </c>
      <c r="G449" s="43" t="s">
        <v>53</v>
      </c>
      <c r="H449" s="43">
        <f>SUBTOTAL(103, $CI$16:$CI449)*1</f>
        <v>149</v>
      </c>
      <c r="I449" s="55" t="s">
        <v>150</v>
      </c>
      <c r="J449" s="128" t="s">
        <v>98</v>
      </c>
      <c r="K449" s="128" t="s">
        <v>1120</v>
      </c>
      <c r="L449" s="79">
        <v>0</v>
      </c>
      <c r="M449" s="79">
        <v>0</v>
      </c>
      <c r="N449" s="79">
        <v>0</v>
      </c>
      <c r="O449" s="79">
        <v>0</v>
      </c>
      <c r="P449" s="79"/>
      <c r="Q449" s="41">
        <f t="shared" si="436"/>
        <v>0</v>
      </c>
      <c r="R449" s="197" t="str">
        <f t="shared" si="437"/>
        <v>nebija plānots</v>
      </c>
      <c r="S449" s="79">
        <v>0</v>
      </c>
      <c r="T449" s="79"/>
      <c r="U449" s="79"/>
      <c r="V449" s="41">
        <f t="shared" si="438"/>
        <v>0</v>
      </c>
      <c r="W449" s="41">
        <f t="shared" si="439"/>
        <v>0</v>
      </c>
      <c r="X449" s="41">
        <f t="shared" si="440"/>
        <v>0</v>
      </c>
      <c r="Y449" s="197" t="str">
        <f t="shared" si="441"/>
        <v>nebija plānots</v>
      </c>
      <c r="Z449" s="79">
        <v>0</v>
      </c>
      <c r="AA449" s="79"/>
      <c r="AB449" s="79"/>
      <c r="AC449" s="41">
        <f t="shared" si="442"/>
        <v>0</v>
      </c>
      <c r="AD449" s="41">
        <f t="shared" si="443"/>
        <v>0</v>
      </c>
      <c r="AE449" s="41">
        <f t="shared" si="444"/>
        <v>0</v>
      </c>
      <c r="AF449" s="109" t="str">
        <f t="shared" si="445"/>
        <v>nebija plānots</v>
      </c>
      <c r="AG449" s="79">
        <v>0</v>
      </c>
      <c r="AH449" s="79"/>
      <c r="AI449" s="79"/>
      <c r="AJ449" s="41">
        <f t="shared" si="446"/>
        <v>0</v>
      </c>
      <c r="AK449" s="41">
        <f t="shared" si="447"/>
        <v>0</v>
      </c>
      <c r="AL449" s="41">
        <f t="shared" si="448"/>
        <v>0</v>
      </c>
      <c r="AM449" s="109" t="str">
        <f t="shared" si="449"/>
        <v>nebija plānots</v>
      </c>
      <c r="AN449" s="79">
        <v>0</v>
      </c>
      <c r="AO449" s="79"/>
      <c r="AP449" s="79"/>
      <c r="AQ449" s="41">
        <f t="shared" si="450"/>
        <v>0</v>
      </c>
      <c r="AR449" s="41">
        <f t="shared" si="451"/>
        <v>0</v>
      </c>
      <c r="AS449" s="41">
        <f t="shared" si="452"/>
        <v>0</v>
      </c>
      <c r="AT449" s="109" t="str">
        <f t="shared" si="453"/>
        <v>nebija plānots</v>
      </c>
      <c r="AU449" s="79">
        <v>0</v>
      </c>
      <c r="AV449" s="79"/>
      <c r="AW449" s="79"/>
      <c r="AX449" s="41">
        <f t="shared" si="454"/>
        <v>0</v>
      </c>
      <c r="AY449" s="41">
        <f t="shared" si="455"/>
        <v>0</v>
      </c>
      <c r="AZ449" s="41">
        <f t="shared" si="456"/>
        <v>0</v>
      </c>
      <c r="BA449" s="109" t="str">
        <f t="shared" si="457"/>
        <v>nebija plānots</v>
      </c>
      <c r="BB449" s="79">
        <v>0</v>
      </c>
      <c r="BC449" s="79"/>
      <c r="BD449" s="79"/>
      <c r="BE449" s="41">
        <f t="shared" si="458"/>
        <v>0</v>
      </c>
      <c r="BF449" s="41">
        <f t="shared" si="459"/>
        <v>0</v>
      </c>
      <c r="BG449" s="41">
        <f t="shared" si="460"/>
        <v>0</v>
      </c>
      <c r="BH449" s="109" t="str">
        <f t="shared" si="461"/>
        <v>nebija plānots</v>
      </c>
      <c r="BI449" s="79">
        <v>0</v>
      </c>
      <c r="BJ449" s="79"/>
      <c r="BK449" s="79"/>
      <c r="BL449" s="41">
        <f t="shared" si="462"/>
        <v>0</v>
      </c>
      <c r="BM449" s="41">
        <f t="shared" si="463"/>
        <v>0</v>
      </c>
      <c r="BN449" s="41">
        <f t="shared" si="464"/>
        <v>0</v>
      </c>
      <c r="BO449" s="109" t="str">
        <f t="shared" si="465"/>
        <v>nebija plānots</v>
      </c>
      <c r="BP449" s="79">
        <v>0</v>
      </c>
      <c r="BQ449" s="79"/>
      <c r="BR449" s="79"/>
      <c r="BS449" s="41">
        <f t="shared" si="466"/>
        <v>0</v>
      </c>
      <c r="BT449" s="41">
        <f t="shared" si="467"/>
        <v>0</v>
      </c>
      <c r="BU449" s="41">
        <f t="shared" si="468"/>
        <v>0</v>
      </c>
      <c r="BV449" s="109" t="str">
        <f t="shared" si="469"/>
        <v>nebija plānots</v>
      </c>
      <c r="BW449" s="79">
        <v>0</v>
      </c>
      <c r="BX449" s="79"/>
      <c r="BY449" s="79"/>
      <c r="BZ449" s="79"/>
      <c r="CA449" s="79"/>
      <c r="CB449" s="79"/>
      <c r="CC449" s="109" t="str">
        <f t="shared" si="470"/>
        <v>nebija plānots</v>
      </c>
      <c r="CD449" s="79">
        <v>0</v>
      </c>
      <c r="CE449" s="41">
        <v>864223.51</v>
      </c>
      <c r="CF449" s="41">
        <f t="shared" si="471"/>
        <v>864223.51</v>
      </c>
      <c r="CG449" s="41">
        <f t="shared" si="472"/>
        <v>0</v>
      </c>
      <c r="CH449" s="41">
        <f t="shared" si="473"/>
        <v>864223.51</v>
      </c>
      <c r="CI449" s="40">
        <f t="shared" si="474"/>
        <v>864223.51</v>
      </c>
      <c r="CJ449" s="281" t="s">
        <v>1546</v>
      </c>
      <c r="CK449" s="83">
        <v>0</v>
      </c>
      <c r="CL449" s="83">
        <v>0</v>
      </c>
      <c r="CM449" s="40">
        <v>864223.51</v>
      </c>
      <c r="CN449" s="40">
        <v>0</v>
      </c>
      <c r="CO449" s="310" t="e">
        <f t="shared" si="476"/>
        <v>#DIV/0!</v>
      </c>
      <c r="CP449" s="83">
        <v>3769040.12</v>
      </c>
      <c r="CQ449" s="83">
        <v>0</v>
      </c>
      <c r="CR449" s="83">
        <v>0</v>
      </c>
      <c r="CS449" s="83">
        <v>0</v>
      </c>
      <c r="CT449" s="83">
        <v>0</v>
      </c>
      <c r="CU449" s="83">
        <v>0</v>
      </c>
      <c r="CV449" s="83">
        <v>0</v>
      </c>
      <c r="CW449" s="83">
        <v>3769040.12</v>
      </c>
      <c r="CX449" s="29"/>
      <c r="CY449" s="95"/>
      <c r="CZ449" s="95"/>
      <c r="DA449" s="95"/>
      <c r="DB449" s="95"/>
      <c r="DC449" s="95"/>
      <c r="DD449" s="95"/>
      <c r="DE449" s="95"/>
      <c r="DF449" s="113"/>
      <c r="DG449" s="95"/>
      <c r="DH449" s="95"/>
      <c r="DI449" s="95"/>
      <c r="DJ449" s="95"/>
      <c r="DK449" s="95"/>
      <c r="DL449" s="95"/>
      <c r="DM449" s="95"/>
      <c r="DN449" s="95"/>
      <c r="DO449" s="95"/>
      <c r="DP449" s="95"/>
      <c r="DQ449" s="175"/>
      <c r="DR449" s="95"/>
      <c r="DS449" s="95"/>
      <c r="DT449" s="95"/>
      <c r="DU449" s="95"/>
      <c r="DV449" s="95"/>
      <c r="DW449" s="95"/>
      <c r="DX449" s="95"/>
      <c r="DY449" s="95"/>
      <c r="DZ449" s="114"/>
      <c r="EA449" s="111"/>
      <c r="EB449" s="95"/>
      <c r="EK449" s="72"/>
    </row>
    <row r="450" spans="1:141" ht="63" hidden="1" x14ac:dyDescent="0.25">
      <c r="A450" s="105" t="s">
        <v>57</v>
      </c>
      <c r="B450" s="105" t="s">
        <v>58</v>
      </c>
      <c r="C450" s="97" t="s">
        <v>565</v>
      </c>
      <c r="D450" s="105">
        <v>3</v>
      </c>
      <c r="E450" s="105" t="s">
        <v>35</v>
      </c>
      <c r="F450" s="105" t="s">
        <v>5</v>
      </c>
      <c r="G450" s="105" t="s">
        <v>1000</v>
      </c>
      <c r="H450" s="43">
        <f>SUBTOTAL(103, $CI$16:$CI450)*1</f>
        <v>149</v>
      </c>
      <c r="I450" s="43" t="s">
        <v>57</v>
      </c>
      <c r="J450" s="128" t="s">
        <v>413</v>
      </c>
      <c r="K450" s="128" t="s">
        <v>998</v>
      </c>
      <c r="L450" s="101">
        <v>0</v>
      </c>
      <c r="M450" s="101">
        <v>0</v>
      </c>
      <c r="N450" s="101">
        <v>0</v>
      </c>
      <c r="O450" s="101">
        <f>N450+M450+L450</f>
        <v>0</v>
      </c>
      <c r="P450" s="101"/>
      <c r="Q450" s="41">
        <f t="shared" si="436"/>
        <v>0</v>
      </c>
      <c r="R450" s="197" t="str">
        <f t="shared" si="437"/>
        <v>nebija plānots</v>
      </c>
      <c r="S450" s="101">
        <v>0</v>
      </c>
      <c r="T450" s="101"/>
      <c r="U450" s="101"/>
      <c r="V450" s="41">
        <f t="shared" si="438"/>
        <v>0</v>
      </c>
      <c r="W450" s="41">
        <f t="shared" si="439"/>
        <v>0</v>
      </c>
      <c r="X450" s="41">
        <f t="shared" si="440"/>
        <v>0</v>
      </c>
      <c r="Y450" s="197" t="str">
        <f t="shared" si="441"/>
        <v>nebija plānots</v>
      </c>
      <c r="Z450" s="101">
        <v>0</v>
      </c>
      <c r="AA450" s="101"/>
      <c r="AB450" s="101"/>
      <c r="AC450" s="41">
        <f t="shared" si="442"/>
        <v>0</v>
      </c>
      <c r="AD450" s="41">
        <f t="shared" si="443"/>
        <v>0</v>
      </c>
      <c r="AE450" s="41">
        <f t="shared" si="444"/>
        <v>0</v>
      </c>
      <c r="AF450" s="109" t="str">
        <f t="shared" si="445"/>
        <v>nebija plānots</v>
      </c>
      <c r="AG450" s="101">
        <v>0</v>
      </c>
      <c r="AH450" s="101"/>
      <c r="AI450" s="101"/>
      <c r="AJ450" s="41">
        <f t="shared" si="446"/>
        <v>0</v>
      </c>
      <c r="AK450" s="41">
        <f t="shared" si="447"/>
        <v>0</v>
      </c>
      <c r="AL450" s="41">
        <f t="shared" si="448"/>
        <v>0</v>
      </c>
      <c r="AM450" s="109" t="str">
        <f t="shared" si="449"/>
        <v>nebija plānots</v>
      </c>
      <c r="AN450" s="101">
        <v>0</v>
      </c>
      <c r="AO450" s="101"/>
      <c r="AP450" s="101"/>
      <c r="AQ450" s="41">
        <f t="shared" si="450"/>
        <v>0</v>
      </c>
      <c r="AR450" s="41">
        <f t="shared" si="451"/>
        <v>0</v>
      </c>
      <c r="AS450" s="41">
        <f t="shared" si="452"/>
        <v>0</v>
      </c>
      <c r="AT450" s="109" t="str">
        <f t="shared" si="453"/>
        <v>nebija plānots</v>
      </c>
      <c r="AU450" s="101">
        <v>0</v>
      </c>
      <c r="AV450" s="101"/>
      <c r="AW450" s="101"/>
      <c r="AX450" s="41">
        <f t="shared" si="454"/>
        <v>0</v>
      </c>
      <c r="AY450" s="41">
        <f t="shared" si="455"/>
        <v>0</v>
      </c>
      <c r="AZ450" s="41">
        <f t="shared" si="456"/>
        <v>0</v>
      </c>
      <c r="BA450" s="109" t="str">
        <f t="shared" si="457"/>
        <v>nebija plānots</v>
      </c>
      <c r="BB450" s="101">
        <v>0</v>
      </c>
      <c r="BC450" s="101"/>
      <c r="BD450" s="101"/>
      <c r="BE450" s="41">
        <f t="shared" si="458"/>
        <v>0</v>
      </c>
      <c r="BF450" s="41">
        <f t="shared" si="459"/>
        <v>0</v>
      </c>
      <c r="BG450" s="41">
        <f t="shared" si="460"/>
        <v>0</v>
      </c>
      <c r="BH450" s="109" t="str">
        <f t="shared" si="461"/>
        <v>nebija plānots</v>
      </c>
      <c r="BI450" s="101">
        <v>0</v>
      </c>
      <c r="BJ450" s="41">
        <v>675650</v>
      </c>
      <c r="BK450" s="41">
        <f>BJ450-BI450</f>
        <v>675650</v>
      </c>
      <c r="BL450" s="41">
        <f t="shared" si="462"/>
        <v>0</v>
      </c>
      <c r="BM450" s="41">
        <f t="shared" si="463"/>
        <v>675650</v>
      </c>
      <c r="BN450" s="41">
        <f t="shared" si="464"/>
        <v>675650</v>
      </c>
      <c r="BO450" s="109" t="str">
        <f t="shared" si="465"/>
        <v>nebija plānots</v>
      </c>
      <c r="BP450" s="101">
        <v>0</v>
      </c>
      <c r="BQ450" s="41">
        <v>0</v>
      </c>
      <c r="BR450" s="41">
        <f>BQ450-BP450</f>
        <v>0</v>
      </c>
      <c r="BS450" s="41">
        <f t="shared" si="466"/>
        <v>0</v>
      </c>
      <c r="BT450" s="41">
        <f t="shared" si="467"/>
        <v>675650</v>
      </c>
      <c r="BU450" s="41">
        <f t="shared" si="468"/>
        <v>675650</v>
      </c>
      <c r="BV450" s="109" t="str">
        <f t="shared" si="469"/>
        <v>nebija plānots</v>
      </c>
      <c r="BW450" s="101">
        <v>0</v>
      </c>
      <c r="BX450" s="41">
        <v>0</v>
      </c>
      <c r="BY450" s="41">
        <f>BX450-BW450</f>
        <v>0</v>
      </c>
      <c r="BZ450" s="41">
        <f>BP450+BI450+BB450+AU450+AN450+AG450+Z450+S450+O450+BW450</f>
        <v>0</v>
      </c>
      <c r="CA450" s="41">
        <f>BQ450+BJ450+BC450+AV450+AO450+-AH450+AA450+T450+P450+BX450</f>
        <v>675650</v>
      </c>
      <c r="CB450" s="41">
        <f>BR450+BK450+BD450+AW450+AP450+AI450+AB450+U450+Q450+BY450</f>
        <v>675650</v>
      </c>
      <c r="CC450" s="109" t="str">
        <f t="shared" si="470"/>
        <v>nebija plānots</v>
      </c>
      <c r="CD450" s="101">
        <v>0</v>
      </c>
      <c r="CE450" s="41">
        <v>236585.28</v>
      </c>
      <c r="CF450" s="41">
        <f t="shared" si="471"/>
        <v>236585.28</v>
      </c>
      <c r="CG450" s="41">
        <f t="shared" si="472"/>
        <v>0</v>
      </c>
      <c r="CH450" s="41">
        <f t="shared" si="473"/>
        <v>912235.28</v>
      </c>
      <c r="CI450" s="40">
        <f t="shared" si="474"/>
        <v>912235.28</v>
      </c>
      <c r="CJ450" s="281" t="s">
        <v>1546</v>
      </c>
      <c r="CK450" s="104">
        <v>0</v>
      </c>
      <c r="CL450" s="40">
        <f>CK450+CD450+BW450+BP450+BI450+BB450+AN450+AG450+Z450+S450+O450+AU450</f>
        <v>0</v>
      </c>
      <c r="CM450" s="40">
        <v>912235.29</v>
      </c>
      <c r="CN450" s="40">
        <v>0</v>
      </c>
      <c r="CO450" s="310" t="e">
        <f t="shared" si="476"/>
        <v>#DIV/0!</v>
      </c>
      <c r="CP450" s="104">
        <v>1700900.1400000001</v>
      </c>
      <c r="CQ450" s="104">
        <v>0</v>
      </c>
      <c r="CR450" s="104">
        <v>0</v>
      </c>
      <c r="CS450" s="104">
        <v>0</v>
      </c>
      <c r="CT450" s="104">
        <v>0</v>
      </c>
      <c r="CU450" s="104">
        <v>0</v>
      </c>
      <c r="CV450" s="104">
        <v>0</v>
      </c>
      <c r="CW450" s="276">
        <v>1700900.1400000001</v>
      </c>
      <c r="CX450" s="112"/>
      <c r="CY450" s="148"/>
      <c r="CZ450" s="148"/>
      <c r="DA450" s="148"/>
      <c r="DB450" s="148"/>
      <c r="DC450" s="148"/>
      <c r="DD450" s="148"/>
      <c r="DE450" s="148"/>
      <c r="DF450" s="148"/>
      <c r="DG450" s="148"/>
      <c r="DH450" s="148"/>
      <c r="DI450" s="148"/>
      <c r="DJ450" s="148"/>
      <c r="DK450" s="148"/>
      <c r="DL450" s="148"/>
      <c r="DM450" s="148"/>
      <c r="DN450" s="148"/>
      <c r="DO450" s="95"/>
      <c r="DP450" s="148"/>
      <c r="DQ450" s="164"/>
      <c r="DR450" s="148"/>
      <c r="DS450" s="148"/>
      <c r="DT450" s="148"/>
      <c r="DU450" s="148"/>
      <c r="DV450" s="148"/>
      <c r="DW450" s="148"/>
      <c r="DX450" s="148"/>
      <c r="DY450" s="148"/>
      <c r="DZ450" s="113"/>
      <c r="EA450" s="95"/>
      <c r="EB450" s="95"/>
    </row>
    <row r="451" spans="1:141" ht="47.25" hidden="1" x14ac:dyDescent="0.25">
      <c r="A451" s="119" t="s">
        <v>838</v>
      </c>
      <c r="B451" s="119" t="s">
        <v>839</v>
      </c>
      <c r="C451" s="120" t="s">
        <v>840</v>
      </c>
      <c r="D451" s="119">
        <v>1</v>
      </c>
      <c r="E451" s="119" t="s">
        <v>35</v>
      </c>
      <c r="F451" s="119" t="s">
        <v>5</v>
      </c>
      <c r="G451" s="119" t="s">
        <v>940</v>
      </c>
      <c r="H451" s="43">
        <f>SUBTOTAL(103, $CI$16:$CI451)*1</f>
        <v>149</v>
      </c>
      <c r="I451" s="43" t="s">
        <v>1141</v>
      </c>
      <c r="J451" s="128" t="s">
        <v>1148</v>
      </c>
      <c r="K451" s="128" t="s">
        <v>1149</v>
      </c>
      <c r="L451" s="101">
        <v>0</v>
      </c>
      <c r="M451" s="101">
        <v>0</v>
      </c>
      <c r="N451" s="101">
        <v>0</v>
      </c>
      <c r="O451" s="101">
        <f>N451+M451+L451</f>
        <v>0</v>
      </c>
      <c r="P451" s="101"/>
      <c r="Q451" s="41">
        <f t="shared" si="436"/>
        <v>0</v>
      </c>
      <c r="R451" s="197" t="str">
        <f t="shared" si="437"/>
        <v>nebija plānots</v>
      </c>
      <c r="S451" s="101">
        <v>0</v>
      </c>
      <c r="T451" s="101"/>
      <c r="U451" s="101"/>
      <c r="V451" s="41">
        <f t="shared" si="438"/>
        <v>0</v>
      </c>
      <c r="W451" s="41">
        <f t="shared" si="439"/>
        <v>0</v>
      </c>
      <c r="X451" s="41">
        <f t="shared" si="440"/>
        <v>0</v>
      </c>
      <c r="Y451" s="197" t="str">
        <f t="shared" si="441"/>
        <v>nebija plānots</v>
      </c>
      <c r="Z451" s="101">
        <v>0</v>
      </c>
      <c r="AA451" s="101"/>
      <c r="AB451" s="101"/>
      <c r="AC451" s="41">
        <f t="shared" si="442"/>
        <v>0</v>
      </c>
      <c r="AD451" s="41">
        <f t="shared" si="443"/>
        <v>0</v>
      </c>
      <c r="AE451" s="41">
        <f t="shared" si="444"/>
        <v>0</v>
      </c>
      <c r="AF451" s="109" t="str">
        <f t="shared" si="445"/>
        <v>nebija plānots</v>
      </c>
      <c r="AG451" s="101">
        <v>0</v>
      </c>
      <c r="AH451" s="101"/>
      <c r="AI451" s="101"/>
      <c r="AJ451" s="41">
        <f t="shared" si="446"/>
        <v>0</v>
      </c>
      <c r="AK451" s="41">
        <f t="shared" si="447"/>
        <v>0</v>
      </c>
      <c r="AL451" s="41">
        <f t="shared" si="448"/>
        <v>0</v>
      </c>
      <c r="AM451" s="109" t="str">
        <f t="shared" si="449"/>
        <v>nebija plānots</v>
      </c>
      <c r="AN451" s="101">
        <v>0</v>
      </c>
      <c r="AO451" s="101"/>
      <c r="AP451" s="101"/>
      <c r="AQ451" s="41">
        <f t="shared" si="450"/>
        <v>0</v>
      </c>
      <c r="AR451" s="41">
        <f t="shared" si="451"/>
        <v>0</v>
      </c>
      <c r="AS451" s="41">
        <f t="shared" si="452"/>
        <v>0</v>
      </c>
      <c r="AT451" s="109" t="str">
        <f t="shared" si="453"/>
        <v>nebija plānots</v>
      </c>
      <c r="AU451" s="101">
        <v>0</v>
      </c>
      <c r="AV451" s="101"/>
      <c r="AW451" s="101"/>
      <c r="AX451" s="41">
        <f t="shared" si="454"/>
        <v>0</v>
      </c>
      <c r="AY451" s="41">
        <f t="shared" si="455"/>
        <v>0</v>
      </c>
      <c r="AZ451" s="41">
        <f t="shared" si="456"/>
        <v>0</v>
      </c>
      <c r="BA451" s="109" t="str">
        <f t="shared" si="457"/>
        <v>nebija plānots</v>
      </c>
      <c r="BB451" s="101">
        <v>0</v>
      </c>
      <c r="BC451" s="101"/>
      <c r="BD451" s="101"/>
      <c r="BE451" s="41">
        <f t="shared" si="458"/>
        <v>0</v>
      </c>
      <c r="BF451" s="41">
        <f t="shared" si="459"/>
        <v>0</v>
      </c>
      <c r="BG451" s="41">
        <f t="shared" si="460"/>
        <v>0</v>
      </c>
      <c r="BH451" s="109" t="str">
        <f t="shared" si="461"/>
        <v>nebija plānots</v>
      </c>
      <c r="BI451" s="101">
        <v>0</v>
      </c>
      <c r="BJ451" s="41">
        <v>1050817.05</v>
      </c>
      <c r="BK451" s="41">
        <f>BJ451-BI451</f>
        <v>1050817.05</v>
      </c>
      <c r="BL451" s="41">
        <f t="shared" si="462"/>
        <v>0</v>
      </c>
      <c r="BM451" s="41">
        <f t="shared" si="463"/>
        <v>1050817.05</v>
      </c>
      <c r="BN451" s="41">
        <f t="shared" si="464"/>
        <v>1050817</v>
      </c>
      <c r="BO451" s="109" t="str">
        <f t="shared" si="465"/>
        <v>nebija plānots</v>
      </c>
      <c r="BP451" s="101">
        <v>0</v>
      </c>
      <c r="BQ451" s="41">
        <v>0</v>
      </c>
      <c r="BR451" s="41">
        <f>BQ451-BP451</f>
        <v>0</v>
      </c>
      <c r="BS451" s="41">
        <f t="shared" si="466"/>
        <v>0</v>
      </c>
      <c r="BT451" s="41">
        <f t="shared" si="467"/>
        <v>1050817.05</v>
      </c>
      <c r="BU451" s="41">
        <f t="shared" si="468"/>
        <v>1050817</v>
      </c>
      <c r="BV451" s="109" t="str">
        <f t="shared" si="469"/>
        <v>nebija plānots</v>
      </c>
      <c r="BW451" s="101">
        <v>0</v>
      </c>
      <c r="BX451" s="41">
        <v>0</v>
      </c>
      <c r="BY451" s="41">
        <f>BX451-BW451</f>
        <v>0</v>
      </c>
      <c r="BZ451" s="41">
        <f>BP451+BI451+BB451+AU451+AN451+AG451+Z451+S451+O451+BW451</f>
        <v>0</v>
      </c>
      <c r="CA451" s="41">
        <f>BQ451+BJ451+BC451+AV451+AO451+-AH451+AA451+T451+P451+BX451</f>
        <v>1050817.05</v>
      </c>
      <c r="CB451" s="41">
        <f>BR451+BK451+BD451+AW451+AP451+AI451+AB451+U451+Q451+BY451</f>
        <v>1050817.05</v>
      </c>
      <c r="CC451" s="109" t="str">
        <f t="shared" si="470"/>
        <v>nebija plānots</v>
      </c>
      <c r="CD451" s="101">
        <v>0</v>
      </c>
      <c r="CE451" s="41">
        <v>250506.84</v>
      </c>
      <c r="CF451" s="41">
        <f t="shared" si="471"/>
        <v>250506.84</v>
      </c>
      <c r="CG451" s="41">
        <f t="shared" si="472"/>
        <v>0</v>
      </c>
      <c r="CH451" s="41">
        <f t="shared" si="473"/>
        <v>1301323.8900000001</v>
      </c>
      <c r="CI451" s="40">
        <f t="shared" si="474"/>
        <v>1301323.8900000001</v>
      </c>
      <c r="CJ451" s="281" t="s">
        <v>1546</v>
      </c>
      <c r="CK451" s="104">
        <v>0</v>
      </c>
      <c r="CL451" s="40">
        <f>CK451+CD451+BW451+BP451+BI451+BB451+AN451+AG451+Z451+S451+O451+AU451</f>
        <v>0</v>
      </c>
      <c r="CM451" s="40">
        <v>1684487.18</v>
      </c>
      <c r="CN451" s="40">
        <v>0</v>
      </c>
      <c r="CO451" s="310" t="e">
        <f t="shared" si="476"/>
        <v>#DIV/0!</v>
      </c>
      <c r="CP451" s="104">
        <v>1437228</v>
      </c>
      <c r="CQ451" s="104">
        <v>0</v>
      </c>
      <c r="CR451" s="104">
        <v>0</v>
      </c>
      <c r="CS451" s="104">
        <v>0</v>
      </c>
      <c r="CT451" s="104">
        <v>0</v>
      </c>
      <c r="CU451" s="104">
        <v>0</v>
      </c>
      <c r="CV451" s="104">
        <v>0</v>
      </c>
      <c r="CW451" s="104">
        <v>1437228</v>
      </c>
      <c r="CX451" s="112"/>
      <c r="CY451" s="148"/>
      <c r="CZ451" s="148"/>
      <c r="DA451" s="148"/>
      <c r="DB451" s="148"/>
      <c r="DC451" s="148"/>
      <c r="DD451" s="148"/>
      <c r="DE451" s="148"/>
      <c r="DF451" s="148"/>
      <c r="DG451" s="148"/>
      <c r="DH451" s="148"/>
      <c r="DI451" s="148"/>
      <c r="DJ451" s="148"/>
      <c r="DK451" s="148"/>
      <c r="DL451" s="148"/>
      <c r="DM451" s="148"/>
      <c r="DN451" s="148"/>
      <c r="DO451" s="95"/>
      <c r="DP451" s="148"/>
      <c r="DQ451" s="164"/>
      <c r="DR451" s="148"/>
      <c r="DS451" s="148"/>
      <c r="DT451" s="148"/>
      <c r="DU451" s="148"/>
      <c r="DV451" s="148"/>
      <c r="DW451" s="148"/>
      <c r="DX451" s="148"/>
      <c r="DY451" s="148"/>
      <c r="DZ451" s="113"/>
      <c r="EA451" s="95"/>
      <c r="EB451" s="95"/>
    </row>
    <row r="452" spans="1:141" ht="51" hidden="1" x14ac:dyDescent="0.25">
      <c r="A452" s="18" t="s">
        <v>1106</v>
      </c>
      <c r="B452" s="18" t="s">
        <v>1107</v>
      </c>
      <c r="C452" s="21" t="s">
        <v>1108</v>
      </c>
      <c r="D452" s="18" t="s">
        <v>3</v>
      </c>
      <c r="E452" s="18" t="s">
        <v>29</v>
      </c>
      <c r="F452" s="18" t="s">
        <v>102</v>
      </c>
      <c r="G452" s="18" t="s">
        <v>1109</v>
      </c>
      <c r="H452" s="43">
        <f>SUBTOTAL(103, $CI$16:$CI452)*1</f>
        <v>149</v>
      </c>
      <c r="I452" s="43" t="s">
        <v>57</v>
      </c>
      <c r="J452" s="128" t="s">
        <v>1007</v>
      </c>
      <c r="K452" s="128" t="s">
        <v>1008</v>
      </c>
      <c r="L452" s="79">
        <v>0</v>
      </c>
      <c r="M452" s="79">
        <v>0</v>
      </c>
      <c r="N452" s="79">
        <v>0</v>
      </c>
      <c r="O452" s="79">
        <v>0</v>
      </c>
      <c r="P452" s="79"/>
      <c r="Q452" s="41">
        <f t="shared" si="436"/>
        <v>0</v>
      </c>
      <c r="R452" s="197" t="str">
        <f t="shared" si="437"/>
        <v>nebija plānots</v>
      </c>
      <c r="S452" s="79">
        <v>0</v>
      </c>
      <c r="T452" s="79"/>
      <c r="U452" s="79"/>
      <c r="V452" s="41">
        <f t="shared" si="438"/>
        <v>0</v>
      </c>
      <c r="W452" s="41">
        <f t="shared" si="439"/>
        <v>0</v>
      </c>
      <c r="X452" s="41">
        <f t="shared" si="440"/>
        <v>0</v>
      </c>
      <c r="Y452" s="197" t="str">
        <f t="shared" si="441"/>
        <v>nebija plānots</v>
      </c>
      <c r="Z452" s="79">
        <v>0</v>
      </c>
      <c r="AA452" s="79"/>
      <c r="AB452" s="79"/>
      <c r="AC452" s="41">
        <f t="shared" si="442"/>
        <v>0</v>
      </c>
      <c r="AD452" s="41">
        <f t="shared" si="443"/>
        <v>0</v>
      </c>
      <c r="AE452" s="41">
        <f t="shared" si="444"/>
        <v>0</v>
      </c>
      <c r="AF452" s="109" t="str">
        <f t="shared" si="445"/>
        <v>nebija plānots</v>
      </c>
      <c r="AG452" s="79">
        <v>0</v>
      </c>
      <c r="AH452" s="79"/>
      <c r="AI452" s="79"/>
      <c r="AJ452" s="41">
        <f t="shared" si="446"/>
        <v>0</v>
      </c>
      <c r="AK452" s="41">
        <f t="shared" si="447"/>
        <v>0</v>
      </c>
      <c r="AL452" s="41">
        <f t="shared" si="448"/>
        <v>0</v>
      </c>
      <c r="AM452" s="109" t="str">
        <f t="shared" si="449"/>
        <v>nebija plānots</v>
      </c>
      <c r="AN452" s="79">
        <v>0</v>
      </c>
      <c r="AO452" s="79"/>
      <c r="AP452" s="79"/>
      <c r="AQ452" s="41">
        <f t="shared" si="450"/>
        <v>0</v>
      </c>
      <c r="AR452" s="41">
        <f t="shared" si="451"/>
        <v>0</v>
      </c>
      <c r="AS452" s="41">
        <f t="shared" si="452"/>
        <v>0</v>
      </c>
      <c r="AT452" s="109" t="str">
        <f t="shared" si="453"/>
        <v>nebija plānots</v>
      </c>
      <c r="AU452" s="79">
        <v>0</v>
      </c>
      <c r="AV452" s="79"/>
      <c r="AW452" s="79"/>
      <c r="AX452" s="41">
        <f t="shared" si="454"/>
        <v>0</v>
      </c>
      <c r="AY452" s="41">
        <f t="shared" si="455"/>
        <v>0</v>
      </c>
      <c r="AZ452" s="41">
        <f t="shared" si="456"/>
        <v>0</v>
      </c>
      <c r="BA452" s="109" t="str">
        <f t="shared" si="457"/>
        <v>nebija plānots</v>
      </c>
      <c r="BB452" s="79">
        <v>0</v>
      </c>
      <c r="BC452" s="79"/>
      <c r="BD452" s="79"/>
      <c r="BE452" s="41">
        <f t="shared" si="458"/>
        <v>0</v>
      </c>
      <c r="BF452" s="41">
        <f t="shared" si="459"/>
        <v>0</v>
      </c>
      <c r="BG452" s="41">
        <f t="shared" si="460"/>
        <v>0</v>
      </c>
      <c r="BH452" s="109" t="str">
        <f t="shared" si="461"/>
        <v>nebija plānots</v>
      </c>
      <c r="BI452" s="79">
        <v>0</v>
      </c>
      <c r="BJ452" s="79"/>
      <c r="BK452" s="79"/>
      <c r="BL452" s="41">
        <f t="shared" si="462"/>
        <v>0</v>
      </c>
      <c r="BM452" s="41">
        <f t="shared" si="463"/>
        <v>0</v>
      </c>
      <c r="BN452" s="41">
        <f t="shared" si="464"/>
        <v>0</v>
      </c>
      <c r="BO452" s="109" t="str">
        <f t="shared" si="465"/>
        <v>nebija plānots</v>
      </c>
      <c r="BP452" s="79">
        <v>0</v>
      </c>
      <c r="BQ452" s="41">
        <v>706900</v>
      </c>
      <c r="BR452" s="41">
        <f>BQ452-BP452</f>
        <v>706900</v>
      </c>
      <c r="BS452" s="41">
        <f t="shared" si="466"/>
        <v>0</v>
      </c>
      <c r="BT452" s="41">
        <f t="shared" si="467"/>
        <v>706900</v>
      </c>
      <c r="BU452" s="41">
        <f t="shared" si="468"/>
        <v>706900</v>
      </c>
      <c r="BV452" s="109" t="str">
        <f t="shared" si="469"/>
        <v>nebija plānots</v>
      </c>
      <c r="BW452" s="79">
        <v>0</v>
      </c>
      <c r="BX452" s="41">
        <v>408623.45</v>
      </c>
      <c r="BY452" s="41">
        <f>BX452-BW452</f>
        <v>408623.45</v>
      </c>
      <c r="BZ452" s="41">
        <f>BP452+BI452+BB452+AU452+AN452+AG452+Z452+S452+O452+BW452</f>
        <v>0</v>
      </c>
      <c r="CA452" s="41">
        <f>BQ452+BJ452+BC452+AV452+AO452+-AH452+AA452+T452+P452+BX452</f>
        <v>1115523.45</v>
      </c>
      <c r="CB452" s="41">
        <f>BR452+BK452+BD452+AW452+AP452+AI452+AB452+U452+Q452+BY452</f>
        <v>1115523.45</v>
      </c>
      <c r="CC452" s="109" t="str">
        <f t="shared" si="470"/>
        <v>nebija plānots</v>
      </c>
      <c r="CD452" s="79">
        <v>0</v>
      </c>
      <c r="CE452" s="41">
        <v>0</v>
      </c>
      <c r="CF452" s="41">
        <f t="shared" si="471"/>
        <v>0</v>
      </c>
      <c r="CG452" s="41">
        <f t="shared" si="472"/>
        <v>0</v>
      </c>
      <c r="CH452" s="41">
        <f t="shared" si="473"/>
        <v>1115523.45</v>
      </c>
      <c r="CI452" s="40">
        <f t="shared" si="474"/>
        <v>1115523.45</v>
      </c>
      <c r="CJ452" s="281" t="s">
        <v>1546</v>
      </c>
      <c r="CK452" s="83">
        <v>0</v>
      </c>
      <c r="CL452" s="40">
        <f>CK452+CD452+BW452+BP452+BI452+BB452+AN452+AG452+Z452+S452+O452+AU452</f>
        <v>0</v>
      </c>
      <c r="CM452" s="40">
        <v>1460850</v>
      </c>
      <c r="CN452" s="40">
        <v>0</v>
      </c>
      <c r="CO452" s="310" t="e">
        <f t="shared" si="476"/>
        <v>#DIV/0!</v>
      </c>
      <c r="CP452" s="83">
        <v>1592155</v>
      </c>
      <c r="CQ452" s="83">
        <v>0</v>
      </c>
      <c r="CR452" s="83">
        <v>0</v>
      </c>
      <c r="CS452" s="83">
        <v>0</v>
      </c>
      <c r="CT452" s="83">
        <v>0</v>
      </c>
      <c r="CU452" s="83">
        <v>0</v>
      </c>
      <c r="CV452" s="83">
        <v>0</v>
      </c>
      <c r="CW452" s="83">
        <v>1592155</v>
      </c>
      <c r="CX452" s="112"/>
      <c r="CY452" s="148"/>
      <c r="CZ452" s="148"/>
      <c r="DA452" s="148"/>
      <c r="DB452" s="148"/>
      <c r="DC452" s="148"/>
      <c r="DD452" s="148"/>
      <c r="DE452" s="148"/>
      <c r="DF452" s="148"/>
      <c r="DG452" s="148"/>
      <c r="DH452" s="148"/>
      <c r="DI452" s="148"/>
      <c r="DJ452" s="148"/>
      <c r="DK452" s="148"/>
      <c r="DL452" s="148"/>
      <c r="DM452" s="148"/>
      <c r="DN452" s="148"/>
      <c r="DO452" s="95"/>
      <c r="DP452" s="148"/>
      <c r="DQ452" s="164"/>
      <c r="DR452" s="148"/>
      <c r="DS452" s="148"/>
      <c r="DT452" s="148"/>
      <c r="DU452" s="148"/>
      <c r="DV452" s="148"/>
      <c r="DW452" s="148"/>
      <c r="DX452" s="148"/>
      <c r="DY452" s="148"/>
      <c r="DZ452" s="113"/>
      <c r="EA452" s="95"/>
      <c r="EB452" s="95"/>
    </row>
    <row r="453" spans="1:141" ht="38.25" hidden="1" x14ac:dyDescent="0.25">
      <c r="A453" s="18" t="s">
        <v>57</v>
      </c>
      <c r="B453" s="18" t="s">
        <v>58</v>
      </c>
      <c r="C453" s="19" t="s">
        <v>565</v>
      </c>
      <c r="D453" s="18">
        <v>1</v>
      </c>
      <c r="E453" s="18" t="s">
        <v>35</v>
      </c>
      <c r="F453" s="18" t="s">
        <v>5</v>
      </c>
      <c r="G453" s="18" t="s">
        <v>983</v>
      </c>
      <c r="H453" s="43">
        <f>SUBTOTAL(103, $CI$16:$CI453)*1</f>
        <v>149</v>
      </c>
      <c r="I453" s="43" t="s">
        <v>57</v>
      </c>
      <c r="J453" s="128" t="s">
        <v>896</v>
      </c>
      <c r="K453" s="128" t="s">
        <v>897</v>
      </c>
      <c r="L453" s="35">
        <v>0</v>
      </c>
      <c r="M453" s="35">
        <v>0</v>
      </c>
      <c r="N453" s="35">
        <v>0</v>
      </c>
      <c r="O453" s="35">
        <f>N453+M453+L453</f>
        <v>0</v>
      </c>
      <c r="P453" s="35"/>
      <c r="Q453" s="41">
        <f t="shared" si="436"/>
        <v>0</v>
      </c>
      <c r="R453" s="197" t="str">
        <f t="shared" si="437"/>
        <v>nebija plānots</v>
      </c>
      <c r="S453" s="35">
        <v>0</v>
      </c>
      <c r="T453" s="35"/>
      <c r="U453" s="35"/>
      <c r="V453" s="41">
        <f t="shared" si="438"/>
        <v>0</v>
      </c>
      <c r="W453" s="41">
        <f t="shared" si="439"/>
        <v>0</v>
      </c>
      <c r="X453" s="41">
        <f t="shared" si="440"/>
        <v>0</v>
      </c>
      <c r="Y453" s="197" t="str">
        <f t="shared" si="441"/>
        <v>nebija plānots</v>
      </c>
      <c r="Z453" s="35">
        <v>0</v>
      </c>
      <c r="AA453" s="35"/>
      <c r="AB453" s="35"/>
      <c r="AC453" s="41">
        <f t="shared" si="442"/>
        <v>0</v>
      </c>
      <c r="AD453" s="41">
        <f t="shared" si="443"/>
        <v>0</v>
      </c>
      <c r="AE453" s="41">
        <f t="shared" si="444"/>
        <v>0</v>
      </c>
      <c r="AF453" s="109" t="str">
        <f t="shared" si="445"/>
        <v>nebija plānots</v>
      </c>
      <c r="AG453" s="35">
        <v>0</v>
      </c>
      <c r="AH453" s="35"/>
      <c r="AI453" s="35"/>
      <c r="AJ453" s="41">
        <f t="shared" si="446"/>
        <v>0</v>
      </c>
      <c r="AK453" s="41">
        <f t="shared" si="447"/>
        <v>0</v>
      </c>
      <c r="AL453" s="41">
        <f t="shared" si="448"/>
        <v>0</v>
      </c>
      <c r="AM453" s="109" t="str">
        <f t="shared" si="449"/>
        <v>nebija plānots</v>
      </c>
      <c r="AN453" s="35">
        <v>0</v>
      </c>
      <c r="AO453" s="35"/>
      <c r="AP453" s="35"/>
      <c r="AQ453" s="41">
        <f t="shared" si="450"/>
        <v>0</v>
      </c>
      <c r="AR453" s="41">
        <f t="shared" si="451"/>
        <v>0</v>
      </c>
      <c r="AS453" s="41">
        <f t="shared" si="452"/>
        <v>0</v>
      </c>
      <c r="AT453" s="109" t="str">
        <f t="shared" si="453"/>
        <v>nebija plānots</v>
      </c>
      <c r="AU453" s="35">
        <v>0</v>
      </c>
      <c r="AV453" s="35"/>
      <c r="AW453" s="35"/>
      <c r="AX453" s="41">
        <f t="shared" si="454"/>
        <v>0</v>
      </c>
      <c r="AY453" s="41">
        <f t="shared" si="455"/>
        <v>0</v>
      </c>
      <c r="AZ453" s="41">
        <f t="shared" si="456"/>
        <v>0</v>
      </c>
      <c r="BA453" s="109" t="str">
        <f t="shared" si="457"/>
        <v>nebija plānots</v>
      </c>
      <c r="BB453" s="35">
        <v>0</v>
      </c>
      <c r="BC453" s="41">
        <v>1075121</v>
      </c>
      <c r="BD453" s="41">
        <f>BC453-BB453</f>
        <v>1075121</v>
      </c>
      <c r="BE453" s="41">
        <f t="shared" si="458"/>
        <v>0</v>
      </c>
      <c r="BF453" s="41">
        <f t="shared" si="459"/>
        <v>1075121</v>
      </c>
      <c r="BG453" s="41">
        <f t="shared" si="460"/>
        <v>1075121</v>
      </c>
      <c r="BH453" s="109" t="str">
        <f t="shared" si="461"/>
        <v>nebija plānots</v>
      </c>
      <c r="BI453" s="35">
        <v>0</v>
      </c>
      <c r="BJ453" s="41">
        <v>0</v>
      </c>
      <c r="BK453" s="41">
        <f>BJ453-BI453</f>
        <v>0</v>
      </c>
      <c r="BL453" s="41">
        <f t="shared" si="462"/>
        <v>0</v>
      </c>
      <c r="BM453" s="41">
        <f t="shared" si="463"/>
        <v>1075121</v>
      </c>
      <c r="BN453" s="41">
        <f t="shared" si="464"/>
        <v>1075121</v>
      </c>
      <c r="BO453" s="109" t="str">
        <f t="shared" si="465"/>
        <v>nebija plānots</v>
      </c>
      <c r="BP453" s="35">
        <v>0</v>
      </c>
      <c r="BQ453" s="41">
        <v>0</v>
      </c>
      <c r="BR453" s="41">
        <f>BQ453-BP453</f>
        <v>0</v>
      </c>
      <c r="BS453" s="41">
        <f t="shared" si="466"/>
        <v>0</v>
      </c>
      <c r="BT453" s="41">
        <f t="shared" si="467"/>
        <v>1075121</v>
      </c>
      <c r="BU453" s="41">
        <f t="shared" si="468"/>
        <v>1075121</v>
      </c>
      <c r="BV453" s="109" t="str">
        <f t="shared" si="469"/>
        <v>nebija plānots</v>
      </c>
      <c r="BW453" s="35">
        <v>0</v>
      </c>
      <c r="BX453" s="41">
        <v>143469.9</v>
      </c>
      <c r="BY453" s="41">
        <v>143469.9</v>
      </c>
      <c r="BZ453" s="41">
        <f>BP453+BI453+BB453+AU453+AN453+AG453+Z453+S453+O453+BW453</f>
        <v>0</v>
      </c>
      <c r="CA453" s="41">
        <f>BQ453+BJ453+BC453+AV453+AO453+-AH453+AA453+T453+P453+BX453</f>
        <v>1218590.8999999999</v>
      </c>
      <c r="CB453" s="41">
        <f>ROUND(BU453+BY453,0)</f>
        <v>1218591</v>
      </c>
      <c r="CC453" s="109" t="str">
        <f t="shared" si="470"/>
        <v>nebija plānots</v>
      </c>
      <c r="CD453" s="35">
        <v>0</v>
      </c>
      <c r="CE453" s="41">
        <v>0</v>
      </c>
      <c r="CF453" s="41">
        <f t="shared" si="471"/>
        <v>0</v>
      </c>
      <c r="CG453" s="41">
        <f t="shared" si="472"/>
        <v>0</v>
      </c>
      <c r="CH453" s="41">
        <f t="shared" si="473"/>
        <v>1218590.8999999999</v>
      </c>
      <c r="CI453" s="40">
        <f t="shared" si="474"/>
        <v>1218591</v>
      </c>
      <c r="CJ453" s="281" t="s">
        <v>1546</v>
      </c>
      <c r="CK453" s="37">
        <v>0</v>
      </c>
      <c r="CL453" s="40">
        <f>CK453+CD453+BW453+BP453+BI453+BB453+AN453+AG453+Z453+S453+O453+AU453</f>
        <v>0</v>
      </c>
      <c r="CM453" s="40">
        <v>1218590.8900000001</v>
      </c>
      <c r="CN453" s="40">
        <v>0</v>
      </c>
      <c r="CO453" s="310" t="e">
        <f t="shared" si="476"/>
        <v>#DIV/0!</v>
      </c>
      <c r="CP453" s="37">
        <v>1501600</v>
      </c>
      <c r="CQ453" s="37">
        <v>0</v>
      </c>
      <c r="CR453" s="37">
        <v>0</v>
      </c>
      <c r="CS453" s="37">
        <v>0</v>
      </c>
      <c r="CT453" s="37">
        <v>0</v>
      </c>
      <c r="CU453" s="37">
        <v>0</v>
      </c>
      <c r="CV453" s="37">
        <v>0</v>
      </c>
      <c r="CW453" s="37">
        <v>1501600</v>
      </c>
      <c r="CX453" s="112"/>
      <c r="CY453" s="148"/>
      <c r="CZ453" s="148"/>
      <c r="DA453" s="148"/>
      <c r="DB453" s="148"/>
      <c r="DC453" s="148"/>
      <c r="DD453" s="148"/>
      <c r="DE453" s="148"/>
      <c r="DF453" s="148"/>
      <c r="DG453" s="148"/>
      <c r="DH453" s="148"/>
      <c r="DI453" s="148"/>
      <c r="DJ453" s="148"/>
      <c r="DK453" s="148"/>
      <c r="DL453" s="148"/>
      <c r="DM453" s="148"/>
      <c r="DN453" s="148"/>
      <c r="DO453" s="95"/>
      <c r="DP453" s="148"/>
      <c r="DQ453" s="164"/>
      <c r="DR453" s="148"/>
      <c r="DS453" s="148"/>
      <c r="DT453" s="148"/>
      <c r="DU453" s="148"/>
      <c r="DV453" s="148"/>
      <c r="DW453" s="148"/>
      <c r="DX453" s="148"/>
      <c r="DY453" s="148"/>
      <c r="DZ453" s="113"/>
      <c r="EA453" s="95"/>
      <c r="EB453" s="95"/>
    </row>
    <row r="454" spans="1:141" ht="31.5" hidden="1" x14ac:dyDescent="0.25">
      <c r="A454" s="55" t="s">
        <v>1290</v>
      </c>
      <c r="B454" s="55" t="s">
        <v>1292</v>
      </c>
      <c r="C454" s="81" t="s">
        <v>1291</v>
      </c>
      <c r="D454" s="55" t="s">
        <v>1293</v>
      </c>
      <c r="E454" s="55" t="s">
        <v>402</v>
      </c>
      <c r="F454" s="55" t="s">
        <v>5</v>
      </c>
      <c r="G454" s="55" t="s">
        <v>1370</v>
      </c>
      <c r="H454" s="43">
        <f>SUBTOTAL(103, $CI$16:$CI454)*1</f>
        <v>149</v>
      </c>
      <c r="I454" s="55" t="s">
        <v>0</v>
      </c>
      <c r="J454" s="128" t="s">
        <v>949</v>
      </c>
      <c r="K454" s="128" t="s">
        <v>1493</v>
      </c>
      <c r="L454" s="79">
        <v>0</v>
      </c>
      <c r="M454" s="79">
        <v>0</v>
      </c>
      <c r="N454" s="79">
        <v>0</v>
      </c>
      <c r="O454" s="79">
        <v>0</v>
      </c>
      <c r="P454" s="79"/>
      <c r="Q454" s="41">
        <f t="shared" si="436"/>
        <v>0</v>
      </c>
      <c r="R454" s="197" t="str">
        <f t="shared" si="437"/>
        <v>nebija plānots</v>
      </c>
      <c r="S454" s="79">
        <v>0</v>
      </c>
      <c r="T454" s="79"/>
      <c r="U454" s="79"/>
      <c r="V454" s="41">
        <f t="shared" si="438"/>
        <v>0</v>
      </c>
      <c r="W454" s="41">
        <f t="shared" si="439"/>
        <v>0</v>
      </c>
      <c r="X454" s="41">
        <f t="shared" si="440"/>
        <v>0</v>
      </c>
      <c r="Y454" s="197" t="str">
        <f t="shared" si="441"/>
        <v>nebija plānots</v>
      </c>
      <c r="Z454" s="79">
        <v>0</v>
      </c>
      <c r="AA454" s="79"/>
      <c r="AB454" s="79"/>
      <c r="AC454" s="41">
        <f t="shared" si="442"/>
        <v>0</v>
      </c>
      <c r="AD454" s="41">
        <f t="shared" si="443"/>
        <v>0</v>
      </c>
      <c r="AE454" s="41">
        <f t="shared" si="444"/>
        <v>0</v>
      </c>
      <c r="AF454" s="109" t="str">
        <f t="shared" si="445"/>
        <v>nebija plānots</v>
      </c>
      <c r="AG454" s="79">
        <v>0</v>
      </c>
      <c r="AH454" s="79"/>
      <c r="AI454" s="79"/>
      <c r="AJ454" s="41">
        <f t="shared" si="446"/>
        <v>0</v>
      </c>
      <c r="AK454" s="41">
        <f t="shared" si="447"/>
        <v>0</v>
      </c>
      <c r="AL454" s="41">
        <f t="shared" si="448"/>
        <v>0</v>
      </c>
      <c r="AM454" s="109" t="str">
        <f t="shared" si="449"/>
        <v>nebija plānots</v>
      </c>
      <c r="AN454" s="79">
        <v>0</v>
      </c>
      <c r="AO454" s="79"/>
      <c r="AP454" s="79"/>
      <c r="AQ454" s="41">
        <f t="shared" si="450"/>
        <v>0</v>
      </c>
      <c r="AR454" s="41">
        <f t="shared" si="451"/>
        <v>0</v>
      </c>
      <c r="AS454" s="41">
        <f t="shared" si="452"/>
        <v>0</v>
      </c>
      <c r="AT454" s="109" t="str">
        <f t="shared" si="453"/>
        <v>nebija plānots</v>
      </c>
      <c r="AU454" s="79">
        <v>0</v>
      </c>
      <c r="AV454" s="79"/>
      <c r="AW454" s="79"/>
      <c r="AX454" s="41">
        <f t="shared" si="454"/>
        <v>0</v>
      </c>
      <c r="AY454" s="41">
        <f t="shared" si="455"/>
        <v>0</v>
      </c>
      <c r="AZ454" s="41">
        <f t="shared" si="456"/>
        <v>0</v>
      </c>
      <c r="BA454" s="109" t="str">
        <f t="shared" si="457"/>
        <v>nebija plānots</v>
      </c>
      <c r="BB454" s="79">
        <v>0</v>
      </c>
      <c r="BC454" s="79"/>
      <c r="BD454" s="79"/>
      <c r="BE454" s="41">
        <f t="shared" si="458"/>
        <v>0</v>
      </c>
      <c r="BF454" s="41">
        <f t="shared" si="459"/>
        <v>0</v>
      </c>
      <c r="BG454" s="41">
        <f t="shared" si="460"/>
        <v>0</v>
      </c>
      <c r="BH454" s="109" t="str">
        <f t="shared" si="461"/>
        <v>nebija plānots</v>
      </c>
      <c r="BI454" s="79">
        <v>0</v>
      </c>
      <c r="BJ454" s="79"/>
      <c r="BK454" s="79"/>
      <c r="BL454" s="41">
        <f t="shared" si="462"/>
        <v>0</v>
      </c>
      <c r="BM454" s="41">
        <f t="shared" si="463"/>
        <v>0</v>
      </c>
      <c r="BN454" s="41">
        <f t="shared" si="464"/>
        <v>0</v>
      </c>
      <c r="BO454" s="109" t="str">
        <f t="shared" si="465"/>
        <v>nebija plānots</v>
      </c>
      <c r="BP454" s="79">
        <v>0</v>
      </c>
      <c r="BQ454" s="79"/>
      <c r="BR454" s="79"/>
      <c r="BS454" s="41">
        <f t="shared" si="466"/>
        <v>0</v>
      </c>
      <c r="BT454" s="41">
        <f t="shared" si="467"/>
        <v>0</v>
      </c>
      <c r="BU454" s="41">
        <f t="shared" si="468"/>
        <v>0</v>
      </c>
      <c r="BV454" s="109" t="str">
        <f t="shared" si="469"/>
        <v>nebija plānots</v>
      </c>
      <c r="BW454" s="79">
        <v>0</v>
      </c>
      <c r="BX454" s="79"/>
      <c r="BY454" s="79"/>
      <c r="BZ454" s="79"/>
      <c r="CA454" s="79"/>
      <c r="CB454" s="79"/>
      <c r="CC454" s="109" t="str">
        <f t="shared" si="470"/>
        <v>nebija plānots</v>
      </c>
      <c r="CD454" s="79">
        <v>0</v>
      </c>
      <c r="CE454" s="41">
        <v>1211440.6299999999</v>
      </c>
      <c r="CF454" s="41">
        <f t="shared" si="471"/>
        <v>1211440.6299999999</v>
      </c>
      <c r="CG454" s="41">
        <f t="shared" si="472"/>
        <v>0</v>
      </c>
      <c r="CH454" s="41">
        <f t="shared" si="473"/>
        <v>1211440.6299999999</v>
      </c>
      <c r="CI454" s="40">
        <f t="shared" si="474"/>
        <v>1211440.6299999999</v>
      </c>
      <c r="CJ454" s="281" t="s">
        <v>1546</v>
      </c>
      <c r="CK454" s="83">
        <v>0</v>
      </c>
      <c r="CL454" s="83">
        <v>0</v>
      </c>
      <c r="CM454" s="40">
        <v>1224768.3900000001</v>
      </c>
      <c r="CN454" s="40">
        <v>0</v>
      </c>
      <c r="CO454" s="310" t="e">
        <f t="shared" si="476"/>
        <v>#DIV/0!</v>
      </c>
      <c r="CP454" s="83">
        <v>8792095</v>
      </c>
      <c r="CQ454" s="83">
        <v>3575563</v>
      </c>
      <c r="CR454" s="83">
        <v>1134672</v>
      </c>
      <c r="CS454" s="83">
        <v>0</v>
      </c>
      <c r="CT454" s="83">
        <v>0</v>
      </c>
      <c r="CU454" s="83">
        <v>0</v>
      </c>
      <c r="CV454" s="83">
        <v>0</v>
      </c>
      <c r="CW454" s="83">
        <v>13502331</v>
      </c>
      <c r="CX454" s="274"/>
      <c r="DQ454" s="155"/>
      <c r="DT454" s="65"/>
    </row>
    <row r="455" spans="1:141" ht="25.5" hidden="1" x14ac:dyDescent="0.25">
      <c r="A455" s="18" t="s">
        <v>0</v>
      </c>
      <c r="B455" s="18" t="s">
        <v>945</v>
      </c>
      <c r="C455" s="19" t="s">
        <v>946</v>
      </c>
      <c r="D455" s="55" t="s">
        <v>3</v>
      </c>
      <c r="E455" s="55" t="s">
        <v>4</v>
      </c>
      <c r="F455" s="55" t="s">
        <v>5</v>
      </c>
      <c r="G455" s="55" t="s">
        <v>1471</v>
      </c>
      <c r="H455" s="43">
        <f>SUBTOTAL(103, $CI$16:$CI455)*1</f>
        <v>149</v>
      </c>
      <c r="I455" s="43" t="s">
        <v>57</v>
      </c>
      <c r="J455" s="124" t="s">
        <v>894</v>
      </c>
      <c r="K455" s="124" t="s">
        <v>1001</v>
      </c>
      <c r="L455" s="105">
        <v>0</v>
      </c>
      <c r="M455" s="105">
        <v>0</v>
      </c>
      <c r="N455" s="105">
        <v>0</v>
      </c>
      <c r="O455" s="105">
        <v>0</v>
      </c>
      <c r="P455" s="105"/>
      <c r="Q455" s="41">
        <f t="shared" si="436"/>
        <v>0</v>
      </c>
      <c r="R455" s="197" t="str">
        <f t="shared" si="437"/>
        <v>nebija plānots</v>
      </c>
      <c r="S455" s="105">
        <v>0</v>
      </c>
      <c r="T455" s="105"/>
      <c r="U455" s="105"/>
      <c r="V455" s="41">
        <f t="shared" si="438"/>
        <v>0</v>
      </c>
      <c r="W455" s="41">
        <f t="shared" si="439"/>
        <v>0</v>
      </c>
      <c r="X455" s="41">
        <f t="shared" si="440"/>
        <v>0</v>
      </c>
      <c r="Y455" s="197" t="str">
        <f t="shared" si="441"/>
        <v>nebija plānots</v>
      </c>
      <c r="Z455" s="105">
        <v>0</v>
      </c>
      <c r="AA455" s="105"/>
      <c r="AB455" s="105"/>
      <c r="AC455" s="41">
        <f t="shared" si="442"/>
        <v>0</v>
      </c>
      <c r="AD455" s="41">
        <f t="shared" si="443"/>
        <v>0</v>
      </c>
      <c r="AE455" s="41">
        <f t="shared" si="444"/>
        <v>0</v>
      </c>
      <c r="AF455" s="109" t="str">
        <f t="shared" si="445"/>
        <v>nebija plānots</v>
      </c>
      <c r="AG455" s="105">
        <v>0</v>
      </c>
      <c r="AH455" s="105">
        <v>627474.54</v>
      </c>
      <c r="AI455" s="41">
        <f>AH455-AG455</f>
        <v>627474.54</v>
      </c>
      <c r="AJ455" s="41">
        <f t="shared" si="446"/>
        <v>0</v>
      </c>
      <c r="AK455" s="41">
        <f t="shared" si="447"/>
        <v>627474.54</v>
      </c>
      <c r="AL455" s="41">
        <f t="shared" si="448"/>
        <v>627475</v>
      </c>
      <c r="AM455" s="109" t="str">
        <f t="shared" si="449"/>
        <v>nebija plānots</v>
      </c>
      <c r="AN455" s="105">
        <v>0</v>
      </c>
      <c r="AO455" s="105"/>
      <c r="AP455" s="105"/>
      <c r="AQ455" s="41">
        <f t="shared" si="450"/>
        <v>0</v>
      </c>
      <c r="AR455" s="41">
        <f t="shared" si="451"/>
        <v>627474.54</v>
      </c>
      <c r="AS455" s="41">
        <f t="shared" si="452"/>
        <v>627475</v>
      </c>
      <c r="AT455" s="109" t="str">
        <f t="shared" si="453"/>
        <v>nebija plānots</v>
      </c>
      <c r="AU455" s="105">
        <v>0</v>
      </c>
      <c r="AV455" s="105"/>
      <c r="AW455" s="105"/>
      <c r="AX455" s="41">
        <f t="shared" si="454"/>
        <v>0</v>
      </c>
      <c r="AY455" s="41">
        <f t="shared" si="455"/>
        <v>627474.54</v>
      </c>
      <c r="AZ455" s="41">
        <f t="shared" si="456"/>
        <v>627475</v>
      </c>
      <c r="BA455" s="109" t="str">
        <f t="shared" si="457"/>
        <v>nebija plānots</v>
      </c>
      <c r="BB455" s="105">
        <v>0</v>
      </c>
      <c r="BC455" s="105"/>
      <c r="BD455" s="105"/>
      <c r="BE455" s="41">
        <f t="shared" si="458"/>
        <v>0</v>
      </c>
      <c r="BF455" s="41">
        <f t="shared" si="459"/>
        <v>627474.54</v>
      </c>
      <c r="BG455" s="41">
        <f t="shared" si="460"/>
        <v>627475</v>
      </c>
      <c r="BH455" s="109" t="str">
        <f t="shared" si="461"/>
        <v>nebija plānots</v>
      </c>
      <c r="BI455" s="105">
        <v>0</v>
      </c>
      <c r="BJ455" s="41">
        <v>290517.99</v>
      </c>
      <c r="BK455" s="41">
        <f>BJ455-BI455</f>
        <v>290517.99</v>
      </c>
      <c r="BL455" s="41">
        <f t="shared" si="462"/>
        <v>0</v>
      </c>
      <c r="BM455" s="41">
        <f t="shared" si="463"/>
        <v>917992.53</v>
      </c>
      <c r="BN455" s="41">
        <f t="shared" si="464"/>
        <v>917993</v>
      </c>
      <c r="BO455" s="109" t="str">
        <f t="shared" si="465"/>
        <v>nebija plānots</v>
      </c>
      <c r="BP455" s="105">
        <v>0</v>
      </c>
      <c r="BQ455" s="41">
        <v>0</v>
      </c>
      <c r="BR455" s="41">
        <f>BQ455-BP455</f>
        <v>0</v>
      </c>
      <c r="BS455" s="41">
        <f t="shared" si="466"/>
        <v>0</v>
      </c>
      <c r="BT455" s="41">
        <f t="shared" si="467"/>
        <v>917992.53</v>
      </c>
      <c r="BU455" s="41">
        <f t="shared" si="468"/>
        <v>917993</v>
      </c>
      <c r="BV455" s="109" t="str">
        <f t="shared" si="469"/>
        <v>nebija plānots</v>
      </c>
      <c r="BW455" s="105">
        <v>0</v>
      </c>
      <c r="BX455" s="41">
        <v>0</v>
      </c>
      <c r="BY455" s="41">
        <f>BX455-BW455</f>
        <v>0</v>
      </c>
      <c r="BZ455" s="41">
        <f>BP455+BI455+BB455+AU455+AN455+AG455+Z455+S455+O455+BW455</f>
        <v>0</v>
      </c>
      <c r="CA455" s="41">
        <f>BQ455+BJ455+BC455+AV455+AO455+AH455+AA455+T455+P455+BX455</f>
        <v>917992.53</v>
      </c>
      <c r="CB455" s="41">
        <f>BR455+BK455+BD455+AW455+AP455+AI455+AB455+U455+Q455+BY455</f>
        <v>917992.53</v>
      </c>
      <c r="CC455" s="109" t="str">
        <f t="shared" si="470"/>
        <v>nebija plānots</v>
      </c>
      <c r="CD455" s="105">
        <v>0</v>
      </c>
      <c r="CE455" s="41">
        <v>406675.94</v>
      </c>
      <c r="CF455" s="41">
        <f t="shared" si="471"/>
        <v>406675.94</v>
      </c>
      <c r="CG455" s="41">
        <f t="shared" si="472"/>
        <v>0</v>
      </c>
      <c r="CH455" s="41">
        <f t="shared" si="473"/>
        <v>1324668.47</v>
      </c>
      <c r="CI455" s="40">
        <f t="shared" si="474"/>
        <v>1324668.47</v>
      </c>
      <c r="CJ455" s="281" t="s">
        <v>1546</v>
      </c>
      <c r="CK455" s="277">
        <v>0</v>
      </c>
      <c r="CL455" s="40">
        <f>CK455+CD455+BW455+BP455+BI455+BB455+AN455+AG455+Z455+S455+O455+AU455</f>
        <v>0</v>
      </c>
      <c r="CM455" s="40">
        <v>1324668.47</v>
      </c>
      <c r="CN455" s="40">
        <v>0</v>
      </c>
      <c r="CO455" s="310" t="e">
        <f t="shared" si="476"/>
        <v>#DIV/0!</v>
      </c>
      <c r="CP455" s="277">
        <v>697193.93</v>
      </c>
      <c r="CQ455" s="277">
        <v>0</v>
      </c>
      <c r="CR455" s="277">
        <v>0</v>
      </c>
      <c r="CS455" s="277">
        <v>0</v>
      </c>
      <c r="CT455" s="277">
        <v>0</v>
      </c>
      <c r="CU455" s="277">
        <v>0</v>
      </c>
      <c r="CV455" s="277">
        <v>0</v>
      </c>
      <c r="CW455" s="277">
        <v>697193.93</v>
      </c>
      <c r="CX455" s="112"/>
      <c r="DQ455" s="155"/>
      <c r="DT455" s="65"/>
    </row>
    <row r="456" spans="1:141" s="82" customFormat="1" ht="25.5" hidden="1" x14ac:dyDescent="0.2">
      <c r="A456" s="18" t="s">
        <v>172</v>
      </c>
      <c r="B456" s="18" t="s">
        <v>173</v>
      </c>
      <c r="C456" s="19" t="s">
        <v>575</v>
      </c>
      <c r="D456" s="18" t="s">
        <v>3</v>
      </c>
      <c r="E456" s="18" t="s">
        <v>29</v>
      </c>
      <c r="F456" s="18" t="s">
        <v>5</v>
      </c>
      <c r="G456" s="56" t="s">
        <v>1313</v>
      </c>
      <c r="H456" s="43">
        <f>SUBTOTAL(103, $CI$16:$CI456)*1</f>
        <v>149</v>
      </c>
      <c r="I456" s="43" t="s">
        <v>838</v>
      </c>
      <c r="J456" s="124" t="s">
        <v>889</v>
      </c>
      <c r="K456" s="124" t="s">
        <v>902</v>
      </c>
      <c r="L456" s="43">
        <v>0</v>
      </c>
      <c r="M456" s="43">
        <v>0</v>
      </c>
      <c r="N456" s="43">
        <v>0</v>
      </c>
      <c r="O456" s="43">
        <v>0</v>
      </c>
      <c r="P456" s="43"/>
      <c r="Q456" s="41">
        <f t="shared" si="436"/>
        <v>0</v>
      </c>
      <c r="R456" s="197" t="str">
        <f t="shared" si="437"/>
        <v>nebija plānots</v>
      </c>
      <c r="S456" s="43">
        <v>0</v>
      </c>
      <c r="T456" s="43"/>
      <c r="U456" s="43"/>
      <c r="V456" s="41">
        <f t="shared" si="438"/>
        <v>0</v>
      </c>
      <c r="W456" s="41">
        <f t="shared" si="439"/>
        <v>0</v>
      </c>
      <c r="X456" s="41">
        <f t="shared" si="440"/>
        <v>0</v>
      </c>
      <c r="Y456" s="197" t="str">
        <f t="shared" si="441"/>
        <v>nebija plānots</v>
      </c>
      <c r="Z456" s="43">
        <v>0</v>
      </c>
      <c r="AA456" s="43"/>
      <c r="AB456" s="43"/>
      <c r="AC456" s="41">
        <f t="shared" si="442"/>
        <v>0</v>
      </c>
      <c r="AD456" s="41">
        <f t="shared" si="443"/>
        <v>0</v>
      </c>
      <c r="AE456" s="41">
        <f t="shared" si="444"/>
        <v>0</v>
      </c>
      <c r="AF456" s="109" t="str">
        <f t="shared" si="445"/>
        <v>nebija plānots</v>
      </c>
      <c r="AG456" s="43">
        <v>0</v>
      </c>
      <c r="AH456" s="43"/>
      <c r="AI456" s="43"/>
      <c r="AJ456" s="41">
        <f t="shared" si="446"/>
        <v>0</v>
      </c>
      <c r="AK456" s="41">
        <f t="shared" si="447"/>
        <v>0</v>
      </c>
      <c r="AL456" s="41">
        <f t="shared" si="448"/>
        <v>0</v>
      </c>
      <c r="AM456" s="109" t="str">
        <f t="shared" si="449"/>
        <v>nebija plānots</v>
      </c>
      <c r="AN456" s="43">
        <v>0</v>
      </c>
      <c r="AO456" s="43"/>
      <c r="AP456" s="43"/>
      <c r="AQ456" s="41">
        <f t="shared" si="450"/>
        <v>0</v>
      </c>
      <c r="AR456" s="41">
        <f t="shared" si="451"/>
        <v>0</v>
      </c>
      <c r="AS456" s="41">
        <f t="shared" si="452"/>
        <v>0</v>
      </c>
      <c r="AT456" s="109" t="str">
        <f t="shared" si="453"/>
        <v>nebija plānots</v>
      </c>
      <c r="AU456" s="43">
        <v>0</v>
      </c>
      <c r="AV456" s="43"/>
      <c r="AW456" s="43"/>
      <c r="AX456" s="41">
        <f t="shared" si="454"/>
        <v>0</v>
      </c>
      <c r="AY456" s="41">
        <f t="shared" si="455"/>
        <v>0</v>
      </c>
      <c r="AZ456" s="41">
        <f t="shared" si="456"/>
        <v>0</v>
      </c>
      <c r="BA456" s="109" t="str">
        <f t="shared" si="457"/>
        <v>nebija plānots</v>
      </c>
      <c r="BB456" s="43">
        <v>0</v>
      </c>
      <c r="BC456" s="41">
        <v>935000</v>
      </c>
      <c r="BD456" s="41">
        <f>BC456-BB456</f>
        <v>935000</v>
      </c>
      <c r="BE456" s="41">
        <f t="shared" si="458"/>
        <v>0</v>
      </c>
      <c r="BF456" s="41">
        <f t="shared" si="459"/>
        <v>935000</v>
      </c>
      <c r="BG456" s="41">
        <f t="shared" si="460"/>
        <v>935000</v>
      </c>
      <c r="BH456" s="109" t="str">
        <f t="shared" si="461"/>
        <v>nebija plānots</v>
      </c>
      <c r="BI456" s="41">
        <v>0</v>
      </c>
      <c r="BJ456" s="41">
        <v>0</v>
      </c>
      <c r="BK456" s="41">
        <f>BJ456-BI456</f>
        <v>0</v>
      </c>
      <c r="BL456" s="41">
        <f t="shared" si="462"/>
        <v>0</v>
      </c>
      <c r="BM456" s="41">
        <f t="shared" si="463"/>
        <v>935000</v>
      </c>
      <c r="BN456" s="41">
        <f t="shared" si="464"/>
        <v>935000</v>
      </c>
      <c r="BO456" s="109" t="str">
        <f t="shared" si="465"/>
        <v>nebija plānots</v>
      </c>
      <c r="BP456" s="41">
        <v>0</v>
      </c>
      <c r="BQ456" s="41">
        <v>413348.56</v>
      </c>
      <c r="BR456" s="41">
        <f>BQ456-BP456</f>
        <v>413348.56</v>
      </c>
      <c r="BS456" s="41">
        <f t="shared" si="466"/>
        <v>0</v>
      </c>
      <c r="BT456" s="41">
        <f t="shared" si="467"/>
        <v>1348348.56</v>
      </c>
      <c r="BU456" s="41">
        <f t="shared" si="468"/>
        <v>1348349</v>
      </c>
      <c r="BV456" s="109" t="str">
        <f t="shared" si="469"/>
        <v>nebija plānots</v>
      </c>
      <c r="BW456" s="41">
        <v>0</v>
      </c>
      <c r="BX456" s="41">
        <v>0</v>
      </c>
      <c r="BY456" s="41">
        <f>BX456-BW456</f>
        <v>0</v>
      </c>
      <c r="BZ456" s="41">
        <f>BP456+BI456+BB456+AU456+AN456+AG456+Z456+S456+O456+BW456</f>
        <v>0</v>
      </c>
      <c r="CA456" s="41">
        <f>BQ456+BJ456+BC456+AV456+AO456+-AH456+AA456+T456+P456+BX456</f>
        <v>1348348.56</v>
      </c>
      <c r="CB456" s="41">
        <f>BR456+BK456+BD456+AW456+AP456+AI456+AB456+U456+Q456+BY456</f>
        <v>1348348.56</v>
      </c>
      <c r="CC456" s="109" t="str">
        <f t="shared" si="470"/>
        <v>nebija plānots</v>
      </c>
      <c r="CD456" s="41">
        <v>0</v>
      </c>
      <c r="CE456" s="41">
        <v>0</v>
      </c>
      <c r="CF456" s="41">
        <f t="shared" si="471"/>
        <v>0</v>
      </c>
      <c r="CG456" s="41">
        <f t="shared" si="472"/>
        <v>0</v>
      </c>
      <c r="CH456" s="41">
        <f t="shared" si="473"/>
        <v>1348348.56</v>
      </c>
      <c r="CI456" s="40">
        <f t="shared" si="474"/>
        <v>1348348.56</v>
      </c>
      <c r="CJ456" s="281" t="s">
        <v>1546</v>
      </c>
      <c r="CK456" s="40">
        <v>0</v>
      </c>
      <c r="CL456" s="40">
        <f>CK456+CD456+BW456+BP456+BI456+BB456+AN456+AG456+Z456+S456+O456+AU456</f>
        <v>0</v>
      </c>
      <c r="CM456" s="40">
        <v>1993651.56</v>
      </c>
      <c r="CN456" s="40">
        <v>0</v>
      </c>
      <c r="CO456" s="310" t="e">
        <f t="shared" si="476"/>
        <v>#DIV/0!</v>
      </c>
      <c r="CP456" s="40">
        <v>1795627.85</v>
      </c>
      <c r="CQ456" s="40">
        <v>0</v>
      </c>
      <c r="CR456" s="40">
        <v>0</v>
      </c>
      <c r="CS456" s="40">
        <v>0</v>
      </c>
      <c r="CT456" s="40">
        <v>0</v>
      </c>
      <c r="CU456" s="40">
        <v>0</v>
      </c>
      <c r="CV456" s="40">
        <v>0</v>
      </c>
      <c r="CW456" s="40">
        <v>1795627.85</v>
      </c>
      <c r="CX456" s="112"/>
    </row>
    <row r="457" spans="1:141" s="75" customFormat="1" ht="25.5" hidden="1" x14ac:dyDescent="0.2">
      <c r="A457" s="18" t="s">
        <v>138</v>
      </c>
      <c r="B457" s="18" t="s">
        <v>139</v>
      </c>
      <c r="C457" s="19" t="s">
        <v>572</v>
      </c>
      <c r="D457" s="18">
        <v>3</v>
      </c>
      <c r="E457" s="18" t="s">
        <v>35</v>
      </c>
      <c r="F457" s="18" t="s">
        <v>5</v>
      </c>
      <c r="G457" s="18" t="s">
        <v>1097</v>
      </c>
      <c r="H457" s="43">
        <f>SUBTOTAL(103, $CI$16:$CI457)*1</f>
        <v>149</v>
      </c>
      <c r="I457" s="43" t="s">
        <v>1106</v>
      </c>
      <c r="J457" s="128" t="s">
        <v>499</v>
      </c>
      <c r="K457" s="128" t="s">
        <v>1110</v>
      </c>
      <c r="L457" s="79">
        <v>0</v>
      </c>
      <c r="M457" s="79">
        <v>0</v>
      </c>
      <c r="N457" s="79">
        <v>0</v>
      </c>
      <c r="O457" s="79">
        <f>N457+M457+L457</f>
        <v>0</v>
      </c>
      <c r="P457" s="79"/>
      <c r="Q457" s="41">
        <f t="shared" si="436"/>
        <v>0</v>
      </c>
      <c r="R457" s="197" t="str">
        <f t="shared" si="437"/>
        <v>nebija plānots</v>
      </c>
      <c r="S457" s="79">
        <v>0</v>
      </c>
      <c r="T457" s="79"/>
      <c r="U457" s="79"/>
      <c r="V457" s="41">
        <f t="shared" si="438"/>
        <v>0</v>
      </c>
      <c r="W457" s="41">
        <f t="shared" si="439"/>
        <v>0</v>
      </c>
      <c r="X457" s="41">
        <f t="shared" si="440"/>
        <v>0</v>
      </c>
      <c r="Y457" s="197" t="str">
        <f t="shared" si="441"/>
        <v>nebija plānots</v>
      </c>
      <c r="Z457" s="79">
        <v>0</v>
      </c>
      <c r="AA457" s="79"/>
      <c r="AB457" s="79"/>
      <c r="AC457" s="41">
        <f t="shared" si="442"/>
        <v>0</v>
      </c>
      <c r="AD457" s="41">
        <f t="shared" si="443"/>
        <v>0</v>
      </c>
      <c r="AE457" s="41">
        <f t="shared" si="444"/>
        <v>0</v>
      </c>
      <c r="AF457" s="109" t="str">
        <f t="shared" si="445"/>
        <v>nebija plānots</v>
      </c>
      <c r="AG457" s="79">
        <v>0</v>
      </c>
      <c r="AH457" s="79"/>
      <c r="AI457" s="79"/>
      <c r="AJ457" s="41">
        <f t="shared" si="446"/>
        <v>0</v>
      </c>
      <c r="AK457" s="41">
        <f t="shared" si="447"/>
        <v>0</v>
      </c>
      <c r="AL457" s="41">
        <f t="shared" si="448"/>
        <v>0</v>
      </c>
      <c r="AM457" s="109" t="str">
        <f t="shared" si="449"/>
        <v>nebija plānots</v>
      </c>
      <c r="AN457" s="79">
        <v>0</v>
      </c>
      <c r="AO457" s="79"/>
      <c r="AP457" s="79"/>
      <c r="AQ457" s="41">
        <f t="shared" si="450"/>
        <v>0</v>
      </c>
      <c r="AR457" s="41">
        <f t="shared" si="451"/>
        <v>0</v>
      </c>
      <c r="AS457" s="41">
        <f t="shared" si="452"/>
        <v>0</v>
      </c>
      <c r="AT457" s="109" t="str">
        <f t="shared" si="453"/>
        <v>nebija plānots</v>
      </c>
      <c r="AU457" s="79">
        <v>0</v>
      </c>
      <c r="AV457" s="79"/>
      <c r="AW457" s="79"/>
      <c r="AX457" s="41">
        <f t="shared" si="454"/>
        <v>0</v>
      </c>
      <c r="AY457" s="41">
        <f t="shared" si="455"/>
        <v>0</v>
      </c>
      <c r="AZ457" s="41">
        <f t="shared" si="456"/>
        <v>0</v>
      </c>
      <c r="BA457" s="109" t="str">
        <f t="shared" si="457"/>
        <v>nebija plānots</v>
      </c>
      <c r="BB457" s="79">
        <v>0</v>
      </c>
      <c r="BC457" s="79"/>
      <c r="BD457" s="79"/>
      <c r="BE457" s="41">
        <f t="shared" si="458"/>
        <v>0</v>
      </c>
      <c r="BF457" s="41">
        <f t="shared" si="459"/>
        <v>0</v>
      </c>
      <c r="BG457" s="41">
        <f t="shared" si="460"/>
        <v>0</v>
      </c>
      <c r="BH457" s="109" t="str">
        <f t="shared" si="461"/>
        <v>nebija plānots</v>
      </c>
      <c r="BI457" s="79">
        <v>0</v>
      </c>
      <c r="BJ457" s="79"/>
      <c r="BK457" s="79"/>
      <c r="BL457" s="41">
        <f t="shared" si="462"/>
        <v>0</v>
      </c>
      <c r="BM457" s="41">
        <f t="shared" si="463"/>
        <v>0</v>
      </c>
      <c r="BN457" s="41">
        <f t="shared" si="464"/>
        <v>0</v>
      </c>
      <c r="BO457" s="109" t="str">
        <f t="shared" si="465"/>
        <v>nebija plānots</v>
      </c>
      <c r="BP457" s="79">
        <v>0</v>
      </c>
      <c r="BQ457" s="79"/>
      <c r="BR457" s="79"/>
      <c r="BS457" s="41">
        <f t="shared" si="466"/>
        <v>0</v>
      </c>
      <c r="BT457" s="41">
        <f t="shared" si="467"/>
        <v>0</v>
      </c>
      <c r="BU457" s="41">
        <f t="shared" si="468"/>
        <v>0</v>
      </c>
      <c r="BV457" s="109" t="str">
        <f t="shared" si="469"/>
        <v>nebija plānots</v>
      </c>
      <c r="BW457" s="79">
        <v>0</v>
      </c>
      <c r="BX457" s="41">
        <v>1350717.02</v>
      </c>
      <c r="BY457" s="41">
        <f>BX457-BW457</f>
        <v>1350717.02</v>
      </c>
      <c r="BZ457" s="41">
        <f>BP457+BI457+BB457+AU457+AN457+AG457+Z457+S457+O457+BW457</f>
        <v>0</v>
      </c>
      <c r="CA457" s="41">
        <f>BQ457+BJ457+BC457+AV457+AO457+-AH457+AA457+T457+P457+BX457</f>
        <v>1350717.02</v>
      </c>
      <c r="CB457" s="41">
        <f>BR457+BK457+BD457+AW457+AP457+AI457+AB457+U457+Q457+BY457</f>
        <v>1350717.02</v>
      </c>
      <c r="CC457" s="109" t="str">
        <f t="shared" si="470"/>
        <v>nebija plānots</v>
      </c>
      <c r="CD457" s="79">
        <v>0</v>
      </c>
      <c r="CE457" s="41">
        <v>0</v>
      </c>
      <c r="CF457" s="41">
        <f t="shared" si="471"/>
        <v>0</v>
      </c>
      <c r="CG457" s="41">
        <f t="shared" si="472"/>
        <v>0</v>
      </c>
      <c r="CH457" s="41">
        <f t="shared" si="473"/>
        <v>1350717.02</v>
      </c>
      <c r="CI457" s="40">
        <f t="shared" si="474"/>
        <v>1350717.02</v>
      </c>
      <c r="CJ457" s="281" t="s">
        <v>1546</v>
      </c>
      <c r="CK457" s="83">
        <v>0</v>
      </c>
      <c r="CL457" s="40">
        <f>CK457+CD457+BW457+BP457+BI457+BB457+AN457+AG457+Z457+S457+O457+AU457</f>
        <v>0</v>
      </c>
      <c r="CM457" s="40">
        <v>1890195.81</v>
      </c>
      <c r="CN457" s="40">
        <v>0</v>
      </c>
      <c r="CO457" s="310" t="e">
        <f t="shared" si="476"/>
        <v>#DIV/0!</v>
      </c>
      <c r="CP457" s="83">
        <v>3988883.7</v>
      </c>
      <c r="CQ457" s="83">
        <v>443209.3</v>
      </c>
      <c r="CR457" s="83"/>
      <c r="CS457" s="83">
        <v>0</v>
      </c>
      <c r="CT457" s="83">
        <v>0</v>
      </c>
      <c r="CU457" s="83">
        <v>0</v>
      </c>
      <c r="CV457" s="83">
        <v>0</v>
      </c>
      <c r="CW457" s="83">
        <v>4432093</v>
      </c>
      <c r="CX457" s="272"/>
    </row>
    <row r="458" spans="1:141" s="75" customFormat="1" ht="25.5" hidden="1" x14ac:dyDescent="0.2">
      <c r="A458" s="18" t="s">
        <v>172</v>
      </c>
      <c r="B458" s="18" t="s">
        <v>173</v>
      </c>
      <c r="C458" s="19" t="s">
        <v>575</v>
      </c>
      <c r="D458" s="18" t="s">
        <v>3</v>
      </c>
      <c r="E458" s="18" t="s">
        <v>29</v>
      </c>
      <c r="F458" s="18" t="s">
        <v>5</v>
      </c>
      <c r="G458" s="56" t="s">
        <v>1123</v>
      </c>
      <c r="H458" s="43">
        <f>SUBTOTAL(103, $CI$16:$CI458)*1</f>
        <v>149</v>
      </c>
      <c r="I458" s="43" t="s">
        <v>57</v>
      </c>
      <c r="J458" s="128" t="s">
        <v>984</v>
      </c>
      <c r="K458" s="128" t="s">
        <v>985</v>
      </c>
      <c r="L458" s="79">
        <v>0</v>
      </c>
      <c r="M458" s="79">
        <v>0</v>
      </c>
      <c r="N458" s="79">
        <v>0</v>
      </c>
      <c r="O458" s="79">
        <f>N458+M458+L458</f>
        <v>0</v>
      </c>
      <c r="P458" s="79"/>
      <c r="Q458" s="41">
        <f t="shared" si="436"/>
        <v>0</v>
      </c>
      <c r="R458" s="197" t="str">
        <f t="shared" si="437"/>
        <v>nebija plānots</v>
      </c>
      <c r="S458" s="79">
        <v>0</v>
      </c>
      <c r="T458" s="79"/>
      <c r="U458" s="79"/>
      <c r="V458" s="41">
        <f t="shared" si="438"/>
        <v>0</v>
      </c>
      <c r="W458" s="41">
        <f t="shared" si="439"/>
        <v>0</v>
      </c>
      <c r="X458" s="41">
        <f t="shared" si="440"/>
        <v>0</v>
      </c>
      <c r="Y458" s="197" t="str">
        <f t="shared" si="441"/>
        <v>nebija plānots</v>
      </c>
      <c r="Z458" s="79">
        <v>0</v>
      </c>
      <c r="AA458" s="79"/>
      <c r="AB458" s="79"/>
      <c r="AC458" s="41">
        <f t="shared" si="442"/>
        <v>0</v>
      </c>
      <c r="AD458" s="41">
        <f t="shared" si="443"/>
        <v>0</v>
      </c>
      <c r="AE458" s="41">
        <f t="shared" si="444"/>
        <v>0</v>
      </c>
      <c r="AF458" s="109" t="str">
        <f t="shared" si="445"/>
        <v>nebija plānots</v>
      </c>
      <c r="AG458" s="79">
        <v>0</v>
      </c>
      <c r="AH458" s="79"/>
      <c r="AI458" s="79"/>
      <c r="AJ458" s="41">
        <f t="shared" si="446"/>
        <v>0</v>
      </c>
      <c r="AK458" s="41">
        <f t="shared" si="447"/>
        <v>0</v>
      </c>
      <c r="AL458" s="41">
        <f t="shared" si="448"/>
        <v>0</v>
      </c>
      <c r="AM458" s="109" t="str">
        <f t="shared" si="449"/>
        <v>nebija plānots</v>
      </c>
      <c r="AN458" s="79">
        <v>0</v>
      </c>
      <c r="AO458" s="79"/>
      <c r="AP458" s="79"/>
      <c r="AQ458" s="41">
        <f t="shared" si="450"/>
        <v>0</v>
      </c>
      <c r="AR458" s="41">
        <f t="shared" si="451"/>
        <v>0</v>
      </c>
      <c r="AS458" s="41">
        <f t="shared" si="452"/>
        <v>0</v>
      </c>
      <c r="AT458" s="109" t="str">
        <f t="shared" si="453"/>
        <v>nebija plānots</v>
      </c>
      <c r="AU458" s="79">
        <v>0</v>
      </c>
      <c r="AV458" s="79"/>
      <c r="AW458" s="79"/>
      <c r="AX458" s="41">
        <f t="shared" si="454"/>
        <v>0</v>
      </c>
      <c r="AY458" s="41">
        <f t="shared" si="455"/>
        <v>0</v>
      </c>
      <c r="AZ458" s="41">
        <f t="shared" si="456"/>
        <v>0</v>
      </c>
      <c r="BA458" s="109" t="str">
        <f t="shared" si="457"/>
        <v>nebija plānots</v>
      </c>
      <c r="BB458" s="79">
        <v>0</v>
      </c>
      <c r="BC458" s="79"/>
      <c r="BD458" s="79"/>
      <c r="BE458" s="41">
        <f t="shared" si="458"/>
        <v>0</v>
      </c>
      <c r="BF458" s="41">
        <f t="shared" si="459"/>
        <v>0</v>
      </c>
      <c r="BG458" s="41">
        <f t="shared" si="460"/>
        <v>0</v>
      </c>
      <c r="BH458" s="109" t="str">
        <f t="shared" si="461"/>
        <v>nebija plānots</v>
      </c>
      <c r="BI458" s="79">
        <v>0</v>
      </c>
      <c r="BJ458" s="79"/>
      <c r="BK458" s="79"/>
      <c r="BL458" s="41">
        <f t="shared" si="462"/>
        <v>0</v>
      </c>
      <c r="BM458" s="41">
        <f t="shared" si="463"/>
        <v>0</v>
      </c>
      <c r="BN458" s="41">
        <f t="shared" si="464"/>
        <v>0</v>
      </c>
      <c r="BO458" s="109" t="str">
        <f t="shared" si="465"/>
        <v>nebija plānots</v>
      </c>
      <c r="BP458" s="79">
        <v>0</v>
      </c>
      <c r="BQ458" s="79"/>
      <c r="BR458" s="79"/>
      <c r="BS458" s="41">
        <f t="shared" si="466"/>
        <v>0</v>
      </c>
      <c r="BT458" s="41">
        <f t="shared" si="467"/>
        <v>0</v>
      </c>
      <c r="BU458" s="41">
        <f t="shared" si="468"/>
        <v>0</v>
      </c>
      <c r="BV458" s="109" t="str">
        <f t="shared" si="469"/>
        <v>nebija plānots</v>
      </c>
      <c r="BW458" s="79">
        <v>0</v>
      </c>
      <c r="BX458" s="41">
        <v>822325.78</v>
      </c>
      <c r="BY458" s="41">
        <f>BX458-BW458</f>
        <v>822325.78</v>
      </c>
      <c r="BZ458" s="41">
        <f>BP458+BI458+BB458+AU458+AN458+AG458+Z458+S458+O458+BW458</f>
        <v>0</v>
      </c>
      <c r="CA458" s="41">
        <f>BQ458+BJ458+BC458+AV458+AO458+-AH458+AA458+T458+P458+BX458</f>
        <v>822325.78</v>
      </c>
      <c r="CB458" s="41">
        <f>BR458+BK458+BD458+AW458+AP458+AI458+AB458+U458+Q458+BY458</f>
        <v>822325.78</v>
      </c>
      <c r="CC458" s="109" t="str">
        <f t="shared" si="470"/>
        <v>nebija plānots</v>
      </c>
      <c r="CD458" s="79">
        <v>0</v>
      </c>
      <c r="CE458" s="41">
        <v>546914.93000000005</v>
      </c>
      <c r="CF458" s="41">
        <f t="shared" si="471"/>
        <v>546914.93000000005</v>
      </c>
      <c r="CG458" s="41">
        <f t="shared" si="472"/>
        <v>0</v>
      </c>
      <c r="CH458" s="41">
        <f t="shared" si="473"/>
        <v>1369240.71</v>
      </c>
      <c r="CI458" s="40">
        <f t="shared" si="474"/>
        <v>1369240.71</v>
      </c>
      <c r="CJ458" s="281" t="s">
        <v>1546</v>
      </c>
      <c r="CK458" s="83">
        <v>0</v>
      </c>
      <c r="CL458" s="40">
        <f>CK458+CD458+BW458+BP458+BI458+BB458+AN458+AG458+Z458+S458+O458+AU458</f>
        <v>0</v>
      </c>
      <c r="CM458" s="40">
        <v>822325.78</v>
      </c>
      <c r="CN458" s="40">
        <v>0</v>
      </c>
      <c r="CO458" s="310" t="e">
        <f t="shared" si="476"/>
        <v>#DIV/0!</v>
      </c>
      <c r="CP458" s="83">
        <f>SUM(S458:CK458)</f>
        <v>7121614.4000000004</v>
      </c>
      <c r="CQ458" s="83">
        <v>1466926</v>
      </c>
      <c r="CR458" s="83">
        <v>0</v>
      </c>
      <c r="CS458" s="83">
        <v>0</v>
      </c>
      <c r="CT458" s="83">
        <v>0</v>
      </c>
      <c r="CU458" s="83">
        <v>0</v>
      </c>
      <c r="CV458" s="83">
        <v>0</v>
      </c>
      <c r="CW458" s="83">
        <v>1443013.29</v>
      </c>
      <c r="CX458" s="272"/>
    </row>
    <row r="459" spans="1:141" s="75" customFormat="1" ht="25.5" hidden="1" x14ac:dyDescent="0.2">
      <c r="A459" s="18" t="s">
        <v>172</v>
      </c>
      <c r="B459" s="18" t="s">
        <v>173</v>
      </c>
      <c r="C459" s="19" t="s">
        <v>575</v>
      </c>
      <c r="D459" s="55" t="s">
        <v>3</v>
      </c>
      <c r="E459" s="55" t="s">
        <v>29</v>
      </c>
      <c r="F459" s="55" t="s">
        <v>5</v>
      </c>
      <c r="G459" s="55" t="s">
        <v>1314</v>
      </c>
      <c r="H459" s="43">
        <f>SUBTOTAL(103, $CI$16:$CI459)*1</f>
        <v>149</v>
      </c>
      <c r="I459" s="43" t="s">
        <v>1290</v>
      </c>
      <c r="J459" s="128" t="s">
        <v>1372</v>
      </c>
      <c r="K459" s="128" t="s">
        <v>1296</v>
      </c>
      <c r="L459" s="85"/>
      <c r="M459" s="143">
        <v>0</v>
      </c>
      <c r="N459" s="143">
        <v>0</v>
      </c>
      <c r="O459" s="143">
        <v>0</v>
      </c>
      <c r="P459" s="143"/>
      <c r="Q459" s="41">
        <f t="shared" si="436"/>
        <v>0</v>
      </c>
      <c r="R459" s="197" t="str">
        <f t="shared" si="437"/>
        <v>nebija plānots</v>
      </c>
      <c r="S459" s="143">
        <v>0</v>
      </c>
      <c r="T459" s="143"/>
      <c r="U459" s="143"/>
      <c r="V459" s="41">
        <f t="shared" si="438"/>
        <v>0</v>
      </c>
      <c r="W459" s="41">
        <f t="shared" si="439"/>
        <v>0</v>
      </c>
      <c r="X459" s="41">
        <f t="shared" si="440"/>
        <v>0</v>
      </c>
      <c r="Y459" s="197" t="str">
        <f t="shared" si="441"/>
        <v>nebija plānots</v>
      </c>
      <c r="Z459" s="143">
        <v>0</v>
      </c>
      <c r="AA459" s="143"/>
      <c r="AB459" s="143"/>
      <c r="AC459" s="41">
        <f t="shared" si="442"/>
        <v>0</v>
      </c>
      <c r="AD459" s="41">
        <f t="shared" si="443"/>
        <v>0</v>
      </c>
      <c r="AE459" s="41">
        <f t="shared" si="444"/>
        <v>0</v>
      </c>
      <c r="AF459" s="109" t="str">
        <f t="shared" si="445"/>
        <v>nebija plānots</v>
      </c>
      <c r="AG459" s="143">
        <v>0</v>
      </c>
      <c r="AH459" s="143"/>
      <c r="AI459" s="143"/>
      <c r="AJ459" s="41">
        <f t="shared" si="446"/>
        <v>0</v>
      </c>
      <c r="AK459" s="41">
        <f t="shared" si="447"/>
        <v>0</v>
      </c>
      <c r="AL459" s="41">
        <f t="shared" si="448"/>
        <v>0</v>
      </c>
      <c r="AM459" s="109" t="str">
        <f t="shared" si="449"/>
        <v>nebija plānots</v>
      </c>
      <c r="AN459" s="143">
        <v>0</v>
      </c>
      <c r="AO459" s="143"/>
      <c r="AP459" s="143"/>
      <c r="AQ459" s="41">
        <f t="shared" si="450"/>
        <v>0</v>
      </c>
      <c r="AR459" s="41">
        <f t="shared" si="451"/>
        <v>0</v>
      </c>
      <c r="AS459" s="41">
        <f t="shared" si="452"/>
        <v>0</v>
      </c>
      <c r="AT459" s="109" t="str">
        <f t="shared" si="453"/>
        <v>nebija plānots</v>
      </c>
      <c r="AU459" s="143">
        <v>0</v>
      </c>
      <c r="AV459" s="143"/>
      <c r="AW459" s="143"/>
      <c r="AX459" s="41">
        <f t="shared" si="454"/>
        <v>0</v>
      </c>
      <c r="AY459" s="41">
        <f t="shared" si="455"/>
        <v>0</v>
      </c>
      <c r="AZ459" s="41">
        <f t="shared" si="456"/>
        <v>0</v>
      </c>
      <c r="BA459" s="109" t="str">
        <f t="shared" si="457"/>
        <v>nebija plānots</v>
      </c>
      <c r="BB459" s="143">
        <v>0</v>
      </c>
      <c r="BC459" s="143"/>
      <c r="BD459" s="143"/>
      <c r="BE459" s="41">
        <f t="shared" si="458"/>
        <v>0</v>
      </c>
      <c r="BF459" s="41">
        <f t="shared" si="459"/>
        <v>0</v>
      </c>
      <c r="BG459" s="41">
        <f t="shared" si="460"/>
        <v>0</v>
      </c>
      <c r="BH459" s="109" t="str">
        <f t="shared" si="461"/>
        <v>nebija plānots</v>
      </c>
      <c r="BI459" s="143">
        <v>0</v>
      </c>
      <c r="BJ459" s="143"/>
      <c r="BK459" s="143"/>
      <c r="BL459" s="41">
        <f t="shared" si="462"/>
        <v>0</v>
      </c>
      <c r="BM459" s="41">
        <f t="shared" si="463"/>
        <v>0</v>
      </c>
      <c r="BN459" s="41">
        <f t="shared" si="464"/>
        <v>0</v>
      </c>
      <c r="BO459" s="109" t="str">
        <f t="shared" si="465"/>
        <v>nebija plānots</v>
      </c>
      <c r="BP459" s="143">
        <v>0</v>
      </c>
      <c r="BQ459" s="41">
        <v>1000000</v>
      </c>
      <c r="BR459" s="41">
        <f>BQ459-BP459</f>
        <v>1000000</v>
      </c>
      <c r="BS459" s="41">
        <f t="shared" si="466"/>
        <v>0</v>
      </c>
      <c r="BT459" s="41">
        <f t="shared" si="467"/>
        <v>1000000</v>
      </c>
      <c r="BU459" s="41">
        <f t="shared" si="468"/>
        <v>1000000</v>
      </c>
      <c r="BV459" s="109" t="str">
        <f t="shared" si="469"/>
        <v>nebija plānots</v>
      </c>
      <c r="BW459" s="143">
        <v>0</v>
      </c>
      <c r="BX459" s="41">
        <v>0</v>
      </c>
      <c r="BY459" s="41">
        <f>BX459-BW459</f>
        <v>0</v>
      </c>
      <c r="BZ459" s="41">
        <f>BP459+BI459+BB459+AU459+AN459+AG459+Z459+S459+O459+BW459</f>
        <v>0</v>
      </c>
      <c r="CA459" s="41">
        <f>BQ459+BJ459+BC459+AV459+AO459+-AH459+AA459+T459+P459+BX459</f>
        <v>1000000</v>
      </c>
      <c r="CB459" s="41">
        <f>BR459+BK459+BD459+AW459+AP459+AI459+AB459+U459+Q459+BY459</f>
        <v>1000000</v>
      </c>
      <c r="CC459" s="109" t="str">
        <f t="shared" si="470"/>
        <v>nebija plānots</v>
      </c>
      <c r="CD459" s="143">
        <v>0</v>
      </c>
      <c r="CE459" s="41">
        <v>434255.53</v>
      </c>
      <c r="CF459" s="41">
        <f t="shared" si="471"/>
        <v>434255.53</v>
      </c>
      <c r="CG459" s="41">
        <f t="shared" si="472"/>
        <v>0</v>
      </c>
      <c r="CH459" s="41">
        <f t="shared" si="473"/>
        <v>1434255.53</v>
      </c>
      <c r="CI459" s="40">
        <f t="shared" si="474"/>
        <v>1434255.53</v>
      </c>
      <c r="CJ459" s="281" t="s">
        <v>1546</v>
      </c>
      <c r="CK459" s="143">
        <v>0</v>
      </c>
      <c r="CL459" s="40">
        <f>CK459+CD459+BW459+BP459+BI459+BB459+AN459+AG459+Z459+S459+O459+AU459</f>
        <v>0</v>
      </c>
      <c r="CM459" s="40">
        <v>1355717.04</v>
      </c>
      <c r="CN459" s="40">
        <v>0</v>
      </c>
      <c r="CO459" s="310" t="e">
        <f t="shared" si="476"/>
        <v>#DIV/0!</v>
      </c>
      <c r="CP459" s="143">
        <v>3465679.36</v>
      </c>
      <c r="CQ459" s="143">
        <v>4843034.2300000004</v>
      </c>
      <c r="CR459" s="143">
        <v>1174857.96</v>
      </c>
      <c r="CS459" s="143">
        <v>0</v>
      </c>
      <c r="CT459" s="143">
        <v>0</v>
      </c>
      <c r="CU459" s="143">
        <v>0</v>
      </c>
      <c r="CV459" s="143">
        <v>0</v>
      </c>
      <c r="CW459" s="143">
        <v>9483571.5500000007</v>
      </c>
      <c r="CX459" s="112"/>
    </row>
    <row r="460" spans="1:141" ht="25.5" hidden="1" x14ac:dyDescent="0.25">
      <c r="A460" s="18" t="s">
        <v>138</v>
      </c>
      <c r="B460" s="18" t="s">
        <v>139</v>
      </c>
      <c r="C460" s="19" t="s">
        <v>572</v>
      </c>
      <c r="D460" s="18">
        <v>1</v>
      </c>
      <c r="E460" s="18" t="s">
        <v>35</v>
      </c>
      <c r="F460" s="18" t="s">
        <v>5</v>
      </c>
      <c r="G460" s="18" t="s">
        <v>1089</v>
      </c>
      <c r="H460" s="43">
        <f>SUBTOTAL(103, $CI$16:$CI460)*1</f>
        <v>149</v>
      </c>
      <c r="I460" s="55" t="s">
        <v>172</v>
      </c>
      <c r="J460" s="128" t="s">
        <v>98</v>
      </c>
      <c r="K460" s="128" t="s">
        <v>1121</v>
      </c>
      <c r="L460" s="79">
        <v>0</v>
      </c>
      <c r="M460" s="79">
        <v>0</v>
      </c>
      <c r="N460" s="79">
        <v>0</v>
      </c>
      <c r="O460" s="79">
        <v>0</v>
      </c>
      <c r="P460" s="79"/>
      <c r="Q460" s="41">
        <f t="shared" si="436"/>
        <v>0</v>
      </c>
      <c r="R460" s="197" t="str">
        <f t="shared" si="437"/>
        <v>nebija plānots</v>
      </c>
      <c r="S460" s="79">
        <v>0</v>
      </c>
      <c r="T460" s="79"/>
      <c r="U460" s="79"/>
      <c r="V460" s="41">
        <f t="shared" si="438"/>
        <v>0</v>
      </c>
      <c r="W460" s="41">
        <f t="shared" si="439"/>
        <v>0</v>
      </c>
      <c r="X460" s="41">
        <f t="shared" si="440"/>
        <v>0</v>
      </c>
      <c r="Y460" s="197" t="str">
        <f t="shared" si="441"/>
        <v>nebija plānots</v>
      </c>
      <c r="Z460" s="79">
        <v>0</v>
      </c>
      <c r="AA460" s="79"/>
      <c r="AB460" s="79"/>
      <c r="AC460" s="41">
        <f t="shared" si="442"/>
        <v>0</v>
      </c>
      <c r="AD460" s="41">
        <f t="shared" si="443"/>
        <v>0</v>
      </c>
      <c r="AE460" s="41">
        <f t="shared" si="444"/>
        <v>0</v>
      </c>
      <c r="AF460" s="109" t="str">
        <f t="shared" si="445"/>
        <v>nebija plānots</v>
      </c>
      <c r="AG460" s="79">
        <v>0</v>
      </c>
      <c r="AH460" s="79"/>
      <c r="AI460" s="79"/>
      <c r="AJ460" s="41">
        <f t="shared" si="446"/>
        <v>0</v>
      </c>
      <c r="AK460" s="41">
        <f t="shared" si="447"/>
        <v>0</v>
      </c>
      <c r="AL460" s="41">
        <f t="shared" si="448"/>
        <v>0</v>
      </c>
      <c r="AM460" s="109" t="str">
        <f t="shared" si="449"/>
        <v>nebija plānots</v>
      </c>
      <c r="AN460" s="79">
        <v>0</v>
      </c>
      <c r="AO460" s="79"/>
      <c r="AP460" s="79"/>
      <c r="AQ460" s="41">
        <f t="shared" si="450"/>
        <v>0</v>
      </c>
      <c r="AR460" s="41">
        <f t="shared" si="451"/>
        <v>0</v>
      </c>
      <c r="AS460" s="41">
        <f t="shared" si="452"/>
        <v>0</v>
      </c>
      <c r="AT460" s="109" t="str">
        <f t="shared" si="453"/>
        <v>nebija plānots</v>
      </c>
      <c r="AU460" s="79">
        <v>0</v>
      </c>
      <c r="AV460" s="79"/>
      <c r="AW460" s="79"/>
      <c r="AX460" s="41">
        <f t="shared" si="454"/>
        <v>0</v>
      </c>
      <c r="AY460" s="41">
        <f t="shared" si="455"/>
        <v>0</v>
      </c>
      <c r="AZ460" s="41">
        <f t="shared" si="456"/>
        <v>0</v>
      </c>
      <c r="BA460" s="109" t="str">
        <f t="shared" si="457"/>
        <v>nebija plānots</v>
      </c>
      <c r="BB460" s="79">
        <v>0</v>
      </c>
      <c r="BC460" s="79"/>
      <c r="BD460" s="79"/>
      <c r="BE460" s="41">
        <f t="shared" si="458"/>
        <v>0</v>
      </c>
      <c r="BF460" s="41">
        <f t="shared" si="459"/>
        <v>0</v>
      </c>
      <c r="BG460" s="41">
        <f t="shared" si="460"/>
        <v>0</v>
      </c>
      <c r="BH460" s="109" t="str">
        <f t="shared" si="461"/>
        <v>nebija plānots</v>
      </c>
      <c r="BI460" s="79">
        <v>0</v>
      </c>
      <c r="BJ460" s="79"/>
      <c r="BK460" s="79"/>
      <c r="BL460" s="41">
        <f t="shared" si="462"/>
        <v>0</v>
      </c>
      <c r="BM460" s="41">
        <f t="shared" si="463"/>
        <v>0</v>
      </c>
      <c r="BN460" s="41">
        <f t="shared" si="464"/>
        <v>0</v>
      </c>
      <c r="BO460" s="109" t="str">
        <f t="shared" si="465"/>
        <v>nebija plānots</v>
      </c>
      <c r="BP460" s="79">
        <v>0</v>
      </c>
      <c r="BQ460" s="79"/>
      <c r="BR460" s="79"/>
      <c r="BS460" s="41">
        <f t="shared" si="466"/>
        <v>0</v>
      </c>
      <c r="BT460" s="41">
        <f t="shared" si="467"/>
        <v>0</v>
      </c>
      <c r="BU460" s="41">
        <f t="shared" si="468"/>
        <v>0</v>
      </c>
      <c r="BV460" s="109" t="str">
        <f t="shared" si="469"/>
        <v>nebija plānots</v>
      </c>
      <c r="BW460" s="79">
        <v>0</v>
      </c>
      <c r="BX460" s="79"/>
      <c r="BY460" s="79"/>
      <c r="BZ460" s="79"/>
      <c r="CA460" s="79"/>
      <c r="CB460" s="79"/>
      <c r="CC460" s="109" t="str">
        <f t="shared" si="470"/>
        <v>nebija plānots</v>
      </c>
      <c r="CD460" s="79">
        <v>0</v>
      </c>
      <c r="CE460" s="41">
        <v>1594047.93</v>
      </c>
      <c r="CF460" s="41">
        <f t="shared" si="471"/>
        <v>1594047.93</v>
      </c>
      <c r="CG460" s="41">
        <f t="shared" si="472"/>
        <v>0</v>
      </c>
      <c r="CH460" s="41">
        <f t="shared" si="473"/>
        <v>1594047.93</v>
      </c>
      <c r="CI460" s="40">
        <f t="shared" si="474"/>
        <v>1594047.93</v>
      </c>
      <c r="CJ460" s="281" t="s">
        <v>1546</v>
      </c>
      <c r="CK460" s="83">
        <v>0</v>
      </c>
      <c r="CL460" s="83">
        <v>0</v>
      </c>
      <c r="CM460" s="40">
        <v>1594047.93</v>
      </c>
      <c r="CN460" s="40">
        <v>0</v>
      </c>
      <c r="CO460" s="310" t="e">
        <f t="shared" si="476"/>
        <v>#DIV/0!</v>
      </c>
      <c r="CP460" s="83">
        <v>4773200.46</v>
      </c>
      <c r="CQ460" s="83">
        <v>530355.6</v>
      </c>
      <c r="CR460" s="83">
        <v>0</v>
      </c>
      <c r="CS460" s="83">
        <v>0</v>
      </c>
      <c r="CT460" s="83">
        <v>0</v>
      </c>
      <c r="CU460" s="83">
        <v>0</v>
      </c>
      <c r="CV460" s="83">
        <v>0</v>
      </c>
      <c r="CW460" s="83">
        <v>5303556.0599999996</v>
      </c>
      <c r="CX460" s="29"/>
      <c r="DQ460" s="155"/>
      <c r="DT460" s="65"/>
    </row>
    <row r="461" spans="1:141" ht="31.5" hidden="1" x14ac:dyDescent="0.25">
      <c r="A461" s="119" t="s">
        <v>138</v>
      </c>
      <c r="B461" s="119" t="s">
        <v>139</v>
      </c>
      <c r="C461" s="120" t="s">
        <v>572</v>
      </c>
      <c r="D461" s="119">
        <v>3</v>
      </c>
      <c r="E461" s="119" t="s">
        <v>35</v>
      </c>
      <c r="F461" s="119" t="s">
        <v>5</v>
      </c>
      <c r="G461" s="43" t="s">
        <v>711</v>
      </c>
      <c r="H461" s="43">
        <f>SUBTOTAL(103, $CI$16:$CI461)*1</f>
        <v>149</v>
      </c>
      <c r="I461" s="43" t="s">
        <v>138</v>
      </c>
      <c r="J461" s="128" t="s">
        <v>1098</v>
      </c>
      <c r="K461" s="128" t="s">
        <v>1099</v>
      </c>
      <c r="L461" s="79">
        <v>0</v>
      </c>
      <c r="M461" s="79">
        <v>0</v>
      </c>
      <c r="N461" s="79">
        <v>0</v>
      </c>
      <c r="O461" s="79">
        <f>N461+M461+L461</f>
        <v>0</v>
      </c>
      <c r="P461" s="79"/>
      <c r="Q461" s="41">
        <f t="shared" si="436"/>
        <v>0</v>
      </c>
      <c r="R461" s="197" t="str">
        <f t="shared" si="437"/>
        <v>nebija plānots</v>
      </c>
      <c r="S461" s="79">
        <v>0</v>
      </c>
      <c r="T461" s="79"/>
      <c r="U461" s="79"/>
      <c r="V461" s="41">
        <f t="shared" si="438"/>
        <v>0</v>
      </c>
      <c r="W461" s="41">
        <f t="shared" si="439"/>
        <v>0</v>
      </c>
      <c r="X461" s="41">
        <f t="shared" si="440"/>
        <v>0</v>
      </c>
      <c r="Y461" s="197" t="str">
        <f t="shared" si="441"/>
        <v>nebija plānots</v>
      </c>
      <c r="Z461" s="79">
        <v>0</v>
      </c>
      <c r="AA461" s="79"/>
      <c r="AB461" s="79"/>
      <c r="AC461" s="41">
        <f t="shared" si="442"/>
        <v>0</v>
      </c>
      <c r="AD461" s="41">
        <f t="shared" si="443"/>
        <v>0</v>
      </c>
      <c r="AE461" s="41">
        <f t="shared" si="444"/>
        <v>0</v>
      </c>
      <c r="AF461" s="109" t="str">
        <f t="shared" si="445"/>
        <v>nebija plānots</v>
      </c>
      <c r="AG461" s="79">
        <v>0</v>
      </c>
      <c r="AH461" s="79"/>
      <c r="AI461" s="79"/>
      <c r="AJ461" s="41">
        <f t="shared" si="446"/>
        <v>0</v>
      </c>
      <c r="AK461" s="41">
        <f t="shared" si="447"/>
        <v>0</v>
      </c>
      <c r="AL461" s="41">
        <f t="shared" si="448"/>
        <v>0</v>
      </c>
      <c r="AM461" s="109" t="str">
        <f t="shared" si="449"/>
        <v>nebija plānots</v>
      </c>
      <c r="AN461" s="79">
        <v>0</v>
      </c>
      <c r="AO461" s="79"/>
      <c r="AP461" s="79"/>
      <c r="AQ461" s="41">
        <f t="shared" si="450"/>
        <v>0</v>
      </c>
      <c r="AR461" s="41">
        <f t="shared" si="451"/>
        <v>0</v>
      </c>
      <c r="AS461" s="41">
        <f t="shared" si="452"/>
        <v>0</v>
      </c>
      <c r="AT461" s="109" t="str">
        <f t="shared" si="453"/>
        <v>nebija plānots</v>
      </c>
      <c r="AU461" s="79">
        <v>0</v>
      </c>
      <c r="AV461" s="79"/>
      <c r="AW461" s="79"/>
      <c r="AX461" s="41">
        <f t="shared" si="454"/>
        <v>0</v>
      </c>
      <c r="AY461" s="41">
        <f t="shared" si="455"/>
        <v>0</v>
      </c>
      <c r="AZ461" s="41">
        <f t="shared" si="456"/>
        <v>0</v>
      </c>
      <c r="BA461" s="109" t="str">
        <f t="shared" si="457"/>
        <v>nebija plānots</v>
      </c>
      <c r="BB461" s="79">
        <v>0</v>
      </c>
      <c r="BC461" s="79"/>
      <c r="BD461" s="79"/>
      <c r="BE461" s="41">
        <f t="shared" si="458"/>
        <v>0</v>
      </c>
      <c r="BF461" s="41">
        <f t="shared" si="459"/>
        <v>0</v>
      </c>
      <c r="BG461" s="41">
        <f t="shared" si="460"/>
        <v>0</v>
      </c>
      <c r="BH461" s="109" t="str">
        <f t="shared" si="461"/>
        <v>nebija plānots</v>
      </c>
      <c r="BI461" s="79">
        <v>0</v>
      </c>
      <c r="BJ461" s="79"/>
      <c r="BK461" s="79"/>
      <c r="BL461" s="41">
        <f t="shared" si="462"/>
        <v>0</v>
      </c>
      <c r="BM461" s="41">
        <f t="shared" si="463"/>
        <v>0</v>
      </c>
      <c r="BN461" s="41">
        <f t="shared" si="464"/>
        <v>0</v>
      </c>
      <c r="BO461" s="109" t="str">
        <f t="shared" si="465"/>
        <v>nebija plānots</v>
      </c>
      <c r="BP461" s="79">
        <v>0</v>
      </c>
      <c r="BQ461" s="79"/>
      <c r="BR461" s="79"/>
      <c r="BS461" s="41">
        <f t="shared" si="466"/>
        <v>0</v>
      </c>
      <c r="BT461" s="41">
        <f t="shared" si="467"/>
        <v>0</v>
      </c>
      <c r="BU461" s="41">
        <f t="shared" si="468"/>
        <v>0</v>
      </c>
      <c r="BV461" s="109" t="str">
        <f t="shared" si="469"/>
        <v>nebija plānots</v>
      </c>
      <c r="BW461" s="79">
        <v>0</v>
      </c>
      <c r="BX461" s="41">
        <v>1700000</v>
      </c>
      <c r="BY461" s="41">
        <f>BX461-BW461</f>
        <v>1700000</v>
      </c>
      <c r="BZ461" s="41">
        <f>BP461+BI461+BB461+AU461+AN461+AG461+Z461+S461+O461+BW461</f>
        <v>0</v>
      </c>
      <c r="CA461" s="41">
        <f>BQ461+BJ461+BC461+AV461+AO461+-AH461+AA461+T461+P461+BX461</f>
        <v>1700000</v>
      </c>
      <c r="CB461" s="41">
        <f>BR461+BK461+BD461+AW461+AP461+AI461+AB461+U461+Q461+BY461</f>
        <v>1700000</v>
      </c>
      <c r="CC461" s="109" t="str">
        <f t="shared" si="470"/>
        <v>nebija plānots</v>
      </c>
      <c r="CD461" s="79">
        <v>0</v>
      </c>
      <c r="CE461" s="41">
        <v>0</v>
      </c>
      <c r="CF461" s="41">
        <f t="shared" si="471"/>
        <v>0</v>
      </c>
      <c r="CG461" s="41">
        <f t="shared" si="472"/>
        <v>0</v>
      </c>
      <c r="CH461" s="41">
        <f t="shared" si="473"/>
        <v>1700000</v>
      </c>
      <c r="CI461" s="40">
        <f t="shared" si="474"/>
        <v>1700000</v>
      </c>
      <c r="CJ461" s="281" t="s">
        <v>1546</v>
      </c>
      <c r="CK461" s="83">
        <v>0</v>
      </c>
      <c r="CL461" s="40">
        <f>CK461+CD461+BW461+BP461+BI461+BB461+AN461+AG461+Z461+S461+O461+AU461</f>
        <v>0</v>
      </c>
      <c r="CM461" s="40">
        <v>1700000</v>
      </c>
      <c r="CN461" s="40">
        <v>0</v>
      </c>
      <c r="CO461" s="310" t="e">
        <f t="shared" si="476"/>
        <v>#DIV/0!</v>
      </c>
      <c r="CP461" s="83">
        <v>9414849.5819767211</v>
      </c>
      <c r="CQ461" s="83">
        <v>0</v>
      </c>
      <c r="CR461" s="83"/>
      <c r="CS461" s="83">
        <v>0</v>
      </c>
      <c r="CT461" s="83">
        <v>0</v>
      </c>
      <c r="CU461" s="83">
        <v>0</v>
      </c>
      <c r="CV461" s="83">
        <v>0</v>
      </c>
      <c r="CW461" s="83">
        <v>10026413.060000001</v>
      </c>
      <c r="CX461" s="272"/>
      <c r="DQ461" s="155"/>
      <c r="DT461" s="65"/>
    </row>
    <row r="462" spans="1:141" ht="26.25" hidden="1" x14ac:dyDescent="0.25">
      <c r="A462" s="11" t="s">
        <v>172</v>
      </c>
      <c r="B462" s="11" t="s">
        <v>173</v>
      </c>
      <c r="C462" s="14" t="s">
        <v>575</v>
      </c>
      <c r="D462" s="11" t="s">
        <v>3</v>
      </c>
      <c r="E462" s="11" t="s">
        <v>29</v>
      </c>
      <c r="F462" s="11" t="s">
        <v>5</v>
      </c>
      <c r="G462" s="44" t="s">
        <v>206</v>
      </c>
      <c r="H462" s="43">
        <f>SUBTOTAL(103, $CI$16:$CI462)*1</f>
        <v>149</v>
      </c>
      <c r="I462" s="43" t="s">
        <v>172</v>
      </c>
      <c r="J462" s="128" t="s">
        <v>98</v>
      </c>
      <c r="K462" s="124" t="s">
        <v>1124</v>
      </c>
      <c r="L462" s="79">
        <v>0</v>
      </c>
      <c r="M462" s="79">
        <v>0</v>
      </c>
      <c r="N462" s="79">
        <v>0</v>
      </c>
      <c r="O462" s="79">
        <f>N462+M462+L462</f>
        <v>0</v>
      </c>
      <c r="P462" s="79"/>
      <c r="Q462" s="41">
        <f t="shared" si="436"/>
        <v>0</v>
      </c>
      <c r="R462" s="197" t="str">
        <f t="shared" si="437"/>
        <v>nebija plānots</v>
      </c>
      <c r="S462" s="79">
        <v>0</v>
      </c>
      <c r="T462" s="79"/>
      <c r="U462" s="79"/>
      <c r="V462" s="41">
        <f t="shared" si="438"/>
        <v>0</v>
      </c>
      <c r="W462" s="41">
        <f t="shared" si="439"/>
        <v>0</v>
      </c>
      <c r="X462" s="41">
        <f t="shared" si="440"/>
        <v>0</v>
      </c>
      <c r="Y462" s="197" t="str">
        <f t="shared" si="441"/>
        <v>nebija plānots</v>
      </c>
      <c r="Z462" s="79">
        <v>0</v>
      </c>
      <c r="AA462" s="79"/>
      <c r="AB462" s="79"/>
      <c r="AC462" s="41">
        <f t="shared" si="442"/>
        <v>0</v>
      </c>
      <c r="AD462" s="41">
        <f t="shared" si="443"/>
        <v>0</v>
      </c>
      <c r="AE462" s="41">
        <f t="shared" si="444"/>
        <v>0</v>
      </c>
      <c r="AF462" s="109" t="str">
        <f t="shared" si="445"/>
        <v>nebija plānots</v>
      </c>
      <c r="AG462" s="79">
        <v>0</v>
      </c>
      <c r="AH462" s="79"/>
      <c r="AI462" s="79"/>
      <c r="AJ462" s="41">
        <f t="shared" si="446"/>
        <v>0</v>
      </c>
      <c r="AK462" s="41">
        <f t="shared" si="447"/>
        <v>0</v>
      </c>
      <c r="AL462" s="41">
        <f t="shared" si="448"/>
        <v>0</v>
      </c>
      <c r="AM462" s="109" t="str">
        <f t="shared" si="449"/>
        <v>nebija plānots</v>
      </c>
      <c r="AN462" s="79">
        <v>0</v>
      </c>
      <c r="AO462" s="79"/>
      <c r="AP462" s="79"/>
      <c r="AQ462" s="41">
        <f t="shared" si="450"/>
        <v>0</v>
      </c>
      <c r="AR462" s="41">
        <f t="shared" si="451"/>
        <v>0</v>
      </c>
      <c r="AS462" s="41">
        <f t="shared" si="452"/>
        <v>0</v>
      </c>
      <c r="AT462" s="109" t="str">
        <f t="shared" si="453"/>
        <v>nebija plānots</v>
      </c>
      <c r="AU462" s="79">
        <v>0</v>
      </c>
      <c r="AV462" s="79"/>
      <c r="AW462" s="79"/>
      <c r="AX462" s="41">
        <f t="shared" si="454"/>
        <v>0</v>
      </c>
      <c r="AY462" s="41">
        <f t="shared" si="455"/>
        <v>0</v>
      </c>
      <c r="AZ462" s="41">
        <f t="shared" si="456"/>
        <v>0</v>
      </c>
      <c r="BA462" s="109" t="str">
        <f t="shared" si="457"/>
        <v>nebija plānots</v>
      </c>
      <c r="BB462" s="79">
        <v>0</v>
      </c>
      <c r="BC462" s="79"/>
      <c r="BD462" s="79"/>
      <c r="BE462" s="41">
        <f t="shared" si="458"/>
        <v>0</v>
      </c>
      <c r="BF462" s="41">
        <f t="shared" si="459"/>
        <v>0</v>
      </c>
      <c r="BG462" s="41">
        <f t="shared" si="460"/>
        <v>0</v>
      </c>
      <c r="BH462" s="109" t="str">
        <f t="shared" si="461"/>
        <v>nebija plānots</v>
      </c>
      <c r="BI462" s="79">
        <v>0</v>
      </c>
      <c r="BJ462" s="79"/>
      <c r="BK462" s="79"/>
      <c r="BL462" s="41">
        <f t="shared" si="462"/>
        <v>0</v>
      </c>
      <c r="BM462" s="41">
        <f t="shared" si="463"/>
        <v>0</v>
      </c>
      <c r="BN462" s="41">
        <f t="shared" si="464"/>
        <v>0</v>
      </c>
      <c r="BO462" s="109" t="str">
        <f t="shared" si="465"/>
        <v>nebija plānots</v>
      </c>
      <c r="BP462" s="79">
        <v>0</v>
      </c>
      <c r="BQ462" s="79"/>
      <c r="BR462" s="79"/>
      <c r="BS462" s="41">
        <f t="shared" si="466"/>
        <v>0</v>
      </c>
      <c r="BT462" s="41">
        <f t="shared" si="467"/>
        <v>0</v>
      </c>
      <c r="BU462" s="41">
        <f t="shared" si="468"/>
        <v>0</v>
      </c>
      <c r="BV462" s="109" t="str">
        <f t="shared" si="469"/>
        <v>nebija plānots</v>
      </c>
      <c r="BW462" s="79">
        <v>0</v>
      </c>
      <c r="BX462" s="41">
        <v>1713766.95</v>
      </c>
      <c r="BY462" s="41">
        <f>BX462-BW462</f>
        <v>1713766.95</v>
      </c>
      <c r="BZ462" s="41">
        <f>BP462+BI462+BB462+AU462+AN462+AG462+Z462+S462+O462+BW462</f>
        <v>0</v>
      </c>
      <c r="CA462" s="41">
        <f>BQ462+BJ462+BC462+AV462+AO462+-AH462+AA462+T462+P462+BX462</f>
        <v>1713766.95</v>
      </c>
      <c r="CB462" s="41">
        <f>BR462+BK462+BD462+AW462+AP462+AI462+AB462+U462+Q462+BY462</f>
        <v>1713766.95</v>
      </c>
      <c r="CC462" s="109" t="str">
        <f t="shared" si="470"/>
        <v>nebija plānots</v>
      </c>
      <c r="CD462" s="79">
        <v>0</v>
      </c>
      <c r="CE462" s="41">
        <v>0</v>
      </c>
      <c r="CF462" s="41">
        <f t="shared" si="471"/>
        <v>0</v>
      </c>
      <c r="CG462" s="41">
        <f t="shared" si="472"/>
        <v>0</v>
      </c>
      <c r="CH462" s="41">
        <f t="shared" si="473"/>
        <v>1713766.95</v>
      </c>
      <c r="CI462" s="40">
        <f t="shared" si="474"/>
        <v>1713766.95</v>
      </c>
      <c r="CJ462" s="281" t="s">
        <v>1546</v>
      </c>
      <c r="CK462" s="83">
        <v>1708869</v>
      </c>
      <c r="CL462" s="40">
        <f>CK462+CD462+BW462+BP462+BI462+BB462+AN462+AG462+Z462+S462+O462+AU462</f>
        <v>1708869</v>
      </c>
      <c r="CM462" s="40">
        <v>1713766.95</v>
      </c>
      <c r="CN462" s="158">
        <f>CM462-CL462</f>
        <v>4897.9499999999534</v>
      </c>
      <c r="CO462" s="310">
        <f t="shared" si="476"/>
        <v>1.0028661939563535</v>
      </c>
      <c r="CP462" s="83">
        <v>6363243</v>
      </c>
      <c r="CQ462" s="83">
        <v>472236</v>
      </c>
      <c r="CR462" s="83"/>
      <c r="CS462" s="83">
        <v>0</v>
      </c>
      <c r="CT462" s="83">
        <v>0</v>
      </c>
      <c r="CU462" s="83">
        <v>0</v>
      </c>
      <c r="CV462" s="83">
        <v>0</v>
      </c>
      <c r="CW462" s="83">
        <v>8544348.3699999992</v>
      </c>
      <c r="CX462" s="272"/>
      <c r="DQ462" s="155"/>
      <c r="DT462" s="65"/>
    </row>
    <row r="463" spans="1:141" hidden="1" x14ac:dyDescent="0.25">
      <c r="A463" s="119" t="s">
        <v>800</v>
      </c>
      <c r="B463" s="119" t="s">
        <v>801</v>
      </c>
      <c r="C463" s="120" t="s">
        <v>802</v>
      </c>
      <c r="D463" s="119" t="s">
        <v>3</v>
      </c>
      <c r="E463" s="119" t="s">
        <v>803</v>
      </c>
      <c r="F463" s="119" t="s">
        <v>5</v>
      </c>
      <c r="G463" s="43" t="s">
        <v>774</v>
      </c>
      <c r="H463" s="43">
        <f>SUBTOTAL(103, $CI$16:$CI463)*1</f>
        <v>149</v>
      </c>
      <c r="I463" s="43" t="s">
        <v>172</v>
      </c>
      <c r="J463" s="128" t="s">
        <v>98</v>
      </c>
      <c r="K463" s="124" t="s">
        <v>1122</v>
      </c>
      <c r="L463" s="79">
        <v>0</v>
      </c>
      <c r="M463" s="79">
        <v>0</v>
      </c>
      <c r="N463" s="79">
        <v>0</v>
      </c>
      <c r="O463" s="79">
        <f>N463+M463+L463</f>
        <v>0</v>
      </c>
      <c r="P463" s="79"/>
      <c r="Q463" s="41">
        <f t="shared" si="436"/>
        <v>0</v>
      </c>
      <c r="R463" s="197" t="str">
        <f t="shared" si="437"/>
        <v>nebija plānots</v>
      </c>
      <c r="S463" s="79">
        <v>0</v>
      </c>
      <c r="T463" s="79"/>
      <c r="U463" s="79"/>
      <c r="V463" s="41">
        <f t="shared" si="438"/>
        <v>0</v>
      </c>
      <c r="W463" s="41">
        <f t="shared" si="439"/>
        <v>0</v>
      </c>
      <c r="X463" s="41">
        <f t="shared" si="440"/>
        <v>0</v>
      </c>
      <c r="Y463" s="197" t="str">
        <f t="shared" si="441"/>
        <v>nebija plānots</v>
      </c>
      <c r="Z463" s="79">
        <v>0</v>
      </c>
      <c r="AA463" s="79"/>
      <c r="AB463" s="79"/>
      <c r="AC463" s="41">
        <f t="shared" si="442"/>
        <v>0</v>
      </c>
      <c r="AD463" s="41">
        <f t="shared" si="443"/>
        <v>0</v>
      </c>
      <c r="AE463" s="41">
        <f t="shared" si="444"/>
        <v>0</v>
      </c>
      <c r="AF463" s="109" t="str">
        <f t="shared" si="445"/>
        <v>nebija plānots</v>
      </c>
      <c r="AG463" s="79">
        <v>0</v>
      </c>
      <c r="AH463" s="79"/>
      <c r="AI463" s="79"/>
      <c r="AJ463" s="41">
        <f t="shared" si="446"/>
        <v>0</v>
      </c>
      <c r="AK463" s="41">
        <f t="shared" si="447"/>
        <v>0</v>
      </c>
      <c r="AL463" s="41">
        <f t="shared" si="448"/>
        <v>0</v>
      </c>
      <c r="AM463" s="109" t="str">
        <f t="shared" si="449"/>
        <v>nebija plānots</v>
      </c>
      <c r="AN463" s="79">
        <v>0</v>
      </c>
      <c r="AO463" s="79"/>
      <c r="AP463" s="79"/>
      <c r="AQ463" s="41">
        <f t="shared" si="450"/>
        <v>0</v>
      </c>
      <c r="AR463" s="41">
        <f t="shared" si="451"/>
        <v>0</v>
      </c>
      <c r="AS463" s="41">
        <f t="shared" si="452"/>
        <v>0</v>
      </c>
      <c r="AT463" s="109" t="str">
        <f t="shared" si="453"/>
        <v>nebija plānots</v>
      </c>
      <c r="AU463" s="79">
        <v>0</v>
      </c>
      <c r="AV463" s="79"/>
      <c r="AW463" s="79"/>
      <c r="AX463" s="41">
        <f t="shared" si="454"/>
        <v>0</v>
      </c>
      <c r="AY463" s="41">
        <f t="shared" si="455"/>
        <v>0</v>
      </c>
      <c r="AZ463" s="41">
        <f t="shared" si="456"/>
        <v>0</v>
      </c>
      <c r="BA463" s="109" t="str">
        <f t="shared" si="457"/>
        <v>nebija plānots</v>
      </c>
      <c r="BB463" s="79">
        <v>0</v>
      </c>
      <c r="BC463" s="79"/>
      <c r="BD463" s="79"/>
      <c r="BE463" s="41">
        <f t="shared" si="458"/>
        <v>0</v>
      </c>
      <c r="BF463" s="41">
        <f t="shared" si="459"/>
        <v>0</v>
      </c>
      <c r="BG463" s="41">
        <f t="shared" si="460"/>
        <v>0</v>
      </c>
      <c r="BH463" s="109" t="str">
        <f t="shared" si="461"/>
        <v>nebija plānots</v>
      </c>
      <c r="BI463" s="79">
        <v>0</v>
      </c>
      <c r="BJ463" s="79"/>
      <c r="BK463" s="79"/>
      <c r="BL463" s="41">
        <f t="shared" si="462"/>
        <v>0</v>
      </c>
      <c r="BM463" s="41">
        <f t="shared" si="463"/>
        <v>0</v>
      </c>
      <c r="BN463" s="41">
        <f t="shared" si="464"/>
        <v>0</v>
      </c>
      <c r="BO463" s="109" t="str">
        <f t="shared" si="465"/>
        <v>nebija plānots</v>
      </c>
      <c r="BP463" s="79">
        <v>0</v>
      </c>
      <c r="BQ463" s="79"/>
      <c r="BR463" s="79"/>
      <c r="BS463" s="41">
        <f t="shared" si="466"/>
        <v>0</v>
      </c>
      <c r="BT463" s="41">
        <f t="shared" si="467"/>
        <v>0</v>
      </c>
      <c r="BU463" s="41">
        <f t="shared" si="468"/>
        <v>0</v>
      </c>
      <c r="BV463" s="109" t="str">
        <f t="shared" si="469"/>
        <v>nebija plānots</v>
      </c>
      <c r="BW463" s="79">
        <v>0</v>
      </c>
      <c r="BX463" s="41">
        <v>1820536.43</v>
      </c>
      <c r="BY463" s="41">
        <f>BX463-BW463</f>
        <v>1820536.43</v>
      </c>
      <c r="BZ463" s="41">
        <f>BP463+BI463+BB463+AU463+AN463+AG463+Z463+S463+O463+BW463</f>
        <v>0</v>
      </c>
      <c r="CA463" s="41">
        <f>BQ463+BJ463+BC463+AV463+AO463+-AH463+AA463+T463+P463+BX463</f>
        <v>1820536.43</v>
      </c>
      <c r="CB463" s="41">
        <f>BR463+BK463+BD463+AW463+AP463+AI463+AB463+U463+Q463+BY463</f>
        <v>1820536.43</v>
      </c>
      <c r="CC463" s="109" t="str">
        <f t="shared" si="470"/>
        <v>nebija plānots</v>
      </c>
      <c r="CD463" s="79">
        <v>0</v>
      </c>
      <c r="CE463" s="41">
        <v>0</v>
      </c>
      <c r="CF463" s="41">
        <f t="shared" si="471"/>
        <v>0</v>
      </c>
      <c r="CG463" s="41">
        <f t="shared" si="472"/>
        <v>0</v>
      </c>
      <c r="CH463" s="41">
        <f t="shared" si="473"/>
        <v>1820536.43</v>
      </c>
      <c r="CI463" s="40">
        <f t="shared" si="474"/>
        <v>1820536.43</v>
      </c>
      <c r="CJ463" s="281" t="s">
        <v>1546</v>
      </c>
      <c r="CK463" s="83">
        <v>1931301</v>
      </c>
      <c r="CL463" s="40">
        <f>CK463+CD463+BW463+BP463+BI463+BB463+AN463+AG463+Z463+S463+O463+AU463</f>
        <v>1931301</v>
      </c>
      <c r="CM463" s="40">
        <v>1820536.43</v>
      </c>
      <c r="CN463" s="158">
        <f>CM463-CL463</f>
        <v>-110764.57000000007</v>
      </c>
      <c r="CO463" s="310">
        <f t="shared" si="476"/>
        <v>0.94264769189266717</v>
      </c>
      <c r="CP463" s="83">
        <v>7725204</v>
      </c>
      <c r="CQ463" s="83"/>
      <c r="CR463" s="83">
        <v>0</v>
      </c>
      <c r="CS463" s="83">
        <v>0</v>
      </c>
      <c r="CT463" s="83">
        <v>0</v>
      </c>
      <c r="CU463" s="83">
        <v>0</v>
      </c>
      <c r="CV463" s="83">
        <v>0</v>
      </c>
      <c r="CW463" s="83">
        <v>9656505.0500000007</v>
      </c>
      <c r="CX463" s="272"/>
      <c r="DQ463" s="155"/>
      <c r="DT463" s="65"/>
    </row>
    <row r="464" spans="1:141" ht="38.25" hidden="1" x14ac:dyDescent="0.25">
      <c r="A464" s="18" t="s">
        <v>1141</v>
      </c>
      <c r="B464" s="18" t="s">
        <v>1143</v>
      </c>
      <c r="C464" s="19" t="s">
        <v>1142</v>
      </c>
      <c r="D464" s="55">
        <v>2</v>
      </c>
      <c r="E464" s="55" t="s">
        <v>4</v>
      </c>
      <c r="F464" s="55" t="s">
        <v>5</v>
      </c>
      <c r="G464" s="55" t="s">
        <v>1387</v>
      </c>
      <c r="H464" s="43">
        <f>SUBTOTAL(103, $CI$16:$CI464)*1</f>
        <v>149</v>
      </c>
      <c r="I464" s="55" t="s">
        <v>138</v>
      </c>
      <c r="J464" s="128" t="s">
        <v>987</v>
      </c>
      <c r="K464" s="128" t="s">
        <v>1090</v>
      </c>
      <c r="L464" s="79">
        <v>0</v>
      </c>
      <c r="M464" s="79">
        <v>0</v>
      </c>
      <c r="N464" s="79">
        <v>0</v>
      </c>
      <c r="O464" s="79">
        <v>0</v>
      </c>
      <c r="P464" s="79"/>
      <c r="Q464" s="41">
        <f t="shared" ref="Q464:Q472" si="492">ROUND(P464-O464,0)</f>
        <v>0</v>
      </c>
      <c r="R464" s="197" t="str">
        <f t="shared" ref="R464:R472" si="493">IFERROR(1-(P464/O464),"nebija plānots")</f>
        <v>nebija plānots</v>
      </c>
      <c r="S464" s="79">
        <v>0</v>
      </c>
      <c r="T464" s="79"/>
      <c r="U464" s="79"/>
      <c r="V464" s="41">
        <f t="shared" ref="V464:V472" si="494">S464+O464</f>
        <v>0</v>
      </c>
      <c r="W464" s="41">
        <f t="shared" ref="W464:W472" si="495">T464+P464</f>
        <v>0</v>
      </c>
      <c r="X464" s="41">
        <f t="shared" ref="X464:X472" si="496">ROUND(U464+Q464,0)</f>
        <v>0</v>
      </c>
      <c r="Y464" s="197" t="str">
        <f t="shared" ref="Y464:Y472" si="497">IFERROR(1-(W464/V464),"nebija plānots")</f>
        <v>nebija plānots</v>
      </c>
      <c r="Z464" s="79">
        <v>0</v>
      </c>
      <c r="AA464" s="79"/>
      <c r="AB464" s="79"/>
      <c r="AC464" s="41">
        <f t="shared" ref="AC464:AC472" si="498">V464+Z464</f>
        <v>0</v>
      </c>
      <c r="AD464" s="41">
        <f t="shared" ref="AD464:AD472" si="499">W464+AA464</f>
        <v>0</v>
      </c>
      <c r="AE464" s="41">
        <f t="shared" ref="AE464:AE472" si="500">ROUND(X464+AB464,0)</f>
        <v>0</v>
      </c>
      <c r="AF464" s="109" t="str">
        <f t="shared" ref="AF464:AF472" si="501">IFERROR(1-(AD464/AC464),"nebija plānots")</f>
        <v>nebija plānots</v>
      </c>
      <c r="AG464" s="79">
        <v>0</v>
      </c>
      <c r="AH464" s="79"/>
      <c r="AI464" s="79"/>
      <c r="AJ464" s="41">
        <f t="shared" ref="AJ464:AJ472" si="502">AG464+AC464</f>
        <v>0</v>
      </c>
      <c r="AK464" s="41">
        <f t="shared" ref="AK464:AK472" si="503">AH464+AD464</f>
        <v>0</v>
      </c>
      <c r="AL464" s="41">
        <f t="shared" ref="AL464:AL472" si="504">ROUND(AI464+AE464,0)</f>
        <v>0</v>
      </c>
      <c r="AM464" s="109" t="str">
        <f t="shared" ref="AM464:AM472" si="505">IFERROR(1-(AK464/AJ464),"nebija plānots")</f>
        <v>nebija plānots</v>
      </c>
      <c r="AN464" s="79">
        <v>0</v>
      </c>
      <c r="AO464" s="79"/>
      <c r="AP464" s="79"/>
      <c r="AQ464" s="41">
        <f t="shared" ref="AQ464:AQ472" si="506">AN464+AJ464</f>
        <v>0</v>
      </c>
      <c r="AR464" s="41">
        <f t="shared" ref="AR464:AR472" si="507">AO464+AK464</f>
        <v>0</v>
      </c>
      <c r="AS464" s="41">
        <f t="shared" ref="AS464:AS472" si="508">ROUND(AP464+AL464,0)</f>
        <v>0</v>
      </c>
      <c r="AT464" s="109" t="str">
        <f t="shared" ref="AT464:AT472" si="509">IFERROR(1-(AR464/AQ464),"nebija plānots")</f>
        <v>nebija plānots</v>
      </c>
      <c r="AU464" s="79">
        <v>0</v>
      </c>
      <c r="AV464" s="79"/>
      <c r="AW464" s="79"/>
      <c r="AX464" s="41">
        <f t="shared" ref="AX464:AX472" si="510">AU464+AQ464</f>
        <v>0</v>
      </c>
      <c r="AY464" s="41">
        <f t="shared" ref="AY464:AY472" si="511">AV464+AR464</f>
        <v>0</v>
      </c>
      <c r="AZ464" s="41">
        <f t="shared" ref="AZ464:AZ472" si="512">ROUND(AW464+AS464,0)</f>
        <v>0</v>
      </c>
      <c r="BA464" s="109" t="str">
        <f t="shared" ref="BA464:BA472" si="513">IFERROR(1-(AY464/AX464),"nebija plānots")</f>
        <v>nebija plānots</v>
      </c>
      <c r="BB464" s="79">
        <v>0</v>
      </c>
      <c r="BC464" s="79"/>
      <c r="BD464" s="79"/>
      <c r="BE464" s="41">
        <f t="shared" ref="BE464:BE472" si="514">BB464+AX464</f>
        <v>0</v>
      </c>
      <c r="BF464" s="41">
        <f t="shared" ref="BF464:BF472" si="515">BC464+AY464</f>
        <v>0</v>
      </c>
      <c r="BG464" s="41">
        <f t="shared" ref="BG464:BG472" si="516">ROUND(BD464+AZ464,0)</f>
        <v>0</v>
      </c>
      <c r="BH464" s="109" t="str">
        <f t="shared" ref="BH464:BH472" si="517">IFERROR(1-(BF464/BE464),"nebija plānots")</f>
        <v>nebija plānots</v>
      </c>
      <c r="BI464" s="79">
        <v>0</v>
      </c>
      <c r="BJ464" s="79"/>
      <c r="BK464" s="79"/>
      <c r="BL464" s="41">
        <f t="shared" ref="BL464:BL472" si="518">BI464+BE464</f>
        <v>0</v>
      </c>
      <c r="BM464" s="41">
        <f t="shared" ref="BM464:BM472" si="519">BJ464+BF464</f>
        <v>0</v>
      </c>
      <c r="BN464" s="41">
        <f t="shared" ref="BN464:BN472" si="520">ROUND(BK464+BG464,0)</f>
        <v>0</v>
      </c>
      <c r="BO464" s="109" t="str">
        <f t="shared" ref="BO464:BO472" si="521">IFERROR(1-(BM464/BL464),"nebija plānots")</f>
        <v>nebija plānots</v>
      </c>
      <c r="BP464" s="79">
        <v>0</v>
      </c>
      <c r="BQ464" s="79"/>
      <c r="BR464" s="79"/>
      <c r="BS464" s="41">
        <f t="shared" ref="BS464:BS472" si="522">BP464+BL464</f>
        <v>0</v>
      </c>
      <c r="BT464" s="41">
        <f t="shared" ref="BT464:BT472" si="523">BQ464+BM464</f>
        <v>0</v>
      </c>
      <c r="BU464" s="41">
        <f t="shared" ref="BU464:BU472" si="524">ROUND(BR464+BN464,0)</f>
        <v>0</v>
      </c>
      <c r="BV464" s="109" t="str">
        <f t="shared" ref="BV464:BV472" si="525">IFERROR(1-(BT464/BS464),"nebija plānots")</f>
        <v>nebija plānots</v>
      </c>
      <c r="BW464" s="79">
        <v>0</v>
      </c>
      <c r="BX464" s="79"/>
      <c r="BY464" s="79"/>
      <c r="BZ464" s="79"/>
      <c r="CA464" s="79"/>
      <c r="CB464" s="79"/>
      <c r="CC464" s="109" t="str">
        <f t="shared" ref="CC464:CC472" si="526">IFERROR(1-(CA464/BZ464),"nebija plānots")</f>
        <v>nebija plānots</v>
      </c>
      <c r="CD464" s="79">
        <v>0</v>
      </c>
      <c r="CE464" s="41">
        <v>2000000</v>
      </c>
      <c r="CF464" s="41">
        <f t="shared" ref="CF464:CF472" si="527">CE464-CD464</f>
        <v>2000000</v>
      </c>
      <c r="CG464" s="41">
        <f t="shared" ref="CG464:CG472" si="528">BZ464+CD464</f>
        <v>0</v>
      </c>
      <c r="CH464" s="41">
        <f t="shared" ref="CH464:CH472" si="529">CA464+CE464</f>
        <v>2000000</v>
      </c>
      <c r="CI464" s="40">
        <f t="shared" ref="CI464:CI472" si="530">CB464+CF464</f>
        <v>2000000</v>
      </c>
      <c r="CJ464" s="281" t="s">
        <v>1546</v>
      </c>
      <c r="CK464" s="83">
        <v>0</v>
      </c>
      <c r="CL464" s="83">
        <v>0</v>
      </c>
      <c r="CM464" s="40">
        <v>2000000</v>
      </c>
      <c r="CN464" s="40">
        <v>0</v>
      </c>
      <c r="CO464" s="310" t="e">
        <f t="shared" si="476"/>
        <v>#DIV/0!</v>
      </c>
      <c r="CP464" s="83">
        <v>3500000</v>
      </c>
      <c r="CQ464" s="83">
        <v>0</v>
      </c>
      <c r="CR464" s="83">
        <v>0</v>
      </c>
      <c r="CS464" s="83">
        <v>0</v>
      </c>
      <c r="CT464" s="83">
        <v>0</v>
      </c>
      <c r="CU464" s="83">
        <v>0</v>
      </c>
      <c r="CV464" s="83">
        <v>0</v>
      </c>
      <c r="CW464" s="83">
        <v>3500000</v>
      </c>
      <c r="CX464" s="29"/>
      <c r="DQ464" s="155"/>
      <c r="DT464" s="65"/>
    </row>
    <row r="465" spans="1:124" ht="38.25" hidden="1" x14ac:dyDescent="0.25">
      <c r="A465" s="55" t="s">
        <v>1141</v>
      </c>
      <c r="B465" s="55" t="s">
        <v>1143</v>
      </c>
      <c r="C465" s="81" t="s">
        <v>1142</v>
      </c>
      <c r="D465" s="55" t="s">
        <v>1151</v>
      </c>
      <c r="E465" s="55" t="s">
        <v>4</v>
      </c>
      <c r="F465" s="55" t="s">
        <v>5</v>
      </c>
      <c r="G465" s="55" t="s">
        <v>1154</v>
      </c>
      <c r="H465" s="43">
        <f>SUBTOTAL(103, $CI$16:$CI465)*1</f>
        <v>149</v>
      </c>
      <c r="I465" s="43" t="s">
        <v>138</v>
      </c>
      <c r="J465" s="124" t="s">
        <v>661</v>
      </c>
      <c r="K465" s="124" t="s">
        <v>712</v>
      </c>
      <c r="L465" s="41">
        <v>0</v>
      </c>
      <c r="M465" s="41">
        <v>0</v>
      </c>
      <c r="N465" s="41">
        <v>0</v>
      </c>
      <c r="O465" s="41">
        <v>0</v>
      </c>
      <c r="P465" s="41">
        <v>0</v>
      </c>
      <c r="Q465" s="41">
        <f t="shared" si="492"/>
        <v>0</v>
      </c>
      <c r="R465" s="197" t="str">
        <f t="shared" si="493"/>
        <v>nebija plānots</v>
      </c>
      <c r="S465" s="41">
        <v>0</v>
      </c>
      <c r="T465" s="41">
        <v>0</v>
      </c>
      <c r="U465" s="41">
        <f>T465-S465</f>
        <v>0</v>
      </c>
      <c r="V465" s="41">
        <f t="shared" si="494"/>
        <v>0</v>
      </c>
      <c r="W465" s="41">
        <f t="shared" si="495"/>
        <v>0</v>
      </c>
      <c r="X465" s="41">
        <f t="shared" si="496"/>
        <v>0</v>
      </c>
      <c r="Y465" s="197" t="str">
        <f t="shared" si="497"/>
        <v>nebija plānots</v>
      </c>
      <c r="Z465" s="41">
        <v>0</v>
      </c>
      <c r="AA465" s="41">
        <v>0</v>
      </c>
      <c r="AB465" s="41">
        <f>AA465-Z465</f>
        <v>0</v>
      </c>
      <c r="AC465" s="41">
        <f t="shared" si="498"/>
        <v>0</v>
      </c>
      <c r="AD465" s="41">
        <f t="shared" si="499"/>
        <v>0</v>
      </c>
      <c r="AE465" s="41">
        <f t="shared" si="500"/>
        <v>0</v>
      </c>
      <c r="AF465" s="109" t="str">
        <f t="shared" si="501"/>
        <v>nebija plānots</v>
      </c>
      <c r="AG465" s="41">
        <v>0</v>
      </c>
      <c r="AH465" s="41">
        <v>0</v>
      </c>
      <c r="AI465" s="41">
        <f>AH465-AG465</f>
        <v>0</v>
      </c>
      <c r="AJ465" s="41">
        <f t="shared" si="502"/>
        <v>0</v>
      </c>
      <c r="AK465" s="41">
        <f t="shared" si="503"/>
        <v>0</v>
      </c>
      <c r="AL465" s="41">
        <f t="shared" si="504"/>
        <v>0</v>
      </c>
      <c r="AM465" s="109" t="str">
        <f t="shared" si="505"/>
        <v>nebija plānots</v>
      </c>
      <c r="AN465" s="41">
        <v>0</v>
      </c>
      <c r="AO465" s="41">
        <v>0</v>
      </c>
      <c r="AP465" s="41">
        <f>AO465-AN465</f>
        <v>0</v>
      </c>
      <c r="AQ465" s="41">
        <f t="shared" si="506"/>
        <v>0</v>
      </c>
      <c r="AR465" s="41">
        <f t="shared" si="507"/>
        <v>0</v>
      </c>
      <c r="AS465" s="41">
        <f t="shared" si="508"/>
        <v>0</v>
      </c>
      <c r="AT465" s="109" t="str">
        <f t="shared" si="509"/>
        <v>nebija plānots</v>
      </c>
      <c r="AU465" s="41">
        <v>0</v>
      </c>
      <c r="AV465" s="41">
        <v>0</v>
      </c>
      <c r="AW465" s="41">
        <f>AV465-AU465</f>
        <v>0</v>
      </c>
      <c r="AX465" s="41">
        <f t="shared" si="510"/>
        <v>0</v>
      </c>
      <c r="AY465" s="41">
        <f t="shared" si="511"/>
        <v>0</v>
      </c>
      <c r="AZ465" s="41">
        <f t="shared" si="512"/>
        <v>0</v>
      </c>
      <c r="BA465" s="109" t="str">
        <f t="shared" si="513"/>
        <v>nebija plānots</v>
      </c>
      <c r="BB465" s="41">
        <v>0</v>
      </c>
      <c r="BC465" s="41">
        <v>845856.15</v>
      </c>
      <c r="BD465" s="41">
        <f>BC465-BB465</f>
        <v>845856.15</v>
      </c>
      <c r="BE465" s="41">
        <f t="shared" si="514"/>
        <v>0</v>
      </c>
      <c r="BF465" s="41">
        <f t="shared" si="515"/>
        <v>845856.15</v>
      </c>
      <c r="BG465" s="41">
        <f t="shared" si="516"/>
        <v>845856</v>
      </c>
      <c r="BH465" s="109" t="str">
        <f t="shared" si="517"/>
        <v>nebija plānots</v>
      </c>
      <c r="BI465" s="41">
        <v>0</v>
      </c>
      <c r="BJ465" s="41">
        <v>0</v>
      </c>
      <c r="BK465" s="41">
        <f>BJ465-BI465</f>
        <v>0</v>
      </c>
      <c r="BL465" s="41">
        <f t="shared" si="518"/>
        <v>0</v>
      </c>
      <c r="BM465" s="41">
        <f t="shared" si="519"/>
        <v>845856.15</v>
      </c>
      <c r="BN465" s="41">
        <f t="shared" si="520"/>
        <v>845856</v>
      </c>
      <c r="BO465" s="109" t="str">
        <f t="shared" si="521"/>
        <v>nebija plānots</v>
      </c>
      <c r="BP465" s="41">
        <v>0</v>
      </c>
      <c r="BQ465" s="41">
        <v>562570.05000000005</v>
      </c>
      <c r="BR465" s="41">
        <f>BQ465-BP465</f>
        <v>562570.05000000005</v>
      </c>
      <c r="BS465" s="41">
        <f t="shared" si="522"/>
        <v>0</v>
      </c>
      <c r="BT465" s="41">
        <f t="shared" si="523"/>
        <v>1408426.2000000002</v>
      </c>
      <c r="BU465" s="41">
        <f t="shared" si="524"/>
        <v>1408426</v>
      </c>
      <c r="BV465" s="109" t="str">
        <f t="shared" si="525"/>
        <v>nebija plānots</v>
      </c>
      <c r="BW465" s="41">
        <v>0</v>
      </c>
      <c r="BX465" s="41">
        <v>596583.56000000006</v>
      </c>
      <c r="BY465" s="41">
        <f t="shared" ref="BY465:BY472" si="531">BX465-BW465</f>
        <v>596583.56000000006</v>
      </c>
      <c r="BZ465" s="41">
        <f t="shared" ref="BZ465:BZ472" si="532">BP465+BI465+BB465+AU465+AN465+AG465+Z465+S465+O465+BW465</f>
        <v>0</v>
      </c>
      <c r="CA465" s="41">
        <f t="shared" ref="CA465:CA472" si="533">BQ465+BJ465+BC465+AV465+AO465+-AH465+AA465+T465+P465+BX465</f>
        <v>2005009.7600000002</v>
      </c>
      <c r="CB465" s="41">
        <f t="shared" ref="CB465:CB472" si="534">BR465+BK465+BD465+AW465+AP465+AI465+AB465+U465+Q465+BY465</f>
        <v>2005009.7600000002</v>
      </c>
      <c r="CC465" s="109" t="str">
        <f t="shared" si="526"/>
        <v>nebija plānots</v>
      </c>
      <c r="CD465" s="41">
        <v>0</v>
      </c>
      <c r="CE465" s="41">
        <v>0</v>
      </c>
      <c r="CF465" s="41">
        <f t="shared" si="527"/>
        <v>0</v>
      </c>
      <c r="CG465" s="41">
        <f t="shared" si="528"/>
        <v>0</v>
      </c>
      <c r="CH465" s="41">
        <f t="shared" si="529"/>
        <v>2005009.7600000002</v>
      </c>
      <c r="CI465" s="40">
        <f t="shared" si="530"/>
        <v>2005009.7600000002</v>
      </c>
      <c r="CJ465" s="281" t="s">
        <v>1546</v>
      </c>
      <c r="CK465" s="40">
        <v>0</v>
      </c>
      <c r="CL465" s="40">
        <f t="shared" ref="CL465:CL472" si="535">CK465+CD465+BW465+BP465+BI465+BB465+AN465+AG465+Z465+S465+O465+AU465</f>
        <v>0</v>
      </c>
      <c r="CM465" s="40">
        <v>2254524.0500000003</v>
      </c>
      <c r="CN465" s="40">
        <v>0</v>
      </c>
      <c r="CO465" s="310" t="e">
        <f t="shared" ref="CO465:CO472" si="536">CM465/CL465</f>
        <v>#DIV/0!</v>
      </c>
      <c r="CP465" s="40">
        <v>949954.28</v>
      </c>
      <c r="CQ465" s="40">
        <v>0</v>
      </c>
      <c r="CR465" s="40">
        <v>0</v>
      </c>
      <c r="CS465" s="40">
        <v>0</v>
      </c>
      <c r="CT465" s="40">
        <v>0</v>
      </c>
      <c r="CU465" s="40">
        <v>0</v>
      </c>
      <c r="CV465" s="40">
        <v>0</v>
      </c>
      <c r="CW465" s="40">
        <v>2114640.37</v>
      </c>
      <c r="CX465" s="112"/>
      <c r="DQ465" s="155"/>
      <c r="DT465" s="65"/>
    </row>
    <row r="466" spans="1:124" ht="31.5" hidden="1" x14ac:dyDescent="0.25">
      <c r="A466" s="119" t="s">
        <v>138</v>
      </c>
      <c r="B466" s="119" t="s">
        <v>139</v>
      </c>
      <c r="C466" s="120" t="s">
        <v>572</v>
      </c>
      <c r="D466" s="119">
        <v>2</v>
      </c>
      <c r="E466" s="119" t="s">
        <v>35</v>
      </c>
      <c r="F466" s="119" t="s">
        <v>5</v>
      </c>
      <c r="G466" s="43" t="s">
        <v>706</v>
      </c>
      <c r="H466" s="43">
        <f>SUBTOTAL(103, $CI$16:$CI466)*1</f>
        <v>149</v>
      </c>
      <c r="I466" s="43" t="s">
        <v>1141</v>
      </c>
      <c r="J466" s="128" t="s">
        <v>143</v>
      </c>
      <c r="K466" s="128" t="s">
        <v>1150</v>
      </c>
      <c r="L466" s="79">
        <v>0</v>
      </c>
      <c r="M466" s="79">
        <v>0</v>
      </c>
      <c r="N466" s="79">
        <v>0</v>
      </c>
      <c r="O466" s="79">
        <f>N466+M466+L466</f>
        <v>0</v>
      </c>
      <c r="P466" s="79"/>
      <c r="Q466" s="41">
        <f t="shared" si="492"/>
        <v>0</v>
      </c>
      <c r="R466" s="197" t="str">
        <f t="shared" si="493"/>
        <v>nebija plānots</v>
      </c>
      <c r="S466" s="79">
        <v>0</v>
      </c>
      <c r="T466" s="79"/>
      <c r="U466" s="79"/>
      <c r="V466" s="41">
        <f t="shared" si="494"/>
        <v>0</v>
      </c>
      <c r="W466" s="41">
        <f t="shared" si="495"/>
        <v>0</v>
      </c>
      <c r="X466" s="41">
        <f t="shared" si="496"/>
        <v>0</v>
      </c>
      <c r="Y466" s="197" t="str">
        <f t="shared" si="497"/>
        <v>nebija plānots</v>
      </c>
      <c r="Z466" s="79">
        <v>0</v>
      </c>
      <c r="AA466" s="79"/>
      <c r="AB466" s="79"/>
      <c r="AC466" s="41">
        <f t="shared" si="498"/>
        <v>0</v>
      </c>
      <c r="AD466" s="41">
        <f t="shared" si="499"/>
        <v>0</v>
      </c>
      <c r="AE466" s="41">
        <f t="shared" si="500"/>
        <v>0</v>
      </c>
      <c r="AF466" s="109" t="str">
        <f t="shared" si="501"/>
        <v>nebija plānots</v>
      </c>
      <c r="AG466" s="79">
        <v>0</v>
      </c>
      <c r="AH466" s="79"/>
      <c r="AI466" s="79"/>
      <c r="AJ466" s="41">
        <f t="shared" si="502"/>
        <v>0</v>
      </c>
      <c r="AK466" s="41">
        <f t="shared" si="503"/>
        <v>0</v>
      </c>
      <c r="AL466" s="41">
        <f t="shared" si="504"/>
        <v>0</v>
      </c>
      <c r="AM466" s="109" t="str">
        <f t="shared" si="505"/>
        <v>nebija plānots</v>
      </c>
      <c r="AN466" s="79">
        <v>0</v>
      </c>
      <c r="AO466" s="79"/>
      <c r="AP466" s="79"/>
      <c r="AQ466" s="41">
        <f t="shared" si="506"/>
        <v>0</v>
      </c>
      <c r="AR466" s="41">
        <f t="shared" si="507"/>
        <v>0</v>
      </c>
      <c r="AS466" s="41">
        <f t="shared" si="508"/>
        <v>0</v>
      </c>
      <c r="AT466" s="109" t="str">
        <f t="shared" si="509"/>
        <v>nebija plānots</v>
      </c>
      <c r="AU466" s="79">
        <v>0</v>
      </c>
      <c r="AV466" s="79"/>
      <c r="AW466" s="79"/>
      <c r="AX466" s="41">
        <f t="shared" si="510"/>
        <v>0</v>
      </c>
      <c r="AY466" s="41">
        <f t="shared" si="511"/>
        <v>0</v>
      </c>
      <c r="AZ466" s="41">
        <f t="shared" si="512"/>
        <v>0</v>
      </c>
      <c r="BA466" s="109" t="str">
        <f t="shared" si="513"/>
        <v>nebija plānots</v>
      </c>
      <c r="BB466" s="79">
        <v>0</v>
      </c>
      <c r="BC466" s="79"/>
      <c r="BD466" s="79"/>
      <c r="BE466" s="41">
        <f t="shared" si="514"/>
        <v>0</v>
      </c>
      <c r="BF466" s="41">
        <f t="shared" si="515"/>
        <v>0</v>
      </c>
      <c r="BG466" s="41">
        <f t="shared" si="516"/>
        <v>0</v>
      </c>
      <c r="BH466" s="109" t="str">
        <f t="shared" si="517"/>
        <v>nebija plānots</v>
      </c>
      <c r="BI466" s="79">
        <v>0</v>
      </c>
      <c r="BJ466" s="79"/>
      <c r="BK466" s="79"/>
      <c r="BL466" s="41">
        <f t="shared" si="518"/>
        <v>0</v>
      </c>
      <c r="BM466" s="41">
        <f t="shared" si="519"/>
        <v>0</v>
      </c>
      <c r="BN466" s="41">
        <f t="shared" si="520"/>
        <v>0</v>
      </c>
      <c r="BO466" s="109" t="str">
        <f t="shared" si="521"/>
        <v>nebija plānots</v>
      </c>
      <c r="BP466" s="79">
        <v>0</v>
      </c>
      <c r="BQ466" s="79"/>
      <c r="BR466" s="79"/>
      <c r="BS466" s="41">
        <f t="shared" si="522"/>
        <v>0</v>
      </c>
      <c r="BT466" s="41">
        <f t="shared" si="523"/>
        <v>0</v>
      </c>
      <c r="BU466" s="41">
        <f t="shared" si="524"/>
        <v>0</v>
      </c>
      <c r="BV466" s="109" t="str">
        <f t="shared" si="525"/>
        <v>nebija plānots</v>
      </c>
      <c r="BW466" s="79">
        <v>0</v>
      </c>
      <c r="BX466" s="41">
        <v>2207735.91</v>
      </c>
      <c r="BY466" s="41">
        <f t="shared" si="531"/>
        <v>2207735.91</v>
      </c>
      <c r="BZ466" s="41">
        <f t="shared" si="532"/>
        <v>0</v>
      </c>
      <c r="CA466" s="41">
        <f t="shared" si="533"/>
        <v>2207735.91</v>
      </c>
      <c r="CB466" s="41">
        <f t="shared" si="534"/>
        <v>2207735.91</v>
      </c>
      <c r="CC466" s="109" t="str">
        <f t="shared" si="526"/>
        <v>nebija plānots</v>
      </c>
      <c r="CD466" s="79">
        <v>0</v>
      </c>
      <c r="CE466" s="41">
        <v>0</v>
      </c>
      <c r="CF466" s="41">
        <f t="shared" si="527"/>
        <v>0</v>
      </c>
      <c r="CG466" s="41">
        <f t="shared" si="528"/>
        <v>0</v>
      </c>
      <c r="CH466" s="41">
        <f t="shared" si="529"/>
        <v>2207735.91</v>
      </c>
      <c r="CI466" s="40">
        <f t="shared" si="530"/>
        <v>2207735.91</v>
      </c>
      <c r="CJ466" s="281" t="s">
        <v>1546</v>
      </c>
      <c r="CK466" s="83">
        <v>0</v>
      </c>
      <c r="CL466" s="40">
        <f t="shared" si="535"/>
        <v>0</v>
      </c>
      <c r="CM466" s="40">
        <v>2207735.91</v>
      </c>
      <c r="CN466" s="40">
        <v>0</v>
      </c>
      <c r="CO466" s="310" t="e">
        <f t="shared" si="536"/>
        <v>#DIV/0!</v>
      </c>
      <c r="CP466" s="83">
        <v>2003858</v>
      </c>
      <c r="CQ466" s="83">
        <v>0</v>
      </c>
      <c r="CR466" s="83">
        <v>0</v>
      </c>
      <c r="CS466" s="83">
        <v>0</v>
      </c>
      <c r="CT466" s="83">
        <v>0</v>
      </c>
      <c r="CU466" s="83"/>
      <c r="CV466" s="83">
        <v>0</v>
      </c>
      <c r="CW466" s="83">
        <v>2003858</v>
      </c>
      <c r="CX466" s="272"/>
      <c r="DQ466" s="155"/>
      <c r="DT466" s="65"/>
    </row>
    <row r="467" spans="1:124" ht="63" hidden="1" x14ac:dyDescent="0.25">
      <c r="A467" s="99" t="s">
        <v>57</v>
      </c>
      <c r="B467" s="99" t="s">
        <v>58</v>
      </c>
      <c r="C467" s="100" t="s">
        <v>565</v>
      </c>
      <c r="D467" s="99">
        <v>3</v>
      </c>
      <c r="E467" s="99" t="s">
        <v>35</v>
      </c>
      <c r="F467" s="99" t="s">
        <v>5</v>
      </c>
      <c r="G467" s="99" t="s">
        <v>1002</v>
      </c>
      <c r="H467" s="43">
        <f>SUBTOTAL(103, $CI$16:$CI467)*1</f>
        <v>149</v>
      </c>
      <c r="I467" s="43" t="s">
        <v>1141</v>
      </c>
      <c r="J467" s="128" t="s">
        <v>1155</v>
      </c>
      <c r="K467" s="128" t="s">
        <v>1371</v>
      </c>
      <c r="L467" s="79">
        <v>0</v>
      </c>
      <c r="M467" s="79">
        <v>0</v>
      </c>
      <c r="N467" s="79">
        <v>0</v>
      </c>
      <c r="O467" s="79">
        <v>0</v>
      </c>
      <c r="P467" s="79"/>
      <c r="Q467" s="41">
        <f t="shared" si="492"/>
        <v>0</v>
      </c>
      <c r="R467" s="197" t="str">
        <f t="shared" si="493"/>
        <v>nebija plānots</v>
      </c>
      <c r="S467" s="79">
        <v>0</v>
      </c>
      <c r="T467" s="79"/>
      <c r="U467" s="79"/>
      <c r="V467" s="41">
        <f t="shared" si="494"/>
        <v>0</v>
      </c>
      <c r="W467" s="41">
        <f t="shared" si="495"/>
        <v>0</v>
      </c>
      <c r="X467" s="41">
        <f t="shared" si="496"/>
        <v>0</v>
      </c>
      <c r="Y467" s="197" t="str">
        <f t="shared" si="497"/>
        <v>nebija plānots</v>
      </c>
      <c r="Z467" s="79">
        <v>0</v>
      </c>
      <c r="AA467" s="79"/>
      <c r="AB467" s="79"/>
      <c r="AC467" s="41">
        <f t="shared" si="498"/>
        <v>0</v>
      </c>
      <c r="AD467" s="41">
        <f t="shared" si="499"/>
        <v>0</v>
      </c>
      <c r="AE467" s="41">
        <f t="shared" si="500"/>
        <v>0</v>
      </c>
      <c r="AF467" s="109" t="str">
        <f t="shared" si="501"/>
        <v>nebija plānots</v>
      </c>
      <c r="AG467" s="79">
        <v>0</v>
      </c>
      <c r="AH467" s="79"/>
      <c r="AI467" s="79"/>
      <c r="AJ467" s="41">
        <f t="shared" si="502"/>
        <v>0</v>
      </c>
      <c r="AK467" s="41">
        <f t="shared" si="503"/>
        <v>0</v>
      </c>
      <c r="AL467" s="41">
        <f t="shared" si="504"/>
        <v>0</v>
      </c>
      <c r="AM467" s="109" t="str">
        <f t="shared" si="505"/>
        <v>nebija plānots</v>
      </c>
      <c r="AN467" s="79">
        <v>0</v>
      </c>
      <c r="AO467" s="79"/>
      <c r="AP467" s="79"/>
      <c r="AQ467" s="41">
        <f t="shared" si="506"/>
        <v>0</v>
      </c>
      <c r="AR467" s="41">
        <f t="shared" si="507"/>
        <v>0</v>
      </c>
      <c r="AS467" s="41">
        <f t="shared" si="508"/>
        <v>0</v>
      </c>
      <c r="AT467" s="109" t="str">
        <f t="shared" si="509"/>
        <v>nebija plānots</v>
      </c>
      <c r="AU467" s="79">
        <v>0</v>
      </c>
      <c r="AV467" s="79"/>
      <c r="AW467" s="79"/>
      <c r="AX467" s="41">
        <f t="shared" si="510"/>
        <v>0</v>
      </c>
      <c r="AY467" s="41">
        <f t="shared" si="511"/>
        <v>0</v>
      </c>
      <c r="AZ467" s="41">
        <f t="shared" si="512"/>
        <v>0</v>
      </c>
      <c r="BA467" s="109" t="str">
        <f t="shared" si="513"/>
        <v>nebija plānots</v>
      </c>
      <c r="BB467" s="79">
        <v>0</v>
      </c>
      <c r="BC467" s="79"/>
      <c r="BD467" s="79"/>
      <c r="BE467" s="41">
        <f t="shared" si="514"/>
        <v>0</v>
      </c>
      <c r="BF467" s="41">
        <f t="shared" si="515"/>
        <v>0</v>
      </c>
      <c r="BG467" s="41">
        <f t="shared" si="516"/>
        <v>0</v>
      </c>
      <c r="BH467" s="109" t="str">
        <f t="shared" si="517"/>
        <v>nebija plānots</v>
      </c>
      <c r="BI467" s="79">
        <v>0</v>
      </c>
      <c r="BJ467" s="79"/>
      <c r="BK467" s="79"/>
      <c r="BL467" s="41">
        <f t="shared" si="518"/>
        <v>0</v>
      </c>
      <c r="BM467" s="41">
        <f t="shared" si="519"/>
        <v>0</v>
      </c>
      <c r="BN467" s="41">
        <f t="shared" si="520"/>
        <v>0</v>
      </c>
      <c r="BO467" s="109" t="str">
        <f t="shared" si="521"/>
        <v>nebija plānots</v>
      </c>
      <c r="BP467" s="79">
        <v>0</v>
      </c>
      <c r="BQ467" s="41">
        <v>2313007</v>
      </c>
      <c r="BR467" s="41">
        <f t="shared" ref="BR467:BR472" si="537">BQ467-BP467</f>
        <v>2313007</v>
      </c>
      <c r="BS467" s="41">
        <f t="shared" si="522"/>
        <v>0</v>
      </c>
      <c r="BT467" s="41">
        <f t="shared" si="523"/>
        <v>2313007</v>
      </c>
      <c r="BU467" s="41">
        <f t="shared" si="524"/>
        <v>2313007</v>
      </c>
      <c r="BV467" s="109" t="str">
        <f t="shared" si="525"/>
        <v>nebija plānots</v>
      </c>
      <c r="BW467" s="79">
        <v>0</v>
      </c>
      <c r="BX467" s="41">
        <v>0</v>
      </c>
      <c r="BY467" s="41">
        <f t="shared" si="531"/>
        <v>0</v>
      </c>
      <c r="BZ467" s="41">
        <f t="shared" si="532"/>
        <v>0</v>
      </c>
      <c r="CA467" s="41">
        <f t="shared" si="533"/>
        <v>2313007</v>
      </c>
      <c r="CB467" s="41">
        <f t="shared" si="534"/>
        <v>2313007</v>
      </c>
      <c r="CC467" s="109" t="str">
        <f t="shared" si="526"/>
        <v>nebija plānots</v>
      </c>
      <c r="CD467" s="79">
        <v>0</v>
      </c>
      <c r="CE467" s="41">
        <v>0</v>
      </c>
      <c r="CF467" s="41">
        <f t="shared" si="527"/>
        <v>0</v>
      </c>
      <c r="CG467" s="41">
        <f t="shared" si="528"/>
        <v>0</v>
      </c>
      <c r="CH467" s="41">
        <f t="shared" si="529"/>
        <v>2313007</v>
      </c>
      <c r="CI467" s="40">
        <f t="shared" si="530"/>
        <v>2313007</v>
      </c>
      <c r="CJ467" s="281" t="s">
        <v>1546</v>
      </c>
      <c r="CK467" s="83">
        <v>0</v>
      </c>
      <c r="CL467" s="40">
        <f t="shared" si="535"/>
        <v>0</v>
      </c>
      <c r="CM467" s="40">
        <v>2387389</v>
      </c>
      <c r="CN467" s="40">
        <v>0</v>
      </c>
      <c r="CO467" s="310" t="e">
        <f t="shared" si="536"/>
        <v>#DIV/0!</v>
      </c>
      <c r="CP467" s="83">
        <v>2387389</v>
      </c>
      <c r="CQ467" s="83">
        <v>0</v>
      </c>
      <c r="CR467" s="83">
        <v>0</v>
      </c>
      <c r="CS467" s="83">
        <v>0</v>
      </c>
      <c r="CT467" s="83">
        <v>0</v>
      </c>
      <c r="CU467" s="83">
        <v>0</v>
      </c>
      <c r="CV467" s="83">
        <v>0</v>
      </c>
      <c r="CW467" s="83">
        <v>2387389</v>
      </c>
      <c r="CX467" s="112"/>
      <c r="DQ467" s="155"/>
      <c r="DT467" s="65"/>
    </row>
    <row r="468" spans="1:124" ht="25.5" hidden="1" x14ac:dyDescent="0.25">
      <c r="A468" s="55" t="s">
        <v>0</v>
      </c>
      <c r="B468" s="55" t="s">
        <v>945</v>
      </c>
      <c r="C468" s="81" t="s">
        <v>946</v>
      </c>
      <c r="D468" s="55" t="s">
        <v>3</v>
      </c>
      <c r="E468" s="55" t="s">
        <v>4</v>
      </c>
      <c r="F468" s="55" t="s">
        <v>5</v>
      </c>
      <c r="G468" s="99" t="s">
        <v>1421</v>
      </c>
      <c r="H468" s="43">
        <f>SUBTOTAL(103, $CI$16:$CI468)*1</f>
        <v>149</v>
      </c>
      <c r="I468" s="43" t="s">
        <v>57</v>
      </c>
      <c r="J468" s="128" t="s">
        <v>894</v>
      </c>
      <c r="K468" s="128" t="s">
        <v>1003</v>
      </c>
      <c r="L468" s="101">
        <v>0</v>
      </c>
      <c r="M468" s="101">
        <v>0</v>
      </c>
      <c r="N468" s="101">
        <v>0</v>
      </c>
      <c r="O468" s="101">
        <f>N468+M468+L468</f>
        <v>0</v>
      </c>
      <c r="P468" s="101"/>
      <c r="Q468" s="41">
        <f t="shared" si="492"/>
        <v>0</v>
      </c>
      <c r="R468" s="197" t="str">
        <f t="shared" si="493"/>
        <v>nebija plānots</v>
      </c>
      <c r="S468" s="101">
        <v>0</v>
      </c>
      <c r="T468" s="101"/>
      <c r="U468" s="101"/>
      <c r="V468" s="41">
        <f t="shared" si="494"/>
        <v>0</v>
      </c>
      <c r="W468" s="41">
        <f t="shared" si="495"/>
        <v>0</v>
      </c>
      <c r="X468" s="41">
        <f t="shared" si="496"/>
        <v>0</v>
      </c>
      <c r="Y468" s="197" t="str">
        <f t="shared" si="497"/>
        <v>nebija plānots</v>
      </c>
      <c r="Z468" s="101">
        <v>0</v>
      </c>
      <c r="AA468" s="101"/>
      <c r="AB468" s="101"/>
      <c r="AC468" s="41">
        <f t="shared" si="498"/>
        <v>0</v>
      </c>
      <c r="AD468" s="41">
        <f t="shared" si="499"/>
        <v>0</v>
      </c>
      <c r="AE468" s="41">
        <f t="shared" si="500"/>
        <v>0</v>
      </c>
      <c r="AF468" s="109" t="str">
        <f t="shared" si="501"/>
        <v>nebija plānots</v>
      </c>
      <c r="AG468" s="101">
        <v>0</v>
      </c>
      <c r="AH468" s="101"/>
      <c r="AI468" s="101"/>
      <c r="AJ468" s="41">
        <f t="shared" si="502"/>
        <v>0</v>
      </c>
      <c r="AK468" s="41">
        <f t="shared" si="503"/>
        <v>0</v>
      </c>
      <c r="AL468" s="41">
        <f t="shared" si="504"/>
        <v>0</v>
      </c>
      <c r="AM468" s="109" t="str">
        <f t="shared" si="505"/>
        <v>nebija plānots</v>
      </c>
      <c r="AN468" s="101">
        <v>0</v>
      </c>
      <c r="AO468" s="101"/>
      <c r="AP468" s="101"/>
      <c r="AQ468" s="41">
        <f t="shared" si="506"/>
        <v>0</v>
      </c>
      <c r="AR468" s="41">
        <f t="shared" si="507"/>
        <v>0</v>
      </c>
      <c r="AS468" s="41">
        <f t="shared" si="508"/>
        <v>0</v>
      </c>
      <c r="AT468" s="109" t="str">
        <f t="shared" si="509"/>
        <v>nebija plānots</v>
      </c>
      <c r="AU468" s="101">
        <v>0</v>
      </c>
      <c r="AV468" s="101"/>
      <c r="AW468" s="101"/>
      <c r="AX468" s="41">
        <f t="shared" si="510"/>
        <v>0</v>
      </c>
      <c r="AY468" s="41">
        <f t="shared" si="511"/>
        <v>0</v>
      </c>
      <c r="AZ468" s="41">
        <f t="shared" si="512"/>
        <v>0</v>
      </c>
      <c r="BA468" s="109" t="str">
        <f t="shared" si="513"/>
        <v>nebija plānots</v>
      </c>
      <c r="BB468" s="101">
        <v>0</v>
      </c>
      <c r="BC468" s="101"/>
      <c r="BD468" s="101"/>
      <c r="BE468" s="41">
        <f t="shared" si="514"/>
        <v>0</v>
      </c>
      <c r="BF468" s="41">
        <f t="shared" si="515"/>
        <v>0</v>
      </c>
      <c r="BG468" s="41">
        <f t="shared" si="516"/>
        <v>0</v>
      </c>
      <c r="BH468" s="109" t="str">
        <f t="shared" si="517"/>
        <v>nebija plānots</v>
      </c>
      <c r="BI468" s="101">
        <v>0</v>
      </c>
      <c r="BJ468" s="41">
        <v>1715719.36</v>
      </c>
      <c r="BK468" s="41">
        <f>BJ468-BI468</f>
        <v>1715719.36</v>
      </c>
      <c r="BL468" s="41">
        <f t="shared" si="518"/>
        <v>0</v>
      </c>
      <c r="BM468" s="41">
        <f t="shared" si="519"/>
        <v>1715719.36</v>
      </c>
      <c r="BN468" s="41">
        <f t="shared" si="520"/>
        <v>1715719</v>
      </c>
      <c r="BO468" s="109" t="str">
        <f t="shared" si="521"/>
        <v>nebija plānots</v>
      </c>
      <c r="BP468" s="101">
        <v>0</v>
      </c>
      <c r="BQ468" s="41">
        <v>0</v>
      </c>
      <c r="BR468" s="41">
        <f t="shared" si="537"/>
        <v>0</v>
      </c>
      <c r="BS468" s="41">
        <f t="shared" si="522"/>
        <v>0</v>
      </c>
      <c r="BT468" s="41">
        <f t="shared" si="523"/>
        <v>1715719.36</v>
      </c>
      <c r="BU468" s="41">
        <f t="shared" si="524"/>
        <v>1715719</v>
      </c>
      <c r="BV468" s="109" t="str">
        <f t="shared" si="525"/>
        <v>nebija plānots</v>
      </c>
      <c r="BW468" s="101">
        <v>0</v>
      </c>
      <c r="BX468" s="41">
        <v>0</v>
      </c>
      <c r="BY468" s="41">
        <f t="shared" si="531"/>
        <v>0</v>
      </c>
      <c r="BZ468" s="41">
        <f t="shared" si="532"/>
        <v>0</v>
      </c>
      <c r="CA468" s="41">
        <f t="shared" si="533"/>
        <v>1715719.36</v>
      </c>
      <c r="CB468" s="41">
        <f t="shared" si="534"/>
        <v>1715719.36</v>
      </c>
      <c r="CC468" s="109" t="str">
        <f t="shared" si="526"/>
        <v>nebija plānots</v>
      </c>
      <c r="CD468" s="101">
        <v>0</v>
      </c>
      <c r="CE468" s="41">
        <v>813782.99</v>
      </c>
      <c r="CF468" s="41">
        <f t="shared" si="527"/>
        <v>813782.99</v>
      </c>
      <c r="CG468" s="41">
        <f t="shared" si="528"/>
        <v>0</v>
      </c>
      <c r="CH468" s="41">
        <f t="shared" si="529"/>
        <v>2529502.35</v>
      </c>
      <c r="CI468" s="40">
        <f t="shared" si="530"/>
        <v>2529502.35</v>
      </c>
      <c r="CJ468" s="281" t="s">
        <v>1546</v>
      </c>
      <c r="CK468" s="104">
        <v>0</v>
      </c>
      <c r="CL468" s="40">
        <f t="shared" si="535"/>
        <v>0</v>
      </c>
      <c r="CM468" s="40">
        <v>2529502.35</v>
      </c>
      <c r="CN468" s="40">
        <v>0</v>
      </c>
      <c r="CO468" s="310" t="e">
        <f t="shared" si="536"/>
        <v>#DIV/0!</v>
      </c>
      <c r="CP468" s="104">
        <v>1906354.84</v>
      </c>
      <c r="CQ468" s="104">
        <v>0</v>
      </c>
      <c r="CR468" s="104">
        <v>0</v>
      </c>
      <c r="CS468" s="104">
        <v>0</v>
      </c>
      <c r="CT468" s="104">
        <v>0</v>
      </c>
      <c r="CU468" s="104">
        <v>0</v>
      </c>
      <c r="CV468" s="104">
        <v>0</v>
      </c>
      <c r="CW468" s="104">
        <v>1906354.84</v>
      </c>
      <c r="CX468" s="112"/>
      <c r="DQ468" s="155"/>
      <c r="DT468" s="65"/>
    </row>
    <row r="469" spans="1:124" ht="31.5" hidden="1" x14ac:dyDescent="0.25">
      <c r="A469" s="70" t="s">
        <v>138</v>
      </c>
      <c r="B469" s="70" t="s">
        <v>139</v>
      </c>
      <c r="C469" s="128" t="s">
        <v>572</v>
      </c>
      <c r="D469" s="70">
        <v>2</v>
      </c>
      <c r="E469" s="70" t="s">
        <v>35</v>
      </c>
      <c r="F469" s="70" t="s">
        <v>5</v>
      </c>
      <c r="G469" s="70" t="s">
        <v>917</v>
      </c>
      <c r="H469" s="43">
        <f>SUBTOTAL(103, $CI$16:$CI469)*1</f>
        <v>149</v>
      </c>
      <c r="I469" s="43" t="s">
        <v>138</v>
      </c>
      <c r="J469" s="128" t="s">
        <v>892</v>
      </c>
      <c r="K469" s="128" t="s">
        <v>918</v>
      </c>
      <c r="L469" s="35">
        <v>0</v>
      </c>
      <c r="M469" s="35">
        <v>0</v>
      </c>
      <c r="N469" s="35">
        <v>0</v>
      </c>
      <c r="O469" s="35">
        <f>N469+M469+L469</f>
        <v>0</v>
      </c>
      <c r="P469" s="35"/>
      <c r="Q469" s="41">
        <f t="shared" si="492"/>
        <v>0</v>
      </c>
      <c r="R469" s="197" t="str">
        <f t="shared" si="493"/>
        <v>nebija plānots</v>
      </c>
      <c r="S469" s="35">
        <v>0</v>
      </c>
      <c r="T469" s="35"/>
      <c r="U469" s="35"/>
      <c r="V469" s="41">
        <f t="shared" si="494"/>
        <v>0</v>
      </c>
      <c r="W469" s="41">
        <f t="shared" si="495"/>
        <v>0</v>
      </c>
      <c r="X469" s="41">
        <f t="shared" si="496"/>
        <v>0</v>
      </c>
      <c r="Y469" s="197" t="str">
        <f t="shared" si="497"/>
        <v>nebija plānots</v>
      </c>
      <c r="Z469" s="35">
        <v>0</v>
      </c>
      <c r="AA469" s="35"/>
      <c r="AB469" s="35"/>
      <c r="AC469" s="41">
        <f t="shared" si="498"/>
        <v>0</v>
      </c>
      <c r="AD469" s="41">
        <f t="shared" si="499"/>
        <v>0</v>
      </c>
      <c r="AE469" s="41">
        <f t="shared" si="500"/>
        <v>0</v>
      </c>
      <c r="AF469" s="109" t="str">
        <f t="shared" si="501"/>
        <v>nebija plānots</v>
      </c>
      <c r="AG469" s="35">
        <v>0</v>
      </c>
      <c r="AH469" s="35"/>
      <c r="AI469" s="35"/>
      <c r="AJ469" s="41">
        <f t="shared" si="502"/>
        <v>0</v>
      </c>
      <c r="AK469" s="41">
        <f t="shared" si="503"/>
        <v>0</v>
      </c>
      <c r="AL469" s="41">
        <f t="shared" si="504"/>
        <v>0</v>
      </c>
      <c r="AM469" s="109" t="str">
        <f t="shared" si="505"/>
        <v>nebija plānots</v>
      </c>
      <c r="AN469" s="35">
        <v>0</v>
      </c>
      <c r="AO469" s="35"/>
      <c r="AP469" s="35"/>
      <c r="AQ469" s="41">
        <f t="shared" si="506"/>
        <v>0</v>
      </c>
      <c r="AR469" s="41">
        <f t="shared" si="507"/>
        <v>0</v>
      </c>
      <c r="AS469" s="41">
        <f t="shared" si="508"/>
        <v>0</v>
      </c>
      <c r="AT469" s="109" t="str">
        <f t="shared" si="509"/>
        <v>nebija plānots</v>
      </c>
      <c r="AU469" s="35">
        <v>0</v>
      </c>
      <c r="AV469" s="35"/>
      <c r="AW469" s="35"/>
      <c r="AX469" s="41">
        <f t="shared" si="510"/>
        <v>0</v>
      </c>
      <c r="AY469" s="41">
        <f t="shared" si="511"/>
        <v>0</v>
      </c>
      <c r="AZ469" s="41">
        <f t="shared" si="512"/>
        <v>0</v>
      </c>
      <c r="BA469" s="109" t="str">
        <f t="shared" si="513"/>
        <v>nebija plānots</v>
      </c>
      <c r="BB469" s="35">
        <v>0</v>
      </c>
      <c r="BC469" s="41">
        <v>2000000</v>
      </c>
      <c r="BD469" s="41">
        <f>BC469-BB469</f>
        <v>2000000</v>
      </c>
      <c r="BE469" s="41">
        <f t="shared" si="514"/>
        <v>0</v>
      </c>
      <c r="BF469" s="41">
        <f t="shared" si="515"/>
        <v>2000000</v>
      </c>
      <c r="BG469" s="41">
        <f t="shared" si="516"/>
        <v>2000000</v>
      </c>
      <c r="BH469" s="109" t="str">
        <f t="shared" si="517"/>
        <v>nebija plānots</v>
      </c>
      <c r="BI469" s="35">
        <v>0</v>
      </c>
      <c r="BJ469" s="41">
        <v>0</v>
      </c>
      <c r="BK469" s="41">
        <f>BJ469-BI469</f>
        <v>0</v>
      </c>
      <c r="BL469" s="41">
        <f t="shared" si="518"/>
        <v>0</v>
      </c>
      <c r="BM469" s="41">
        <f t="shared" si="519"/>
        <v>2000000</v>
      </c>
      <c r="BN469" s="41">
        <f t="shared" si="520"/>
        <v>2000000</v>
      </c>
      <c r="BO469" s="109" t="str">
        <f t="shared" si="521"/>
        <v>nebija plānots</v>
      </c>
      <c r="BP469" s="35">
        <v>0</v>
      </c>
      <c r="BQ469" s="41">
        <v>0</v>
      </c>
      <c r="BR469" s="41">
        <f t="shared" si="537"/>
        <v>0</v>
      </c>
      <c r="BS469" s="41">
        <f t="shared" si="522"/>
        <v>0</v>
      </c>
      <c r="BT469" s="41">
        <f t="shared" si="523"/>
        <v>2000000</v>
      </c>
      <c r="BU469" s="41">
        <f t="shared" si="524"/>
        <v>2000000</v>
      </c>
      <c r="BV469" s="109" t="str">
        <f t="shared" si="525"/>
        <v>nebija plānots</v>
      </c>
      <c r="BW469" s="35">
        <v>0</v>
      </c>
      <c r="BX469" s="41">
        <v>776965</v>
      </c>
      <c r="BY469" s="41">
        <f t="shared" si="531"/>
        <v>776965</v>
      </c>
      <c r="BZ469" s="41">
        <f t="shared" si="532"/>
        <v>0</v>
      </c>
      <c r="CA469" s="41">
        <f t="shared" si="533"/>
        <v>2776965</v>
      </c>
      <c r="CB469" s="41">
        <f t="shared" si="534"/>
        <v>2776965</v>
      </c>
      <c r="CC469" s="109" t="str">
        <f t="shared" si="526"/>
        <v>nebija plānots</v>
      </c>
      <c r="CD469" s="35">
        <v>0</v>
      </c>
      <c r="CE469" s="41">
        <v>0</v>
      </c>
      <c r="CF469" s="41">
        <f t="shared" si="527"/>
        <v>0</v>
      </c>
      <c r="CG469" s="41">
        <f t="shared" si="528"/>
        <v>0</v>
      </c>
      <c r="CH469" s="41">
        <f t="shared" si="529"/>
        <v>2776965</v>
      </c>
      <c r="CI469" s="40">
        <f t="shared" si="530"/>
        <v>2776965</v>
      </c>
      <c r="CJ469" s="281" t="s">
        <v>1546</v>
      </c>
      <c r="CK469" s="37">
        <v>0</v>
      </c>
      <c r="CL469" s="40">
        <f t="shared" si="535"/>
        <v>0</v>
      </c>
      <c r="CM469" s="40">
        <v>2776965</v>
      </c>
      <c r="CN469" s="40">
        <v>0</v>
      </c>
      <c r="CO469" s="310" t="e">
        <f t="shared" si="536"/>
        <v>#DIV/0!</v>
      </c>
      <c r="CP469" s="37">
        <v>3726593.1</v>
      </c>
      <c r="CQ469" s="37">
        <v>0</v>
      </c>
      <c r="CR469" s="37">
        <v>0</v>
      </c>
      <c r="CS469" s="37">
        <v>0</v>
      </c>
      <c r="CT469" s="37">
        <v>0</v>
      </c>
      <c r="CU469" s="37">
        <v>0</v>
      </c>
      <c r="CV469" s="37">
        <v>0</v>
      </c>
      <c r="CW469" s="37">
        <v>3085516.71</v>
      </c>
      <c r="CX469" s="112"/>
      <c r="DQ469" s="155"/>
      <c r="DT469" s="65"/>
    </row>
    <row r="470" spans="1:124" ht="63" hidden="1" x14ac:dyDescent="0.25">
      <c r="A470" s="102" t="s">
        <v>1106</v>
      </c>
      <c r="B470" s="102" t="s">
        <v>1107</v>
      </c>
      <c r="C470" s="103" t="s">
        <v>1108</v>
      </c>
      <c r="D470" s="102" t="s">
        <v>3</v>
      </c>
      <c r="E470" s="102" t="s">
        <v>29</v>
      </c>
      <c r="F470" s="102" t="s">
        <v>102</v>
      </c>
      <c r="G470" s="106" t="s">
        <v>1113</v>
      </c>
      <c r="H470" s="43">
        <f>SUBTOTAL(103, $CI$16:$CI470)*1</f>
        <v>149</v>
      </c>
      <c r="I470" s="43" t="s">
        <v>1106</v>
      </c>
      <c r="J470" s="124" t="s">
        <v>1114</v>
      </c>
      <c r="K470" s="124" t="s">
        <v>1115</v>
      </c>
      <c r="L470" s="104">
        <v>0</v>
      </c>
      <c r="M470" s="104">
        <v>0</v>
      </c>
      <c r="N470" s="104">
        <v>0</v>
      </c>
      <c r="O470" s="101">
        <f>N470+M470+L470</f>
        <v>0</v>
      </c>
      <c r="P470" s="101"/>
      <c r="Q470" s="41">
        <f t="shared" si="492"/>
        <v>0</v>
      </c>
      <c r="R470" s="197" t="str">
        <f t="shared" si="493"/>
        <v>nebija plānots</v>
      </c>
      <c r="S470" s="104">
        <v>0</v>
      </c>
      <c r="T470" s="104"/>
      <c r="U470" s="104"/>
      <c r="V470" s="41">
        <f t="shared" si="494"/>
        <v>0</v>
      </c>
      <c r="W470" s="41">
        <f t="shared" si="495"/>
        <v>0</v>
      </c>
      <c r="X470" s="41">
        <f t="shared" si="496"/>
        <v>0</v>
      </c>
      <c r="Y470" s="197" t="str">
        <f t="shared" si="497"/>
        <v>nebija plānots</v>
      </c>
      <c r="Z470" s="104">
        <v>0</v>
      </c>
      <c r="AA470" s="104"/>
      <c r="AB470" s="104"/>
      <c r="AC470" s="41">
        <f t="shared" si="498"/>
        <v>0</v>
      </c>
      <c r="AD470" s="41">
        <f t="shared" si="499"/>
        <v>0</v>
      </c>
      <c r="AE470" s="41">
        <f t="shared" si="500"/>
        <v>0</v>
      </c>
      <c r="AF470" s="109" t="str">
        <f t="shared" si="501"/>
        <v>nebija plānots</v>
      </c>
      <c r="AG470" s="104">
        <v>0</v>
      </c>
      <c r="AH470" s="104"/>
      <c r="AI470" s="104"/>
      <c r="AJ470" s="41">
        <f t="shared" si="502"/>
        <v>0</v>
      </c>
      <c r="AK470" s="41">
        <f t="shared" si="503"/>
        <v>0</v>
      </c>
      <c r="AL470" s="41">
        <f t="shared" si="504"/>
        <v>0</v>
      </c>
      <c r="AM470" s="109" t="str">
        <f t="shared" si="505"/>
        <v>nebija plānots</v>
      </c>
      <c r="AN470" s="104">
        <v>0</v>
      </c>
      <c r="AO470" s="104"/>
      <c r="AP470" s="104"/>
      <c r="AQ470" s="41">
        <f t="shared" si="506"/>
        <v>0</v>
      </c>
      <c r="AR470" s="41">
        <f t="shared" si="507"/>
        <v>0</v>
      </c>
      <c r="AS470" s="41">
        <f t="shared" si="508"/>
        <v>0</v>
      </c>
      <c r="AT470" s="109" t="str">
        <f t="shared" si="509"/>
        <v>nebija plānots</v>
      </c>
      <c r="AU470" s="104">
        <v>0</v>
      </c>
      <c r="AV470" s="104"/>
      <c r="AW470" s="104"/>
      <c r="AX470" s="41">
        <f t="shared" si="510"/>
        <v>0</v>
      </c>
      <c r="AY470" s="41">
        <f t="shared" si="511"/>
        <v>0</v>
      </c>
      <c r="AZ470" s="41">
        <f t="shared" si="512"/>
        <v>0</v>
      </c>
      <c r="BA470" s="109" t="str">
        <f t="shared" si="513"/>
        <v>nebija plānots</v>
      </c>
      <c r="BB470" s="104">
        <v>0</v>
      </c>
      <c r="BC470" s="104"/>
      <c r="BD470" s="104"/>
      <c r="BE470" s="41">
        <f t="shared" si="514"/>
        <v>0</v>
      </c>
      <c r="BF470" s="41">
        <f t="shared" si="515"/>
        <v>0</v>
      </c>
      <c r="BG470" s="41">
        <f t="shared" si="516"/>
        <v>0</v>
      </c>
      <c r="BH470" s="109" t="str">
        <f t="shared" si="517"/>
        <v>nebija plānots</v>
      </c>
      <c r="BI470" s="104">
        <v>0</v>
      </c>
      <c r="BJ470" s="41">
        <v>1514287.08</v>
      </c>
      <c r="BK470" s="41">
        <f>BJ470-BI470</f>
        <v>1514287.08</v>
      </c>
      <c r="BL470" s="41">
        <f t="shared" si="518"/>
        <v>0</v>
      </c>
      <c r="BM470" s="41">
        <f t="shared" si="519"/>
        <v>1514287.08</v>
      </c>
      <c r="BN470" s="41">
        <f t="shared" si="520"/>
        <v>1514287</v>
      </c>
      <c r="BO470" s="109" t="str">
        <f t="shared" si="521"/>
        <v>nebija plānots</v>
      </c>
      <c r="BP470" s="104">
        <v>0</v>
      </c>
      <c r="BQ470" s="41">
        <v>0</v>
      </c>
      <c r="BR470" s="41">
        <f t="shared" si="537"/>
        <v>0</v>
      </c>
      <c r="BS470" s="41">
        <f t="shared" si="522"/>
        <v>0</v>
      </c>
      <c r="BT470" s="41">
        <f t="shared" si="523"/>
        <v>1514287.08</v>
      </c>
      <c r="BU470" s="41">
        <f t="shared" si="524"/>
        <v>1514287</v>
      </c>
      <c r="BV470" s="109" t="str">
        <f t="shared" si="525"/>
        <v>nebija plānots</v>
      </c>
      <c r="BW470" s="104">
        <v>0</v>
      </c>
      <c r="BX470" s="41">
        <v>899807.75</v>
      </c>
      <c r="BY470" s="41">
        <f t="shared" si="531"/>
        <v>899807.75</v>
      </c>
      <c r="BZ470" s="41">
        <f t="shared" si="532"/>
        <v>0</v>
      </c>
      <c r="CA470" s="41">
        <f t="shared" si="533"/>
        <v>2414094.83</v>
      </c>
      <c r="CB470" s="41">
        <f t="shared" si="534"/>
        <v>2414094.83</v>
      </c>
      <c r="CC470" s="109" t="str">
        <f t="shared" si="526"/>
        <v>nebija plānots</v>
      </c>
      <c r="CD470" s="104">
        <v>0</v>
      </c>
      <c r="CE470" s="41">
        <v>378572.25</v>
      </c>
      <c r="CF470" s="41">
        <f t="shared" si="527"/>
        <v>378572.25</v>
      </c>
      <c r="CG470" s="41">
        <f t="shared" si="528"/>
        <v>0</v>
      </c>
      <c r="CH470" s="41">
        <f t="shared" si="529"/>
        <v>2792667.08</v>
      </c>
      <c r="CI470" s="40">
        <f t="shared" si="530"/>
        <v>2792667.08</v>
      </c>
      <c r="CJ470" s="281" t="s">
        <v>1546</v>
      </c>
      <c r="CK470" s="104">
        <v>300000</v>
      </c>
      <c r="CL470" s="40">
        <f t="shared" si="535"/>
        <v>300000</v>
      </c>
      <c r="CM470" s="40">
        <v>2792667.08</v>
      </c>
      <c r="CN470" s="158">
        <f>CM470-CL470</f>
        <v>2492667.08</v>
      </c>
      <c r="CO470" s="310">
        <f t="shared" si="536"/>
        <v>9.3088902666666673</v>
      </c>
      <c r="CP470" s="104">
        <v>3024825.21</v>
      </c>
      <c r="CQ470" s="104">
        <v>1290416.81</v>
      </c>
      <c r="CR470" s="104">
        <v>432383.98</v>
      </c>
      <c r="CS470" s="104">
        <v>0</v>
      </c>
      <c r="CT470" s="104">
        <v>0</v>
      </c>
      <c r="CU470" s="104">
        <v>0</v>
      </c>
      <c r="CV470" s="104">
        <v>0</v>
      </c>
      <c r="CW470" s="104">
        <v>5047626</v>
      </c>
      <c r="CX470" s="112"/>
      <c r="DQ470" s="155"/>
      <c r="DT470" s="65"/>
    </row>
    <row r="471" spans="1:124" ht="31.5" hidden="1" x14ac:dyDescent="0.25">
      <c r="A471" s="99" t="s">
        <v>150</v>
      </c>
      <c r="B471" s="99" t="s">
        <v>151</v>
      </c>
      <c r="C471" s="100" t="s">
        <v>574</v>
      </c>
      <c r="D471" s="99" t="s">
        <v>3</v>
      </c>
      <c r="E471" s="99" t="s">
        <v>29</v>
      </c>
      <c r="F471" s="99" t="s">
        <v>102</v>
      </c>
      <c r="G471" s="99" t="s">
        <v>1116</v>
      </c>
      <c r="H471" s="43">
        <f>SUBTOTAL(103, $CI$16:$CI471)*1</f>
        <v>149</v>
      </c>
      <c r="I471" s="43" t="s">
        <v>150</v>
      </c>
      <c r="J471" s="128" t="s">
        <v>98</v>
      </c>
      <c r="K471" s="128" t="s">
        <v>1117</v>
      </c>
      <c r="L471" s="101">
        <v>0</v>
      </c>
      <c r="M471" s="101">
        <v>0</v>
      </c>
      <c r="N471" s="101">
        <v>0</v>
      </c>
      <c r="O471" s="101">
        <f>N471+M471+L471</f>
        <v>0</v>
      </c>
      <c r="P471" s="101"/>
      <c r="Q471" s="41">
        <f t="shared" si="492"/>
        <v>0</v>
      </c>
      <c r="R471" s="197" t="str">
        <f t="shared" si="493"/>
        <v>nebija plānots</v>
      </c>
      <c r="S471" s="101">
        <v>0</v>
      </c>
      <c r="T471" s="101"/>
      <c r="U471" s="101"/>
      <c r="V471" s="41">
        <f t="shared" si="494"/>
        <v>0</v>
      </c>
      <c r="W471" s="41">
        <f t="shared" si="495"/>
        <v>0</v>
      </c>
      <c r="X471" s="41">
        <f t="shared" si="496"/>
        <v>0</v>
      </c>
      <c r="Y471" s="197" t="str">
        <f t="shared" si="497"/>
        <v>nebija plānots</v>
      </c>
      <c r="Z471" s="101">
        <v>0</v>
      </c>
      <c r="AA471" s="101"/>
      <c r="AB471" s="101"/>
      <c r="AC471" s="41">
        <f t="shared" si="498"/>
        <v>0</v>
      </c>
      <c r="AD471" s="41">
        <f t="shared" si="499"/>
        <v>0</v>
      </c>
      <c r="AE471" s="41">
        <f t="shared" si="500"/>
        <v>0</v>
      </c>
      <c r="AF471" s="109" t="str">
        <f t="shared" si="501"/>
        <v>nebija plānots</v>
      </c>
      <c r="AG471" s="101">
        <v>0</v>
      </c>
      <c r="AH471" s="101"/>
      <c r="AI471" s="101"/>
      <c r="AJ471" s="41">
        <f t="shared" si="502"/>
        <v>0</v>
      </c>
      <c r="AK471" s="41">
        <f t="shared" si="503"/>
        <v>0</v>
      </c>
      <c r="AL471" s="41">
        <f t="shared" si="504"/>
        <v>0</v>
      </c>
      <c r="AM471" s="109" t="str">
        <f t="shared" si="505"/>
        <v>nebija plānots</v>
      </c>
      <c r="AN471" s="101">
        <v>0</v>
      </c>
      <c r="AO471" s="101"/>
      <c r="AP471" s="101"/>
      <c r="AQ471" s="41">
        <f t="shared" si="506"/>
        <v>0</v>
      </c>
      <c r="AR471" s="41">
        <f t="shared" si="507"/>
        <v>0</v>
      </c>
      <c r="AS471" s="41">
        <f t="shared" si="508"/>
        <v>0</v>
      </c>
      <c r="AT471" s="109" t="str">
        <f t="shared" si="509"/>
        <v>nebija plānots</v>
      </c>
      <c r="AU471" s="101">
        <v>0</v>
      </c>
      <c r="AV471" s="101"/>
      <c r="AW471" s="101"/>
      <c r="AX471" s="41">
        <f t="shared" si="510"/>
        <v>0</v>
      </c>
      <c r="AY471" s="41">
        <f t="shared" si="511"/>
        <v>0</v>
      </c>
      <c r="AZ471" s="41">
        <f t="shared" si="512"/>
        <v>0</v>
      </c>
      <c r="BA471" s="109" t="str">
        <f t="shared" si="513"/>
        <v>nebija plānots</v>
      </c>
      <c r="BB471" s="101">
        <v>0</v>
      </c>
      <c r="BC471" s="101"/>
      <c r="BD471" s="101"/>
      <c r="BE471" s="41">
        <f t="shared" si="514"/>
        <v>0</v>
      </c>
      <c r="BF471" s="41">
        <f t="shared" si="515"/>
        <v>0</v>
      </c>
      <c r="BG471" s="41">
        <f t="shared" si="516"/>
        <v>0</v>
      </c>
      <c r="BH471" s="109" t="str">
        <f t="shared" si="517"/>
        <v>nebija plānots</v>
      </c>
      <c r="BI471" s="101">
        <v>0</v>
      </c>
      <c r="BJ471" s="41">
        <v>104778.26</v>
      </c>
      <c r="BK471" s="41">
        <f>BJ471-BI471</f>
        <v>104778.26</v>
      </c>
      <c r="BL471" s="41">
        <f t="shared" si="518"/>
        <v>0</v>
      </c>
      <c r="BM471" s="41">
        <f t="shared" si="519"/>
        <v>104778.26</v>
      </c>
      <c r="BN471" s="41">
        <f t="shared" si="520"/>
        <v>104778</v>
      </c>
      <c r="BO471" s="109" t="str">
        <f t="shared" si="521"/>
        <v>nebija plānots</v>
      </c>
      <c r="BP471" s="101">
        <v>0</v>
      </c>
      <c r="BQ471" s="41">
        <v>0</v>
      </c>
      <c r="BR471" s="41">
        <f t="shared" si="537"/>
        <v>0</v>
      </c>
      <c r="BS471" s="41">
        <f t="shared" si="522"/>
        <v>0</v>
      </c>
      <c r="BT471" s="41">
        <f t="shared" si="523"/>
        <v>104778.26</v>
      </c>
      <c r="BU471" s="41">
        <f t="shared" si="524"/>
        <v>104778</v>
      </c>
      <c r="BV471" s="109" t="str">
        <f t="shared" si="525"/>
        <v>nebija plānots</v>
      </c>
      <c r="BW471" s="101">
        <v>0</v>
      </c>
      <c r="BX471" s="41">
        <v>0</v>
      </c>
      <c r="BY471" s="41">
        <f t="shared" si="531"/>
        <v>0</v>
      </c>
      <c r="BZ471" s="41">
        <f t="shared" si="532"/>
        <v>0</v>
      </c>
      <c r="CA471" s="41">
        <f t="shared" si="533"/>
        <v>104778.26</v>
      </c>
      <c r="CB471" s="41">
        <f t="shared" si="534"/>
        <v>104778.26</v>
      </c>
      <c r="CC471" s="109" t="str">
        <f t="shared" si="526"/>
        <v>nebija plānots</v>
      </c>
      <c r="CD471" s="101">
        <v>0</v>
      </c>
      <c r="CE471" s="41">
        <v>4229161.8600000003</v>
      </c>
      <c r="CF471" s="41">
        <f t="shared" si="527"/>
        <v>4229161.8600000003</v>
      </c>
      <c r="CG471" s="41">
        <f t="shared" si="528"/>
        <v>0</v>
      </c>
      <c r="CH471" s="41">
        <f t="shared" si="529"/>
        <v>4333940.12</v>
      </c>
      <c r="CI471" s="40">
        <f t="shared" si="530"/>
        <v>4333940.12</v>
      </c>
      <c r="CJ471" s="281" t="s">
        <v>1546</v>
      </c>
      <c r="CK471" s="104">
        <v>0</v>
      </c>
      <c r="CL471" s="40">
        <f t="shared" si="535"/>
        <v>0</v>
      </c>
      <c r="CM471" s="40">
        <v>4333940.12</v>
      </c>
      <c r="CN471" s="40">
        <v>0</v>
      </c>
      <c r="CO471" s="310" t="e">
        <f t="shared" si="536"/>
        <v>#DIV/0!</v>
      </c>
      <c r="CP471" s="104">
        <v>11050000</v>
      </c>
      <c r="CQ471" s="104">
        <v>1184908.25</v>
      </c>
      <c r="CR471" s="104">
        <v>0</v>
      </c>
      <c r="CS471" s="104">
        <v>0</v>
      </c>
      <c r="CT471" s="104">
        <v>0</v>
      </c>
      <c r="CU471" s="104">
        <v>0</v>
      </c>
      <c r="CV471" s="104">
        <v>0</v>
      </c>
      <c r="CW471" s="104">
        <v>12234908.25</v>
      </c>
      <c r="CX471" s="29"/>
      <c r="DQ471" s="155"/>
      <c r="DT471" s="65"/>
    </row>
    <row r="472" spans="1:124" ht="31.5" hidden="1" x14ac:dyDescent="0.25">
      <c r="A472" s="119" t="s">
        <v>138</v>
      </c>
      <c r="B472" s="119" t="s">
        <v>139</v>
      </c>
      <c r="C472" s="120" t="s">
        <v>572</v>
      </c>
      <c r="D472" s="119">
        <v>2</v>
      </c>
      <c r="E472" s="119" t="s">
        <v>35</v>
      </c>
      <c r="F472" s="119" t="s">
        <v>5</v>
      </c>
      <c r="G472" s="43" t="s">
        <v>776</v>
      </c>
      <c r="H472" s="43">
        <f>SUBTOTAL(103, $CI$16:$CI472)*1</f>
        <v>149</v>
      </c>
      <c r="I472" s="43" t="s">
        <v>138</v>
      </c>
      <c r="J472" s="124" t="s">
        <v>661</v>
      </c>
      <c r="K472" s="124" t="s">
        <v>808</v>
      </c>
      <c r="L472" s="41">
        <v>0</v>
      </c>
      <c r="M472" s="41">
        <v>0</v>
      </c>
      <c r="N472" s="41">
        <v>0</v>
      </c>
      <c r="O472" s="40">
        <v>0</v>
      </c>
      <c r="P472" s="40">
        <v>0</v>
      </c>
      <c r="Q472" s="41">
        <f t="shared" si="492"/>
        <v>0</v>
      </c>
      <c r="R472" s="197" t="str">
        <f t="shared" si="493"/>
        <v>nebija plānots</v>
      </c>
      <c r="S472" s="40">
        <v>0</v>
      </c>
      <c r="T472" s="40">
        <v>0</v>
      </c>
      <c r="U472" s="41">
        <f>T472-S472</f>
        <v>0</v>
      </c>
      <c r="V472" s="41">
        <f t="shared" si="494"/>
        <v>0</v>
      </c>
      <c r="W472" s="41">
        <f t="shared" si="495"/>
        <v>0</v>
      </c>
      <c r="X472" s="41">
        <f t="shared" si="496"/>
        <v>0</v>
      </c>
      <c r="Y472" s="197" t="str">
        <f t="shared" si="497"/>
        <v>nebija plānots</v>
      </c>
      <c r="Z472" s="40">
        <v>0</v>
      </c>
      <c r="AA472" s="40">
        <v>0</v>
      </c>
      <c r="AB472" s="41">
        <f>AA472-Z472</f>
        <v>0</v>
      </c>
      <c r="AC472" s="41">
        <f t="shared" si="498"/>
        <v>0</v>
      </c>
      <c r="AD472" s="41">
        <f t="shared" si="499"/>
        <v>0</v>
      </c>
      <c r="AE472" s="41">
        <f t="shared" si="500"/>
        <v>0</v>
      </c>
      <c r="AF472" s="109" t="str">
        <f t="shared" si="501"/>
        <v>nebija plānots</v>
      </c>
      <c r="AG472" s="40">
        <v>0</v>
      </c>
      <c r="AH472" s="40">
        <v>0</v>
      </c>
      <c r="AI472" s="41">
        <f>AH472-AG472</f>
        <v>0</v>
      </c>
      <c r="AJ472" s="41">
        <f t="shared" si="502"/>
        <v>0</v>
      </c>
      <c r="AK472" s="41">
        <f t="shared" si="503"/>
        <v>0</v>
      </c>
      <c r="AL472" s="41">
        <f t="shared" si="504"/>
        <v>0</v>
      </c>
      <c r="AM472" s="109" t="str">
        <f t="shared" si="505"/>
        <v>nebija plānots</v>
      </c>
      <c r="AN472" s="40">
        <v>0</v>
      </c>
      <c r="AO472" s="40">
        <v>0</v>
      </c>
      <c r="AP472" s="41">
        <f>AO472-AN472</f>
        <v>0</v>
      </c>
      <c r="AQ472" s="41">
        <f t="shared" si="506"/>
        <v>0</v>
      </c>
      <c r="AR472" s="41">
        <f t="shared" si="507"/>
        <v>0</v>
      </c>
      <c r="AS472" s="41">
        <f t="shared" si="508"/>
        <v>0</v>
      </c>
      <c r="AT472" s="109" t="str">
        <f t="shared" si="509"/>
        <v>nebija plānots</v>
      </c>
      <c r="AU472" s="41">
        <v>0</v>
      </c>
      <c r="AV472" s="41">
        <v>1082129.03</v>
      </c>
      <c r="AW472" s="41">
        <f>AV472-AU472</f>
        <v>1082129.03</v>
      </c>
      <c r="AX472" s="41">
        <f t="shared" si="510"/>
        <v>0</v>
      </c>
      <c r="AY472" s="41">
        <f t="shared" si="511"/>
        <v>1082129.03</v>
      </c>
      <c r="AZ472" s="41">
        <f t="shared" si="512"/>
        <v>1082129</v>
      </c>
      <c r="BA472" s="109" t="str">
        <f t="shared" si="513"/>
        <v>nebija plānots</v>
      </c>
      <c r="BB472" s="41">
        <v>0</v>
      </c>
      <c r="BC472" s="41">
        <v>0</v>
      </c>
      <c r="BD472" s="41">
        <f>BC472-BB472</f>
        <v>0</v>
      </c>
      <c r="BE472" s="41">
        <f t="shared" si="514"/>
        <v>0</v>
      </c>
      <c r="BF472" s="41">
        <f t="shared" si="515"/>
        <v>1082129.03</v>
      </c>
      <c r="BG472" s="41">
        <f t="shared" si="516"/>
        <v>1082129</v>
      </c>
      <c r="BH472" s="109" t="str">
        <f t="shared" si="517"/>
        <v>nebija plānots</v>
      </c>
      <c r="BI472" s="41">
        <v>0</v>
      </c>
      <c r="BJ472" s="41">
        <v>811596.77</v>
      </c>
      <c r="BK472" s="41">
        <f>BJ472-BI472</f>
        <v>811596.77</v>
      </c>
      <c r="BL472" s="41">
        <f t="shared" si="518"/>
        <v>0</v>
      </c>
      <c r="BM472" s="41">
        <f t="shared" si="519"/>
        <v>1893725.8</v>
      </c>
      <c r="BN472" s="41">
        <f t="shared" si="520"/>
        <v>1893726</v>
      </c>
      <c r="BO472" s="109" t="str">
        <f t="shared" si="521"/>
        <v>nebija plānots</v>
      </c>
      <c r="BP472" s="41">
        <v>0</v>
      </c>
      <c r="BQ472" s="41">
        <v>1091357.92</v>
      </c>
      <c r="BR472" s="41">
        <f t="shared" si="537"/>
        <v>1091357.92</v>
      </c>
      <c r="BS472" s="41">
        <f t="shared" si="522"/>
        <v>0</v>
      </c>
      <c r="BT472" s="41">
        <f t="shared" si="523"/>
        <v>2985083.7199999997</v>
      </c>
      <c r="BU472" s="41">
        <f t="shared" si="524"/>
        <v>2985084</v>
      </c>
      <c r="BV472" s="109" t="str">
        <f t="shared" si="525"/>
        <v>nebija plānots</v>
      </c>
      <c r="BW472" s="41">
        <v>0</v>
      </c>
      <c r="BX472" s="41">
        <v>0</v>
      </c>
      <c r="BY472" s="41">
        <f t="shared" si="531"/>
        <v>0</v>
      </c>
      <c r="BZ472" s="41">
        <f t="shared" si="532"/>
        <v>0</v>
      </c>
      <c r="CA472" s="41">
        <f t="shared" si="533"/>
        <v>2985083.7199999997</v>
      </c>
      <c r="CB472" s="41">
        <f t="shared" si="534"/>
        <v>2985083.7199999997</v>
      </c>
      <c r="CC472" s="109" t="str">
        <f t="shared" si="526"/>
        <v>nebija plānots</v>
      </c>
      <c r="CD472" s="41">
        <v>0</v>
      </c>
      <c r="CE472" s="41">
        <v>0</v>
      </c>
      <c r="CF472" s="41">
        <f t="shared" si="527"/>
        <v>0</v>
      </c>
      <c r="CG472" s="41">
        <f t="shared" si="528"/>
        <v>0</v>
      </c>
      <c r="CH472" s="41">
        <f t="shared" si="529"/>
        <v>2985083.7199999997</v>
      </c>
      <c r="CI472" s="40">
        <f t="shared" si="530"/>
        <v>2985083.7199999997</v>
      </c>
      <c r="CJ472" s="281" t="s">
        <v>1546</v>
      </c>
      <c r="CK472" s="40">
        <v>0</v>
      </c>
      <c r="CL472" s="40">
        <f t="shared" si="535"/>
        <v>0</v>
      </c>
      <c r="CM472" s="40">
        <v>3674940.9699999997</v>
      </c>
      <c r="CN472" s="36">
        <v>0</v>
      </c>
      <c r="CO472" s="310" t="e">
        <f t="shared" si="536"/>
        <v>#DIV/0!</v>
      </c>
      <c r="CP472" s="40">
        <v>2502401.37</v>
      </c>
      <c r="CQ472" s="40">
        <v>714971.83</v>
      </c>
      <c r="CR472" s="40">
        <v>357485.91</v>
      </c>
      <c r="CS472" s="40">
        <v>0</v>
      </c>
      <c r="CT472" s="40">
        <v>0</v>
      </c>
      <c r="CU472" s="40">
        <v>0</v>
      </c>
      <c r="CV472" s="40">
        <v>0</v>
      </c>
      <c r="CW472" s="40">
        <v>2705322.58</v>
      </c>
      <c r="CX472" s="112"/>
      <c r="DQ472" s="155"/>
      <c r="DT472" s="65"/>
    </row>
    <row r="473" spans="1:124" x14ac:dyDescent="0.25">
      <c r="A473" s="181"/>
      <c r="B473" s="181"/>
      <c r="C473" s="182"/>
      <c r="D473" s="181"/>
      <c r="E473" s="181"/>
      <c r="F473" s="181"/>
      <c r="G473" s="153"/>
      <c r="H473" s="319" t="s">
        <v>1565</v>
      </c>
      <c r="I473" s="153"/>
      <c r="J473" s="234"/>
      <c r="K473" s="234"/>
      <c r="L473" s="95"/>
      <c r="M473" s="95"/>
      <c r="N473" s="95"/>
      <c r="O473" s="112"/>
      <c r="P473" s="112"/>
      <c r="Q473" s="95"/>
      <c r="R473" s="296"/>
      <c r="S473" s="112"/>
      <c r="T473" s="112"/>
      <c r="U473" s="95"/>
      <c r="V473" s="95"/>
      <c r="W473" s="95"/>
      <c r="X473" s="95"/>
      <c r="Y473" s="296"/>
      <c r="Z473" s="112"/>
      <c r="AA473" s="112"/>
      <c r="AB473" s="95"/>
      <c r="AC473" s="95"/>
      <c r="AD473" s="95"/>
      <c r="AE473" s="95"/>
      <c r="AF473" s="113"/>
      <c r="AG473" s="112"/>
      <c r="AH473" s="112"/>
      <c r="AI473" s="95"/>
      <c r="AJ473" s="95"/>
      <c r="AK473" s="95"/>
      <c r="AL473" s="95"/>
      <c r="AM473" s="113"/>
      <c r="AN473" s="112"/>
      <c r="AO473" s="112"/>
      <c r="AP473" s="95"/>
      <c r="AQ473" s="95"/>
      <c r="AR473" s="95"/>
      <c r="AS473" s="95"/>
      <c r="AT473" s="113"/>
      <c r="AU473" s="95"/>
      <c r="AV473" s="95"/>
      <c r="AW473" s="95"/>
      <c r="AX473" s="95"/>
      <c r="AY473" s="95"/>
      <c r="AZ473" s="95"/>
      <c r="BA473" s="113"/>
      <c r="BB473" s="95"/>
      <c r="BC473" s="95"/>
      <c r="BD473" s="95"/>
      <c r="BE473" s="95"/>
      <c r="BF473" s="95"/>
      <c r="BG473" s="95"/>
      <c r="BH473" s="113"/>
      <c r="BI473" s="95"/>
      <c r="BJ473" s="95"/>
      <c r="BK473" s="95"/>
      <c r="BL473" s="95"/>
      <c r="BM473" s="95"/>
      <c r="BN473" s="95"/>
      <c r="BO473" s="113"/>
      <c r="BP473" s="95"/>
      <c r="BQ473" s="95"/>
      <c r="BR473" s="95"/>
      <c r="BS473" s="95"/>
      <c r="BT473" s="95"/>
      <c r="BU473" s="95"/>
      <c r="BV473" s="113"/>
      <c r="BW473" s="95"/>
      <c r="BX473" s="95"/>
      <c r="BY473" s="95"/>
      <c r="BZ473" s="95"/>
      <c r="CA473" s="95"/>
      <c r="CB473" s="95"/>
      <c r="CC473" s="113"/>
      <c r="CD473" s="95"/>
      <c r="CE473" s="95"/>
      <c r="CF473" s="95"/>
      <c r="CG473" s="95"/>
      <c r="CH473" s="95"/>
      <c r="CI473" s="112"/>
      <c r="CJ473" s="309"/>
      <c r="CK473" s="112"/>
      <c r="CL473" s="112"/>
      <c r="CM473" s="112"/>
      <c r="CN473" s="175"/>
      <c r="CO473" s="175"/>
      <c r="CP473" s="112"/>
      <c r="CQ473" s="112"/>
      <c r="CR473" s="112"/>
      <c r="CS473" s="112"/>
      <c r="CT473" s="112"/>
      <c r="CU473" s="112"/>
      <c r="CV473" s="112"/>
      <c r="CW473" s="112"/>
      <c r="CX473" s="112"/>
      <c r="DQ473" s="155"/>
      <c r="DT473" s="65"/>
    </row>
    <row r="474" spans="1:124" x14ac:dyDescent="0.25">
      <c r="K474" s="283" t="s">
        <v>1321</v>
      </c>
      <c r="BP474" s="284" t="s">
        <v>1322</v>
      </c>
      <c r="BW474" s="284" t="s">
        <v>1322</v>
      </c>
      <c r="CH474" s="284" t="s">
        <v>1322</v>
      </c>
    </row>
    <row r="475" spans="1:124" x14ac:dyDescent="0.25">
      <c r="H475" s="166" t="s">
        <v>1319</v>
      </c>
    </row>
    <row r="476" spans="1:124" x14ac:dyDescent="0.25">
      <c r="H476" s="166" t="s">
        <v>1320</v>
      </c>
    </row>
  </sheetData>
  <autoFilter ref="A15:CX472"/>
  <sortState ref="H15:CW471">
    <sortCondition ref="CJ15:CJ471"/>
  </sortState>
  <mergeCells count="48">
    <mergeCell ref="B6:B12"/>
    <mergeCell ref="A6:A12"/>
    <mergeCell ref="Z6:AB6"/>
    <mergeCell ref="A5:C5"/>
    <mergeCell ref="K5:K6"/>
    <mergeCell ref="F5:F12"/>
    <mergeCell ref="G5:G12"/>
    <mergeCell ref="D6:D12"/>
    <mergeCell ref="E6:E12"/>
    <mergeCell ref="O6:Q6"/>
    <mergeCell ref="S6:U6"/>
    <mergeCell ref="H5:H14"/>
    <mergeCell ref="I5:I14"/>
    <mergeCell ref="J5:J14"/>
    <mergeCell ref="L5:CO5"/>
    <mergeCell ref="CL6:CO6"/>
    <mergeCell ref="BW6:BY6"/>
    <mergeCell ref="B4:E4"/>
    <mergeCell ref="C6:C12"/>
    <mergeCell ref="CT6:CT7"/>
    <mergeCell ref="CP6:CP7"/>
    <mergeCell ref="BB6:BD6"/>
    <mergeCell ref="CS6:CS7"/>
    <mergeCell ref="CD6:CF6"/>
    <mergeCell ref="CG6:CJ6"/>
    <mergeCell ref="V6:Y6"/>
    <mergeCell ref="AC6:AF6"/>
    <mergeCell ref="BP6:BR6"/>
    <mergeCell ref="AJ6:AM6"/>
    <mergeCell ref="AQ6:AT6"/>
    <mergeCell ref="AX6:BA6"/>
    <mergeCell ref="BZ6:CC6"/>
    <mergeCell ref="CW5:CW14"/>
    <mergeCell ref="CG1:CJ3"/>
    <mergeCell ref="H1:J1"/>
    <mergeCell ref="AU6:AW6"/>
    <mergeCell ref="AG6:AI6"/>
    <mergeCell ref="AN6:AP6"/>
    <mergeCell ref="H4:CX4"/>
    <mergeCell ref="CU6:CU7"/>
    <mergeCell ref="CV6:CV7"/>
    <mergeCell ref="CQ6:CQ7"/>
    <mergeCell ref="CR6:CR7"/>
    <mergeCell ref="BE6:BH6"/>
    <mergeCell ref="BL6:BO6"/>
    <mergeCell ref="BS6:BV6"/>
    <mergeCell ref="BI6:BK6"/>
    <mergeCell ref="CX5:CX12"/>
  </mergeCells>
  <conditionalFormatting sqref="G474:G1048576 G5:G63 F293 G66:G76 G78 G80:G98 G454:G455 G101:G277">
    <cfRule type="duplicateValues" dxfId="7" priority="5"/>
  </conditionalFormatting>
  <conditionalFormatting sqref="J293">
    <cfRule type="duplicateValues" dxfId="6" priority="6"/>
  </conditionalFormatting>
  <conditionalFormatting sqref="G79">
    <cfRule type="duplicateValues" dxfId="5" priority="3"/>
  </conditionalFormatting>
  <conditionalFormatting sqref="G79">
    <cfRule type="duplicateValues" dxfId="4" priority="4"/>
  </conditionalFormatting>
  <conditionalFormatting sqref="G474:G1048576 G437:G455 G1:G404">
    <cfRule type="duplicateValues" dxfId="3" priority="7"/>
  </conditionalFormatting>
  <conditionalFormatting sqref="G474:G1048576 G1:G468">
    <cfRule type="duplicateValues" dxfId="2" priority="2"/>
  </conditionalFormatting>
  <conditionalFormatting sqref="G1:G1048576">
    <cfRule type="duplicateValues" dxfId="1" priority="1"/>
  </conditionalFormatting>
  <conditionalFormatting sqref="G474:G1048576 AW15:BA15 G454:G455 F293 G5:G63 G66:G76 G78 G80:G96 G98 G101:G265">
    <cfRule type="duplicateValues" dxfId="0" priority="8"/>
  </conditionalFormatting>
  <pageMargins left="0.11811023622047245" right="0.11811023622047245" top="1.1811023622047245" bottom="0.55118110236220474" header="0.31496062992125984" footer="0.31496062992125984"/>
  <pageSetup paperSize="9" scale="62" firstPageNumber="9" fitToHeight="0" orientation="landscape" useFirstPageNumber="1" r:id="rId1"/>
  <headerFooter>
    <oddFooter>&amp;L&amp;F&amp;C&amp;P no &amp;[15</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87</vt:i4>
      </vt:variant>
    </vt:vector>
  </HeadingPairs>
  <TitlesOfParts>
    <vt:vector size="90" baseType="lpstr">
      <vt:lpstr>Maksājumu_pieprasījumu_iesn.</vt:lpstr>
      <vt:lpstr>IPIA_MP_kavējumi</vt:lpstr>
      <vt:lpstr>IPIA_neizp_virs_25%</vt:lpstr>
      <vt:lpstr>IPIA_MP_kavējumi!izpilde_N</vt:lpstr>
      <vt:lpstr>'IPIA_neizp_virs_25%'!izpilde_N</vt:lpstr>
      <vt:lpstr>izpilde_N</vt:lpstr>
      <vt:lpstr>IPIA_MP_kavējumi!KumA</vt:lpstr>
      <vt:lpstr>'IPIA_neizp_virs_25%'!KumA</vt:lpstr>
      <vt:lpstr>KumA</vt:lpstr>
      <vt:lpstr>IPIA_MP_kavējumi!KumAu</vt:lpstr>
      <vt:lpstr>'IPIA_neizp_virs_25%'!KumAu</vt:lpstr>
      <vt:lpstr>KumAu</vt:lpstr>
      <vt:lpstr>IPIA_MP_kavējumi!KUMF</vt:lpstr>
      <vt:lpstr>'IPIA_neizp_virs_25%'!KUMF</vt:lpstr>
      <vt:lpstr>KUMF</vt:lpstr>
      <vt:lpstr>IPIA_MP_kavējumi!kumJ</vt:lpstr>
      <vt:lpstr>'IPIA_neizp_virs_25%'!kumJ</vt:lpstr>
      <vt:lpstr>kumJ</vt:lpstr>
      <vt:lpstr>IPIA_MP_kavējumi!KumJL</vt:lpstr>
      <vt:lpstr>'IPIA_neizp_virs_25%'!KumJL</vt:lpstr>
      <vt:lpstr>KumJL</vt:lpstr>
      <vt:lpstr>IPIA_MP_kavējumi!KumJu</vt:lpstr>
      <vt:lpstr>'IPIA_neizp_virs_25%'!KumJu</vt:lpstr>
      <vt:lpstr>KumJu</vt:lpstr>
      <vt:lpstr>IPIA_MP_kavējumi!KumM</vt:lpstr>
      <vt:lpstr>'IPIA_neizp_virs_25%'!KumM</vt:lpstr>
      <vt:lpstr>KumM</vt:lpstr>
      <vt:lpstr>IPIA_MP_kavējumi!KumMa</vt:lpstr>
      <vt:lpstr>'IPIA_neizp_virs_25%'!KumMa</vt:lpstr>
      <vt:lpstr>KumMa</vt:lpstr>
      <vt:lpstr>IPIA_MP_kavējumi!kumN</vt:lpstr>
      <vt:lpstr>'IPIA_neizp_virs_25%'!kumN</vt:lpstr>
      <vt:lpstr>kumN</vt:lpstr>
      <vt:lpstr>IPIA_MP_kavējumi!KumO</vt:lpstr>
      <vt:lpstr>'IPIA_neizp_virs_25%'!KumO</vt:lpstr>
      <vt:lpstr>KumO</vt:lpstr>
      <vt:lpstr>IPIA_MP_kavējumi!KumS</vt:lpstr>
      <vt:lpstr>'IPIA_neizp_virs_25%'!KumS</vt:lpstr>
      <vt:lpstr>KumS</vt:lpstr>
      <vt:lpstr>IPIA_MP_kavējumi!Nov</vt:lpstr>
      <vt:lpstr>'IPIA_neizp_virs_25%'!Nov</vt:lpstr>
      <vt:lpstr>Nov</vt:lpstr>
      <vt:lpstr>IPIA_MP_kavējumi!PIMPG</vt:lpstr>
      <vt:lpstr>'IPIA_neizp_virs_25%'!PIMPG</vt:lpstr>
      <vt:lpstr>PIMPG</vt:lpstr>
      <vt:lpstr>IPIA_MP_kavējumi!PRA</vt:lpstr>
      <vt:lpstr>'IPIA_neizp_virs_25%'!PRA</vt:lpstr>
      <vt:lpstr>PRA</vt:lpstr>
      <vt:lpstr>IPIA_MP_kavējumi!PRAU</vt:lpstr>
      <vt:lpstr>'IPIA_neizp_virs_25%'!PRAU</vt:lpstr>
      <vt:lpstr>PRAU</vt:lpstr>
      <vt:lpstr>IPIA_MP_kavējumi!PRF</vt:lpstr>
      <vt:lpstr>'IPIA_neizp_virs_25%'!PRF</vt:lpstr>
      <vt:lpstr>PRF</vt:lpstr>
      <vt:lpstr>IPIA_MP_kavējumi!Print_Area</vt:lpstr>
      <vt:lpstr>'IPIA_neizp_virs_25%'!Print_Area</vt:lpstr>
      <vt:lpstr>Maksājumu_pieprasījumu_iesn.!Print_Area</vt:lpstr>
      <vt:lpstr>IPIA_MP_kavējumi!Print_Titles</vt:lpstr>
      <vt:lpstr>'IPIA_neizp_virs_25%'!Print_Titles</vt:lpstr>
      <vt:lpstr>Maksājumu_pieprasījumu_iesn.!Print_Titles</vt:lpstr>
      <vt:lpstr>IPIA_MP_kavējumi!PRJ</vt:lpstr>
      <vt:lpstr>'IPIA_neizp_virs_25%'!PRJ</vt:lpstr>
      <vt:lpstr>PRJ</vt:lpstr>
      <vt:lpstr>IPIA_MP_kavējumi!PRJL</vt:lpstr>
      <vt:lpstr>'IPIA_neizp_virs_25%'!PRJL</vt:lpstr>
      <vt:lpstr>PRJL</vt:lpstr>
      <vt:lpstr>IPIA_MP_kavējumi!PRJU</vt:lpstr>
      <vt:lpstr>'IPIA_neizp_virs_25%'!PRJU</vt:lpstr>
      <vt:lpstr>PRJU</vt:lpstr>
      <vt:lpstr>IPIA_MP_kavējumi!PRM</vt:lpstr>
      <vt:lpstr>'IPIA_neizp_virs_25%'!PRM</vt:lpstr>
      <vt:lpstr>PRM</vt:lpstr>
      <vt:lpstr>IPIA_MP_kavējumi!PRMa</vt:lpstr>
      <vt:lpstr>'IPIA_neizp_virs_25%'!PRMa</vt:lpstr>
      <vt:lpstr>PRMa</vt:lpstr>
      <vt:lpstr>IPIA_MP_kavējumi!PRN</vt:lpstr>
      <vt:lpstr>'IPIA_neizp_virs_25%'!PRN</vt:lpstr>
      <vt:lpstr>PRN</vt:lpstr>
      <vt:lpstr>IPIA_MP_kavējumi!PRO</vt:lpstr>
      <vt:lpstr>'IPIA_neizp_virs_25%'!PRO</vt:lpstr>
      <vt:lpstr>PRO</vt:lpstr>
      <vt:lpstr>IPIA_MP_kavējumi!Proj_Nr</vt:lpstr>
      <vt:lpstr>'IPIA_neizp_virs_25%'!Proj_Nr</vt:lpstr>
      <vt:lpstr>Proj_Nr</vt:lpstr>
      <vt:lpstr>IPIA_MP_kavējumi!PRS</vt:lpstr>
      <vt:lpstr>'IPIA_neizp_virs_25%'!PRS</vt:lpstr>
      <vt:lpstr>PRS</vt:lpstr>
      <vt:lpstr>IPIA_MP_kavējumi!SAM</vt:lpstr>
      <vt:lpstr>'IPIA_neizp_virs_25%'!SAM</vt:lpstr>
      <vt:lpstr>SAM</vt:lpstr>
    </vt:vector>
  </TitlesOfParts>
  <Company>Finanšu ministrija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Ierobežotas projektu iesniegumu atlases (IPIA) projektiem noteikto maksājumu pieprasījumu iesniegšanas plānu līdz 2017.gada 1.decembrim  neizpildes </dc:title>
  <dc:subject>Pielikums</dc:subject>
  <dc:creator>Ints Pelnis</dc:creator>
  <dc:description>ints.pelnis@fm.gov.lv_x000d_
67095470</dc:description>
  <cp:lastModifiedBy>Diāna Rancāne</cp:lastModifiedBy>
  <cp:lastPrinted>2017-12-20T14:21:20Z</cp:lastPrinted>
  <dcterms:created xsi:type="dcterms:W3CDTF">2017-05-13T06:25:14Z</dcterms:created>
  <dcterms:modified xsi:type="dcterms:W3CDTF">2017-12-22T12:21:41Z</dcterms:modified>
</cp:coreProperties>
</file>